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530"/>
  </bookViews>
  <sheets>
    <sheet name="март 2025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7" i="2" l="1"/>
  <c r="P17" i="2"/>
  <c r="L17" i="2"/>
  <c r="M17" i="2" l="1"/>
  <c r="F10" i="2" l="1"/>
  <c r="O17" i="2"/>
  <c r="E24" i="2" l="1"/>
  <c r="E20" i="2"/>
  <c r="E19" i="2"/>
  <c r="E17" i="2"/>
  <c r="E10" i="2"/>
  <c r="E9" i="2"/>
  <c r="D17" i="2" l="1"/>
  <c r="G14" i="2"/>
  <c r="F14" i="2" s="1"/>
  <c r="E14" i="2"/>
  <c r="K13" i="2" l="1"/>
  <c r="G24" i="2" l="1"/>
  <c r="I24" i="2" s="1"/>
  <c r="D24" i="2"/>
  <c r="D23" i="2" s="1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E23" i="2"/>
  <c r="H21" i="2"/>
  <c r="G21" i="2"/>
  <c r="I21" i="2" s="1"/>
  <c r="E21" i="2"/>
  <c r="D21" i="2"/>
  <c r="G20" i="2"/>
  <c r="F20" i="2" s="1"/>
  <c r="E18" i="2"/>
  <c r="D20" i="2"/>
  <c r="G19" i="2"/>
  <c r="I19" i="2" s="1"/>
  <c r="D19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G17" i="2"/>
  <c r="I17" i="2" s="1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E16" i="2"/>
  <c r="I14" i="2"/>
  <c r="D14" i="2"/>
  <c r="D13" i="2" s="1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J13" i="2"/>
  <c r="E13" i="2"/>
  <c r="AG11" i="2"/>
  <c r="AF11" i="2"/>
  <c r="AE11" i="2"/>
  <c r="AD11" i="2"/>
  <c r="AC11" i="2"/>
  <c r="AB11" i="2"/>
  <c r="AA11" i="2"/>
  <c r="Z11" i="2"/>
  <c r="Y11" i="2"/>
  <c r="X11" i="2"/>
  <c r="X8" i="2" s="1"/>
  <c r="W11" i="2"/>
  <c r="V11" i="2"/>
  <c r="U11" i="2"/>
  <c r="T11" i="2"/>
  <c r="S11" i="2"/>
  <c r="R11" i="2"/>
  <c r="Q11" i="2"/>
  <c r="P11" i="2"/>
  <c r="O11" i="2"/>
  <c r="N11" i="2"/>
  <c r="M11" i="2"/>
  <c r="L11" i="2"/>
  <c r="E11" i="2" s="1"/>
  <c r="E8" i="2" s="1"/>
  <c r="K11" i="2"/>
  <c r="J11" i="2"/>
  <c r="AG10" i="2"/>
  <c r="AF10" i="2"/>
  <c r="AE10" i="2"/>
  <c r="AD10" i="2"/>
  <c r="AC10" i="2"/>
  <c r="AB10" i="2"/>
  <c r="AA10" i="2"/>
  <c r="Z10" i="2"/>
  <c r="Y10" i="2"/>
  <c r="X10" i="2"/>
  <c r="W10" i="2"/>
  <c r="V10" i="2"/>
  <c r="V8" i="2" s="1"/>
  <c r="U10" i="2"/>
  <c r="T10" i="2"/>
  <c r="S10" i="2"/>
  <c r="R10" i="2"/>
  <c r="Q10" i="2"/>
  <c r="P10" i="2"/>
  <c r="O10" i="2"/>
  <c r="N10" i="2"/>
  <c r="M10" i="2"/>
  <c r="G10" i="2" s="1"/>
  <c r="L10" i="2"/>
  <c r="K10" i="2"/>
  <c r="J10" i="2"/>
  <c r="AG9" i="2"/>
  <c r="AF9" i="2"/>
  <c r="AE9" i="2"/>
  <c r="AE8" i="2" s="1"/>
  <c r="AD9" i="2"/>
  <c r="AC9" i="2"/>
  <c r="AC8" i="2" s="1"/>
  <c r="AB9" i="2"/>
  <c r="AB8" i="2" s="1"/>
  <c r="AA9" i="2"/>
  <c r="Z9" i="2"/>
  <c r="Y9" i="2"/>
  <c r="X9" i="2"/>
  <c r="W9" i="2"/>
  <c r="W8" i="2" s="1"/>
  <c r="V9" i="2"/>
  <c r="U9" i="2"/>
  <c r="U8" i="2" s="1"/>
  <c r="T9" i="2"/>
  <c r="S9" i="2"/>
  <c r="R9" i="2"/>
  <c r="Q9" i="2"/>
  <c r="P9" i="2"/>
  <c r="O9" i="2"/>
  <c r="N9" i="2"/>
  <c r="M9" i="2"/>
  <c r="L9" i="2"/>
  <c r="K9" i="2"/>
  <c r="J9" i="2"/>
  <c r="AG8" i="2"/>
  <c r="AA8" i="2"/>
  <c r="Z8" i="2"/>
  <c r="Y8" i="2"/>
  <c r="S8" i="2"/>
  <c r="R8" i="2"/>
  <c r="Q8" i="2"/>
  <c r="J8" i="2"/>
  <c r="L8" i="2" l="1"/>
  <c r="G11" i="2"/>
  <c r="I11" i="2" s="1"/>
  <c r="G9" i="2"/>
  <c r="I9" i="2" s="1"/>
  <c r="M8" i="2"/>
  <c r="H17" i="2"/>
  <c r="F17" i="2"/>
  <c r="F16" i="2" s="1"/>
  <c r="K8" i="2"/>
  <c r="O8" i="2"/>
  <c r="AF8" i="2"/>
  <c r="P8" i="2"/>
  <c r="D9" i="2"/>
  <c r="D18" i="2"/>
  <c r="AD8" i="2"/>
  <c r="T8" i="2"/>
  <c r="D11" i="2"/>
  <c r="N8" i="2"/>
  <c r="F21" i="2"/>
  <c r="D10" i="2"/>
  <c r="H10" i="2" s="1"/>
  <c r="D16" i="2"/>
  <c r="G16" i="2"/>
  <c r="F13" i="2"/>
  <c r="F19" i="2"/>
  <c r="F18" i="2" s="1"/>
  <c r="H20" i="2"/>
  <c r="F24" i="2"/>
  <c r="F23" i="2" s="1"/>
  <c r="I10" i="2"/>
  <c r="I20" i="2"/>
  <c r="H14" i="2"/>
  <c r="H24" i="2"/>
  <c r="H19" i="2"/>
  <c r="G13" i="2"/>
  <c r="G18" i="2"/>
  <c r="G23" i="2"/>
  <c r="F11" i="2" l="1"/>
  <c r="H11" i="2"/>
  <c r="F9" i="2"/>
  <c r="H9" i="2"/>
  <c r="G8" i="2"/>
  <c r="I8" i="2" s="1"/>
  <c r="I23" i="2"/>
  <c r="H23" i="2"/>
  <c r="D8" i="2"/>
  <c r="I18" i="2"/>
  <c r="H18" i="2"/>
  <c r="I16" i="2"/>
  <c r="H16" i="2"/>
  <c r="I13" i="2"/>
  <c r="H13" i="2"/>
  <c r="H8" i="2" l="1"/>
  <c r="F8" i="2"/>
</calcChain>
</file>

<file path=xl/sharedStrings.xml><?xml version="1.0" encoding="utf-8"?>
<sst xmlns="http://schemas.openxmlformats.org/spreadsheetml/2006/main" count="83" uniqueCount="50">
  <si>
    <t xml:space="preserve">Отчет о ходе реализации муниципальной программы </t>
  </si>
  <si>
    <t xml:space="preserve"> "Развитие муниципальной службы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</si>
  <si>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</si>
  <si>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</si>
  <si>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</si>
  <si>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</si>
  <si>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</si>
  <si>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</si>
  <si>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</si>
  <si>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</si>
  <si>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</si>
  <si>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</si>
  <si>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</si>
  <si>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</si>
  <si>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</si>
  <si>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</si>
  <si>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</si>
  <si>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</si>
  <si>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</si>
  <si>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</si>
  <si>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</si>
  <si>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</si>
  <si>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</si>
  <si>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</si>
  <si>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</si>
  <si>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</si>
  <si>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</si>
  <si>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</si>
  <si>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</si>
  <si>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</si>
  <si>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</si>
  <si>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</si>
  <si>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1.</t>
  </si>
  <si>
    <t>Направление (подпрограмма) «Повышение профессионального уровня муниципальных служащих органов местного самоуправления города Когалыма»</t>
  </si>
  <si>
    <t xml:space="preserve"> 1.1.</t>
  </si>
  <si>
    <t xml:space="preserve">Комплекс процессных мероприятий «Дополнительное профессиональное образование муниципальных  служащих органов местного самоуправления  города Когалыма по приоритетным и иным направлениям деятельности»/ Мероприятие (результат) «Повышена квалификация руководителей и специалистов органов местного самоуправления города Когалыма по приоритетным и иным направлениям деятельности» </t>
  </si>
  <si>
    <t>2.</t>
  </si>
  <si>
    <t>Направление (подпрограмма) «Создание условий для развития муниципальной службы в органах местного самоуправления города Когалыма»</t>
  </si>
  <si>
    <t xml:space="preserve"> 2.1.</t>
  </si>
  <si>
    <t>Комплекс процессных мероприятий «Обеспечение мер, способствующих совершенствованию управления кадровым составом, повышению результативности и эффективности, а также престижа муниципальной службы в городе Когалыме, совершенствование антикоррупционных механизмов в системе муниципальной службы»/</t>
  </si>
  <si>
    <t>2.2.</t>
  </si>
  <si>
    <t>Комплекс процессных мероприятий «Осуществление переданных государственных полномочий в области регистрации актов гражданского состояния» / Мероприятие (результат) «Исполнены переданные государственные полномочия по государственной регистрации актов гражданского состояния»</t>
  </si>
  <si>
    <t>3.</t>
  </si>
  <si>
    <t>Направление (подпрограмма) «Структурные элементы, не входящие в направления (подпрограммы)»</t>
  </si>
  <si>
    <t>3.1.</t>
  </si>
  <si>
    <t>Комплекс процессных мероприятий «Обеспечение деятельности органов местного самоуправления города Когалыма» / Мероприятие (результат) «Обеспечена деятельность должностных лиц и структурных подразделений Администрации города Когалыма (глава города Когалыма, заместители главы города Когалыма, управление по общим вопросам, юридическое управление, специальный сектор, отдел финансово-экономического обеспечения и контроля, отдел муниципального контроля Администрации города Когалыма»</t>
  </si>
  <si>
    <t>Для 32 муниципальных служащих ОМСУ г. Когалыма оказаны консультативные услуги по вопросам стратегического управления на тему «Формирование эффективной команды и эффективные коммуникации чиновников в условиях новой нормальности».</t>
  </si>
  <si>
    <t>Мероприятие предполагает финансовое обеспечение деятельности должностных лиц и структурных подразделений Администрации города Когалыма: - неисполнение по заработной плате и начислениям по оплате труда (оплата произведена согласно фактически отработанного времени), наличия вакансий в структурных подразделениях Администрации города Когалыма</t>
  </si>
  <si>
    <t xml:space="preserve">Экономия денежных средств сложилась в связи тем что: 1. Снижена страховая премия по муниципальному контракту на оказание услуг по обязательному страхованию жизни и здоровья муниципальных служащих по итогам проведенного электронного аукциона.
2. Муниципальные служащие Администрации города Когалыма не в полном объеме воспользовались правом выплаты частичной компенсации  на оплату стоимости проезда к месту отдыха и обратно и  компенсацией стоимости оздоровительных и санаторно-курортных путёвок.   </t>
  </si>
  <si>
    <t>Мероприятие предполагает финансовое обеспечение деятельности отдела записи актов гражданского состояния Администрации города Когалыма: - неисполнение по заработной плате и начислениям по оплате труда (оплата произведена согласно фактически отработанного времени).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</si>
</sst>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64" fontId="9" fillId="0" borderId="1" xfId="1" applyNumberFormat="1" applyFont="1" applyBorder="1" applyAlignment="1" applyProtection="1">
      <alignment horizontal="right" vertical="center" wrapText="1"/>
    </xf>
    <xf numFmtId="0" fontId="10" fillId="0" borderId="0" xfId="1" applyFont="1" applyProtection="1"/>
    <xf numFmtId="0" fontId="7" fillId="0" borderId="9" xfId="1" applyFont="1" applyBorder="1" applyAlignment="1" applyProtection="1">
      <alignment horizontal="center" vertical="center" wrapText="1"/>
    </xf>
    <xf numFmtId="14" fontId="7" fillId="0" borderId="9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165" fontId="9" fillId="0" borderId="9" xfId="1" applyNumberFormat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left" vertical="center" wrapText="1"/>
    </xf>
    <xf numFmtId="166" fontId="7" fillId="0" borderId="9" xfId="1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0" fontId="10" fillId="0" borderId="0" xfId="1" applyFont="1" applyAlignment="1" applyProtection="1">
      <alignment vertical="center"/>
    </xf>
    <xf numFmtId="0" fontId="11" fillId="0" borderId="9" xfId="1" applyFont="1" applyFill="1" applyBorder="1" applyAlignment="1" applyProtection="1">
      <alignment horizontal="center" vertical="center"/>
    </xf>
    <xf numFmtId="0" fontId="9" fillId="0" borderId="9" xfId="1" applyFont="1" applyFill="1" applyBorder="1" applyAlignment="1" applyProtection="1">
      <alignment vertical="center" wrapText="1"/>
    </xf>
    <xf numFmtId="0" fontId="10" fillId="0" borderId="0" xfId="1" applyFont="1" applyFill="1" applyAlignment="1" applyProtection="1">
      <alignment vertical="center"/>
    </xf>
    <xf numFmtId="166" fontId="12" fillId="0" borderId="0" xfId="1" applyNumberFormat="1" applyFont="1" applyAlignment="1" applyProtection="1">
      <alignment vertical="center"/>
    </xf>
    <xf numFmtId="166" fontId="9" fillId="0" borderId="9" xfId="1" applyNumberFormat="1" applyFont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166" fontId="14" fillId="0" borderId="0" xfId="1" applyNumberFormat="1" applyFont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top"/>
    </xf>
    <xf numFmtId="0" fontId="2" fillId="0" borderId="0" xfId="1" applyFont="1" applyAlignment="1" applyProtection="1">
      <alignment vertical="top"/>
    </xf>
    <xf numFmtId="166" fontId="9" fillId="2" borderId="9" xfId="1" applyNumberFormat="1" applyFont="1" applyFill="1" applyBorder="1" applyAlignment="1" applyProtection="1">
      <alignment horizontal="center" vertical="center"/>
    </xf>
    <xf numFmtId="166" fontId="9" fillId="2" borderId="9" xfId="1" applyNumberFormat="1" applyFont="1" applyFill="1" applyBorder="1" applyAlignment="1" applyProtection="1">
      <alignment horizontal="center" vertical="center"/>
      <protection locked="0"/>
    </xf>
    <xf numFmtId="166" fontId="7" fillId="2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Protection="1"/>
    <xf numFmtId="0" fontId="9" fillId="0" borderId="2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164" fontId="7" fillId="0" borderId="3" xfId="1" applyNumberFormat="1" applyFont="1" applyBorder="1" applyAlignment="1" applyProtection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164" fontId="7" fillId="0" borderId="0" xfId="1" applyNumberFormat="1" applyFont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left" vertical="top" wrapText="1"/>
    </xf>
    <xf numFmtId="0" fontId="7" fillId="0" borderId="5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top" wrapText="1"/>
    </xf>
    <xf numFmtId="0" fontId="7" fillId="0" borderId="5" xfId="1" applyFont="1" applyBorder="1" applyAlignment="1" applyProtection="1">
      <alignment horizontal="center" vertical="top" wrapText="1"/>
    </xf>
    <xf numFmtId="0" fontId="7" fillId="0" borderId="8" xfId="1" applyFont="1" applyBorder="1" applyAlignment="1" applyProtection="1">
      <alignment horizontal="center" vertical="top" wrapText="1"/>
    </xf>
    <xf numFmtId="164" fontId="7" fillId="0" borderId="2" xfId="1" applyNumberFormat="1" applyFont="1" applyBorder="1" applyAlignment="1" applyProtection="1">
      <alignment horizontal="center" vertical="center" wrapText="1"/>
    </xf>
    <xf numFmtId="164" fontId="7" fillId="0" borderId="5" xfId="1" applyNumberFormat="1" applyFont="1" applyBorder="1" applyAlignment="1" applyProtection="1">
      <alignment horizontal="center" vertical="center" wrapText="1"/>
    </xf>
    <xf numFmtId="0" fontId="11" fillId="0" borderId="2" xfId="1" applyFont="1" applyBorder="1" applyAlignment="1" applyProtection="1">
      <alignment horizontal="center" vertical="center"/>
    </xf>
    <xf numFmtId="0" fontId="11" fillId="0" borderId="5" xfId="1" applyFont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left" vertical="center" wrapText="1"/>
    </xf>
    <xf numFmtId="0" fontId="9" fillId="0" borderId="11" xfId="1" applyFont="1" applyFill="1" applyBorder="1" applyAlignment="1" applyProtection="1">
      <alignment horizontal="left" vertical="center" wrapText="1"/>
    </xf>
    <xf numFmtId="0" fontId="9" fillId="0" borderId="12" xfId="1" applyFont="1" applyFill="1" applyBorder="1" applyAlignment="1" applyProtection="1">
      <alignment horizontal="left" vertical="center" wrapText="1"/>
    </xf>
    <xf numFmtId="0" fontId="11" fillId="0" borderId="8" xfId="1" applyFont="1" applyBorder="1" applyAlignment="1" applyProtection="1">
      <alignment horizontal="center" vertical="center"/>
    </xf>
    <xf numFmtId="0" fontId="7" fillId="2" borderId="2" xfId="1" applyFont="1" applyFill="1" applyBorder="1" applyAlignment="1" applyProtection="1">
      <alignment horizontal="center" vertical="center" wrapText="1"/>
    </xf>
    <xf numFmtId="0" fontId="7" fillId="2" borderId="8" xfId="1" applyFont="1" applyFill="1" applyBorder="1" applyAlignment="1" applyProtection="1">
      <alignment horizontal="center" vertical="center" wrapText="1"/>
    </xf>
    <xf numFmtId="0" fontId="7" fillId="2" borderId="5" xfId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7"/>
  <sheetViews>
    <sheetView tabSelected="1" zoomScale="55" zoomScaleNormal="55" workbookViewId="0">
      <pane xSplit="6" ySplit="7" topLeftCell="J8" activePane="bottomRight" state="frozen"/>
      <selection pane="topRight" activeCell="G1" sqref="G1"/>
      <selection pane="bottomLeft" activeCell="A8" sqref="A8"/>
      <selection pane="bottomRight" activeCell="AH13" sqref="AH13:AH14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23.85546875" style="37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4.14062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3.1406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1" width="11.5703125" style="1" customWidth="1"/>
    <col min="32" max="32" width="15.42578125" style="1" customWidth="1"/>
    <col min="33" max="33" width="11.5703125" style="1" customWidth="1"/>
    <col min="34" max="34" width="38.5703125" style="1" customWidth="1"/>
    <col min="35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ht="15.75" x14ac:dyDescent="0.25">
      <c r="A2" s="8"/>
      <c r="B2" s="8"/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ht="36.75" customHeight="1" x14ac:dyDescent="0.25">
      <c r="A3" s="8"/>
      <c r="B3" s="8"/>
      <c r="C3" s="53" t="s">
        <v>1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2" t="s">
        <v>2</v>
      </c>
      <c r="AH3" s="11"/>
    </row>
    <row r="4" spans="1:35" s="13" customFormat="1" ht="15" customHeight="1" x14ac:dyDescent="0.25">
      <c r="A4" s="54" t="s">
        <v>3</v>
      </c>
      <c r="B4" s="57" t="s">
        <v>4</v>
      </c>
      <c r="C4" s="57" t="s">
        <v>5</v>
      </c>
      <c r="D4" s="60" t="s">
        <v>6</v>
      </c>
      <c r="E4" s="60" t="s">
        <v>6</v>
      </c>
      <c r="F4" s="60" t="s">
        <v>7</v>
      </c>
      <c r="G4" s="60" t="s">
        <v>8</v>
      </c>
      <c r="H4" s="45" t="s">
        <v>9</v>
      </c>
      <c r="I4" s="46"/>
      <c r="J4" s="45" t="s">
        <v>10</v>
      </c>
      <c r="K4" s="46"/>
      <c r="L4" s="45" t="s">
        <v>11</v>
      </c>
      <c r="M4" s="46"/>
      <c r="N4" s="45" t="s">
        <v>12</v>
      </c>
      <c r="O4" s="46"/>
      <c r="P4" s="45" t="s">
        <v>13</v>
      </c>
      <c r="Q4" s="46"/>
      <c r="R4" s="45" t="s">
        <v>14</v>
      </c>
      <c r="S4" s="46"/>
      <c r="T4" s="45" t="s">
        <v>15</v>
      </c>
      <c r="U4" s="46"/>
      <c r="V4" s="45" t="s">
        <v>16</v>
      </c>
      <c r="W4" s="46"/>
      <c r="X4" s="45" t="s">
        <v>17</v>
      </c>
      <c r="Y4" s="46"/>
      <c r="Z4" s="45" t="s">
        <v>18</v>
      </c>
      <c r="AA4" s="46"/>
      <c r="AB4" s="45" t="s">
        <v>19</v>
      </c>
      <c r="AC4" s="46"/>
      <c r="AD4" s="45" t="s">
        <v>20</v>
      </c>
      <c r="AE4" s="46"/>
      <c r="AF4" s="45" t="s">
        <v>21</v>
      </c>
      <c r="AG4" s="46"/>
      <c r="AH4" s="49" t="s">
        <v>22</v>
      </c>
    </row>
    <row r="5" spans="1:35" s="13" customFormat="1" ht="39" customHeight="1" x14ac:dyDescent="0.25">
      <c r="A5" s="55"/>
      <c r="B5" s="58"/>
      <c r="C5" s="58"/>
      <c r="D5" s="61"/>
      <c r="E5" s="61"/>
      <c r="F5" s="61"/>
      <c r="G5" s="61"/>
      <c r="H5" s="47"/>
      <c r="I5" s="48"/>
      <c r="J5" s="47"/>
      <c r="K5" s="48"/>
      <c r="L5" s="47"/>
      <c r="M5" s="48"/>
      <c r="N5" s="47"/>
      <c r="O5" s="48"/>
      <c r="P5" s="47"/>
      <c r="Q5" s="48"/>
      <c r="R5" s="47"/>
      <c r="S5" s="48"/>
      <c r="T5" s="47"/>
      <c r="U5" s="48"/>
      <c r="V5" s="47"/>
      <c r="W5" s="48"/>
      <c r="X5" s="47"/>
      <c r="Y5" s="48"/>
      <c r="Z5" s="47"/>
      <c r="AA5" s="48"/>
      <c r="AB5" s="47"/>
      <c r="AC5" s="48"/>
      <c r="AD5" s="47"/>
      <c r="AE5" s="48"/>
      <c r="AF5" s="47"/>
      <c r="AG5" s="48"/>
      <c r="AH5" s="50"/>
    </row>
    <row r="6" spans="1:35" s="13" customFormat="1" ht="64.5" customHeight="1" x14ac:dyDescent="0.25">
      <c r="A6" s="56"/>
      <c r="B6" s="59"/>
      <c r="C6" s="59"/>
      <c r="D6" s="14">
        <v>2025</v>
      </c>
      <c r="E6" s="15">
        <v>45748</v>
      </c>
      <c r="F6" s="15">
        <v>45748</v>
      </c>
      <c r="G6" s="15">
        <v>45748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25</v>
      </c>
      <c r="M6" s="16" t="s">
        <v>26</v>
      </c>
      <c r="N6" s="16" t="s">
        <v>25</v>
      </c>
      <c r="O6" s="16" t="s">
        <v>26</v>
      </c>
      <c r="P6" s="16" t="s">
        <v>25</v>
      </c>
      <c r="Q6" s="16" t="s">
        <v>26</v>
      </c>
      <c r="R6" s="16" t="s">
        <v>25</v>
      </c>
      <c r="S6" s="16" t="s">
        <v>26</v>
      </c>
      <c r="T6" s="16" t="s">
        <v>25</v>
      </c>
      <c r="U6" s="16" t="s">
        <v>26</v>
      </c>
      <c r="V6" s="16" t="s">
        <v>25</v>
      </c>
      <c r="W6" s="16" t="s">
        <v>26</v>
      </c>
      <c r="X6" s="16" t="s">
        <v>25</v>
      </c>
      <c r="Y6" s="16" t="s">
        <v>26</v>
      </c>
      <c r="Z6" s="16" t="s">
        <v>25</v>
      </c>
      <c r="AA6" s="16" t="s">
        <v>26</v>
      </c>
      <c r="AB6" s="16" t="s">
        <v>25</v>
      </c>
      <c r="AC6" s="16" t="s">
        <v>26</v>
      </c>
      <c r="AD6" s="16" t="s">
        <v>25</v>
      </c>
      <c r="AE6" s="16" t="s">
        <v>26</v>
      </c>
      <c r="AF6" s="16" t="s">
        <v>25</v>
      </c>
      <c r="AG6" s="16" t="s">
        <v>26</v>
      </c>
      <c r="AH6" s="51"/>
    </row>
    <row r="7" spans="1:35" s="13" customFormat="1" ht="15.75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21</v>
      </c>
      <c r="V7" s="17">
        <v>22</v>
      </c>
      <c r="W7" s="17">
        <v>23</v>
      </c>
      <c r="X7" s="17">
        <v>24</v>
      </c>
      <c r="Y7" s="17">
        <v>25</v>
      </c>
      <c r="Z7" s="17">
        <v>26</v>
      </c>
      <c r="AA7" s="17">
        <v>27</v>
      </c>
      <c r="AB7" s="17">
        <v>28</v>
      </c>
      <c r="AC7" s="17">
        <v>29</v>
      </c>
      <c r="AD7" s="17">
        <v>30</v>
      </c>
      <c r="AE7" s="17">
        <v>31</v>
      </c>
      <c r="AF7" s="17">
        <v>32</v>
      </c>
      <c r="AG7" s="17">
        <v>33</v>
      </c>
      <c r="AH7" s="17">
        <v>34</v>
      </c>
    </row>
    <row r="8" spans="1:35" s="22" customFormat="1" ht="31.5" customHeight="1" x14ac:dyDescent="0.25">
      <c r="A8" s="62"/>
      <c r="B8" s="49" t="s">
        <v>27</v>
      </c>
      <c r="C8" s="18" t="s">
        <v>28</v>
      </c>
      <c r="D8" s="19">
        <f>D9+D10+D11</f>
        <v>169281.40111999999</v>
      </c>
      <c r="E8" s="19">
        <f>E9+E10+E11</f>
        <v>45709.315849999992</v>
      </c>
      <c r="F8" s="19">
        <f>F9+F10+F11</f>
        <v>38169.837820000001</v>
      </c>
      <c r="G8" s="19">
        <f>G9+G10+G11</f>
        <v>38169.837820000001</v>
      </c>
      <c r="H8" s="19">
        <f>IFERROR(G8/D8*100,0)</f>
        <v>22.548158018223287</v>
      </c>
      <c r="I8" s="19">
        <f>IFERROR(G8/E8*100,0)</f>
        <v>83.505598607641389</v>
      </c>
      <c r="J8" s="20">
        <f t="shared" ref="J8:AG8" si="0">J9+J10+J11</f>
        <v>20558.323539999998</v>
      </c>
      <c r="K8" s="20">
        <f t="shared" si="0"/>
        <v>11175.61418</v>
      </c>
      <c r="L8" s="20">
        <f t="shared" si="0"/>
        <v>14928.411610000001</v>
      </c>
      <c r="M8" s="20">
        <f t="shared" si="0"/>
        <v>14859.00542</v>
      </c>
      <c r="N8" s="20">
        <f t="shared" si="0"/>
        <v>10222.5807</v>
      </c>
      <c r="O8" s="20">
        <f t="shared" si="0"/>
        <v>12135.218219999999</v>
      </c>
      <c r="P8" s="20">
        <f t="shared" si="0"/>
        <v>20244.418379999999</v>
      </c>
      <c r="Q8" s="20">
        <f t="shared" si="0"/>
        <v>0</v>
      </c>
      <c r="R8" s="20">
        <f t="shared" si="0"/>
        <v>11505.526000000002</v>
      </c>
      <c r="S8" s="20">
        <f t="shared" si="0"/>
        <v>0</v>
      </c>
      <c r="T8" s="20">
        <f t="shared" si="0"/>
        <v>9827.7709999999988</v>
      </c>
      <c r="U8" s="20">
        <f t="shared" si="0"/>
        <v>0</v>
      </c>
      <c r="V8" s="20">
        <f t="shared" si="0"/>
        <v>20717.303609999999</v>
      </c>
      <c r="W8" s="20">
        <f t="shared" si="0"/>
        <v>0</v>
      </c>
      <c r="X8" s="20">
        <f t="shared" si="0"/>
        <v>11727.578</v>
      </c>
      <c r="Y8" s="20">
        <f t="shared" si="0"/>
        <v>0</v>
      </c>
      <c r="Z8" s="20">
        <f t="shared" si="0"/>
        <v>8859.5769999999993</v>
      </c>
      <c r="AA8" s="20">
        <f t="shared" si="0"/>
        <v>0</v>
      </c>
      <c r="AB8" s="20">
        <f t="shared" si="0"/>
        <v>13410.7464</v>
      </c>
      <c r="AC8" s="20">
        <f t="shared" si="0"/>
        <v>0</v>
      </c>
      <c r="AD8" s="20">
        <f t="shared" si="0"/>
        <v>9547.6506300000001</v>
      </c>
      <c r="AE8" s="20">
        <f t="shared" si="0"/>
        <v>0</v>
      </c>
      <c r="AF8" s="20">
        <f t="shared" si="0"/>
        <v>17731.51425</v>
      </c>
      <c r="AG8" s="20">
        <f t="shared" si="0"/>
        <v>0</v>
      </c>
      <c r="AH8" s="21"/>
    </row>
    <row r="9" spans="1:35" s="22" customFormat="1" ht="31.5" customHeight="1" x14ac:dyDescent="0.25">
      <c r="A9" s="63"/>
      <c r="B9" s="50"/>
      <c r="C9" s="23" t="s">
        <v>29</v>
      </c>
      <c r="D9" s="24">
        <f>SUM(J9,L9,N9,P9,R9,T9,V9,X9,Z9,AB9,AD9,AF9)</f>
        <v>6379.0000000000009</v>
      </c>
      <c r="E9" s="24">
        <f>J9+L9+N9</f>
        <v>1594.749</v>
      </c>
      <c r="F9" s="24">
        <f>G9</f>
        <v>1537.8413500000001</v>
      </c>
      <c r="G9" s="24">
        <f>SUM(K9,M9,O9,Q9,S9,U9,W9,Y9,AA9,AC9,AE9,AG9)</f>
        <v>1537.8413500000001</v>
      </c>
      <c r="H9" s="24">
        <f>IFERROR(G9/D9*100,0)</f>
        <v>24.107875058786643</v>
      </c>
      <c r="I9" s="24">
        <f>IFERROR(G9/E9*100,0)</f>
        <v>96.431560703283097</v>
      </c>
      <c r="J9" s="20">
        <f t="shared" ref="J9:AG10" si="1">J19</f>
        <v>533.65200000000004</v>
      </c>
      <c r="K9" s="20">
        <f t="shared" si="1"/>
        <v>407.34699999999998</v>
      </c>
      <c r="L9" s="20">
        <f t="shared" si="1"/>
        <v>734.69100000000003</v>
      </c>
      <c r="M9" s="20">
        <f t="shared" si="1"/>
        <v>781.77151000000003</v>
      </c>
      <c r="N9" s="20">
        <f t="shared" si="1"/>
        <v>326.40600000000001</v>
      </c>
      <c r="O9" s="20">
        <f t="shared" si="1"/>
        <v>348.72284000000002</v>
      </c>
      <c r="P9" s="20">
        <f t="shared" si="1"/>
        <v>457.40699999999998</v>
      </c>
      <c r="Q9" s="20">
        <f t="shared" si="1"/>
        <v>0</v>
      </c>
      <c r="R9" s="20">
        <f t="shared" si="1"/>
        <v>544.53800000000001</v>
      </c>
      <c r="S9" s="20">
        <f t="shared" si="1"/>
        <v>0</v>
      </c>
      <c r="T9" s="20">
        <f t="shared" si="1"/>
        <v>558.61</v>
      </c>
      <c r="U9" s="20">
        <f t="shared" si="1"/>
        <v>0</v>
      </c>
      <c r="V9" s="20">
        <f t="shared" si="1"/>
        <v>523.43399999999997</v>
      </c>
      <c r="W9" s="20">
        <f t="shared" si="1"/>
        <v>0</v>
      </c>
      <c r="X9" s="20">
        <f t="shared" si="1"/>
        <v>653.15700000000004</v>
      </c>
      <c r="Y9" s="20">
        <f t="shared" si="1"/>
        <v>0</v>
      </c>
      <c r="Z9" s="20">
        <f t="shared" si="1"/>
        <v>718.149</v>
      </c>
      <c r="AA9" s="20">
        <f t="shared" si="1"/>
        <v>0</v>
      </c>
      <c r="AB9" s="20">
        <f t="shared" si="1"/>
        <v>339.88</v>
      </c>
      <c r="AC9" s="20">
        <f t="shared" si="1"/>
        <v>0</v>
      </c>
      <c r="AD9" s="20">
        <f t="shared" si="1"/>
        <v>464.73599999999999</v>
      </c>
      <c r="AE9" s="20">
        <f t="shared" si="1"/>
        <v>0</v>
      </c>
      <c r="AF9" s="20">
        <f t="shared" si="1"/>
        <v>524.34</v>
      </c>
      <c r="AG9" s="20">
        <f t="shared" si="1"/>
        <v>0</v>
      </c>
      <c r="AH9" s="21"/>
    </row>
    <row r="10" spans="1:35" s="22" customFormat="1" ht="31.5" customHeight="1" x14ac:dyDescent="0.25">
      <c r="A10" s="63"/>
      <c r="B10" s="50"/>
      <c r="C10" s="23" t="s">
        <v>30</v>
      </c>
      <c r="D10" s="24">
        <f>SUM(J10,L10,N10,P10,R10,T10,V10,X10,Z10,AB10,AD10,AF10)</f>
        <v>2480.1014399999999</v>
      </c>
      <c r="E10" s="24">
        <f t="shared" ref="E10:E11" si="2">J10+L10+N10</f>
        <v>447.48954000000003</v>
      </c>
      <c r="F10" s="24">
        <f>G10</f>
        <v>441.24984999999998</v>
      </c>
      <c r="G10" s="24">
        <f>SUM(K10,M10,O10,Q10,S10,U10,W10,Y10,AA10,AC10,AE10,AG10)</f>
        <v>441.24984999999998</v>
      </c>
      <c r="H10" s="24">
        <f>IFERROR(G10/D10*100,0)</f>
        <v>17.791604927256525</v>
      </c>
      <c r="I10" s="24">
        <f>IFERROR(G10/E10*100,0)</f>
        <v>98.605623273339518</v>
      </c>
      <c r="J10" s="20">
        <f t="shared" si="1"/>
        <v>277.38954000000001</v>
      </c>
      <c r="K10" s="20">
        <f t="shared" si="1"/>
        <v>204.99442999999999</v>
      </c>
      <c r="L10" s="20">
        <f t="shared" si="1"/>
        <v>19</v>
      </c>
      <c r="M10" s="20">
        <f t="shared" si="1"/>
        <v>12.918229999999999</v>
      </c>
      <c r="N10" s="20">
        <f t="shared" si="1"/>
        <v>151.1</v>
      </c>
      <c r="O10" s="20">
        <f t="shared" si="1"/>
        <v>223.33718999999999</v>
      </c>
      <c r="P10" s="20">
        <f t="shared" si="1"/>
        <v>186.07415</v>
      </c>
      <c r="Q10" s="20">
        <f t="shared" si="1"/>
        <v>0</v>
      </c>
      <c r="R10" s="20">
        <f t="shared" si="1"/>
        <v>192.84</v>
      </c>
      <c r="S10" s="20">
        <f t="shared" si="1"/>
        <v>0</v>
      </c>
      <c r="T10" s="20">
        <f t="shared" si="1"/>
        <v>118.44</v>
      </c>
      <c r="U10" s="20">
        <f t="shared" si="1"/>
        <v>0</v>
      </c>
      <c r="V10" s="20">
        <f t="shared" si="1"/>
        <v>385.71015</v>
      </c>
      <c r="W10" s="20">
        <f t="shared" si="1"/>
        <v>0</v>
      </c>
      <c r="X10" s="20">
        <f t="shared" si="1"/>
        <v>225</v>
      </c>
      <c r="Y10" s="20">
        <f t="shared" si="1"/>
        <v>0</v>
      </c>
      <c r="Z10" s="20">
        <f t="shared" si="1"/>
        <v>30</v>
      </c>
      <c r="AA10" s="20">
        <f t="shared" si="1"/>
        <v>0</v>
      </c>
      <c r="AB10" s="20">
        <f t="shared" si="1"/>
        <v>535.75160000000005</v>
      </c>
      <c r="AC10" s="20">
        <f t="shared" si="1"/>
        <v>0</v>
      </c>
      <c r="AD10" s="20">
        <f t="shared" si="1"/>
        <v>50</v>
      </c>
      <c r="AE10" s="20">
        <f t="shared" si="1"/>
        <v>0</v>
      </c>
      <c r="AF10" s="20">
        <f t="shared" si="1"/>
        <v>308.79599999999999</v>
      </c>
      <c r="AG10" s="20">
        <f t="shared" si="1"/>
        <v>0</v>
      </c>
      <c r="AH10" s="21"/>
    </row>
    <row r="11" spans="1:35" s="26" customFormat="1" ht="38.25" customHeight="1" x14ac:dyDescent="0.25">
      <c r="A11" s="63"/>
      <c r="B11" s="50"/>
      <c r="C11" s="23" t="s">
        <v>31</v>
      </c>
      <c r="D11" s="24">
        <f>SUM(J11,L11,N11,P11,R11,T11,V11,X11,Z11,AB11,AD11,AF11)</f>
        <v>160422.29968</v>
      </c>
      <c r="E11" s="24">
        <f t="shared" si="2"/>
        <v>43667.077309999993</v>
      </c>
      <c r="F11" s="24">
        <f>G11</f>
        <v>36190.746619999998</v>
      </c>
      <c r="G11" s="24">
        <f>SUM(K11,M11,O11,Q11,S11,U11,W11,Y11,AA11,AC11,AE11,AG11)</f>
        <v>36190.746619999998</v>
      </c>
      <c r="H11" s="24">
        <f>IFERROR(G11/D11*100,0)</f>
        <v>22.559673245048199</v>
      </c>
      <c r="I11" s="24">
        <f>IFERROR(G11/E11*100,0)</f>
        <v>82.878793016248252</v>
      </c>
      <c r="J11" s="24">
        <f t="shared" ref="J11:AG11" si="3">J14+J17+J21+J24</f>
        <v>19747.281999999999</v>
      </c>
      <c r="K11" s="24">
        <f t="shared" si="3"/>
        <v>10563.27275</v>
      </c>
      <c r="L11" s="24">
        <f t="shared" si="3"/>
        <v>14174.72061</v>
      </c>
      <c r="M11" s="24">
        <f t="shared" si="3"/>
        <v>14064.31568</v>
      </c>
      <c r="N11" s="24">
        <f t="shared" si="3"/>
        <v>9745.074700000001</v>
      </c>
      <c r="O11" s="24">
        <f t="shared" si="3"/>
        <v>11563.158189999998</v>
      </c>
      <c r="P11" s="24">
        <f t="shared" si="3"/>
        <v>19600.93723</v>
      </c>
      <c r="Q11" s="24">
        <f t="shared" si="3"/>
        <v>0</v>
      </c>
      <c r="R11" s="24">
        <f t="shared" si="3"/>
        <v>10768.148000000001</v>
      </c>
      <c r="S11" s="24">
        <f t="shared" si="3"/>
        <v>0</v>
      </c>
      <c r="T11" s="24">
        <f t="shared" si="3"/>
        <v>9150.7209999999995</v>
      </c>
      <c r="U11" s="24">
        <f t="shared" si="3"/>
        <v>0</v>
      </c>
      <c r="V11" s="24">
        <f t="shared" si="3"/>
        <v>19808.159459999999</v>
      </c>
      <c r="W11" s="24">
        <f t="shared" si="3"/>
        <v>0</v>
      </c>
      <c r="X11" s="24">
        <f t="shared" si="3"/>
        <v>10849.421</v>
      </c>
      <c r="Y11" s="24">
        <f t="shared" si="3"/>
        <v>0</v>
      </c>
      <c r="Z11" s="24">
        <f t="shared" si="3"/>
        <v>8111.4279999999999</v>
      </c>
      <c r="AA11" s="24">
        <f t="shared" si="3"/>
        <v>0</v>
      </c>
      <c r="AB11" s="24">
        <f t="shared" si="3"/>
        <v>12535.114799999999</v>
      </c>
      <c r="AC11" s="24">
        <f t="shared" si="3"/>
        <v>0</v>
      </c>
      <c r="AD11" s="24">
        <f t="shared" si="3"/>
        <v>9032.9146299999993</v>
      </c>
      <c r="AE11" s="24">
        <f t="shared" si="3"/>
        <v>0</v>
      </c>
      <c r="AF11" s="24">
        <f t="shared" si="3"/>
        <v>16898.378250000002</v>
      </c>
      <c r="AG11" s="24">
        <f t="shared" si="3"/>
        <v>0</v>
      </c>
      <c r="AH11" s="25"/>
    </row>
    <row r="12" spans="1:35" s="29" customFormat="1" ht="18.75" customHeight="1" x14ac:dyDescent="0.25">
      <c r="A12" s="27" t="s">
        <v>32</v>
      </c>
      <c r="B12" s="64" t="s">
        <v>33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6"/>
      <c r="AH12" s="28"/>
    </row>
    <row r="13" spans="1:35" s="22" customFormat="1" ht="88.5" customHeight="1" x14ac:dyDescent="0.25">
      <c r="A13" s="62" t="s">
        <v>34</v>
      </c>
      <c r="B13" s="68" t="s">
        <v>35</v>
      </c>
      <c r="C13" s="18" t="s">
        <v>28</v>
      </c>
      <c r="D13" s="19">
        <f>D14</f>
        <v>499.2</v>
      </c>
      <c r="E13" s="19">
        <f>E14</f>
        <v>299</v>
      </c>
      <c r="F13" s="19">
        <f>F14</f>
        <v>299</v>
      </c>
      <c r="G13" s="19">
        <f>G14</f>
        <v>299</v>
      </c>
      <c r="H13" s="19">
        <f>IFERROR(G13/D13*100,0)</f>
        <v>59.895833333333336</v>
      </c>
      <c r="I13" s="19">
        <f>IFERROR(G13/E13*100,0)</f>
        <v>100</v>
      </c>
      <c r="J13" s="20">
        <f t="shared" ref="J13:AG13" si="4">J14</f>
        <v>0</v>
      </c>
      <c r="K13" s="20">
        <f>K14</f>
        <v>0</v>
      </c>
      <c r="L13" s="20">
        <f t="shared" si="4"/>
        <v>0</v>
      </c>
      <c r="M13" s="20">
        <f t="shared" si="4"/>
        <v>0</v>
      </c>
      <c r="N13" s="20">
        <f t="shared" si="4"/>
        <v>299</v>
      </c>
      <c r="O13" s="20">
        <f t="shared" si="4"/>
        <v>299</v>
      </c>
      <c r="P13" s="20">
        <f t="shared" si="4"/>
        <v>0</v>
      </c>
      <c r="Q13" s="20">
        <f t="shared" si="4"/>
        <v>0</v>
      </c>
      <c r="R13" s="20">
        <f t="shared" si="4"/>
        <v>0</v>
      </c>
      <c r="S13" s="20">
        <f t="shared" si="4"/>
        <v>0</v>
      </c>
      <c r="T13" s="20">
        <f t="shared" si="4"/>
        <v>200.2</v>
      </c>
      <c r="U13" s="20">
        <f t="shared" si="4"/>
        <v>0</v>
      </c>
      <c r="V13" s="20">
        <f t="shared" si="4"/>
        <v>0</v>
      </c>
      <c r="W13" s="20">
        <f t="shared" si="4"/>
        <v>0</v>
      </c>
      <c r="X13" s="20">
        <f t="shared" si="4"/>
        <v>0</v>
      </c>
      <c r="Y13" s="20">
        <f t="shared" si="4"/>
        <v>0</v>
      </c>
      <c r="Z13" s="20">
        <f t="shared" si="4"/>
        <v>0</v>
      </c>
      <c r="AA13" s="20">
        <f t="shared" si="4"/>
        <v>0</v>
      </c>
      <c r="AB13" s="20">
        <f t="shared" si="4"/>
        <v>0</v>
      </c>
      <c r="AC13" s="20">
        <f t="shared" si="4"/>
        <v>0</v>
      </c>
      <c r="AD13" s="20">
        <f t="shared" si="4"/>
        <v>0</v>
      </c>
      <c r="AE13" s="20">
        <f t="shared" si="4"/>
        <v>0</v>
      </c>
      <c r="AF13" s="20">
        <f t="shared" si="4"/>
        <v>0</v>
      </c>
      <c r="AG13" s="20">
        <f t="shared" si="4"/>
        <v>0</v>
      </c>
      <c r="AH13" s="42" t="s">
        <v>46</v>
      </c>
      <c r="AI13" s="30"/>
    </row>
    <row r="14" spans="1:35" s="22" customFormat="1" ht="171.75" customHeight="1" x14ac:dyDescent="0.25">
      <c r="A14" s="67"/>
      <c r="B14" s="69"/>
      <c r="C14" s="23" t="s">
        <v>31</v>
      </c>
      <c r="D14" s="24">
        <f>SUM(J14,L14,N14,P14,R14,T14,V14,X14,Z14,AB14,AD14,AF14)</f>
        <v>499.2</v>
      </c>
      <c r="E14" s="24">
        <f>J14+L14+N14</f>
        <v>299</v>
      </c>
      <c r="F14" s="24">
        <f>G14</f>
        <v>299</v>
      </c>
      <c r="G14" s="24">
        <f>SUM(K14,M14,O14,Q14,S14,U14,W14,Y14,AA14,AC14,AE14,AG14)</f>
        <v>299</v>
      </c>
      <c r="H14" s="24">
        <f>IFERROR(G14/D14*100,0)</f>
        <v>59.895833333333336</v>
      </c>
      <c r="I14" s="24">
        <f>IFERROR(G14/E14*100,0)</f>
        <v>100</v>
      </c>
      <c r="J14" s="31">
        <v>0</v>
      </c>
      <c r="K14" s="31">
        <v>0</v>
      </c>
      <c r="L14" s="31">
        <v>0</v>
      </c>
      <c r="M14" s="31">
        <v>0</v>
      </c>
      <c r="N14" s="31">
        <v>299</v>
      </c>
      <c r="O14" s="31">
        <v>299</v>
      </c>
      <c r="P14" s="31">
        <v>0</v>
      </c>
      <c r="Q14" s="31">
        <v>0</v>
      </c>
      <c r="R14" s="31">
        <v>0</v>
      </c>
      <c r="S14" s="31">
        <v>0</v>
      </c>
      <c r="T14" s="31">
        <v>200.2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43"/>
      <c r="AI14" s="30"/>
    </row>
    <row r="15" spans="1:35" s="29" customFormat="1" ht="18.75" customHeight="1" x14ac:dyDescent="0.25">
      <c r="A15" s="27" t="s">
        <v>36</v>
      </c>
      <c r="B15" s="64" t="s">
        <v>37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6"/>
      <c r="AH15" s="28"/>
    </row>
    <row r="16" spans="1:35" s="22" customFormat="1" ht="82.5" customHeight="1" x14ac:dyDescent="0.25">
      <c r="A16" s="62" t="s">
        <v>38</v>
      </c>
      <c r="B16" s="68" t="s">
        <v>39</v>
      </c>
      <c r="C16" s="18" t="s">
        <v>28</v>
      </c>
      <c r="D16" s="19">
        <f>D17</f>
        <v>38241.399680000002</v>
      </c>
      <c r="E16" s="19">
        <f>E17</f>
        <v>7319.1965500000006</v>
      </c>
      <c r="F16" s="19">
        <f>F17</f>
        <v>5104.0429400000003</v>
      </c>
      <c r="G16" s="19">
        <f>G17</f>
        <v>5104.0429400000003</v>
      </c>
      <c r="H16" s="19">
        <f t="shared" ref="H16:H21" si="5">IFERROR(G16/D16*100,0)</f>
        <v>13.34690409532625</v>
      </c>
      <c r="I16" s="19">
        <f t="shared" ref="I16:I21" si="6">IFERROR(G16/E16*100,0)</f>
        <v>69.735016748525496</v>
      </c>
      <c r="J16" s="20">
        <f t="shared" ref="J16:AG16" si="7">J17</f>
        <v>2602.2539999999999</v>
      </c>
      <c r="K16" s="20">
        <f t="shared" si="7"/>
        <v>1757.0483200000001</v>
      </c>
      <c r="L16" s="20">
        <f t="shared" si="7"/>
        <v>3489.15461</v>
      </c>
      <c r="M16" s="20">
        <f t="shared" si="7"/>
        <v>1902.97363</v>
      </c>
      <c r="N16" s="20">
        <f t="shared" si="7"/>
        <v>1227.7879399999999</v>
      </c>
      <c r="O16" s="20">
        <f t="shared" si="7"/>
        <v>1444.02099</v>
      </c>
      <c r="P16" s="20">
        <f t="shared" si="7"/>
        <v>7269.77099</v>
      </c>
      <c r="Q16" s="20">
        <f t="shared" si="7"/>
        <v>0</v>
      </c>
      <c r="R16" s="20">
        <f t="shared" si="7"/>
        <v>1071.3579999999999</v>
      </c>
      <c r="S16" s="20">
        <f t="shared" si="7"/>
        <v>0</v>
      </c>
      <c r="T16" s="20">
        <f t="shared" si="7"/>
        <v>1575.1579999999999</v>
      </c>
      <c r="U16" s="20">
        <f t="shared" si="7"/>
        <v>0</v>
      </c>
      <c r="V16" s="20">
        <f t="shared" si="7"/>
        <v>6810.6444600000004</v>
      </c>
      <c r="W16" s="20">
        <f t="shared" si="7"/>
        <v>0</v>
      </c>
      <c r="X16" s="20">
        <f t="shared" si="7"/>
        <v>861.35799999999995</v>
      </c>
      <c r="Y16" s="20">
        <f t="shared" si="7"/>
        <v>0</v>
      </c>
      <c r="Z16" s="20">
        <f t="shared" si="7"/>
        <v>911.35799999999995</v>
      </c>
      <c r="AA16" s="20">
        <f t="shared" si="7"/>
        <v>0</v>
      </c>
      <c r="AB16" s="20">
        <f t="shared" si="7"/>
        <v>3575.2428</v>
      </c>
      <c r="AC16" s="20">
        <f t="shared" si="7"/>
        <v>0</v>
      </c>
      <c r="AD16" s="20">
        <f t="shared" si="7"/>
        <v>861.04962999999998</v>
      </c>
      <c r="AE16" s="20">
        <f t="shared" si="7"/>
        <v>0</v>
      </c>
      <c r="AF16" s="20">
        <f t="shared" si="7"/>
        <v>7986.26325</v>
      </c>
      <c r="AG16" s="20">
        <f t="shared" si="7"/>
        <v>0</v>
      </c>
      <c r="AH16" s="42" t="s">
        <v>48</v>
      </c>
      <c r="AI16" s="32"/>
    </row>
    <row r="17" spans="1:35" s="26" customFormat="1" ht="236.25" customHeight="1" x14ac:dyDescent="0.25">
      <c r="A17" s="67"/>
      <c r="B17" s="69"/>
      <c r="C17" s="23" t="s">
        <v>31</v>
      </c>
      <c r="D17" s="24">
        <f>SUM(J17,L17,N17,P17,R17,T17,V17,X17,Z17,AB17,AD17,AF17)</f>
        <v>38241.399680000002</v>
      </c>
      <c r="E17" s="24">
        <f>J17+L17+N17</f>
        <v>7319.1965500000006</v>
      </c>
      <c r="F17" s="24">
        <f>G17</f>
        <v>5104.0429400000003</v>
      </c>
      <c r="G17" s="24">
        <f>SUM(K17,M17,O17,Q17,S17,U17,W17,Y17,AA17,AC17,AE17,AG17)</f>
        <v>5104.0429400000003</v>
      </c>
      <c r="H17" s="38">
        <f t="shared" si="5"/>
        <v>13.34690409532625</v>
      </c>
      <c r="I17" s="38">
        <f t="shared" si="6"/>
        <v>69.735016748525496</v>
      </c>
      <c r="J17" s="39">
        <v>2602.2539999999999</v>
      </c>
      <c r="K17" s="39">
        <v>1757.0483200000001</v>
      </c>
      <c r="L17" s="39">
        <f>3489.15461</f>
        <v>3489.15461</v>
      </c>
      <c r="M17" s="39">
        <f>1696.67402+206.29961</f>
        <v>1902.97363</v>
      </c>
      <c r="N17" s="39">
        <v>1227.7879399999999</v>
      </c>
      <c r="O17" s="39">
        <f>1332.98505+111.03594</f>
        <v>1444.02099</v>
      </c>
      <c r="P17" s="39">
        <f>7269.77099</f>
        <v>7269.77099</v>
      </c>
      <c r="Q17" s="39">
        <v>0</v>
      </c>
      <c r="R17" s="39">
        <v>1071.3579999999999</v>
      </c>
      <c r="S17" s="39">
        <v>0</v>
      </c>
      <c r="T17" s="39">
        <v>1575.1579999999999</v>
      </c>
      <c r="U17" s="39">
        <v>0</v>
      </c>
      <c r="V17" s="39">
        <v>6810.6444600000004</v>
      </c>
      <c r="W17" s="39">
        <v>0</v>
      </c>
      <c r="X17" s="39">
        <v>861.35799999999995</v>
      </c>
      <c r="Y17" s="39">
        <v>0</v>
      </c>
      <c r="Z17" s="39">
        <v>911.35799999999995</v>
      </c>
      <c r="AA17" s="39">
        <v>0</v>
      </c>
      <c r="AB17" s="39">
        <v>3575.2428</v>
      </c>
      <c r="AC17" s="39">
        <v>0</v>
      </c>
      <c r="AD17" s="39">
        <v>861.04962999999998</v>
      </c>
      <c r="AE17" s="39">
        <v>0</v>
      </c>
      <c r="AF17" s="39">
        <f>7986.26325</f>
        <v>7986.26325</v>
      </c>
      <c r="AG17" s="39">
        <v>0</v>
      </c>
      <c r="AH17" s="43"/>
      <c r="AI17" s="32"/>
    </row>
    <row r="18" spans="1:35" s="22" customFormat="1" ht="82.5" customHeight="1" x14ac:dyDescent="0.25">
      <c r="A18" s="62" t="s">
        <v>40</v>
      </c>
      <c r="B18" s="68" t="s">
        <v>41</v>
      </c>
      <c r="C18" s="18" t="s">
        <v>28</v>
      </c>
      <c r="D18" s="20">
        <f t="shared" ref="D18:AG18" si="8">D19+D20+D21</f>
        <v>8859.1014400000004</v>
      </c>
      <c r="E18" s="20">
        <f t="shared" si="8"/>
        <v>2042.2385400000001</v>
      </c>
      <c r="F18" s="20">
        <f t="shared" si="8"/>
        <v>1979.0912000000001</v>
      </c>
      <c r="G18" s="20">
        <f t="shared" si="8"/>
        <v>1979.0912000000001</v>
      </c>
      <c r="H18" s="20">
        <f t="shared" si="5"/>
        <v>22.339638093138259</v>
      </c>
      <c r="I18" s="20">
        <f t="shared" si="6"/>
        <v>96.90793515237452</v>
      </c>
      <c r="J18" s="40">
        <f t="shared" si="8"/>
        <v>811.04154000000005</v>
      </c>
      <c r="K18" s="40">
        <f t="shared" si="8"/>
        <v>612.34142999999995</v>
      </c>
      <c r="L18" s="40">
        <f t="shared" si="8"/>
        <v>753.69100000000003</v>
      </c>
      <c r="M18" s="40">
        <f t="shared" si="8"/>
        <v>794.68974000000003</v>
      </c>
      <c r="N18" s="40">
        <f t="shared" si="8"/>
        <v>477.50599999999997</v>
      </c>
      <c r="O18" s="40">
        <f t="shared" si="8"/>
        <v>572.06002999999998</v>
      </c>
      <c r="P18" s="40">
        <f t="shared" si="8"/>
        <v>643.48114999999996</v>
      </c>
      <c r="Q18" s="40">
        <f t="shared" si="8"/>
        <v>0</v>
      </c>
      <c r="R18" s="40">
        <f t="shared" si="8"/>
        <v>737.37800000000004</v>
      </c>
      <c r="S18" s="40">
        <f t="shared" si="8"/>
        <v>0</v>
      </c>
      <c r="T18" s="40">
        <f t="shared" si="8"/>
        <v>677.05</v>
      </c>
      <c r="U18" s="40">
        <f t="shared" si="8"/>
        <v>0</v>
      </c>
      <c r="V18" s="40">
        <f t="shared" si="8"/>
        <v>909.14414999999997</v>
      </c>
      <c r="W18" s="40">
        <f t="shared" si="8"/>
        <v>0</v>
      </c>
      <c r="X18" s="40">
        <f t="shared" si="8"/>
        <v>878.15700000000004</v>
      </c>
      <c r="Y18" s="40">
        <f t="shared" si="8"/>
        <v>0</v>
      </c>
      <c r="Z18" s="40">
        <f t="shared" si="8"/>
        <v>748.149</v>
      </c>
      <c r="AA18" s="40">
        <f t="shared" si="8"/>
        <v>0</v>
      </c>
      <c r="AB18" s="40">
        <f t="shared" si="8"/>
        <v>875.63160000000005</v>
      </c>
      <c r="AC18" s="40">
        <f t="shared" si="8"/>
        <v>0</v>
      </c>
      <c r="AD18" s="40">
        <f t="shared" si="8"/>
        <v>514.73599999999999</v>
      </c>
      <c r="AE18" s="40">
        <f t="shared" si="8"/>
        <v>0</v>
      </c>
      <c r="AF18" s="40">
        <f t="shared" si="8"/>
        <v>833.13599999999997</v>
      </c>
      <c r="AG18" s="20">
        <f t="shared" si="8"/>
        <v>0</v>
      </c>
      <c r="AH18" s="42" t="s">
        <v>49</v>
      </c>
      <c r="AI18" s="32"/>
    </row>
    <row r="19" spans="1:35" s="22" customFormat="1" ht="45.75" customHeight="1" x14ac:dyDescent="0.25">
      <c r="A19" s="63"/>
      <c r="B19" s="70"/>
      <c r="C19" s="23" t="s">
        <v>29</v>
      </c>
      <c r="D19" s="24">
        <f>SUM(J19,L19,N19,P19,R19,T19,V19,X19,Z19,AB19,AD19,AF19)</f>
        <v>6379.0000000000009</v>
      </c>
      <c r="E19" s="24">
        <f>J19+L19+N19</f>
        <v>1594.749</v>
      </c>
      <c r="F19" s="24">
        <f>G19</f>
        <v>1537.8413500000001</v>
      </c>
      <c r="G19" s="24">
        <f>SUM(K19,M19,O19,Q19,S19,U19,W19,Y19,AA19,AC19,AE19,AG19)</f>
        <v>1537.8413500000001</v>
      </c>
      <c r="H19" s="24">
        <f t="shared" si="5"/>
        <v>24.107875058786643</v>
      </c>
      <c r="I19" s="24">
        <f t="shared" si="6"/>
        <v>96.431560703283097</v>
      </c>
      <c r="J19" s="39">
        <v>533.65200000000004</v>
      </c>
      <c r="K19" s="39">
        <v>407.34699999999998</v>
      </c>
      <c r="L19" s="39">
        <v>734.69100000000003</v>
      </c>
      <c r="M19" s="39">
        <v>781.77151000000003</v>
      </c>
      <c r="N19" s="39">
        <v>326.40600000000001</v>
      </c>
      <c r="O19" s="39">
        <v>348.72284000000002</v>
      </c>
      <c r="P19" s="39">
        <v>457.40699999999998</v>
      </c>
      <c r="Q19" s="39">
        <v>0</v>
      </c>
      <c r="R19" s="39">
        <v>544.53800000000001</v>
      </c>
      <c r="S19" s="39">
        <v>0</v>
      </c>
      <c r="T19" s="39">
        <v>558.61</v>
      </c>
      <c r="U19" s="39">
        <v>0</v>
      </c>
      <c r="V19" s="39">
        <v>523.43399999999997</v>
      </c>
      <c r="W19" s="39">
        <v>0</v>
      </c>
      <c r="X19" s="39">
        <v>653.15700000000004</v>
      </c>
      <c r="Y19" s="39">
        <v>0</v>
      </c>
      <c r="Z19" s="39">
        <v>718.149</v>
      </c>
      <c r="AA19" s="39">
        <v>0</v>
      </c>
      <c r="AB19" s="39">
        <v>339.88</v>
      </c>
      <c r="AC19" s="39">
        <v>0</v>
      </c>
      <c r="AD19" s="39">
        <v>464.73599999999999</v>
      </c>
      <c r="AE19" s="39">
        <v>0</v>
      </c>
      <c r="AF19" s="39">
        <v>524.34</v>
      </c>
      <c r="AG19" s="31">
        <v>0</v>
      </c>
      <c r="AH19" s="44"/>
      <c r="AI19" s="32"/>
    </row>
    <row r="20" spans="1:35" s="22" customFormat="1" ht="52.5" customHeight="1" x14ac:dyDescent="0.25">
      <c r="A20" s="63"/>
      <c r="B20" s="70"/>
      <c r="C20" s="23" t="s">
        <v>30</v>
      </c>
      <c r="D20" s="24">
        <f>SUM(J20,L20,N20,P20,R20,T20,V20,X20,Z20,AB20,AD20,AF20)</f>
        <v>2480.1014399999999</v>
      </c>
      <c r="E20" s="24">
        <f>J20+L20+N20</f>
        <v>447.48954000000003</v>
      </c>
      <c r="F20" s="24">
        <f>G20</f>
        <v>441.24984999999998</v>
      </c>
      <c r="G20" s="24">
        <f>SUM(K20,M20,O20,Q20,S20,U20,W20,Y20,AA20,AC20,AE20,AG20)</f>
        <v>441.24984999999998</v>
      </c>
      <c r="H20" s="24">
        <f t="shared" si="5"/>
        <v>17.791604927256525</v>
      </c>
      <c r="I20" s="24">
        <f t="shared" si="6"/>
        <v>98.605623273339518</v>
      </c>
      <c r="J20" s="39">
        <v>277.38954000000001</v>
      </c>
      <c r="K20" s="39">
        <v>204.99442999999999</v>
      </c>
      <c r="L20" s="39">
        <v>19</v>
      </c>
      <c r="M20" s="39">
        <v>12.918229999999999</v>
      </c>
      <c r="N20" s="39">
        <v>151.1</v>
      </c>
      <c r="O20" s="39">
        <v>223.33718999999999</v>
      </c>
      <c r="P20" s="39">
        <v>186.07415</v>
      </c>
      <c r="Q20" s="39">
        <v>0</v>
      </c>
      <c r="R20" s="39">
        <v>192.84</v>
      </c>
      <c r="S20" s="39">
        <v>0</v>
      </c>
      <c r="T20" s="39">
        <v>118.44</v>
      </c>
      <c r="U20" s="39">
        <v>0</v>
      </c>
      <c r="V20" s="39">
        <v>385.71015</v>
      </c>
      <c r="W20" s="39">
        <v>0</v>
      </c>
      <c r="X20" s="39">
        <v>225</v>
      </c>
      <c r="Y20" s="39">
        <v>0</v>
      </c>
      <c r="Z20" s="39">
        <v>30</v>
      </c>
      <c r="AA20" s="39">
        <v>0</v>
      </c>
      <c r="AB20" s="39">
        <v>535.75160000000005</v>
      </c>
      <c r="AC20" s="39">
        <v>0</v>
      </c>
      <c r="AD20" s="39">
        <v>50</v>
      </c>
      <c r="AE20" s="39">
        <v>0</v>
      </c>
      <c r="AF20" s="39">
        <v>308.79599999999999</v>
      </c>
      <c r="AG20" s="31">
        <v>0</v>
      </c>
      <c r="AH20" s="44"/>
      <c r="AI20" s="32"/>
    </row>
    <row r="21" spans="1:35" s="26" customFormat="1" ht="53.25" customHeight="1" x14ac:dyDescent="0.25">
      <c r="A21" s="67"/>
      <c r="B21" s="69"/>
      <c r="C21" s="23" t="s">
        <v>31</v>
      </c>
      <c r="D21" s="24">
        <f>SUM(J21,L21,N21,P21,R21,T21,V21,X21,Z21,AB21,AD21,AF21)</f>
        <v>0</v>
      </c>
      <c r="E21" s="24">
        <f>J21</f>
        <v>0</v>
      </c>
      <c r="F21" s="24">
        <f>G21</f>
        <v>0</v>
      </c>
      <c r="G21" s="24">
        <f>SUM(K21,M21,O21,Q21,S21,U21,W21,Y21,AA21,AC21,AE21,AG21)</f>
        <v>0</v>
      </c>
      <c r="H21" s="24">
        <f t="shared" si="5"/>
        <v>0</v>
      </c>
      <c r="I21" s="24">
        <f t="shared" si="6"/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43"/>
      <c r="AI21" s="32"/>
    </row>
    <row r="22" spans="1:35" s="29" customFormat="1" ht="18.75" customHeight="1" x14ac:dyDescent="0.25">
      <c r="A22" s="27" t="s">
        <v>42</v>
      </c>
      <c r="B22" s="64" t="s">
        <v>43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6"/>
      <c r="AH22" s="28"/>
    </row>
    <row r="23" spans="1:35" s="34" customFormat="1" ht="112.5" customHeight="1" x14ac:dyDescent="0.25">
      <c r="A23" s="62" t="s">
        <v>44</v>
      </c>
      <c r="B23" s="68" t="s">
        <v>45</v>
      </c>
      <c r="C23" s="18" t="s">
        <v>28</v>
      </c>
      <c r="D23" s="19">
        <f>D24</f>
        <v>121681.70000000001</v>
      </c>
      <c r="E23" s="19">
        <f>E24</f>
        <v>36048.88076</v>
      </c>
      <c r="F23" s="19">
        <f>F24</f>
        <v>30787.703679999999</v>
      </c>
      <c r="G23" s="19">
        <f>G24</f>
        <v>30787.703679999999</v>
      </c>
      <c r="H23" s="19">
        <f>IFERROR(G23/D23*100,0)</f>
        <v>25.301835592369272</v>
      </c>
      <c r="I23" s="19">
        <f>IFERROR(G23/E23*100,0)</f>
        <v>85.405435705405239</v>
      </c>
      <c r="J23" s="20">
        <f t="shared" ref="J23:AG23" si="9">J24</f>
        <v>17145.027999999998</v>
      </c>
      <c r="K23" s="20">
        <f t="shared" si="9"/>
        <v>8806.2244300000002</v>
      </c>
      <c r="L23" s="20">
        <f t="shared" si="9"/>
        <v>10685.566000000001</v>
      </c>
      <c r="M23" s="20">
        <f t="shared" si="9"/>
        <v>12161.342049999999</v>
      </c>
      <c r="N23" s="20">
        <f t="shared" si="9"/>
        <v>8218.2867600000009</v>
      </c>
      <c r="O23" s="20">
        <f t="shared" si="9"/>
        <v>9820.1371999999992</v>
      </c>
      <c r="P23" s="20">
        <f t="shared" si="9"/>
        <v>12331.16624</v>
      </c>
      <c r="Q23" s="20">
        <f t="shared" si="9"/>
        <v>0</v>
      </c>
      <c r="R23" s="20">
        <f t="shared" si="9"/>
        <v>9696.7900000000009</v>
      </c>
      <c r="S23" s="20">
        <f t="shared" si="9"/>
        <v>0</v>
      </c>
      <c r="T23" s="20">
        <f t="shared" si="9"/>
        <v>7375.3630000000003</v>
      </c>
      <c r="U23" s="20">
        <f t="shared" si="9"/>
        <v>0</v>
      </c>
      <c r="V23" s="20">
        <f t="shared" si="9"/>
        <v>12997.514999999999</v>
      </c>
      <c r="W23" s="20">
        <f t="shared" si="9"/>
        <v>0</v>
      </c>
      <c r="X23" s="20">
        <f t="shared" si="9"/>
        <v>9988.0630000000001</v>
      </c>
      <c r="Y23" s="20">
        <f t="shared" si="9"/>
        <v>0</v>
      </c>
      <c r="Z23" s="20">
        <f t="shared" si="9"/>
        <v>7200.07</v>
      </c>
      <c r="AA23" s="20">
        <f t="shared" si="9"/>
        <v>0</v>
      </c>
      <c r="AB23" s="20">
        <f t="shared" si="9"/>
        <v>8959.8719999999994</v>
      </c>
      <c r="AC23" s="20">
        <f t="shared" si="9"/>
        <v>0</v>
      </c>
      <c r="AD23" s="20">
        <f t="shared" si="9"/>
        <v>8171.8649999999998</v>
      </c>
      <c r="AE23" s="20">
        <f t="shared" si="9"/>
        <v>0</v>
      </c>
      <c r="AF23" s="20">
        <f t="shared" si="9"/>
        <v>8912.1149999999998</v>
      </c>
      <c r="AG23" s="20">
        <f t="shared" si="9"/>
        <v>0</v>
      </c>
      <c r="AH23" s="42" t="s">
        <v>47</v>
      </c>
      <c r="AI23" s="33"/>
    </row>
    <row r="24" spans="1:35" s="35" customFormat="1" ht="115.5" customHeight="1" x14ac:dyDescent="0.25">
      <c r="A24" s="67"/>
      <c r="B24" s="69"/>
      <c r="C24" s="23" t="s">
        <v>31</v>
      </c>
      <c r="D24" s="24">
        <f>SUM(J24,L24,N24,P24,R24,T24,V24,X24,Z24,AB24,AD24,AF24)</f>
        <v>121681.70000000001</v>
      </c>
      <c r="E24" s="24">
        <f>J24+L24+N24</f>
        <v>36048.88076</v>
      </c>
      <c r="F24" s="24">
        <f>G24</f>
        <v>30787.703679999999</v>
      </c>
      <c r="G24" s="24">
        <f>SUM(K24,M24,O24,Q24,S24,U24,W24,Y24,AA24,AC24,AE24,AG24)</f>
        <v>30787.703679999999</v>
      </c>
      <c r="H24" s="24">
        <f>IFERROR(G24/D24*100,0)</f>
        <v>25.301835592369272</v>
      </c>
      <c r="I24" s="24">
        <f>IFERROR(G24/E24*100,0)</f>
        <v>85.405435705405239</v>
      </c>
      <c r="J24" s="39">
        <v>17145.027999999998</v>
      </c>
      <c r="K24" s="39">
        <v>8806.2244300000002</v>
      </c>
      <c r="L24" s="39">
        <v>10685.566000000001</v>
      </c>
      <c r="M24" s="39">
        <v>12161.342049999999</v>
      </c>
      <c r="N24" s="39">
        <v>8218.2867600000009</v>
      </c>
      <c r="O24" s="39">
        <v>9820.1371999999992</v>
      </c>
      <c r="P24" s="39">
        <v>12331.16624</v>
      </c>
      <c r="Q24" s="39">
        <v>0</v>
      </c>
      <c r="R24" s="39">
        <v>9696.7900000000009</v>
      </c>
      <c r="S24" s="39">
        <v>0</v>
      </c>
      <c r="T24" s="39">
        <v>7375.3630000000003</v>
      </c>
      <c r="U24" s="39">
        <v>0</v>
      </c>
      <c r="V24" s="39">
        <v>12997.514999999999</v>
      </c>
      <c r="W24" s="39">
        <v>0</v>
      </c>
      <c r="X24" s="39">
        <v>9988.0630000000001</v>
      </c>
      <c r="Y24" s="39">
        <v>0</v>
      </c>
      <c r="Z24" s="39">
        <v>7200.07</v>
      </c>
      <c r="AA24" s="39">
        <v>0</v>
      </c>
      <c r="AB24" s="39">
        <v>8959.8719999999994</v>
      </c>
      <c r="AC24" s="39">
        <v>0</v>
      </c>
      <c r="AD24" s="39">
        <v>8171.8649999999998</v>
      </c>
      <c r="AE24" s="39">
        <v>0</v>
      </c>
      <c r="AF24" s="39">
        <v>8912.1149999999998</v>
      </c>
      <c r="AG24" s="39">
        <v>0</v>
      </c>
      <c r="AH24" s="43"/>
      <c r="AI24" s="33"/>
    </row>
    <row r="25" spans="1:35" s="13" customFormat="1" x14ac:dyDescent="0.25">
      <c r="C25" s="36"/>
    </row>
    <row r="27" spans="1:35" x14ac:dyDescent="0.25">
      <c r="O27" s="41"/>
    </row>
  </sheetData>
  <mergeCells count="40">
    <mergeCell ref="A23:A24"/>
    <mergeCell ref="B23:B24"/>
    <mergeCell ref="B15:AG15"/>
    <mergeCell ref="A16:A17"/>
    <mergeCell ref="B16:B17"/>
    <mergeCell ref="A18:A21"/>
    <mergeCell ref="B18:B21"/>
    <mergeCell ref="B22:AG22"/>
    <mergeCell ref="A8:A11"/>
    <mergeCell ref="B8:B11"/>
    <mergeCell ref="B12:AG12"/>
    <mergeCell ref="A13:A14"/>
    <mergeCell ref="B13:B14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J4:K5"/>
    <mergeCell ref="L4:M5"/>
    <mergeCell ref="N4:O5"/>
    <mergeCell ref="P4:Q5"/>
    <mergeCell ref="AH13:AH14"/>
    <mergeCell ref="AH23:AH24"/>
    <mergeCell ref="AH18:AH21"/>
    <mergeCell ref="AH16:AH17"/>
    <mergeCell ref="R4:S5"/>
    <mergeCell ref="T4:U5"/>
    <mergeCell ref="AH4:AH6"/>
    <mergeCell ref="V4:W5"/>
    <mergeCell ref="X4:Y5"/>
    <mergeCell ref="Z4:AA5"/>
    <mergeCell ref="AB4:AC5"/>
    <mergeCell ref="AD4:AE5"/>
    <mergeCell ref="AF4:A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март 2025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2025-05-26T11:43:20Z</dcterms:modified>
</cp:coreProperties>
</file>