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за март" sheetId="4" r:id="rId1"/>
  </sheets>
  <calcPr calcId="145621"/>
</workbook>
</file>

<file path=xl/calcChain.xml><?xml version="1.0" encoding="utf-8"?>
<calcChain xmlns="http://schemas.openxmlformats.org/spreadsheetml/2006/main">
  <c r="E68" i="4" l="1"/>
  <c r="G68" i="4" s="1"/>
  <c r="C68" i="4"/>
  <c r="B68" i="4"/>
  <c r="E63" i="4"/>
  <c r="G63" i="4" s="1"/>
  <c r="C63" i="4"/>
  <c r="B63" i="4"/>
  <c r="E59" i="4"/>
  <c r="G59" i="4" s="1"/>
  <c r="D59" i="4"/>
  <c r="C59" i="4"/>
  <c r="B59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E56" i="4"/>
  <c r="G56" i="4" s="1"/>
  <c r="D56" i="4"/>
  <c r="C56" i="4"/>
  <c r="B56" i="4"/>
  <c r="F56" i="4" s="1"/>
  <c r="E52" i="4"/>
  <c r="G52" i="4" s="1"/>
  <c r="D52" i="4"/>
  <c r="C52" i="4"/>
  <c r="B52" i="4"/>
  <c r="F52" i="4" s="1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E49" i="4"/>
  <c r="G49" i="4" s="1"/>
  <c r="D49" i="4"/>
  <c r="C49" i="4"/>
  <c r="B49" i="4"/>
  <c r="F49" i="4" s="1"/>
  <c r="E45" i="4"/>
  <c r="G45" i="4" s="1"/>
  <c r="D45" i="4"/>
  <c r="C45" i="4"/>
  <c r="B45" i="4"/>
  <c r="F45" i="4" s="1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E42" i="4"/>
  <c r="G42" i="4" s="1"/>
  <c r="D42" i="4"/>
  <c r="C42" i="4"/>
  <c r="B42" i="4"/>
  <c r="F42" i="4" s="1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E40" i="4"/>
  <c r="D40" i="4"/>
  <c r="C40" i="4"/>
  <c r="B40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E38" i="4"/>
  <c r="D38" i="4"/>
  <c r="C38" i="4"/>
  <c r="B38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E35" i="4"/>
  <c r="G35" i="4" s="1"/>
  <c r="D35" i="4"/>
  <c r="C35" i="4"/>
  <c r="B35" i="4"/>
  <c r="F35" i="4" s="1"/>
  <c r="E33" i="4"/>
  <c r="G33" i="4" s="1"/>
  <c r="D33" i="4"/>
  <c r="C33" i="4"/>
  <c r="B33" i="4"/>
  <c r="B26" i="4" s="1"/>
  <c r="E32" i="4"/>
  <c r="G32" i="4" s="1"/>
  <c r="D32" i="4"/>
  <c r="C32" i="4"/>
  <c r="B32" i="4"/>
  <c r="F32" i="4" s="1"/>
  <c r="E31" i="4"/>
  <c r="G31" i="4" s="1"/>
  <c r="D31" i="4"/>
  <c r="C31" i="4"/>
  <c r="B31" i="4"/>
  <c r="B24" i="4" s="1"/>
  <c r="E30" i="4"/>
  <c r="G30" i="4" s="1"/>
  <c r="D30" i="4"/>
  <c r="C30" i="4"/>
  <c r="B30" i="4"/>
  <c r="F30" i="4" s="1"/>
  <c r="E29" i="4"/>
  <c r="G29" i="4" s="1"/>
  <c r="D29" i="4"/>
  <c r="D28" i="4" s="1"/>
  <c r="C29" i="4"/>
  <c r="B29" i="4"/>
  <c r="B28" i="4" s="1"/>
  <c r="F28" i="4" s="1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E28" i="4"/>
  <c r="C28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E26" i="4"/>
  <c r="C26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E25" i="4"/>
  <c r="F25" i="4" s="1"/>
  <c r="C25" i="4"/>
  <c r="B25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E24" i="4"/>
  <c r="F24" i="4" s="1"/>
  <c r="C24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E23" i="4"/>
  <c r="F23" i="4" s="1"/>
  <c r="C23" i="4"/>
  <c r="B23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E22" i="4"/>
  <c r="C22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E21" i="4"/>
  <c r="C21" i="4"/>
  <c r="E17" i="4"/>
  <c r="F17" i="4" s="1"/>
  <c r="C17" i="4"/>
  <c r="B17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E14" i="4"/>
  <c r="F14" i="4" s="1"/>
  <c r="C14" i="4"/>
  <c r="B14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E12" i="4"/>
  <c r="F12" i="4" s="1"/>
  <c r="C12" i="4"/>
  <c r="B12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E11" i="4"/>
  <c r="E73" i="4" s="1"/>
  <c r="C11" i="4"/>
  <c r="C73" i="4" s="1"/>
  <c r="B11" i="4"/>
  <c r="B73" i="4" s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E10" i="4"/>
  <c r="F10" i="4" s="1"/>
  <c r="C10" i="4"/>
  <c r="B10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E9" i="4"/>
  <c r="E71" i="4" s="1"/>
  <c r="C9" i="4"/>
  <c r="C71" i="4" s="1"/>
  <c r="B9" i="4"/>
  <c r="B71" i="4" s="1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E8" i="4"/>
  <c r="E70" i="4" s="1"/>
  <c r="C8" i="4"/>
  <c r="C70" i="4" s="1"/>
  <c r="B8" i="4"/>
  <c r="B70" i="4" s="1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E7" i="4"/>
  <c r="F7" i="4" s="1"/>
  <c r="C7" i="4"/>
  <c r="B7" i="4"/>
  <c r="F26" i="4" l="1"/>
  <c r="G9" i="4"/>
  <c r="G21" i="4"/>
  <c r="G22" i="4"/>
  <c r="G23" i="4"/>
  <c r="G24" i="4"/>
  <c r="G25" i="4"/>
  <c r="G26" i="4"/>
  <c r="G28" i="4"/>
  <c r="F29" i="4"/>
  <c r="F31" i="4"/>
  <c r="F33" i="4"/>
  <c r="H70" i="4"/>
  <c r="J70" i="4"/>
  <c r="L70" i="4"/>
  <c r="N70" i="4"/>
  <c r="G7" i="4"/>
  <c r="G70" i="4"/>
  <c r="F70" i="4"/>
  <c r="G8" i="4"/>
  <c r="G71" i="4"/>
  <c r="F71" i="4"/>
  <c r="G10" i="4"/>
  <c r="G73" i="4"/>
  <c r="F73" i="4"/>
  <c r="G11" i="4"/>
  <c r="G12" i="4"/>
  <c r="G14" i="4"/>
  <c r="G17" i="4"/>
  <c r="D8" i="4"/>
  <c r="F8" i="4"/>
  <c r="D9" i="4"/>
  <c r="D71" i="4" s="1"/>
  <c r="F9" i="4"/>
  <c r="D10" i="4"/>
  <c r="D11" i="4"/>
  <c r="D73" i="4" s="1"/>
  <c r="F11" i="4"/>
  <c r="D12" i="4"/>
  <c r="D17" i="4"/>
  <c r="D14" i="4" s="1"/>
  <c r="B22" i="4"/>
  <c r="B21" i="4" s="1"/>
  <c r="F21" i="4" s="1"/>
  <c r="D22" i="4"/>
  <c r="D23" i="4"/>
  <c r="D24" i="4"/>
  <c r="D25" i="4"/>
  <c r="D26" i="4"/>
  <c r="P70" i="4"/>
  <c r="R70" i="4"/>
  <c r="T70" i="4"/>
  <c r="V70" i="4"/>
  <c r="X70" i="4"/>
  <c r="Z70" i="4"/>
  <c r="AB70" i="4"/>
  <c r="AD70" i="4"/>
  <c r="H71" i="4"/>
  <c r="J71" i="4"/>
  <c r="L71" i="4"/>
  <c r="N71" i="4"/>
  <c r="P71" i="4"/>
  <c r="R71" i="4"/>
  <c r="T71" i="4"/>
  <c r="V71" i="4"/>
  <c r="X71" i="4"/>
  <c r="Z71" i="4"/>
  <c r="AB71" i="4"/>
  <c r="AD71" i="4"/>
  <c r="B72" i="4"/>
  <c r="B69" i="4" s="1"/>
  <c r="D72" i="4"/>
  <c r="F38" i="4"/>
  <c r="H72" i="4"/>
  <c r="J72" i="4"/>
  <c r="L72" i="4"/>
  <c r="N72" i="4"/>
  <c r="P72" i="4"/>
  <c r="R72" i="4"/>
  <c r="T72" i="4"/>
  <c r="V72" i="4"/>
  <c r="X72" i="4"/>
  <c r="Z72" i="4"/>
  <c r="AB72" i="4"/>
  <c r="AD72" i="4"/>
  <c r="H73" i="4"/>
  <c r="J73" i="4"/>
  <c r="L73" i="4"/>
  <c r="N73" i="4"/>
  <c r="P73" i="4"/>
  <c r="R73" i="4"/>
  <c r="T73" i="4"/>
  <c r="V73" i="4"/>
  <c r="X73" i="4"/>
  <c r="Z73" i="4"/>
  <c r="AB73" i="4"/>
  <c r="AD73" i="4"/>
  <c r="B74" i="4"/>
  <c r="D74" i="4"/>
  <c r="F40" i="4"/>
  <c r="H74" i="4"/>
  <c r="J74" i="4"/>
  <c r="L74" i="4"/>
  <c r="N74" i="4"/>
  <c r="P74" i="4"/>
  <c r="R74" i="4"/>
  <c r="T74" i="4"/>
  <c r="V74" i="4"/>
  <c r="X74" i="4"/>
  <c r="Z74" i="4"/>
  <c r="AB74" i="4"/>
  <c r="AD74" i="4"/>
  <c r="F59" i="4"/>
  <c r="F63" i="4"/>
  <c r="D68" i="4"/>
  <c r="D63" i="4" s="1"/>
  <c r="F68" i="4"/>
  <c r="I70" i="4"/>
  <c r="K70" i="4"/>
  <c r="M70" i="4"/>
  <c r="O70" i="4"/>
  <c r="Q70" i="4"/>
  <c r="S70" i="4"/>
  <c r="U70" i="4"/>
  <c r="W70" i="4"/>
  <c r="Y70" i="4"/>
  <c r="AA70" i="4"/>
  <c r="AC70" i="4"/>
  <c r="AE70" i="4"/>
  <c r="I71" i="4"/>
  <c r="K71" i="4"/>
  <c r="M71" i="4"/>
  <c r="O71" i="4"/>
  <c r="Q71" i="4"/>
  <c r="S71" i="4"/>
  <c r="U71" i="4"/>
  <c r="W71" i="4"/>
  <c r="Y71" i="4"/>
  <c r="AA71" i="4"/>
  <c r="AC71" i="4"/>
  <c r="AE71" i="4"/>
  <c r="C72" i="4"/>
  <c r="C69" i="4" s="1"/>
  <c r="E72" i="4"/>
  <c r="E69" i="4" s="1"/>
  <c r="G38" i="4"/>
  <c r="I72" i="4"/>
  <c r="K72" i="4"/>
  <c r="M72" i="4"/>
  <c r="O72" i="4"/>
  <c r="Q72" i="4"/>
  <c r="S72" i="4"/>
  <c r="U72" i="4"/>
  <c r="W72" i="4"/>
  <c r="Y72" i="4"/>
  <c r="AA72" i="4"/>
  <c r="AC72" i="4"/>
  <c r="AE72" i="4"/>
  <c r="I73" i="4"/>
  <c r="K73" i="4"/>
  <c r="M73" i="4"/>
  <c r="O73" i="4"/>
  <c r="Q73" i="4"/>
  <c r="S73" i="4"/>
  <c r="U73" i="4"/>
  <c r="W73" i="4"/>
  <c r="Y73" i="4"/>
  <c r="AA73" i="4"/>
  <c r="AC73" i="4"/>
  <c r="AE73" i="4"/>
  <c r="C74" i="4"/>
  <c r="E74" i="4"/>
  <c r="G40" i="4"/>
  <c r="I74" i="4"/>
  <c r="K74" i="4"/>
  <c r="M74" i="4"/>
  <c r="O74" i="4"/>
  <c r="Q74" i="4"/>
  <c r="S74" i="4"/>
  <c r="U74" i="4"/>
  <c r="W74" i="4"/>
  <c r="Y74" i="4"/>
  <c r="AA74" i="4"/>
  <c r="AC74" i="4"/>
  <c r="AE74" i="4"/>
  <c r="G69" i="4" l="1"/>
  <c r="F69" i="4"/>
  <c r="G74" i="4"/>
  <c r="F74" i="4"/>
  <c r="AC69" i="4"/>
  <c r="Y69" i="4"/>
  <c r="U69" i="4"/>
  <c r="Q69" i="4"/>
  <c r="M69" i="4"/>
  <c r="I69" i="4"/>
  <c r="AB69" i="4"/>
  <c r="X69" i="4"/>
  <c r="T69" i="4"/>
  <c r="P69" i="4"/>
  <c r="L69" i="4"/>
  <c r="H69" i="4"/>
  <c r="F22" i="4"/>
  <c r="G72" i="4"/>
  <c r="F72" i="4"/>
  <c r="AE69" i="4"/>
  <c r="AA69" i="4"/>
  <c r="W69" i="4"/>
  <c r="S69" i="4"/>
  <c r="O69" i="4"/>
  <c r="K69" i="4"/>
  <c r="AD69" i="4"/>
  <c r="Z69" i="4"/>
  <c r="V69" i="4"/>
  <c r="R69" i="4"/>
  <c r="D21" i="4"/>
  <c r="D70" i="4"/>
  <c r="D69" i="4" s="1"/>
  <c r="D7" i="4"/>
  <c r="N69" i="4"/>
  <c r="J69" i="4"/>
</calcChain>
</file>

<file path=xl/sharedStrings.xml><?xml version="1.0" encoding="utf-8"?>
<sst xmlns="http://schemas.openxmlformats.org/spreadsheetml/2006/main" count="129" uniqueCount="52">
  <si>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</si>
  <si>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</si>
  <si>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</si>
  <si>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</si>
  <si>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</si>
  <si>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</si>
  <si>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</si>
  <si>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</si>
  <si>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</si>
  <si>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</si>
  <si>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</si>
  <si>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</si>
  <si>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</si>
  <si>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</si>
  <si>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</si>
  <si>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</si>
  <si>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</si>
  <si>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</si>
  <si>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</si>
  <si>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</si>
  <si>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</si>
  <si>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</si>
  <si>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</si>
  <si>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</si>
  <si>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</si>
  <si>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Ответственный за составление сетевого графика</t>
  </si>
  <si>
    <t>в т.ч. МБ в части софинансирования</t>
  </si>
  <si>
    <t>бюджет ХМАО – Югры</t>
  </si>
  <si>
    <t>А.Т.Бутаев</t>
  </si>
  <si>
    <t>тыс.рублей</t>
  </si>
  <si>
    <t xml:space="preserve">Наименование мероприятий программы </t>
  </si>
  <si>
    <t>1.1. Основное мероприятие "Региональный проект "Формирование комфортной городской среды" (показатели 1, 2, 3, 4, 5, 6, 7)</t>
  </si>
  <si>
    <t>внебюджетные источники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</si>
  <si>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</si>
  <si>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>Всего по программе</t>
  </si>
  <si>
    <t>И.А.Цыганкова, тел. 93-790</t>
  </si>
  <si>
    <t xml:space="preserve">
План на
</t>
  </si>
  <si>
    <t>1.1.1. Благоустройство дворовых территорий в городе Когалыме в рамках регионального проекта "Формирование комфортной городской среды)</t>
  </si>
  <si>
    <t>1.1.2.1. Объект благоустройства "Набережная реки Ингу-Ягун"</t>
  </si>
  <si>
    <t xml:space="preserve">1.2.1.Реконструкция объекта «Бульвар вдоль улицы Мира» со строительством сухого </t>
  </si>
  <si>
    <t>1.2.  Основное мероприятие "Строительство, реконструкция и ремонт, в том числе капитальный, объектов благоустройства города Когалыма" (показатели 5,6,8)</t>
  </si>
  <si>
    <t>1.2.2. Ремонт стелы, расположенной на 2-ом километре автодороги Когалым-Сургу в городе Когалыме</t>
  </si>
  <si>
    <t xml:space="preserve">1.2.3. Капитальный ремонт памятника «Нефтяникам», расположенного на пересечении проспекта Нефтяников и улицы Авиаторов в городе Когалыме </t>
  </si>
  <si>
    <t>Директор 
МКУ "УЖКХ г.Когалыма"</t>
  </si>
  <si>
    <t>1.2.4. Строительство, реконструкция и ремонт, в том числе капитальный, объектов благоустройства города Когалыма</t>
  </si>
  <si>
    <t>Отчет о ходе реализации муниципальной программы "Формирование комфортной городской среды в городе Когалыме" по состоянию на 01.04.2021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</si>
  <si>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01.04.2021</t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</si>
  <si>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Размещен электронный аукцион на стороительство объекта.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</si>
  <si>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Заключен муниципальный контракт №1 от 04.02.2021 на выполнение проекно-сметной документации на сумму 490,00 тыс. руб., срок завершения выполнения работ 09.03.2021. Работы выполнены, МУ "УКС г. Когалыма" ведется проверка документации.
Неисполнение сетевого графика, в связи с нарушением сроков выполнения работ проектной организацией.</t>
    </r>
  </si>
  <si>
    <r>
      <rPr>
        <b/>
        <sz val="12"/>
        <color theme="1"/>
        <rFont val="Times New Roman"/>
        <family val="1"/>
        <charset val="204"/>
      </rPr>
      <t xml:space="preserve">МУ "УКС г.Когалыма":
</t>
    </r>
    <r>
      <rPr>
        <sz val="12"/>
        <color theme="1"/>
        <rFont val="Times New Roman"/>
        <family val="1"/>
        <charset val="204"/>
      </rPr>
      <t>Заключен муниципальный контракт №0187300013721000012 от 12.03.2021 на сумму 515,69 тыс. руб., срок завершения выполнения работ 30.06.2021, ведется закупка материалов.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</si>
  <si>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Ведется уточнение объемов работ.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</si>
  <si>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На отчетную дату по мероприятию ведется исполнение следующих контрактов:
1. Контракт №001/20 от 02.09.2020
- цена контракта 15 000,00 тыс. руб.;
- сроки выполнения работ 31.03.2021 (продлены);
- перечислен аванс в 2020 году - 3 750,00 тыс. руб.;
- работы выполнены, МУ "УКС г. Когалыма" ведется проверка документации.
2. Контракт №16-20П от 17.09.2020
- цена контракта 2 965,93 тыс. руб.;
- сроки выполнения работ 30.04.2021;
- работы выполнены, МУ "УКС г. Когалыма" ведется проверка документации.
Неисполнение сетевого графика, в связи продлением сроков выполнения работ по контракту №001/20 от 02.09.2020.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</si>
</sst>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15" fillId="0" borderId="0"/>
    <xf numFmtId="9" fontId="15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03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8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top" wrapText="1"/>
    </xf>
    <xf numFmtId="169" fontId="18" fillId="0" borderId="1" xfId="0" applyNumberFormat="1" applyFont="1" applyFill="1" applyBorder="1" applyAlignment="1">
      <alignment horizontal="center" vertical="center" wrapText="1"/>
    </xf>
    <xf numFmtId="169" fontId="22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right" vertical="center" wrapText="1"/>
    </xf>
    <xf numFmtId="169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/>
    </xf>
    <xf numFmtId="165" fontId="11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49" fontId="20" fillId="0" borderId="7" xfId="0" applyNumberFormat="1" applyFont="1" applyBorder="1" applyAlignment="1">
      <alignment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31" fillId="3" borderId="5" xfId="0" applyFont="1" applyFill="1" applyBorder="1" applyAlignment="1">
      <alignment horizontal="left" vertical="center" wrapText="1"/>
    </xf>
    <xf numFmtId="0" fontId="31" fillId="3" borderId="6" xfId="0" applyFont="1" applyFill="1" applyBorder="1" applyAlignment="1">
      <alignment horizontal="left" vertical="center" wrapText="1"/>
    </xf>
    <xf numFmtId="0" fontId="31" fillId="3" borderId="7" xfId="0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9"/>
  <sheetViews>
    <sheetView tabSelected="1" zoomScale="60" zoomScaleNormal="60" workbookViewId="0">
      <selection activeCell="K25" sqref="K25"/>
    </sheetView>
  </sheetViews>
  <sheetFormatPr defaultRowHeight="15" x14ac:dyDescent="0.25"/>
  <cols>
    <col min="1" max="1" width="25.85546875" customWidth="1"/>
    <col min="2" max="2" width="15.7109375" customWidth="1"/>
    <col min="3" max="3" width="14.85546875" customWidth="1"/>
    <col min="4" max="4" width="14" customWidth="1"/>
    <col min="5" max="5" width="14.42578125" customWidth="1"/>
    <col min="6" max="6" width="16.42578125" customWidth="1"/>
    <col min="7" max="7" width="13.5703125" customWidth="1"/>
    <col min="8" max="8" width="15.28515625" customWidth="1"/>
    <col min="9" max="31" width="13.42578125" customWidth="1"/>
    <col min="32" max="32" width="66.7109375" customWidth="1"/>
  </cols>
  <sheetData>
    <row r="1" spans="1:32" ht="20.25" x14ac:dyDescent="0.25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8"/>
      <c r="AF1" s="8"/>
    </row>
    <row r="2" spans="1:32" ht="16.5" customHeight="1" x14ac:dyDescent="0.25">
      <c r="A2" s="8"/>
      <c r="B2" s="47" t="s">
        <v>36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8"/>
      <c r="AF2" s="11" t="s">
        <v>29</v>
      </c>
    </row>
    <row r="3" spans="1:32" ht="15.75" customHeight="1" x14ac:dyDescent="0.25">
      <c r="A3" s="63" t="s">
        <v>30</v>
      </c>
      <c r="B3" s="66" t="s">
        <v>0</v>
      </c>
      <c r="C3" s="68" t="s">
        <v>0</v>
      </c>
      <c r="D3" s="70" t="s">
        <v>1</v>
      </c>
      <c r="E3" s="70" t="s">
        <v>2</v>
      </c>
      <c r="F3" s="72" t="s">
        <v>3</v>
      </c>
      <c r="G3" s="72"/>
      <c r="H3" s="72" t="s">
        <v>4</v>
      </c>
      <c r="I3" s="72"/>
      <c r="J3" s="72" t="s">
        <v>5</v>
      </c>
      <c r="K3" s="72"/>
      <c r="L3" s="72" t="s">
        <v>6</v>
      </c>
      <c r="M3" s="72"/>
      <c r="N3" s="72" t="s">
        <v>7</v>
      </c>
      <c r="O3" s="72"/>
      <c r="P3" s="72" t="s">
        <v>8</v>
      </c>
      <c r="Q3" s="72"/>
      <c r="R3" s="72" t="s">
        <v>9</v>
      </c>
      <c r="S3" s="72"/>
      <c r="T3" s="72" t="s">
        <v>10</v>
      </c>
      <c r="U3" s="72"/>
      <c r="V3" s="72" t="s">
        <v>11</v>
      </c>
      <c r="W3" s="72"/>
      <c r="X3" s="72" t="s">
        <v>12</v>
      </c>
      <c r="Y3" s="72"/>
      <c r="Z3" s="72" t="s">
        <v>13</v>
      </c>
      <c r="AA3" s="72"/>
      <c r="AB3" s="72" t="s">
        <v>14</v>
      </c>
      <c r="AC3" s="72"/>
      <c r="AD3" s="72" t="s">
        <v>15</v>
      </c>
      <c r="AE3" s="72"/>
      <c r="AF3" s="72" t="s">
        <v>16</v>
      </c>
    </row>
    <row r="4" spans="1:32" ht="15" customHeight="1" x14ac:dyDescent="0.25">
      <c r="A4" s="64"/>
      <c r="B4" s="67"/>
      <c r="C4" s="69"/>
      <c r="D4" s="71"/>
      <c r="E4" s="71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72"/>
    </row>
    <row r="5" spans="1:32" ht="47.25" x14ac:dyDescent="0.25">
      <c r="A5" s="65"/>
      <c r="B5" s="52">
        <v>2021</v>
      </c>
      <c r="C5" s="50">
        <v>44287</v>
      </c>
      <c r="D5" s="15">
        <v>44287</v>
      </c>
      <c r="E5" s="51" t="s">
        <v>46</v>
      </c>
      <c r="F5" s="57" t="s">
        <v>17</v>
      </c>
      <c r="G5" s="14" t="s">
        <v>18</v>
      </c>
      <c r="H5" s="14" t="s">
        <v>23</v>
      </c>
      <c r="I5" s="14" t="s">
        <v>19</v>
      </c>
      <c r="J5" s="14" t="s">
        <v>23</v>
      </c>
      <c r="K5" s="14" t="s">
        <v>19</v>
      </c>
      <c r="L5" s="14" t="s">
        <v>23</v>
      </c>
      <c r="M5" s="14" t="s">
        <v>19</v>
      </c>
      <c r="N5" s="14" t="s">
        <v>23</v>
      </c>
      <c r="O5" s="14" t="s">
        <v>19</v>
      </c>
      <c r="P5" s="14" t="s">
        <v>23</v>
      </c>
      <c r="Q5" s="14" t="s">
        <v>19</v>
      </c>
      <c r="R5" s="14" t="s">
        <v>23</v>
      </c>
      <c r="S5" s="14" t="s">
        <v>19</v>
      </c>
      <c r="T5" s="14" t="s">
        <v>23</v>
      </c>
      <c r="U5" s="14" t="s">
        <v>19</v>
      </c>
      <c r="V5" s="14" t="s">
        <v>23</v>
      </c>
      <c r="W5" s="14" t="s">
        <v>19</v>
      </c>
      <c r="X5" s="14" t="s">
        <v>23</v>
      </c>
      <c r="Y5" s="14" t="s">
        <v>19</v>
      </c>
      <c r="Z5" s="14" t="s">
        <v>19</v>
      </c>
      <c r="AA5" s="14" t="s">
        <v>19</v>
      </c>
      <c r="AB5" s="14" t="s">
        <v>23</v>
      </c>
      <c r="AC5" s="14" t="s">
        <v>19</v>
      </c>
      <c r="AD5" s="14" t="s">
        <v>23</v>
      </c>
      <c r="AE5" s="14" t="s">
        <v>19</v>
      </c>
      <c r="AF5" s="54"/>
    </row>
    <row r="6" spans="1:32" ht="20.25" x14ac:dyDescent="0.25">
      <c r="A6" s="73" t="s">
        <v>31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5"/>
      <c r="AF6" s="54"/>
    </row>
    <row r="7" spans="1:32" ht="27" customHeight="1" x14ac:dyDescent="0.25">
      <c r="A7" s="16" t="s">
        <v>20</v>
      </c>
      <c r="B7" s="17">
        <f t="shared" ref="B7:AE7" si="0">B8+B9+B10+B12</f>
        <v>124691.2</v>
      </c>
      <c r="C7" s="17">
        <f>C8+C9+C10+C12</f>
        <v>0</v>
      </c>
      <c r="D7" s="17">
        <f t="shared" si="0"/>
        <v>0</v>
      </c>
      <c r="E7" s="17">
        <f t="shared" si="0"/>
        <v>0</v>
      </c>
      <c r="F7" s="17">
        <f>E7/B7%</f>
        <v>0</v>
      </c>
      <c r="G7" s="17">
        <f>IFERROR(E7/C7%,)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0</v>
      </c>
      <c r="U7" s="17">
        <f t="shared" si="0"/>
        <v>0</v>
      </c>
      <c r="V7" s="17">
        <f t="shared" si="0"/>
        <v>20000</v>
      </c>
      <c r="W7" s="17">
        <f t="shared" si="0"/>
        <v>0</v>
      </c>
      <c r="X7" s="17">
        <f t="shared" si="0"/>
        <v>0</v>
      </c>
      <c r="Y7" s="17">
        <f t="shared" si="0"/>
        <v>0</v>
      </c>
      <c r="Z7" s="17">
        <f t="shared" si="0"/>
        <v>88691.199999999997</v>
      </c>
      <c r="AA7" s="17">
        <f t="shared" si="0"/>
        <v>0</v>
      </c>
      <c r="AB7" s="17">
        <f t="shared" si="0"/>
        <v>16000</v>
      </c>
      <c r="AC7" s="17">
        <f t="shared" si="0"/>
        <v>0</v>
      </c>
      <c r="AD7" s="17">
        <f t="shared" si="0"/>
        <v>0</v>
      </c>
      <c r="AE7" s="17">
        <f t="shared" si="0"/>
        <v>0</v>
      </c>
      <c r="AF7" s="83"/>
    </row>
    <row r="8" spans="1:32" ht="24.75" customHeight="1" x14ac:dyDescent="0.25">
      <c r="A8" s="18" t="s">
        <v>22</v>
      </c>
      <c r="B8" s="19">
        <f>H8+J8+L8+N8+P8+R8+T8+V8+X8+Z8+AB8+AD8</f>
        <v>85174.399999999994</v>
      </c>
      <c r="C8" s="20">
        <f>C15+C22</f>
        <v>0</v>
      </c>
      <c r="D8" s="19">
        <f>E8</f>
        <v>0</v>
      </c>
      <c r="E8" s="19">
        <f>I8+K8+M8+O8+Q8+S8+U8+W8+Y8+AA8+AC8+AE8</f>
        <v>0</v>
      </c>
      <c r="F8" s="21">
        <f>IFERROR(E8/B8%,0)</f>
        <v>0</v>
      </c>
      <c r="G8" s="21">
        <f>IFERROR(E8/C8%,0)</f>
        <v>0</v>
      </c>
      <c r="H8" s="20">
        <f>H15+H22</f>
        <v>0</v>
      </c>
      <c r="I8" s="20">
        <f>I15+I22</f>
        <v>0</v>
      </c>
      <c r="J8" s="20">
        <f t="shared" ref="J8:AE12" si="1">J15+J22</f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  <c r="V8" s="20">
        <f t="shared" si="1"/>
        <v>20000</v>
      </c>
      <c r="W8" s="20">
        <f t="shared" si="1"/>
        <v>0</v>
      </c>
      <c r="X8" s="20">
        <f t="shared" si="1"/>
        <v>0</v>
      </c>
      <c r="Y8" s="20">
        <f t="shared" si="1"/>
        <v>0</v>
      </c>
      <c r="Z8" s="20">
        <f t="shared" si="1"/>
        <v>65174.400000000001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83"/>
    </row>
    <row r="9" spans="1:32" ht="21" customHeight="1" x14ac:dyDescent="0.25">
      <c r="A9" s="18" t="s">
        <v>27</v>
      </c>
      <c r="B9" s="19">
        <f t="shared" ref="B9:B12" si="2">H9+J9+L9+N9+P9+R9+T9+V9+X9+Z9+AB9+AD9</f>
        <v>8093.3</v>
      </c>
      <c r="C9" s="20">
        <f>C16+C23</f>
        <v>0</v>
      </c>
      <c r="D9" s="19">
        <f t="shared" ref="D9:D12" si="3">E9</f>
        <v>0</v>
      </c>
      <c r="E9" s="19">
        <f t="shared" ref="E9:E12" si="4">I9+K9+M9+O9+Q9+S9+U9+W9+Y9+AA9+AC9+AE9</f>
        <v>0</v>
      </c>
      <c r="F9" s="21">
        <f t="shared" ref="F9:F12" si="5">IFERROR(E9/B9%,0)</f>
        <v>0</v>
      </c>
      <c r="G9" s="21">
        <f t="shared" ref="G9:G12" si="6">IFERROR(E9/C9%,0)</f>
        <v>0</v>
      </c>
      <c r="H9" s="20">
        <f t="shared" ref="H9:W12" si="7">H16+H23</f>
        <v>0</v>
      </c>
      <c r="I9" s="20">
        <f t="shared" si="7"/>
        <v>0</v>
      </c>
      <c r="J9" s="20">
        <f t="shared" si="7"/>
        <v>0</v>
      </c>
      <c r="K9" s="20">
        <f t="shared" si="7"/>
        <v>0</v>
      </c>
      <c r="L9" s="20">
        <f t="shared" si="7"/>
        <v>0</v>
      </c>
      <c r="M9" s="20">
        <f t="shared" si="7"/>
        <v>0</v>
      </c>
      <c r="N9" s="20">
        <f t="shared" si="7"/>
        <v>0</v>
      </c>
      <c r="O9" s="20">
        <f t="shared" si="7"/>
        <v>0</v>
      </c>
      <c r="P9" s="20">
        <f t="shared" si="7"/>
        <v>0</v>
      </c>
      <c r="Q9" s="20">
        <f t="shared" si="7"/>
        <v>0</v>
      </c>
      <c r="R9" s="20">
        <f t="shared" si="7"/>
        <v>0</v>
      </c>
      <c r="S9" s="20">
        <f t="shared" si="7"/>
        <v>0</v>
      </c>
      <c r="T9" s="20">
        <f t="shared" si="7"/>
        <v>0</v>
      </c>
      <c r="U9" s="20">
        <f t="shared" si="7"/>
        <v>0</v>
      </c>
      <c r="V9" s="20">
        <f t="shared" si="7"/>
        <v>0</v>
      </c>
      <c r="W9" s="20">
        <f t="shared" si="7"/>
        <v>0</v>
      </c>
      <c r="X9" s="20">
        <f t="shared" si="1"/>
        <v>0</v>
      </c>
      <c r="Y9" s="20">
        <f t="shared" si="1"/>
        <v>0</v>
      </c>
      <c r="Z9" s="20">
        <f t="shared" si="1"/>
        <v>8093.3</v>
      </c>
      <c r="AA9" s="20">
        <f t="shared" si="1"/>
        <v>0</v>
      </c>
      <c r="AB9" s="20">
        <f t="shared" si="1"/>
        <v>0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83"/>
    </row>
    <row r="10" spans="1:32" ht="34.5" customHeight="1" x14ac:dyDescent="0.25">
      <c r="A10" s="18" t="s">
        <v>21</v>
      </c>
      <c r="B10" s="19">
        <f t="shared" si="2"/>
        <v>31423.5</v>
      </c>
      <c r="C10" s="20">
        <f>C17+C24</f>
        <v>0</v>
      </c>
      <c r="D10" s="19">
        <f t="shared" si="3"/>
        <v>0</v>
      </c>
      <c r="E10" s="19">
        <f t="shared" si="4"/>
        <v>0</v>
      </c>
      <c r="F10" s="21">
        <f t="shared" si="5"/>
        <v>0</v>
      </c>
      <c r="G10" s="21">
        <f t="shared" si="6"/>
        <v>0</v>
      </c>
      <c r="H10" s="20">
        <f t="shared" si="7"/>
        <v>0</v>
      </c>
      <c r="I10" s="20">
        <f t="shared" si="7"/>
        <v>0</v>
      </c>
      <c r="J10" s="20">
        <f t="shared" si="7"/>
        <v>0</v>
      </c>
      <c r="K10" s="20">
        <f t="shared" si="7"/>
        <v>0</v>
      </c>
      <c r="L10" s="20">
        <f t="shared" si="7"/>
        <v>0</v>
      </c>
      <c r="M10" s="20">
        <f t="shared" si="7"/>
        <v>0</v>
      </c>
      <c r="N10" s="20">
        <f t="shared" si="7"/>
        <v>0</v>
      </c>
      <c r="O10" s="20">
        <f t="shared" si="7"/>
        <v>0</v>
      </c>
      <c r="P10" s="20">
        <f t="shared" si="7"/>
        <v>0</v>
      </c>
      <c r="Q10" s="20">
        <f t="shared" si="7"/>
        <v>0</v>
      </c>
      <c r="R10" s="20">
        <f t="shared" si="7"/>
        <v>0</v>
      </c>
      <c r="S10" s="20">
        <f t="shared" si="7"/>
        <v>0</v>
      </c>
      <c r="T10" s="20">
        <f t="shared" si="7"/>
        <v>0</v>
      </c>
      <c r="U10" s="20">
        <f t="shared" si="7"/>
        <v>0</v>
      </c>
      <c r="V10" s="20">
        <f t="shared" si="7"/>
        <v>0</v>
      </c>
      <c r="W10" s="20">
        <f t="shared" si="7"/>
        <v>0</v>
      </c>
      <c r="X10" s="20">
        <f t="shared" si="1"/>
        <v>0</v>
      </c>
      <c r="Y10" s="20">
        <f t="shared" si="1"/>
        <v>0</v>
      </c>
      <c r="Z10" s="20">
        <f t="shared" si="1"/>
        <v>15423.5</v>
      </c>
      <c r="AA10" s="20">
        <f t="shared" si="1"/>
        <v>0</v>
      </c>
      <c r="AB10" s="20">
        <f t="shared" si="1"/>
        <v>16000</v>
      </c>
      <c r="AC10" s="20">
        <f t="shared" si="1"/>
        <v>0</v>
      </c>
      <c r="AD10" s="20">
        <f t="shared" si="1"/>
        <v>0</v>
      </c>
      <c r="AE10" s="20">
        <f t="shared" si="1"/>
        <v>0</v>
      </c>
      <c r="AF10" s="83"/>
    </row>
    <row r="11" spans="1:32" ht="34.5" customHeight="1" x14ac:dyDescent="0.25">
      <c r="A11" s="22" t="s">
        <v>26</v>
      </c>
      <c r="B11" s="19">
        <f t="shared" si="2"/>
        <v>3317</v>
      </c>
      <c r="C11" s="23">
        <f>C18+C25</f>
        <v>0</v>
      </c>
      <c r="D11" s="19">
        <f t="shared" si="3"/>
        <v>0</v>
      </c>
      <c r="E11" s="19">
        <f t="shared" si="4"/>
        <v>0</v>
      </c>
      <c r="F11" s="21">
        <f t="shared" si="5"/>
        <v>0</v>
      </c>
      <c r="G11" s="21">
        <f t="shared" si="6"/>
        <v>0</v>
      </c>
      <c r="H11" s="20">
        <f t="shared" si="7"/>
        <v>0</v>
      </c>
      <c r="I11" s="20">
        <f t="shared" si="7"/>
        <v>0</v>
      </c>
      <c r="J11" s="20">
        <f t="shared" si="7"/>
        <v>0</v>
      </c>
      <c r="K11" s="20">
        <f t="shared" si="7"/>
        <v>0</v>
      </c>
      <c r="L11" s="20">
        <f t="shared" si="7"/>
        <v>0</v>
      </c>
      <c r="M11" s="20">
        <f t="shared" si="7"/>
        <v>0</v>
      </c>
      <c r="N11" s="20">
        <f t="shared" si="7"/>
        <v>0</v>
      </c>
      <c r="O11" s="20">
        <f t="shared" si="7"/>
        <v>0</v>
      </c>
      <c r="P11" s="20">
        <f t="shared" si="7"/>
        <v>0</v>
      </c>
      <c r="Q11" s="20">
        <f t="shared" si="7"/>
        <v>0</v>
      </c>
      <c r="R11" s="20">
        <f t="shared" si="7"/>
        <v>0</v>
      </c>
      <c r="S11" s="20">
        <f t="shared" si="7"/>
        <v>0</v>
      </c>
      <c r="T11" s="20">
        <f t="shared" si="7"/>
        <v>0</v>
      </c>
      <c r="U11" s="20">
        <f t="shared" si="7"/>
        <v>0</v>
      </c>
      <c r="V11" s="20">
        <f t="shared" si="7"/>
        <v>0</v>
      </c>
      <c r="W11" s="20">
        <f t="shared" si="7"/>
        <v>0</v>
      </c>
      <c r="X11" s="20">
        <f t="shared" si="1"/>
        <v>0</v>
      </c>
      <c r="Y11" s="20">
        <f t="shared" si="1"/>
        <v>0</v>
      </c>
      <c r="Z11" s="20">
        <f t="shared" si="1"/>
        <v>3317</v>
      </c>
      <c r="AA11" s="20">
        <f t="shared" si="1"/>
        <v>0</v>
      </c>
      <c r="AB11" s="20">
        <f t="shared" si="1"/>
        <v>0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83"/>
    </row>
    <row r="12" spans="1:32" ht="34.5" customHeight="1" x14ac:dyDescent="0.25">
      <c r="A12" s="18" t="s">
        <v>32</v>
      </c>
      <c r="B12" s="19">
        <f t="shared" si="2"/>
        <v>0</v>
      </c>
      <c r="C12" s="20">
        <f>C19+C26</f>
        <v>0</v>
      </c>
      <c r="D12" s="19">
        <f t="shared" si="3"/>
        <v>0</v>
      </c>
      <c r="E12" s="19">
        <f t="shared" si="4"/>
        <v>0</v>
      </c>
      <c r="F12" s="21">
        <f t="shared" si="5"/>
        <v>0</v>
      </c>
      <c r="G12" s="21">
        <f t="shared" si="6"/>
        <v>0</v>
      </c>
      <c r="H12" s="20">
        <f t="shared" si="7"/>
        <v>0</v>
      </c>
      <c r="I12" s="20">
        <f t="shared" si="7"/>
        <v>0</v>
      </c>
      <c r="J12" s="20">
        <f t="shared" si="7"/>
        <v>0</v>
      </c>
      <c r="K12" s="20">
        <f t="shared" si="7"/>
        <v>0</v>
      </c>
      <c r="L12" s="20">
        <f t="shared" si="7"/>
        <v>0</v>
      </c>
      <c r="M12" s="20">
        <f t="shared" si="7"/>
        <v>0</v>
      </c>
      <c r="N12" s="20">
        <f t="shared" si="7"/>
        <v>0</v>
      </c>
      <c r="O12" s="20">
        <f t="shared" si="7"/>
        <v>0</v>
      </c>
      <c r="P12" s="20">
        <f t="shared" si="7"/>
        <v>0</v>
      </c>
      <c r="Q12" s="20">
        <f t="shared" si="7"/>
        <v>0</v>
      </c>
      <c r="R12" s="20">
        <f t="shared" si="7"/>
        <v>0</v>
      </c>
      <c r="S12" s="20">
        <f t="shared" si="7"/>
        <v>0</v>
      </c>
      <c r="T12" s="20">
        <f t="shared" si="7"/>
        <v>0</v>
      </c>
      <c r="U12" s="20">
        <f t="shared" si="7"/>
        <v>0</v>
      </c>
      <c r="V12" s="20">
        <f t="shared" si="7"/>
        <v>0</v>
      </c>
      <c r="W12" s="20">
        <f t="shared" si="7"/>
        <v>0</v>
      </c>
      <c r="X12" s="20">
        <f t="shared" si="1"/>
        <v>0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83"/>
    </row>
    <row r="13" spans="1:32" ht="18.75" x14ac:dyDescent="0.25">
      <c r="A13" s="77" t="s">
        <v>37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9"/>
      <c r="AF13" s="24"/>
    </row>
    <row r="14" spans="1:32" ht="24.75" customHeight="1" x14ac:dyDescent="0.25">
      <c r="A14" s="16" t="s">
        <v>20</v>
      </c>
      <c r="B14" s="17">
        <f t="shared" ref="B14:AE14" si="8">B15+B16+B17+B19</f>
        <v>16000</v>
      </c>
      <c r="C14" s="17">
        <f t="shared" si="8"/>
        <v>0</v>
      </c>
      <c r="D14" s="17">
        <f t="shared" si="8"/>
        <v>0</v>
      </c>
      <c r="E14" s="17">
        <f t="shared" si="8"/>
        <v>0</v>
      </c>
      <c r="F14" s="17">
        <f t="shared" ref="F14:F73" si="9">E14/B14%</f>
        <v>0</v>
      </c>
      <c r="G14" s="17">
        <f>IFERROR(E14/C14%,0)</f>
        <v>0</v>
      </c>
      <c r="H14" s="17">
        <f t="shared" si="8"/>
        <v>0</v>
      </c>
      <c r="I14" s="17">
        <f t="shared" si="8"/>
        <v>0</v>
      </c>
      <c r="J14" s="17">
        <f t="shared" si="8"/>
        <v>0</v>
      </c>
      <c r="K14" s="17">
        <f t="shared" si="8"/>
        <v>0</v>
      </c>
      <c r="L14" s="17">
        <f t="shared" si="8"/>
        <v>0</v>
      </c>
      <c r="M14" s="17">
        <f t="shared" si="8"/>
        <v>0</v>
      </c>
      <c r="N14" s="17">
        <f t="shared" si="8"/>
        <v>0</v>
      </c>
      <c r="O14" s="17">
        <f t="shared" si="8"/>
        <v>0</v>
      </c>
      <c r="P14" s="17">
        <f t="shared" si="8"/>
        <v>0</v>
      </c>
      <c r="Q14" s="17">
        <f t="shared" si="8"/>
        <v>0</v>
      </c>
      <c r="R14" s="17">
        <f t="shared" si="8"/>
        <v>0</v>
      </c>
      <c r="S14" s="17">
        <f t="shared" si="8"/>
        <v>0</v>
      </c>
      <c r="T14" s="17">
        <f t="shared" si="8"/>
        <v>0</v>
      </c>
      <c r="U14" s="17">
        <f t="shared" si="8"/>
        <v>0</v>
      </c>
      <c r="V14" s="17">
        <f t="shared" si="8"/>
        <v>0</v>
      </c>
      <c r="W14" s="17">
        <f t="shared" si="8"/>
        <v>0</v>
      </c>
      <c r="X14" s="17">
        <f t="shared" si="8"/>
        <v>0</v>
      </c>
      <c r="Y14" s="17">
        <f t="shared" si="8"/>
        <v>0</v>
      </c>
      <c r="Z14" s="17">
        <f t="shared" si="8"/>
        <v>0</v>
      </c>
      <c r="AA14" s="17">
        <f t="shared" si="8"/>
        <v>0</v>
      </c>
      <c r="AB14" s="17">
        <f t="shared" si="8"/>
        <v>16000</v>
      </c>
      <c r="AC14" s="17">
        <f t="shared" si="8"/>
        <v>0</v>
      </c>
      <c r="AD14" s="17">
        <f t="shared" si="8"/>
        <v>0</v>
      </c>
      <c r="AE14" s="17">
        <f t="shared" si="8"/>
        <v>0</v>
      </c>
      <c r="AF14" s="80"/>
    </row>
    <row r="15" spans="1:32" ht="24.75" customHeight="1" x14ac:dyDescent="0.25">
      <c r="A15" s="18" t="s">
        <v>22</v>
      </c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81"/>
    </row>
    <row r="16" spans="1:32" ht="24.75" customHeight="1" x14ac:dyDescent="0.25">
      <c r="A16" s="18" t="s">
        <v>27</v>
      </c>
      <c r="B16" s="19"/>
      <c r="C16" s="19"/>
      <c r="D16" s="19"/>
      <c r="E16" s="19"/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81"/>
    </row>
    <row r="17" spans="1:32" ht="34.5" customHeight="1" x14ac:dyDescent="0.25">
      <c r="A17" s="18" t="s">
        <v>21</v>
      </c>
      <c r="B17" s="19">
        <f>H17+J17+L17+N17+P17+R17+T17+V17+X17+Z17+AB17+AD17</f>
        <v>16000</v>
      </c>
      <c r="C17" s="19">
        <f>H17+J17+L17</f>
        <v>0</v>
      </c>
      <c r="D17" s="19">
        <f t="shared" ref="D17" si="10">E17</f>
        <v>0</v>
      </c>
      <c r="E17" s="19">
        <f t="shared" ref="E17" si="11">I17+K17+M17+O17+Q17+S17+U17+W17+Y17+AA17+AC17+AE17</f>
        <v>0</v>
      </c>
      <c r="F17" s="21">
        <f t="shared" ref="F17" si="12">IFERROR(E17/B17%,0)</f>
        <v>0</v>
      </c>
      <c r="G17" s="21">
        <f t="shared" ref="G17" si="13">IFERROR(E17/C17%,0)</f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>
        <v>16000</v>
      </c>
      <c r="AC17" s="19"/>
      <c r="AD17" s="19"/>
      <c r="AE17" s="19"/>
      <c r="AF17" s="81"/>
    </row>
    <row r="18" spans="1:32" ht="30.75" customHeight="1" x14ac:dyDescent="0.25">
      <c r="A18" s="22" t="s">
        <v>26</v>
      </c>
      <c r="B18" s="25"/>
      <c r="C18" s="19"/>
      <c r="D18" s="26"/>
      <c r="E18" s="26"/>
      <c r="F18" s="21"/>
      <c r="G18" s="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81"/>
    </row>
    <row r="19" spans="1:32" ht="33" customHeight="1" x14ac:dyDescent="0.25">
      <c r="A19" s="18" t="s">
        <v>32</v>
      </c>
      <c r="B19" s="19"/>
      <c r="C19" s="19"/>
      <c r="D19" s="19"/>
      <c r="E19" s="19"/>
      <c r="F19" s="21"/>
      <c r="G19" s="21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82"/>
    </row>
    <row r="20" spans="1:32" ht="18.75" x14ac:dyDescent="0.25">
      <c r="A20" s="77" t="s">
        <v>33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  <c r="AF20" s="55"/>
    </row>
    <row r="21" spans="1:32" ht="24.75" customHeight="1" x14ac:dyDescent="0.25">
      <c r="A21" s="16" t="s">
        <v>20</v>
      </c>
      <c r="B21" s="29">
        <f t="shared" ref="B21:AE21" si="14">B22+B23+B24+B26</f>
        <v>108691.2</v>
      </c>
      <c r="C21" s="17">
        <f t="shared" si="14"/>
        <v>0</v>
      </c>
      <c r="D21" s="17">
        <f t="shared" si="14"/>
        <v>0</v>
      </c>
      <c r="E21" s="17">
        <f t="shared" si="14"/>
        <v>0</v>
      </c>
      <c r="F21" s="17">
        <f t="shared" si="9"/>
        <v>0</v>
      </c>
      <c r="G21" s="17">
        <f>IFERROR(E21/C21%,0)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0</v>
      </c>
      <c r="U21" s="17">
        <f t="shared" si="14"/>
        <v>0</v>
      </c>
      <c r="V21" s="17">
        <f t="shared" si="14"/>
        <v>20000</v>
      </c>
      <c r="W21" s="17">
        <f t="shared" si="14"/>
        <v>0</v>
      </c>
      <c r="X21" s="17">
        <f t="shared" si="14"/>
        <v>0</v>
      </c>
      <c r="Y21" s="17">
        <f t="shared" si="14"/>
        <v>0</v>
      </c>
      <c r="Z21" s="17">
        <f t="shared" si="14"/>
        <v>88691.199999999997</v>
      </c>
      <c r="AA21" s="17">
        <f t="shared" si="14"/>
        <v>0</v>
      </c>
      <c r="AB21" s="17">
        <f t="shared" si="14"/>
        <v>0</v>
      </c>
      <c r="AC21" s="17">
        <f t="shared" si="14"/>
        <v>0</v>
      </c>
      <c r="AD21" s="17">
        <f t="shared" si="14"/>
        <v>0</v>
      </c>
      <c r="AE21" s="17">
        <f t="shared" si="14"/>
        <v>0</v>
      </c>
      <c r="AF21" s="76"/>
    </row>
    <row r="22" spans="1:32" ht="21.75" customHeight="1" x14ac:dyDescent="0.25">
      <c r="A22" s="18" t="s">
        <v>22</v>
      </c>
      <c r="B22" s="19">
        <f t="shared" ref="B22:C26" si="15">B29</f>
        <v>85174.399999999994</v>
      </c>
      <c r="C22" s="19">
        <f>C29</f>
        <v>0</v>
      </c>
      <c r="D22" s="19">
        <f t="shared" ref="D22:D26" si="16">E22</f>
        <v>0</v>
      </c>
      <c r="E22" s="19">
        <f t="shared" ref="E22:E26" si="17">I22+K22+M22+O22+Q22+S22+U22+W22+Y22+AA22+AC22+AE22</f>
        <v>0</v>
      </c>
      <c r="F22" s="21">
        <f>IFERROR(E22/B22%,0)</f>
        <v>0</v>
      </c>
      <c r="G22" s="21">
        <f>IFERROR(E22/C22%,0)</f>
        <v>0</v>
      </c>
      <c r="H22" s="19">
        <f>H29</f>
        <v>0</v>
      </c>
      <c r="I22" s="19">
        <f>I29</f>
        <v>0</v>
      </c>
      <c r="J22" s="19">
        <f>J29</f>
        <v>0</v>
      </c>
      <c r="K22" s="19">
        <f>K29</f>
        <v>0</v>
      </c>
      <c r="L22" s="19">
        <f>L29</f>
        <v>0</v>
      </c>
      <c r="M22" s="19">
        <f t="shared" ref="M22:AE26" si="18">M29</f>
        <v>0</v>
      </c>
      <c r="N22" s="19">
        <f t="shared" si="18"/>
        <v>0</v>
      </c>
      <c r="O22" s="19">
        <f t="shared" si="18"/>
        <v>0</v>
      </c>
      <c r="P22" s="19">
        <f t="shared" si="18"/>
        <v>0</v>
      </c>
      <c r="Q22" s="19">
        <f t="shared" si="18"/>
        <v>0</v>
      </c>
      <c r="R22" s="19">
        <f t="shared" si="18"/>
        <v>0</v>
      </c>
      <c r="S22" s="19">
        <f t="shared" si="18"/>
        <v>0</v>
      </c>
      <c r="T22" s="19">
        <f t="shared" si="18"/>
        <v>0</v>
      </c>
      <c r="U22" s="19">
        <f t="shared" si="18"/>
        <v>0</v>
      </c>
      <c r="V22" s="19">
        <f t="shared" si="18"/>
        <v>20000</v>
      </c>
      <c r="W22" s="19">
        <f t="shared" si="18"/>
        <v>0</v>
      </c>
      <c r="X22" s="19">
        <f t="shared" si="18"/>
        <v>0</v>
      </c>
      <c r="Y22" s="19">
        <f t="shared" si="18"/>
        <v>0</v>
      </c>
      <c r="Z22" s="19">
        <f t="shared" si="18"/>
        <v>65174.400000000001</v>
      </c>
      <c r="AA22" s="19">
        <f t="shared" si="18"/>
        <v>0</v>
      </c>
      <c r="AB22" s="19">
        <f t="shared" si="18"/>
        <v>0</v>
      </c>
      <c r="AC22" s="19">
        <f t="shared" si="18"/>
        <v>0</v>
      </c>
      <c r="AD22" s="19">
        <f t="shared" si="18"/>
        <v>0</v>
      </c>
      <c r="AE22" s="19">
        <f t="shared" si="18"/>
        <v>0</v>
      </c>
      <c r="AF22" s="76"/>
    </row>
    <row r="23" spans="1:32" ht="21.75" customHeight="1" x14ac:dyDescent="0.25">
      <c r="A23" s="18" t="s">
        <v>27</v>
      </c>
      <c r="B23" s="19">
        <f t="shared" si="15"/>
        <v>8093.3</v>
      </c>
      <c r="C23" s="19">
        <f t="shared" si="15"/>
        <v>0</v>
      </c>
      <c r="D23" s="19">
        <f t="shared" si="16"/>
        <v>0</v>
      </c>
      <c r="E23" s="19">
        <f t="shared" si="17"/>
        <v>0</v>
      </c>
      <c r="F23" s="21">
        <f t="shared" ref="F23:F26" si="19">IFERROR(E23/B23%,0)</f>
        <v>0</v>
      </c>
      <c r="G23" s="21">
        <f t="shared" ref="G23:G26" si="20">IFERROR(E23/C23%,0)</f>
        <v>0</v>
      </c>
      <c r="H23" s="19">
        <f t="shared" ref="H23:W26" si="21">H30</f>
        <v>0</v>
      </c>
      <c r="I23" s="19">
        <f t="shared" si="21"/>
        <v>0</v>
      </c>
      <c r="J23" s="19">
        <f t="shared" si="21"/>
        <v>0</v>
      </c>
      <c r="K23" s="19">
        <f t="shared" si="21"/>
        <v>0</v>
      </c>
      <c r="L23" s="19">
        <f t="shared" si="21"/>
        <v>0</v>
      </c>
      <c r="M23" s="19">
        <f t="shared" si="21"/>
        <v>0</v>
      </c>
      <c r="N23" s="19">
        <f t="shared" si="21"/>
        <v>0</v>
      </c>
      <c r="O23" s="19">
        <f t="shared" si="21"/>
        <v>0</v>
      </c>
      <c r="P23" s="19">
        <f t="shared" si="21"/>
        <v>0</v>
      </c>
      <c r="Q23" s="19">
        <f t="shared" si="21"/>
        <v>0</v>
      </c>
      <c r="R23" s="19">
        <f t="shared" si="21"/>
        <v>0</v>
      </c>
      <c r="S23" s="19">
        <f t="shared" si="21"/>
        <v>0</v>
      </c>
      <c r="T23" s="19">
        <f t="shared" si="21"/>
        <v>0</v>
      </c>
      <c r="U23" s="19">
        <f t="shared" si="21"/>
        <v>0</v>
      </c>
      <c r="V23" s="19">
        <f t="shared" si="21"/>
        <v>0</v>
      </c>
      <c r="W23" s="19">
        <f t="shared" si="21"/>
        <v>0</v>
      </c>
      <c r="X23" s="19">
        <f t="shared" si="18"/>
        <v>0</v>
      </c>
      <c r="Y23" s="19">
        <f t="shared" si="18"/>
        <v>0</v>
      </c>
      <c r="Z23" s="19">
        <f t="shared" si="18"/>
        <v>8093.3</v>
      </c>
      <c r="AA23" s="19">
        <f t="shared" si="18"/>
        <v>0</v>
      </c>
      <c r="AB23" s="19">
        <f t="shared" si="18"/>
        <v>0</v>
      </c>
      <c r="AC23" s="19">
        <f t="shared" si="18"/>
        <v>0</v>
      </c>
      <c r="AD23" s="19">
        <f t="shared" si="18"/>
        <v>0</v>
      </c>
      <c r="AE23" s="19">
        <f t="shared" si="18"/>
        <v>0</v>
      </c>
      <c r="AF23" s="76"/>
    </row>
    <row r="24" spans="1:32" ht="33" customHeight="1" x14ac:dyDescent="0.25">
      <c r="A24" s="18" t="s">
        <v>21</v>
      </c>
      <c r="B24" s="19">
        <f t="shared" si="15"/>
        <v>15423.5</v>
      </c>
      <c r="C24" s="19">
        <f t="shared" si="15"/>
        <v>0</v>
      </c>
      <c r="D24" s="19">
        <f t="shared" si="16"/>
        <v>0</v>
      </c>
      <c r="E24" s="19">
        <f t="shared" si="17"/>
        <v>0</v>
      </c>
      <c r="F24" s="21">
        <f t="shared" si="19"/>
        <v>0</v>
      </c>
      <c r="G24" s="21">
        <f t="shared" si="20"/>
        <v>0</v>
      </c>
      <c r="H24" s="19">
        <f t="shared" si="21"/>
        <v>0</v>
      </c>
      <c r="I24" s="19">
        <f t="shared" si="21"/>
        <v>0</v>
      </c>
      <c r="J24" s="19">
        <f t="shared" si="21"/>
        <v>0</v>
      </c>
      <c r="K24" s="19">
        <f t="shared" si="21"/>
        <v>0</v>
      </c>
      <c r="L24" s="19">
        <f t="shared" si="21"/>
        <v>0</v>
      </c>
      <c r="M24" s="19">
        <f t="shared" si="21"/>
        <v>0</v>
      </c>
      <c r="N24" s="19">
        <f t="shared" si="21"/>
        <v>0</v>
      </c>
      <c r="O24" s="19">
        <f t="shared" si="21"/>
        <v>0</v>
      </c>
      <c r="P24" s="19">
        <f t="shared" si="21"/>
        <v>0</v>
      </c>
      <c r="Q24" s="19">
        <f t="shared" si="21"/>
        <v>0</v>
      </c>
      <c r="R24" s="19">
        <f t="shared" si="21"/>
        <v>0</v>
      </c>
      <c r="S24" s="19">
        <f t="shared" si="21"/>
        <v>0</v>
      </c>
      <c r="T24" s="19">
        <f t="shared" si="21"/>
        <v>0</v>
      </c>
      <c r="U24" s="19">
        <f t="shared" si="21"/>
        <v>0</v>
      </c>
      <c r="V24" s="19">
        <f t="shared" si="21"/>
        <v>0</v>
      </c>
      <c r="W24" s="19">
        <f t="shared" si="21"/>
        <v>0</v>
      </c>
      <c r="X24" s="19">
        <f t="shared" si="18"/>
        <v>0</v>
      </c>
      <c r="Y24" s="19">
        <f t="shared" si="18"/>
        <v>0</v>
      </c>
      <c r="Z24" s="19">
        <f t="shared" si="18"/>
        <v>15423.5</v>
      </c>
      <c r="AA24" s="19">
        <f t="shared" si="18"/>
        <v>0</v>
      </c>
      <c r="AB24" s="19">
        <f t="shared" si="18"/>
        <v>0</v>
      </c>
      <c r="AC24" s="19">
        <f t="shared" si="18"/>
        <v>0</v>
      </c>
      <c r="AD24" s="19">
        <f t="shared" si="18"/>
        <v>0</v>
      </c>
      <c r="AE24" s="19">
        <f t="shared" si="18"/>
        <v>0</v>
      </c>
      <c r="AF24" s="76"/>
    </row>
    <row r="25" spans="1:32" ht="30.75" customHeight="1" x14ac:dyDescent="0.25">
      <c r="A25" s="30" t="s">
        <v>26</v>
      </c>
      <c r="B25" s="19">
        <f t="shared" si="15"/>
        <v>3317</v>
      </c>
      <c r="C25" s="19">
        <f t="shared" si="15"/>
        <v>0</v>
      </c>
      <c r="D25" s="31">
        <f t="shared" si="16"/>
        <v>0</v>
      </c>
      <c r="E25" s="31">
        <f t="shared" si="17"/>
        <v>0</v>
      </c>
      <c r="F25" s="21">
        <f t="shared" si="19"/>
        <v>0</v>
      </c>
      <c r="G25" s="21">
        <f t="shared" si="20"/>
        <v>0</v>
      </c>
      <c r="H25" s="19">
        <f t="shared" si="21"/>
        <v>0</v>
      </c>
      <c r="I25" s="19">
        <f t="shared" si="21"/>
        <v>0</v>
      </c>
      <c r="J25" s="19">
        <f t="shared" si="21"/>
        <v>0</v>
      </c>
      <c r="K25" s="19">
        <f t="shared" si="21"/>
        <v>0</v>
      </c>
      <c r="L25" s="19">
        <f t="shared" si="21"/>
        <v>0</v>
      </c>
      <c r="M25" s="19">
        <f t="shared" si="21"/>
        <v>0</v>
      </c>
      <c r="N25" s="19">
        <f t="shared" si="21"/>
        <v>0</v>
      </c>
      <c r="O25" s="19">
        <f t="shared" si="21"/>
        <v>0</v>
      </c>
      <c r="P25" s="19">
        <f t="shared" si="21"/>
        <v>0</v>
      </c>
      <c r="Q25" s="19">
        <f t="shared" si="21"/>
        <v>0</v>
      </c>
      <c r="R25" s="19">
        <f t="shared" si="21"/>
        <v>0</v>
      </c>
      <c r="S25" s="19">
        <f t="shared" si="21"/>
        <v>0</v>
      </c>
      <c r="T25" s="19">
        <f t="shared" si="21"/>
        <v>0</v>
      </c>
      <c r="U25" s="19">
        <f t="shared" si="21"/>
        <v>0</v>
      </c>
      <c r="V25" s="19">
        <f t="shared" si="21"/>
        <v>0</v>
      </c>
      <c r="W25" s="19">
        <f t="shared" si="21"/>
        <v>0</v>
      </c>
      <c r="X25" s="19">
        <f t="shared" si="18"/>
        <v>0</v>
      </c>
      <c r="Y25" s="19">
        <f t="shared" si="18"/>
        <v>0</v>
      </c>
      <c r="Z25" s="19">
        <f t="shared" si="18"/>
        <v>3317</v>
      </c>
      <c r="AA25" s="19">
        <f t="shared" si="18"/>
        <v>0</v>
      </c>
      <c r="AB25" s="19">
        <f t="shared" si="18"/>
        <v>0</v>
      </c>
      <c r="AC25" s="19">
        <f t="shared" si="18"/>
        <v>0</v>
      </c>
      <c r="AD25" s="19">
        <f t="shared" si="18"/>
        <v>0</v>
      </c>
      <c r="AE25" s="19">
        <f t="shared" si="18"/>
        <v>0</v>
      </c>
      <c r="AF25" s="76"/>
    </row>
    <row r="26" spans="1:32" ht="34.5" customHeight="1" x14ac:dyDescent="0.25">
      <c r="A26" s="18" t="s">
        <v>32</v>
      </c>
      <c r="B26" s="19">
        <f t="shared" si="15"/>
        <v>0</v>
      </c>
      <c r="C26" s="19">
        <f t="shared" si="15"/>
        <v>0</v>
      </c>
      <c r="D26" s="19">
        <f t="shared" si="16"/>
        <v>0</v>
      </c>
      <c r="E26" s="19">
        <f t="shared" si="17"/>
        <v>0</v>
      </c>
      <c r="F26" s="21">
        <f t="shared" si="19"/>
        <v>0</v>
      </c>
      <c r="G26" s="21">
        <f t="shared" si="20"/>
        <v>0</v>
      </c>
      <c r="H26" s="19">
        <f t="shared" si="21"/>
        <v>0</v>
      </c>
      <c r="I26" s="19">
        <f t="shared" si="21"/>
        <v>0</v>
      </c>
      <c r="J26" s="19">
        <f t="shared" si="21"/>
        <v>0</v>
      </c>
      <c r="K26" s="19">
        <f t="shared" si="21"/>
        <v>0</v>
      </c>
      <c r="L26" s="19">
        <f t="shared" si="21"/>
        <v>0</v>
      </c>
      <c r="M26" s="19">
        <f t="shared" si="21"/>
        <v>0</v>
      </c>
      <c r="N26" s="19">
        <f t="shared" si="21"/>
        <v>0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0</v>
      </c>
      <c r="S26" s="19">
        <f t="shared" si="21"/>
        <v>0</v>
      </c>
      <c r="T26" s="19">
        <f t="shared" si="21"/>
        <v>0</v>
      </c>
      <c r="U26" s="19">
        <f t="shared" si="21"/>
        <v>0</v>
      </c>
      <c r="V26" s="19">
        <f t="shared" si="21"/>
        <v>0</v>
      </c>
      <c r="W26" s="19">
        <f t="shared" si="21"/>
        <v>0</v>
      </c>
      <c r="X26" s="19">
        <f t="shared" si="18"/>
        <v>0</v>
      </c>
      <c r="Y26" s="19">
        <f t="shared" si="18"/>
        <v>0</v>
      </c>
      <c r="Z26" s="19">
        <f t="shared" si="18"/>
        <v>0</v>
      </c>
      <c r="AA26" s="19">
        <f t="shared" si="18"/>
        <v>0</v>
      </c>
      <c r="AB26" s="19">
        <f t="shared" si="18"/>
        <v>0</v>
      </c>
      <c r="AC26" s="19">
        <f t="shared" si="18"/>
        <v>0</v>
      </c>
      <c r="AD26" s="19">
        <f t="shared" si="18"/>
        <v>0</v>
      </c>
      <c r="AE26" s="19">
        <f t="shared" si="18"/>
        <v>0</v>
      </c>
      <c r="AF26" s="76"/>
    </row>
    <row r="27" spans="1:32" ht="18.75" customHeight="1" x14ac:dyDescent="0.25">
      <c r="A27" s="77" t="s">
        <v>38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9"/>
      <c r="AF27" s="84" t="s">
        <v>47</v>
      </c>
    </row>
    <row r="28" spans="1:32" ht="26.25" customHeight="1" x14ac:dyDescent="0.25">
      <c r="A28" s="16" t="s">
        <v>20</v>
      </c>
      <c r="B28" s="17">
        <f>B29+B30+B31+B33</f>
        <v>108691.2</v>
      </c>
      <c r="C28" s="17">
        <f t="shared" ref="C28:AE28" si="22">C29+C30+C31+C33</f>
        <v>0</v>
      </c>
      <c r="D28" s="17">
        <f t="shared" si="22"/>
        <v>0</v>
      </c>
      <c r="E28" s="17">
        <f t="shared" si="22"/>
        <v>0</v>
      </c>
      <c r="F28" s="17">
        <f t="shared" si="9"/>
        <v>0</v>
      </c>
      <c r="G28" s="17">
        <f>IFERROR(E28/C28%,0)</f>
        <v>0</v>
      </c>
      <c r="H28" s="17">
        <f t="shared" si="22"/>
        <v>0</v>
      </c>
      <c r="I28" s="17">
        <f t="shared" si="22"/>
        <v>0</v>
      </c>
      <c r="J28" s="17">
        <f t="shared" si="22"/>
        <v>0</v>
      </c>
      <c r="K28" s="17">
        <f t="shared" si="22"/>
        <v>0</v>
      </c>
      <c r="L28" s="17">
        <f t="shared" si="22"/>
        <v>0</v>
      </c>
      <c r="M28" s="17">
        <f t="shared" si="22"/>
        <v>0</v>
      </c>
      <c r="N28" s="17">
        <f t="shared" si="22"/>
        <v>0</v>
      </c>
      <c r="O28" s="17">
        <f t="shared" si="22"/>
        <v>0</v>
      </c>
      <c r="P28" s="17">
        <f t="shared" si="22"/>
        <v>0</v>
      </c>
      <c r="Q28" s="17">
        <f t="shared" si="22"/>
        <v>0</v>
      </c>
      <c r="R28" s="17">
        <f t="shared" si="22"/>
        <v>0</v>
      </c>
      <c r="S28" s="17">
        <f t="shared" si="22"/>
        <v>0</v>
      </c>
      <c r="T28" s="17">
        <f t="shared" si="22"/>
        <v>0</v>
      </c>
      <c r="U28" s="17">
        <f t="shared" si="22"/>
        <v>0</v>
      </c>
      <c r="V28" s="17">
        <f t="shared" si="22"/>
        <v>20000</v>
      </c>
      <c r="W28" s="17">
        <f t="shared" si="22"/>
        <v>0</v>
      </c>
      <c r="X28" s="17">
        <f t="shared" si="22"/>
        <v>0</v>
      </c>
      <c r="Y28" s="17">
        <f t="shared" si="22"/>
        <v>0</v>
      </c>
      <c r="Z28" s="17">
        <f t="shared" si="22"/>
        <v>88691.199999999997</v>
      </c>
      <c r="AA28" s="17">
        <f t="shared" si="22"/>
        <v>0</v>
      </c>
      <c r="AB28" s="17">
        <f t="shared" si="22"/>
        <v>0</v>
      </c>
      <c r="AC28" s="17">
        <f t="shared" si="22"/>
        <v>0</v>
      </c>
      <c r="AD28" s="17">
        <f t="shared" si="22"/>
        <v>0</v>
      </c>
      <c r="AE28" s="17">
        <f t="shared" si="22"/>
        <v>0</v>
      </c>
      <c r="AF28" s="87"/>
    </row>
    <row r="29" spans="1:32" ht="23.25" customHeight="1" x14ac:dyDescent="0.25">
      <c r="A29" s="18" t="s">
        <v>22</v>
      </c>
      <c r="B29" s="19">
        <f t="shared" ref="B29:B33" si="23">H29+J29+L29+N29+P29+R29+T29+V29+X29+Z29+AB29+AD29</f>
        <v>85174.399999999994</v>
      </c>
      <c r="C29" s="19">
        <f>H29+J29+L29</f>
        <v>0</v>
      </c>
      <c r="D29" s="19">
        <f t="shared" ref="D29:D33" si="24">E29</f>
        <v>0</v>
      </c>
      <c r="E29" s="19">
        <f t="shared" ref="E29:E33" si="25">I29+K29+M29+O29+Q29+S29+U29+W29+Y29+AA29+AC29+AE29</f>
        <v>0</v>
      </c>
      <c r="F29" s="21">
        <f>IFERROR(E29/B29%,0)</f>
        <v>0</v>
      </c>
      <c r="G29" s="21">
        <f>IFERROR(E29/C29%,0)</f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>
        <v>20000</v>
      </c>
      <c r="W29" s="19"/>
      <c r="X29" s="19"/>
      <c r="Y29" s="19"/>
      <c r="Z29" s="19">
        <v>65174.400000000001</v>
      </c>
      <c r="AA29" s="19"/>
      <c r="AB29" s="19"/>
      <c r="AC29" s="19"/>
      <c r="AD29" s="19"/>
      <c r="AE29" s="19"/>
      <c r="AF29" s="87"/>
    </row>
    <row r="30" spans="1:32" ht="21.75" customHeight="1" x14ac:dyDescent="0.25">
      <c r="A30" s="18" t="s">
        <v>27</v>
      </c>
      <c r="B30" s="19">
        <f t="shared" si="23"/>
        <v>8093.3</v>
      </c>
      <c r="C30" s="19">
        <f>H30+J30+L30</f>
        <v>0</v>
      </c>
      <c r="D30" s="19">
        <f t="shared" si="24"/>
        <v>0</v>
      </c>
      <c r="E30" s="19">
        <f t="shared" si="25"/>
        <v>0</v>
      </c>
      <c r="F30" s="21">
        <f t="shared" ref="F30:F33" si="26">IFERROR(E30/B30%,0)</f>
        <v>0</v>
      </c>
      <c r="G30" s="21">
        <f t="shared" ref="G30:G33" si="27">IFERROR(E30/C30%,0)</f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>
        <v>8093.3</v>
      </c>
      <c r="AA30" s="19"/>
      <c r="AB30" s="19"/>
      <c r="AC30" s="19"/>
      <c r="AD30" s="19"/>
      <c r="AE30" s="19"/>
      <c r="AF30" s="87"/>
    </row>
    <row r="31" spans="1:32" ht="35.25" customHeight="1" x14ac:dyDescent="0.25">
      <c r="A31" s="18" t="s">
        <v>21</v>
      </c>
      <c r="B31" s="19">
        <f>H31+J31+L31+N31+P31+R31+T31+V31+X31+Z31+AB31+AD31</f>
        <v>15423.5</v>
      </c>
      <c r="C31" s="19">
        <f>H31+J31+L31</f>
        <v>0</v>
      </c>
      <c r="D31" s="19">
        <f t="shared" si="24"/>
        <v>0</v>
      </c>
      <c r="E31" s="19">
        <f t="shared" si="25"/>
        <v>0</v>
      </c>
      <c r="F31" s="21">
        <f t="shared" si="26"/>
        <v>0</v>
      </c>
      <c r="G31" s="21">
        <f t="shared" si="27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>
        <v>15423.5</v>
      </c>
      <c r="AA31" s="19"/>
      <c r="AB31" s="19"/>
      <c r="AC31" s="19"/>
      <c r="AD31" s="19"/>
      <c r="AE31" s="19"/>
      <c r="AF31" s="87"/>
    </row>
    <row r="32" spans="1:32" ht="27.75" customHeight="1" x14ac:dyDescent="0.25">
      <c r="A32" s="30" t="s">
        <v>26</v>
      </c>
      <c r="B32" s="31">
        <f t="shared" si="23"/>
        <v>3317</v>
      </c>
      <c r="C32" s="19">
        <f>H32+J32+L32</f>
        <v>0</v>
      </c>
      <c r="D32" s="31">
        <f t="shared" si="24"/>
        <v>0</v>
      </c>
      <c r="E32" s="31">
        <f t="shared" si="25"/>
        <v>0</v>
      </c>
      <c r="F32" s="21">
        <f t="shared" si="26"/>
        <v>0</v>
      </c>
      <c r="G32" s="21">
        <f t="shared" si="27"/>
        <v>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>
        <v>3317</v>
      </c>
      <c r="AA32" s="31"/>
      <c r="AB32" s="31"/>
      <c r="AC32" s="31"/>
      <c r="AD32" s="31"/>
      <c r="AE32" s="31"/>
      <c r="AF32" s="87"/>
    </row>
    <row r="33" spans="1:32" ht="33.75" customHeight="1" x14ac:dyDescent="0.25">
      <c r="A33" s="18" t="s">
        <v>32</v>
      </c>
      <c r="B33" s="19">
        <f t="shared" si="23"/>
        <v>0</v>
      </c>
      <c r="C33" s="19">
        <f>H33+J33+L33</f>
        <v>0</v>
      </c>
      <c r="D33" s="19">
        <f t="shared" si="24"/>
        <v>0</v>
      </c>
      <c r="E33" s="19">
        <f t="shared" si="25"/>
        <v>0</v>
      </c>
      <c r="F33" s="21">
        <f t="shared" si="26"/>
        <v>0</v>
      </c>
      <c r="G33" s="21">
        <f t="shared" si="27"/>
        <v>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88"/>
    </row>
    <row r="34" spans="1:32" ht="20.25" x14ac:dyDescent="0.25">
      <c r="A34" s="89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90"/>
      <c r="AD34" s="91"/>
      <c r="AE34" s="92"/>
      <c r="AF34" s="33"/>
    </row>
    <row r="35" spans="1:32" ht="24" customHeight="1" x14ac:dyDescent="0.25">
      <c r="A35" s="16" t="s">
        <v>20</v>
      </c>
      <c r="B35" s="28">
        <f>B36+B37+B38+B40</f>
        <v>31580.86</v>
      </c>
      <c r="C35" s="28">
        <f t="shared" ref="C35:E35" si="28">C36+C37+C38+C40</f>
        <v>490</v>
      </c>
      <c r="D35" s="28">
        <f t="shared" si="28"/>
        <v>0</v>
      </c>
      <c r="E35" s="28">
        <f t="shared" si="28"/>
        <v>0</v>
      </c>
      <c r="F35" s="17">
        <f>IFERROR(E35/B35%,0)</f>
        <v>0</v>
      </c>
      <c r="G35" s="17">
        <f>IFERROR(E35/C35%,0)</f>
        <v>0</v>
      </c>
      <c r="H35" s="28">
        <f t="shared" ref="H35:AE35" si="29">H36+H37+H38+H40</f>
        <v>0</v>
      </c>
      <c r="I35" s="28">
        <f t="shared" si="29"/>
        <v>0</v>
      </c>
      <c r="J35" s="28">
        <f t="shared" si="29"/>
        <v>7973.46</v>
      </c>
      <c r="K35" s="28">
        <f t="shared" si="29"/>
        <v>2485.9699999999998</v>
      </c>
      <c r="L35" s="28">
        <f t="shared" si="29"/>
        <v>490</v>
      </c>
      <c r="M35" s="28">
        <f t="shared" si="29"/>
        <v>0</v>
      </c>
      <c r="N35" s="28">
        <f t="shared" si="29"/>
        <v>601.54</v>
      </c>
      <c r="O35" s="28">
        <f t="shared" si="29"/>
        <v>0</v>
      </c>
      <c r="P35" s="28">
        <f t="shared" si="29"/>
        <v>980.79</v>
      </c>
      <c r="Q35" s="28">
        <f t="shared" si="29"/>
        <v>0</v>
      </c>
      <c r="R35" s="28">
        <f t="shared" si="29"/>
        <v>0</v>
      </c>
      <c r="S35" s="28">
        <f t="shared" si="29"/>
        <v>0</v>
      </c>
      <c r="T35" s="28">
        <f t="shared" si="29"/>
        <v>0</v>
      </c>
      <c r="U35" s="28">
        <f t="shared" si="29"/>
        <v>0</v>
      </c>
      <c r="V35" s="28">
        <f t="shared" si="29"/>
        <v>0</v>
      </c>
      <c r="W35" s="28">
        <f t="shared" si="29"/>
        <v>0</v>
      </c>
      <c r="X35" s="28">
        <f t="shared" si="29"/>
        <v>21535</v>
      </c>
      <c r="Y35" s="28">
        <f t="shared" si="29"/>
        <v>0</v>
      </c>
      <c r="Z35" s="28">
        <f t="shared" si="29"/>
        <v>0</v>
      </c>
      <c r="AA35" s="28">
        <f t="shared" si="29"/>
        <v>0</v>
      </c>
      <c r="AB35" s="28">
        <f t="shared" si="29"/>
        <v>0</v>
      </c>
      <c r="AC35" s="28">
        <f t="shared" si="29"/>
        <v>0</v>
      </c>
      <c r="AD35" s="28">
        <f t="shared" si="29"/>
        <v>7.0000000000000007E-2</v>
      </c>
      <c r="AE35" s="28">
        <f t="shared" si="29"/>
        <v>0</v>
      </c>
      <c r="AF35" s="93"/>
    </row>
    <row r="36" spans="1:32" ht="22.5" customHeight="1" x14ac:dyDescent="0.25">
      <c r="A36" s="18" t="s">
        <v>22</v>
      </c>
      <c r="B36" s="19"/>
      <c r="C36" s="19"/>
      <c r="D36" s="19"/>
      <c r="E36" s="19"/>
      <c r="F36" s="21"/>
      <c r="G36" s="21"/>
      <c r="H36" s="19">
        <f>H43+H50+H57+H64</f>
        <v>0</v>
      </c>
      <c r="I36" s="19">
        <f t="shared" ref="I36:AE40" si="30">I43+I50+I57+I64</f>
        <v>0</v>
      </c>
      <c r="J36" s="19">
        <f t="shared" si="30"/>
        <v>0</v>
      </c>
      <c r="K36" s="19">
        <f t="shared" si="30"/>
        <v>0</v>
      </c>
      <c r="L36" s="19">
        <f t="shared" si="30"/>
        <v>0</v>
      </c>
      <c r="M36" s="19">
        <f t="shared" si="30"/>
        <v>0</v>
      </c>
      <c r="N36" s="19">
        <f t="shared" si="30"/>
        <v>0</v>
      </c>
      <c r="O36" s="19">
        <f t="shared" si="30"/>
        <v>0</v>
      </c>
      <c r="P36" s="19">
        <f t="shared" si="30"/>
        <v>0</v>
      </c>
      <c r="Q36" s="19">
        <f t="shared" si="30"/>
        <v>0</v>
      </c>
      <c r="R36" s="19">
        <f t="shared" si="30"/>
        <v>0</v>
      </c>
      <c r="S36" s="19">
        <f t="shared" si="30"/>
        <v>0</v>
      </c>
      <c r="T36" s="19">
        <f t="shared" si="30"/>
        <v>0</v>
      </c>
      <c r="U36" s="19">
        <f t="shared" si="30"/>
        <v>0</v>
      </c>
      <c r="V36" s="19">
        <f t="shared" si="30"/>
        <v>0</v>
      </c>
      <c r="W36" s="19">
        <f t="shared" si="30"/>
        <v>0</v>
      </c>
      <c r="X36" s="19">
        <f t="shared" si="30"/>
        <v>0</v>
      </c>
      <c r="Y36" s="19">
        <f t="shared" si="30"/>
        <v>0</v>
      </c>
      <c r="Z36" s="19">
        <f t="shared" si="30"/>
        <v>0</v>
      </c>
      <c r="AA36" s="19">
        <f t="shared" si="30"/>
        <v>0</v>
      </c>
      <c r="AB36" s="19">
        <f t="shared" si="30"/>
        <v>0</v>
      </c>
      <c r="AC36" s="19">
        <f t="shared" si="30"/>
        <v>0</v>
      </c>
      <c r="AD36" s="19">
        <f t="shared" si="30"/>
        <v>0</v>
      </c>
      <c r="AE36" s="19">
        <f t="shared" si="30"/>
        <v>0</v>
      </c>
      <c r="AF36" s="93"/>
    </row>
    <row r="37" spans="1:32" ht="21" customHeight="1" x14ac:dyDescent="0.25">
      <c r="A37" s="18" t="s">
        <v>27</v>
      </c>
      <c r="B37" s="19"/>
      <c r="C37" s="19"/>
      <c r="D37" s="19"/>
      <c r="E37" s="19"/>
      <c r="F37" s="21"/>
      <c r="G37" s="21"/>
      <c r="H37" s="19">
        <f t="shared" ref="H37:W40" si="31">H44+H51+H58+H65</f>
        <v>0</v>
      </c>
      <c r="I37" s="19">
        <f t="shared" si="31"/>
        <v>0</v>
      </c>
      <c r="J37" s="19">
        <f t="shared" si="31"/>
        <v>0</v>
      </c>
      <c r="K37" s="19">
        <f t="shared" si="31"/>
        <v>0</v>
      </c>
      <c r="L37" s="19">
        <f t="shared" si="31"/>
        <v>0</v>
      </c>
      <c r="M37" s="19">
        <f t="shared" si="31"/>
        <v>0</v>
      </c>
      <c r="N37" s="19">
        <f t="shared" si="31"/>
        <v>0</v>
      </c>
      <c r="O37" s="19">
        <f t="shared" si="31"/>
        <v>0</v>
      </c>
      <c r="P37" s="19">
        <f t="shared" si="31"/>
        <v>0</v>
      </c>
      <c r="Q37" s="19">
        <f t="shared" si="31"/>
        <v>0</v>
      </c>
      <c r="R37" s="19">
        <f t="shared" si="31"/>
        <v>0</v>
      </c>
      <c r="S37" s="19">
        <f t="shared" si="31"/>
        <v>0</v>
      </c>
      <c r="T37" s="19">
        <f t="shared" si="31"/>
        <v>0</v>
      </c>
      <c r="U37" s="19">
        <f t="shared" si="31"/>
        <v>0</v>
      </c>
      <c r="V37" s="19">
        <f t="shared" si="31"/>
        <v>0</v>
      </c>
      <c r="W37" s="19">
        <f t="shared" si="31"/>
        <v>0</v>
      </c>
      <c r="X37" s="19">
        <f t="shared" si="30"/>
        <v>0</v>
      </c>
      <c r="Y37" s="19">
        <f t="shared" si="30"/>
        <v>0</v>
      </c>
      <c r="Z37" s="19">
        <f t="shared" si="30"/>
        <v>0</v>
      </c>
      <c r="AA37" s="19">
        <f t="shared" si="30"/>
        <v>0</v>
      </c>
      <c r="AB37" s="19">
        <f t="shared" si="30"/>
        <v>0</v>
      </c>
      <c r="AC37" s="19">
        <f t="shared" si="30"/>
        <v>0</v>
      </c>
      <c r="AD37" s="19">
        <f t="shared" si="30"/>
        <v>0</v>
      </c>
      <c r="AE37" s="19">
        <f t="shared" si="30"/>
        <v>0</v>
      </c>
      <c r="AF37" s="93"/>
    </row>
    <row r="38" spans="1:32" ht="33.75" customHeight="1" x14ac:dyDescent="0.25">
      <c r="A38" s="18" t="s">
        <v>21</v>
      </c>
      <c r="B38" s="19">
        <f>B45+B52+B59+B66</f>
        <v>22025</v>
      </c>
      <c r="C38" s="19">
        <f t="shared" ref="C38:D38" si="32">C45+C52+C59</f>
        <v>490</v>
      </c>
      <c r="D38" s="19">
        <f t="shared" si="32"/>
        <v>0</v>
      </c>
      <c r="E38" s="19">
        <f>E45+E52+E59</f>
        <v>0</v>
      </c>
      <c r="F38" s="21">
        <f t="shared" ref="F38:F40" si="33">IFERROR(E38/B38%,0)</f>
        <v>0</v>
      </c>
      <c r="G38" s="21">
        <f t="shared" ref="G38:G40" si="34">IFERROR(E38/C38%,0)</f>
        <v>0</v>
      </c>
      <c r="H38" s="19">
        <f t="shared" si="31"/>
        <v>0</v>
      </c>
      <c r="I38" s="19">
        <f t="shared" si="31"/>
        <v>0</v>
      </c>
      <c r="J38" s="19">
        <f t="shared" si="31"/>
        <v>0</v>
      </c>
      <c r="K38" s="19">
        <f t="shared" si="31"/>
        <v>0</v>
      </c>
      <c r="L38" s="19">
        <f t="shared" si="31"/>
        <v>490</v>
      </c>
      <c r="M38" s="19">
        <f t="shared" si="31"/>
        <v>0</v>
      </c>
      <c r="N38" s="19">
        <f t="shared" si="31"/>
        <v>0</v>
      </c>
      <c r="O38" s="19">
        <f t="shared" si="31"/>
        <v>0</v>
      </c>
      <c r="P38" s="19">
        <f t="shared" si="31"/>
        <v>0</v>
      </c>
      <c r="Q38" s="19">
        <f t="shared" si="31"/>
        <v>0</v>
      </c>
      <c r="R38" s="19">
        <f t="shared" si="31"/>
        <v>0</v>
      </c>
      <c r="S38" s="19">
        <f t="shared" si="31"/>
        <v>0</v>
      </c>
      <c r="T38" s="19">
        <f t="shared" si="31"/>
        <v>0</v>
      </c>
      <c r="U38" s="19">
        <f t="shared" si="31"/>
        <v>0</v>
      </c>
      <c r="V38" s="19">
        <f t="shared" si="31"/>
        <v>0</v>
      </c>
      <c r="W38" s="19">
        <f t="shared" si="31"/>
        <v>0</v>
      </c>
      <c r="X38" s="19">
        <f t="shared" si="30"/>
        <v>21535</v>
      </c>
      <c r="Y38" s="19">
        <f t="shared" si="30"/>
        <v>0</v>
      </c>
      <c r="Z38" s="19">
        <f t="shared" si="30"/>
        <v>0</v>
      </c>
      <c r="AA38" s="19">
        <f t="shared" si="30"/>
        <v>0</v>
      </c>
      <c r="AB38" s="19">
        <f t="shared" si="30"/>
        <v>0</v>
      </c>
      <c r="AC38" s="19">
        <f t="shared" si="30"/>
        <v>0</v>
      </c>
      <c r="AD38" s="19">
        <f t="shared" si="30"/>
        <v>0</v>
      </c>
      <c r="AE38" s="19">
        <f t="shared" si="30"/>
        <v>0</v>
      </c>
      <c r="AF38" s="93"/>
    </row>
    <row r="39" spans="1:32" ht="32.25" customHeight="1" x14ac:dyDescent="0.25">
      <c r="A39" s="32" t="s">
        <v>26</v>
      </c>
      <c r="B39" s="19"/>
      <c r="C39" s="31"/>
      <c r="D39" s="31"/>
      <c r="E39" s="31"/>
      <c r="F39" s="21"/>
      <c r="G39" s="21"/>
      <c r="H39" s="19">
        <f t="shared" si="31"/>
        <v>0</v>
      </c>
      <c r="I39" s="19">
        <f t="shared" si="31"/>
        <v>0</v>
      </c>
      <c r="J39" s="19">
        <f t="shared" si="31"/>
        <v>0</v>
      </c>
      <c r="K39" s="19">
        <f t="shared" si="31"/>
        <v>0</v>
      </c>
      <c r="L39" s="19">
        <f t="shared" si="31"/>
        <v>0</v>
      </c>
      <c r="M39" s="19">
        <f t="shared" si="31"/>
        <v>0</v>
      </c>
      <c r="N39" s="19">
        <f t="shared" si="31"/>
        <v>0</v>
      </c>
      <c r="O39" s="19">
        <f t="shared" si="31"/>
        <v>0</v>
      </c>
      <c r="P39" s="19">
        <f t="shared" si="31"/>
        <v>0</v>
      </c>
      <c r="Q39" s="19">
        <f t="shared" si="31"/>
        <v>0</v>
      </c>
      <c r="R39" s="19">
        <f t="shared" si="31"/>
        <v>0</v>
      </c>
      <c r="S39" s="19">
        <f t="shared" si="31"/>
        <v>0</v>
      </c>
      <c r="T39" s="19">
        <f t="shared" si="31"/>
        <v>0</v>
      </c>
      <c r="U39" s="19">
        <f t="shared" si="31"/>
        <v>0</v>
      </c>
      <c r="V39" s="19">
        <f t="shared" si="31"/>
        <v>0</v>
      </c>
      <c r="W39" s="19">
        <f t="shared" si="31"/>
        <v>0</v>
      </c>
      <c r="X39" s="19">
        <f t="shared" si="30"/>
        <v>0</v>
      </c>
      <c r="Y39" s="19">
        <f t="shared" si="30"/>
        <v>0</v>
      </c>
      <c r="Z39" s="19">
        <f t="shared" si="30"/>
        <v>0</v>
      </c>
      <c r="AA39" s="19">
        <f t="shared" si="30"/>
        <v>0</v>
      </c>
      <c r="AB39" s="19">
        <f t="shared" si="30"/>
        <v>0</v>
      </c>
      <c r="AC39" s="19">
        <f t="shared" si="30"/>
        <v>0</v>
      </c>
      <c r="AD39" s="19">
        <f t="shared" si="30"/>
        <v>0</v>
      </c>
      <c r="AE39" s="19">
        <f t="shared" si="30"/>
        <v>0</v>
      </c>
      <c r="AF39" s="93"/>
    </row>
    <row r="40" spans="1:32" ht="32.25" customHeight="1" x14ac:dyDescent="0.25">
      <c r="A40" s="18" t="s">
        <v>32</v>
      </c>
      <c r="B40" s="19">
        <f>B47+B54+B61+B68</f>
        <v>9555.86</v>
      </c>
      <c r="C40" s="19">
        <f>C47+C54+C61</f>
        <v>0</v>
      </c>
      <c r="D40" s="19">
        <f>D47+D54+D61</f>
        <v>0</v>
      </c>
      <c r="E40" s="19">
        <f>E47+E54+E61</f>
        <v>0</v>
      </c>
      <c r="F40" s="21">
        <f t="shared" si="33"/>
        <v>0</v>
      </c>
      <c r="G40" s="21">
        <f t="shared" si="34"/>
        <v>0</v>
      </c>
      <c r="H40" s="19">
        <f t="shared" si="31"/>
        <v>0</v>
      </c>
      <c r="I40" s="19">
        <f t="shared" si="31"/>
        <v>0</v>
      </c>
      <c r="J40" s="19">
        <f t="shared" si="31"/>
        <v>7973.46</v>
      </c>
      <c r="K40" s="19">
        <f t="shared" si="31"/>
        <v>2485.9699999999998</v>
      </c>
      <c r="L40" s="19">
        <f t="shared" si="31"/>
        <v>0</v>
      </c>
      <c r="M40" s="19">
        <f t="shared" si="31"/>
        <v>0</v>
      </c>
      <c r="N40" s="19">
        <f t="shared" si="31"/>
        <v>601.54</v>
      </c>
      <c r="O40" s="19">
        <f t="shared" si="31"/>
        <v>0</v>
      </c>
      <c r="P40" s="19">
        <f t="shared" si="31"/>
        <v>980.79</v>
      </c>
      <c r="Q40" s="19">
        <f t="shared" si="31"/>
        <v>0</v>
      </c>
      <c r="R40" s="19">
        <f t="shared" si="31"/>
        <v>0</v>
      </c>
      <c r="S40" s="19">
        <f t="shared" si="31"/>
        <v>0</v>
      </c>
      <c r="T40" s="19">
        <f t="shared" si="31"/>
        <v>0</v>
      </c>
      <c r="U40" s="19">
        <f t="shared" si="31"/>
        <v>0</v>
      </c>
      <c r="V40" s="19">
        <f t="shared" si="31"/>
        <v>0</v>
      </c>
      <c r="W40" s="19">
        <f t="shared" si="31"/>
        <v>0</v>
      </c>
      <c r="X40" s="19">
        <f t="shared" si="30"/>
        <v>0</v>
      </c>
      <c r="Y40" s="19">
        <f t="shared" si="30"/>
        <v>0</v>
      </c>
      <c r="Z40" s="19">
        <f t="shared" si="30"/>
        <v>0</v>
      </c>
      <c r="AA40" s="19">
        <f t="shared" si="30"/>
        <v>0</v>
      </c>
      <c r="AB40" s="19">
        <f t="shared" si="30"/>
        <v>0</v>
      </c>
      <c r="AC40" s="19">
        <f t="shared" si="30"/>
        <v>0</v>
      </c>
      <c r="AD40" s="19">
        <f t="shared" si="30"/>
        <v>7.0000000000000007E-2</v>
      </c>
      <c r="AE40" s="19">
        <f t="shared" si="30"/>
        <v>0</v>
      </c>
      <c r="AF40" s="93"/>
    </row>
    <row r="41" spans="1:32" ht="18.75" x14ac:dyDescent="0.25">
      <c r="A41" s="77" t="s">
        <v>39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84" t="s">
        <v>48</v>
      </c>
    </row>
    <row r="42" spans="1:32" ht="21.75" customHeight="1" x14ac:dyDescent="0.25">
      <c r="A42" s="16" t="s">
        <v>20</v>
      </c>
      <c r="B42" s="28">
        <f>B43+B44+B45+B47</f>
        <v>16352.1</v>
      </c>
      <c r="C42" s="28">
        <f t="shared" ref="C42:E42" si="35">C43+C44+C45+C47</f>
        <v>490</v>
      </c>
      <c r="D42" s="28">
        <f t="shared" si="35"/>
        <v>0</v>
      </c>
      <c r="E42" s="28">
        <f t="shared" si="35"/>
        <v>0</v>
      </c>
      <c r="F42" s="17">
        <f t="shared" si="9"/>
        <v>0</v>
      </c>
      <c r="G42" s="17">
        <f>IFERROR(E42/C42%,0)</f>
        <v>0</v>
      </c>
      <c r="H42" s="28">
        <f t="shared" ref="H42:AE42" si="36">H43+H44+H45+H47</f>
        <v>0</v>
      </c>
      <c r="I42" s="28">
        <f t="shared" si="36"/>
        <v>0</v>
      </c>
      <c r="J42" s="28">
        <f t="shared" si="36"/>
        <v>0</v>
      </c>
      <c r="K42" s="28">
        <f t="shared" si="36"/>
        <v>0</v>
      </c>
      <c r="L42" s="28">
        <f t="shared" si="36"/>
        <v>490</v>
      </c>
      <c r="M42" s="28">
        <f t="shared" si="36"/>
        <v>0</v>
      </c>
      <c r="N42" s="28">
        <f t="shared" si="36"/>
        <v>0</v>
      </c>
      <c r="O42" s="28">
        <f t="shared" si="36"/>
        <v>0</v>
      </c>
      <c r="P42" s="28">
        <f t="shared" si="36"/>
        <v>0</v>
      </c>
      <c r="Q42" s="28">
        <f t="shared" si="36"/>
        <v>0</v>
      </c>
      <c r="R42" s="28">
        <f t="shared" si="36"/>
        <v>0</v>
      </c>
      <c r="S42" s="28">
        <f t="shared" si="36"/>
        <v>0</v>
      </c>
      <c r="T42" s="28">
        <f t="shared" si="36"/>
        <v>0</v>
      </c>
      <c r="U42" s="28">
        <f t="shared" si="36"/>
        <v>0</v>
      </c>
      <c r="V42" s="28">
        <f t="shared" si="36"/>
        <v>0</v>
      </c>
      <c r="W42" s="28">
        <f t="shared" si="36"/>
        <v>0</v>
      </c>
      <c r="X42" s="28">
        <f t="shared" si="36"/>
        <v>15862.1</v>
      </c>
      <c r="Y42" s="28">
        <f t="shared" si="36"/>
        <v>0</v>
      </c>
      <c r="Z42" s="28">
        <f>Z43+Z44+Z45+Z47</f>
        <v>0</v>
      </c>
      <c r="AA42" s="28">
        <f t="shared" si="36"/>
        <v>0</v>
      </c>
      <c r="AB42" s="28">
        <f>AB43+AB44+AB45+AB47</f>
        <v>0</v>
      </c>
      <c r="AC42" s="28">
        <f t="shared" si="36"/>
        <v>0</v>
      </c>
      <c r="AD42" s="28">
        <f t="shared" si="36"/>
        <v>0</v>
      </c>
      <c r="AE42" s="28">
        <f t="shared" si="36"/>
        <v>0</v>
      </c>
      <c r="AF42" s="87"/>
    </row>
    <row r="43" spans="1:32" ht="23.25" customHeight="1" x14ac:dyDescent="0.25">
      <c r="A43" s="18" t="s">
        <v>22</v>
      </c>
      <c r="B43" s="19"/>
      <c r="C43" s="19"/>
      <c r="D43" s="19"/>
      <c r="E43" s="19"/>
      <c r="F43" s="21"/>
      <c r="G43" s="2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87"/>
    </row>
    <row r="44" spans="1:32" ht="21.75" customHeight="1" x14ac:dyDescent="0.25">
      <c r="A44" s="18" t="s">
        <v>27</v>
      </c>
      <c r="B44" s="19"/>
      <c r="C44" s="19"/>
      <c r="D44" s="19"/>
      <c r="E44" s="19"/>
      <c r="F44" s="21"/>
      <c r="G44" s="2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87"/>
    </row>
    <row r="45" spans="1:32" ht="34.5" customHeight="1" x14ac:dyDescent="0.25">
      <c r="A45" s="18" t="s">
        <v>21</v>
      </c>
      <c r="B45" s="19">
        <f t="shared" ref="B45" si="37">H45+J45+L45+N45+P45+R45+T45+V45+X45+Z45+AB45+AD45</f>
        <v>16352.1</v>
      </c>
      <c r="C45" s="19">
        <f>H45+J45+L45</f>
        <v>490</v>
      </c>
      <c r="D45" s="19">
        <f t="shared" ref="D45" si="38">E45</f>
        <v>0</v>
      </c>
      <c r="E45" s="19">
        <f t="shared" ref="E45" si="39">I45+K45+M45+O45+Q45+S45+U45+W45+Y45+AA45+AC45+AE45</f>
        <v>0</v>
      </c>
      <c r="F45" s="21">
        <f t="shared" ref="F45" si="40">IFERROR(E45/B45%,0)</f>
        <v>0</v>
      </c>
      <c r="G45" s="21">
        <f t="shared" ref="G45" si="41">IFERROR(E45/C45%,0)</f>
        <v>0</v>
      </c>
      <c r="H45" s="19"/>
      <c r="I45" s="19"/>
      <c r="J45" s="19"/>
      <c r="K45" s="19"/>
      <c r="L45" s="19">
        <v>490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>
        <v>15862.1</v>
      </c>
      <c r="Y45" s="19"/>
      <c r="Z45" s="19"/>
      <c r="AA45" s="19"/>
      <c r="AB45" s="19"/>
      <c r="AC45" s="19"/>
      <c r="AD45" s="19"/>
      <c r="AE45" s="19"/>
      <c r="AF45" s="87"/>
    </row>
    <row r="46" spans="1:32" ht="27" customHeight="1" x14ac:dyDescent="0.25">
      <c r="A46" s="32" t="s">
        <v>26</v>
      </c>
      <c r="B46" s="31"/>
      <c r="C46" s="19"/>
      <c r="D46" s="31"/>
      <c r="E46" s="31"/>
      <c r="F46" s="21"/>
      <c r="G46" s="2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87"/>
    </row>
    <row r="47" spans="1:32" ht="33" customHeight="1" x14ac:dyDescent="0.25">
      <c r="A47" s="18" t="s">
        <v>32</v>
      </c>
      <c r="B47" s="19"/>
      <c r="C47" s="19"/>
      <c r="D47" s="19"/>
      <c r="E47" s="19"/>
      <c r="F47" s="21"/>
      <c r="G47" s="2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88"/>
    </row>
    <row r="48" spans="1:32" ht="18.75" x14ac:dyDescent="0.25">
      <c r="A48" s="77" t="s">
        <v>41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84" t="s">
        <v>49</v>
      </c>
    </row>
    <row r="49" spans="1:32" ht="23.25" customHeight="1" x14ac:dyDescent="0.25">
      <c r="A49" s="16" t="s">
        <v>20</v>
      </c>
      <c r="B49" s="28">
        <f>B50+B51+B52+B54</f>
        <v>899.4</v>
      </c>
      <c r="C49" s="28">
        <f t="shared" ref="C49:AE49" si="42">C50+C51+C52+C54</f>
        <v>0</v>
      </c>
      <c r="D49" s="28">
        <f t="shared" si="42"/>
        <v>0</v>
      </c>
      <c r="E49" s="28">
        <f t="shared" si="42"/>
        <v>0</v>
      </c>
      <c r="F49" s="17">
        <f t="shared" si="9"/>
        <v>0</v>
      </c>
      <c r="G49" s="17">
        <f>IFERROR(E49/C49%,0)</f>
        <v>0</v>
      </c>
      <c r="H49" s="28">
        <f t="shared" si="42"/>
        <v>0</v>
      </c>
      <c r="I49" s="28">
        <f t="shared" si="42"/>
        <v>0</v>
      </c>
      <c r="J49" s="28">
        <f t="shared" si="42"/>
        <v>0</v>
      </c>
      <c r="K49" s="28">
        <f t="shared" si="42"/>
        <v>0</v>
      </c>
      <c r="L49" s="28">
        <f t="shared" si="42"/>
        <v>0</v>
      </c>
      <c r="M49" s="28">
        <f t="shared" si="42"/>
        <v>0</v>
      </c>
      <c r="N49" s="28">
        <f t="shared" si="42"/>
        <v>0</v>
      </c>
      <c r="O49" s="28">
        <f t="shared" si="42"/>
        <v>0</v>
      </c>
      <c r="P49" s="28">
        <f t="shared" si="42"/>
        <v>0</v>
      </c>
      <c r="Q49" s="28">
        <f t="shared" si="42"/>
        <v>0</v>
      </c>
      <c r="R49" s="28">
        <f t="shared" si="42"/>
        <v>0</v>
      </c>
      <c r="S49" s="28">
        <f t="shared" si="42"/>
        <v>0</v>
      </c>
      <c r="T49" s="28">
        <f t="shared" si="42"/>
        <v>0</v>
      </c>
      <c r="U49" s="28">
        <f t="shared" si="42"/>
        <v>0</v>
      </c>
      <c r="V49" s="28">
        <f t="shared" si="42"/>
        <v>0</v>
      </c>
      <c r="W49" s="28">
        <f t="shared" si="42"/>
        <v>0</v>
      </c>
      <c r="X49" s="28">
        <f t="shared" si="42"/>
        <v>899.4</v>
      </c>
      <c r="Y49" s="28">
        <f t="shared" si="42"/>
        <v>0</v>
      </c>
      <c r="Z49" s="28">
        <f t="shared" si="42"/>
        <v>0</v>
      </c>
      <c r="AA49" s="28">
        <f t="shared" si="42"/>
        <v>0</v>
      </c>
      <c r="AB49" s="28">
        <f t="shared" si="42"/>
        <v>0</v>
      </c>
      <c r="AC49" s="28">
        <f t="shared" si="42"/>
        <v>0</v>
      </c>
      <c r="AD49" s="28">
        <f t="shared" si="42"/>
        <v>0</v>
      </c>
      <c r="AE49" s="28">
        <f t="shared" si="42"/>
        <v>0</v>
      </c>
      <c r="AF49" s="87"/>
    </row>
    <row r="50" spans="1:32" ht="22.5" customHeight="1" x14ac:dyDescent="0.25">
      <c r="A50" s="18" t="s">
        <v>22</v>
      </c>
      <c r="B50" s="19"/>
      <c r="C50" s="19"/>
      <c r="D50" s="19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87"/>
    </row>
    <row r="51" spans="1:32" ht="25.5" customHeight="1" x14ac:dyDescent="0.25">
      <c r="A51" s="18" t="s">
        <v>27</v>
      </c>
      <c r="B51" s="19"/>
      <c r="C51" s="19"/>
      <c r="D51" s="19"/>
      <c r="E51" s="19"/>
      <c r="F51" s="21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87"/>
    </row>
    <row r="52" spans="1:32" ht="34.5" customHeight="1" x14ac:dyDescent="0.25">
      <c r="A52" s="18" t="s">
        <v>21</v>
      </c>
      <c r="B52" s="19">
        <f t="shared" ref="B52" si="43">H52+J52+L52+N52+P52+R52+T52+V52+X52+Z52+AB52+AD52</f>
        <v>899.4</v>
      </c>
      <c r="C52" s="19">
        <f>H52+J52+L52</f>
        <v>0</v>
      </c>
      <c r="D52" s="19">
        <f t="shared" ref="D52" si="44">E52</f>
        <v>0</v>
      </c>
      <c r="E52" s="19">
        <f t="shared" ref="E52" si="45">I52+K52+M52+O52+Q52+S52+U52+W52+Y52+AA52+AC52+AE52</f>
        <v>0</v>
      </c>
      <c r="F52" s="21">
        <f t="shared" ref="F52" si="46">IFERROR(E52/B52%,0)</f>
        <v>0</v>
      </c>
      <c r="G52" s="21">
        <f t="shared" ref="G52" si="47">IFERROR(E52/C52%,0)</f>
        <v>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>
        <v>899.4</v>
      </c>
      <c r="Y52" s="19"/>
      <c r="Z52" s="19"/>
      <c r="AA52" s="19"/>
      <c r="AB52" s="19"/>
      <c r="AC52" s="19"/>
      <c r="AD52" s="19"/>
      <c r="AE52" s="19"/>
      <c r="AF52" s="87"/>
    </row>
    <row r="53" spans="1:32" ht="29.25" customHeight="1" x14ac:dyDescent="0.25">
      <c r="A53" s="32" t="s">
        <v>26</v>
      </c>
      <c r="B53" s="31"/>
      <c r="C53" s="19"/>
      <c r="D53" s="31"/>
      <c r="E53" s="31"/>
      <c r="F53" s="21"/>
      <c r="G53" s="2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87"/>
    </row>
    <row r="54" spans="1:32" ht="38.25" customHeight="1" x14ac:dyDescent="0.25">
      <c r="A54" s="18" t="s">
        <v>32</v>
      </c>
      <c r="B54" s="19"/>
      <c r="C54" s="19"/>
      <c r="D54" s="19"/>
      <c r="E54" s="19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88"/>
    </row>
    <row r="55" spans="1:32" ht="18.75" x14ac:dyDescent="0.25">
      <c r="A55" s="77" t="s">
        <v>42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84" t="s">
        <v>50</v>
      </c>
    </row>
    <row r="56" spans="1:32" ht="25.5" customHeight="1" x14ac:dyDescent="0.25">
      <c r="A56" s="16" t="s">
        <v>20</v>
      </c>
      <c r="B56" s="28">
        <f>B57+B58+B59+B61</f>
        <v>4773.5</v>
      </c>
      <c r="C56" s="28">
        <f t="shared" ref="C56:E56" si="48">C57+C58+C59+C61</f>
        <v>0</v>
      </c>
      <c r="D56" s="28">
        <f t="shared" si="48"/>
        <v>0</v>
      </c>
      <c r="E56" s="28">
        <f t="shared" si="48"/>
        <v>0</v>
      </c>
      <c r="F56" s="17">
        <f t="shared" si="9"/>
        <v>0</v>
      </c>
      <c r="G56" s="17">
        <f>IFERROR(E56/C56%,0)</f>
        <v>0</v>
      </c>
      <c r="H56" s="28">
        <f t="shared" ref="H56:AE56" si="49">H57+H58+H59+H61</f>
        <v>0</v>
      </c>
      <c r="I56" s="28">
        <f t="shared" si="49"/>
        <v>0</v>
      </c>
      <c r="J56" s="28">
        <f t="shared" si="49"/>
        <v>0</v>
      </c>
      <c r="K56" s="28">
        <f t="shared" si="49"/>
        <v>0</v>
      </c>
      <c r="L56" s="28">
        <f t="shared" si="49"/>
        <v>0</v>
      </c>
      <c r="M56" s="28">
        <f t="shared" si="49"/>
        <v>0</v>
      </c>
      <c r="N56" s="28">
        <f t="shared" si="49"/>
        <v>0</v>
      </c>
      <c r="O56" s="28">
        <f t="shared" si="49"/>
        <v>0</v>
      </c>
      <c r="P56" s="28">
        <f t="shared" si="49"/>
        <v>0</v>
      </c>
      <c r="Q56" s="28">
        <f t="shared" si="49"/>
        <v>0</v>
      </c>
      <c r="R56" s="28">
        <f t="shared" si="49"/>
        <v>0</v>
      </c>
      <c r="S56" s="28">
        <f t="shared" si="49"/>
        <v>0</v>
      </c>
      <c r="T56" s="28">
        <f t="shared" si="49"/>
        <v>0</v>
      </c>
      <c r="U56" s="28">
        <f t="shared" si="49"/>
        <v>0</v>
      </c>
      <c r="V56" s="28">
        <f t="shared" si="49"/>
        <v>0</v>
      </c>
      <c r="W56" s="28">
        <f t="shared" si="49"/>
        <v>0</v>
      </c>
      <c r="X56" s="28">
        <f t="shared" si="49"/>
        <v>4773.5</v>
      </c>
      <c r="Y56" s="28">
        <f t="shared" si="49"/>
        <v>0</v>
      </c>
      <c r="Z56" s="28">
        <f t="shared" si="49"/>
        <v>0</v>
      </c>
      <c r="AA56" s="28">
        <f t="shared" si="49"/>
        <v>0</v>
      </c>
      <c r="AB56" s="28">
        <f t="shared" si="49"/>
        <v>0</v>
      </c>
      <c r="AC56" s="28">
        <f t="shared" si="49"/>
        <v>0</v>
      </c>
      <c r="AD56" s="28">
        <f t="shared" si="49"/>
        <v>0</v>
      </c>
      <c r="AE56" s="28">
        <f t="shared" si="49"/>
        <v>0</v>
      </c>
      <c r="AF56" s="87"/>
    </row>
    <row r="57" spans="1:32" ht="24" customHeight="1" x14ac:dyDescent="0.25">
      <c r="A57" s="18" t="s">
        <v>22</v>
      </c>
      <c r="B57" s="19"/>
      <c r="C57" s="19"/>
      <c r="D57" s="19"/>
      <c r="E57" s="19"/>
      <c r="F57" s="21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87"/>
    </row>
    <row r="58" spans="1:32" ht="24" customHeight="1" x14ac:dyDescent="0.25">
      <c r="A58" s="18" t="s">
        <v>27</v>
      </c>
      <c r="B58" s="19"/>
      <c r="C58" s="19"/>
      <c r="D58" s="19"/>
      <c r="E58" s="19"/>
      <c r="F58" s="21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87"/>
    </row>
    <row r="59" spans="1:32" ht="33.75" customHeight="1" x14ac:dyDescent="0.25">
      <c r="A59" s="18" t="s">
        <v>21</v>
      </c>
      <c r="B59" s="19">
        <f t="shared" ref="B59" si="50">H59+J59+L59+N59+P59+R59+T59+V59+X59+Z59+AB59+AD59</f>
        <v>4773.5</v>
      </c>
      <c r="C59" s="19">
        <f>H59+J59+L59</f>
        <v>0</v>
      </c>
      <c r="D59" s="19">
        <f t="shared" ref="D59" si="51">E59</f>
        <v>0</v>
      </c>
      <c r="E59" s="19">
        <f t="shared" ref="E59" si="52">I59+K59+M59+O59+Q59+S59+U59+W59+Y59+AA59+AC59+AE59</f>
        <v>0</v>
      </c>
      <c r="F59" s="21">
        <f t="shared" ref="F59" si="53">IFERROR(E59/B59%,0)</f>
        <v>0</v>
      </c>
      <c r="G59" s="21">
        <f t="shared" ref="G59" si="54">IFERROR(E59/C59%,0)</f>
        <v>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>
        <v>4773.5</v>
      </c>
      <c r="Y59" s="19"/>
      <c r="Z59" s="19"/>
      <c r="AA59" s="19"/>
      <c r="AB59" s="19"/>
      <c r="AC59" s="19"/>
      <c r="AD59" s="19"/>
      <c r="AE59" s="19"/>
      <c r="AF59" s="87"/>
    </row>
    <row r="60" spans="1:32" ht="33.75" customHeight="1" x14ac:dyDescent="0.25">
      <c r="A60" s="32" t="s">
        <v>26</v>
      </c>
      <c r="B60" s="31"/>
      <c r="C60" s="19"/>
      <c r="D60" s="31"/>
      <c r="E60" s="31"/>
      <c r="F60" s="21"/>
      <c r="G60" s="2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87"/>
    </row>
    <row r="61" spans="1:32" ht="33.75" customHeight="1" x14ac:dyDescent="0.25">
      <c r="A61" s="18" t="s">
        <v>32</v>
      </c>
      <c r="B61" s="19"/>
      <c r="C61" s="19"/>
      <c r="D61" s="19"/>
      <c r="E61" s="19"/>
      <c r="F61" s="21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88"/>
    </row>
    <row r="62" spans="1:32" ht="26.25" customHeight="1" x14ac:dyDescent="0.25">
      <c r="A62" s="100" t="s">
        <v>44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2"/>
      <c r="AF62" s="84" t="s">
        <v>51</v>
      </c>
    </row>
    <row r="63" spans="1:32" ht="21" customHeight="1" x14ac:dyDescent="0.25">
      <c r="A63" s="16" t="s">
        <v>20</v>
      </c>
      <c r="B63" s="58">
        <f>B64+B65+B66+B67+B68</f>
        <v>9555.86</v>
      </c>
      <c r="C63" s="58">
        <f t="shared" ref="C63:E63" si="55">C64+C65+C66+C67+C68</f>
        <v>7973.46</v>
      </c>
      <c r="D63" s="58">
        <f t="shared" si="55"/>
        <v>2485.9699999999998</v>
      </c>
      <c r="E63" s="58">
        <f t="shared" si="55"/>
        <v>2485.9699999999998</v>
      </c>
      <c r="F63" s="59">
        <f>E63/B63*100</f>
        <v>26.015136261937698</v>
      </c>
      <c r="G63" s="59">
        <f>E63/C63*100</f>
        <v>31.178058208105387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85"/>
    </row>
    <row r="64" spans="1:32" ht="18.75" customHeight="1" x14ac:dyDescent="0.25">
      <c r="A64" s="18" t="s">
        <v>22</v>
      </c>
      <c r="B64" s="19"/>
      <c r="C64" s="19"/>
      <c r="D64" s="19"/>
      <c r="E64" s="19"/>
      <c r="F64" s="59"/>
      <c r="G64" s="59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85"/>
    </row>
    <row r="65" spans="1:32" ht="24" customHeight="1" x14ac:dyDescent="0.25">
      <c r="A65" s="18" t="s">
        <v>27</v>
      </c>
      <c r="B65" s="19"/>
      <c r="C65" s="19"/>
      <c r="D65" s="19"/>
      <c r="E65" s="19"/>
      <c r="F65" s="59"/>
      <c r="G65" s="59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85"/>
    </row>
    <row r="66" spans="1:32" ht="33.75" customHeight="1" x14ac:dyDescent="0.25">
      <c r="A66" s="18" t="s">
        <v>21</v>
      </c>
      <c r="B66" s="19"/>
      <c r="C66" s="19"/>
      <c r="D66" s="19"/>
      <c r="E66" s="19"/>
      <c r="F66" s="59"/>
      <c r="G66" s="59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85"/>
    </row>
    <row r="67" spans="1:32" ht="33.75" customHeight="1" x14ac:dyDescent="0.25">
      <c r="A67" s="32" t="s">
        <v>26</v>
      </c>
      <c r="B67" s="19"/>
      <c r="C67" s="19"/>
      <c r="D67" s="19"/>
      <c r="E67" s="19"/>
      <c r="F67" s="59"/>
      <c r="G67" s="59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85"/>
    </row>
    <row r="68" spans="1:32" ht="33.75" customHeight="1" x14ac:dyDescent="0.25">
      <c r="A68" s="18" t="s">
        <v>32</v>
      </c>
      <c r="B68" s="19">
        <f t="shared" ref="B68" si="56">H68+J68+L68+N68+P68+R68+T68+V68+X68+Z68+AB68+AD68</f>
        <v>9555.86</v>
      </c>
      <c r="C68" s="19">
        <f>H68+J68+L68</f>
        <v>7973.46</v>
      </c>
      <c r="D68" s="19">
        <f t="shared" ref="D68" si="57">E68</f>
        <v>2485.9699999999998</v>
      </c>
      <c r="E68" s="19">
        <f t="shared" ref="E68" si="58">I68+K68+M68+O68+Q68+S68+U68+W68+Y68+AA68+AC68+AE68</f>
        <v>2485.9699999999998</v>
      </c>
      <c r="F68" s="59">
        <f t="shared" ref="F68" si="59">E68/B68*100</f>
        <v>26.015136261937698</v>
      </c>
      <c r="G68" s="59">
        <f t="shared" ref="G68" si="60">E68/C68*100</f>
        <v>31.178058208105387</v>
      </c>
      <c r="H68" s="20"/>
      <c r="I68" s="20"/>
      <c r="J68" s="20">
        <v>7973.46</v>
      </c>
      <c r="K68" s="20">
        <v>2485.9699999999998</v>
      </c>
      <c r="L68" s="20"/>
      <c r="M68" s="20"/>
      <c r="N68" s="20">
        <v>601.54</v>
      </c>
      <c r="O68" s="20"/>
      <c r="P68" s="20">
        <v>980.79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>
        <v>7.0000000000000007E-2</v>
      </c>
      <c r="AE68" s="20"/>
      <c r="AF68" s="86"/>
    </row>
    <row r="69" spans="1:32" ht="16.5" x14ac:dyDescent="0.25">
      <c r="A69" s="34" t="s">
        <v>34</v>
      </c>
      <c r="B69" s="35">
        <f>B70+B71+B72+B74</f>
        <v>156272.06</v>
      </c>
      <c r="C69" s="35">
        <f>C70+C71+C72+C74</f>
        <v>490</v>
      </c>
      <c r="D69" s="35">
        <f t="shared" ref="D69:AE69" si="61">D70+D71+D72+D74</f>
        <v>0</v>
      </c>
      <c r="E69" s="35">
        <f t="shared" si="61"/>
        <v>0</v>
      </c>
      <c r="F69" s="35">
        <f t="shared" si="9"/>
        <v>0</v>
      </c>
      <c r="G69" s="35">
        <f>IFERROR(E69/C69%,0)</f>
        <v>0</v>
      </c>
      <c r="H69" s="35">
        <f t="shared" si="61"/>
        <v>0</v>
      </c>
      <c r="I69" s="35">
        <f t="shared" si="61"/>
        <v>0</v>
      </c>
      <c r="J69" s="35">
        <f t="shared" si="61"/>
        <v>7973.46</v>
      </c>
      <c r="K69" s="35">
        <f t="shared" si="61"/>
        <v>2485.9699999999998</v>
      </c>
      <c r="L69" s="35">
        <f t="shared" si="61"/>
        <v>490</v>
      </c>
      <c r="M69" s="35">
        <f t="shared" si="61"/>
        <v>0</v>
      </c>
      <c r="N69" s="35">
        <f t="shared" si="61"/>
        <v>601.54</v>
      </c>
      <c r="O69" s="35">
        <f t="shared" si="61"/>
        <v>0</v>
      </c>
      <c r="P69" s="35">
        <f t="shared" si="61"/>
        <v>980.79</v>
      </c>
      <c r="Q69" s="35">
        <f t="shared" si="61"/>
        <v>0</v>
      </c>
      <c r="R69" s="35">
        <f t="shared" si="61"/>
        <v>0</v>
      </c>
      <c r="S69" s="35">
        <f t="shared" si="61"/>
        <v>0</v>
      </c>
      <c r="T69" s="35">
        <f t="shared" si="61"/>
        <v>0</v>
      </c>
      <c r="U69" s="35">
        <f t="shared" si="61"/>
        <v>0</v>
      </c>
      <c r="V69" s="35">
        <f t="shared" si="61"/>
        <v>20000</v>
      </c>
      <c r="W69" s="35">
        <f t="shared" si="61"/>
        <v>0</v>
      </c>
      <c r="X69" s="35">
        <f t="shared" si="61"/>
        <v>21535</v>
      </c>
      <c r="Y69" s="35">
        <f t="shared" si="61"/>
        <v>0</v>
      </c>
      <c r="Z69" s="35">
        <f t="shared" si="61"/>
        <v>88691.199999999997</v>
      </c>
      <c r="AA69" s="35">
        <f t="shared" si="61"/>
        <v>0</v>
      </c>
      <c r="AB69" s="35">
        <f t="shared" si="61"/>
        <v>16000</v>
      </c>
      <c r="AC69" s="35">
        <f t="shared" si="61"/>
        <v>0</v>
      </c>
      <c r="AD69" s="35">
        <f t="shared" si="61"/>
        <v>7.0000000000000007E-2</v>
      </c>
      <c r="AE69" s="35">
        <f t="shared" si="61"/>
        <v>0</v>
      </c>
      <c r="AF69" s="83"/>
    </row>
    <row r="70" spans="1:32" ht="27" customHeight="1" x14ac:dyDescent="0.25">
      <c r="A70" s="18" t="s">
        <v>22</v>
      </c>
      <c r="B70" s="19">
        <f>B36+B8</f>
        <v>85174.399999999994</v>
      </c>
      <c r="C70" s="19">
        <f>C36+C8</f>
        <v>0</v>
      </c>
      <c r="D70" s="19">
        <f t="shared" ref="C70:E74" si="62">D36+D8</f>
        <v>0</v>
      </c>
      <c r="E70" s="19">
        <f t="shared" si="62"/>
        <v>0</v>
      </c>
      <c r="F70" s="21">
        <f t="shared" si="9"/>
        <v>0</v>
      </c>
      <c r="G70" s="48">
        <f t="shared" ref="G70:G74" si="63">IFERROR(E70/C70%,0)</f>
        <v>0</v>
      </c>
      <c r="H70" s="19">
        <f t="shared" ref="H70:AE74" si="64">H36+H8</f>
        <v>0</v>
      </c>
      <c r="I70" s="19">
        <f t="shared" si="64"/>
        <v>0</v>
      </c>
      <c r="J70" s="19">
        <f t="shared" si="64"/>
        <v>0</v>
      </c>
      <c r="K70" s="19">
        <f t="shared" si="64"/>
        <v>0</v>
      </c>
      <c r="L70" s="19">
        <f t="shared" si="64"/>
        <v>0</v>
      </c>
      <c r="M70" s="19">
        <f t="shared" si="64"/>
        <v>0</v>
      </c>
      <c r="N70" s="19">
        <f t="shared" si="64"/>
        <v>0</v>
      </c>
      <c r="O70" s="19">
        <f t="shared" si="64"/>
        <v>0</v>
      </c>
      <c r="P70" s="19">
        <f t="shared" si="64"/>
        <v>0</v>
      </c>
      <c r="Q70" s="19">
        <f t="shared" si="64"/>
        <v>0</v>
      </c>
      <c r="R70" s="19">
        <f t="shared" si="64"/>
        <v>0</v>
      </c>
      <c r="S70" s="19">
        <f t="shared" si="64"/>
        <v>0</v>
      </c>
      <c r="T70" s="19">
        <f t="shared" si="64"/>
        <v>0</v>
      </c>
      <c r="U70" s="19">
        <f t="shared" si="64"/>
        <v>0</v>
      </c>
      <c r="V70" s="19">
        <f t="shared" si="64"/>
        <v>20000</v>
      </c>
      <c r="W70" s="19">
        <f t="shared" si="64"/>
        <v>0</v>
      </c>
      <c r="X70" s="19">
        <f t="shared" si="64"/>
        <v>0</v>
      </c>
      <c r="Y70" s="19">
        <f t="shared" si="64"/>
        <v>0</v>
      </c>
      <c r="Z70" s="19">
        <f t="shared" si="64"/>
        <v>65174.400000000001</v>
      </c>
      <c r="AA70" s="19">
        <f t="shared" si="64"/>
        <v>0</v>
      </c>
      <c r="AB70" s="19">
        <f t="shared" si="64"/>
        <v>0</v>
      </c>
      <c r="AC70" s="19">
        <f t="shared" si="64"/>
        <v>0</v>
      </c>
      <c r="AD70" s="19">
        <f t="shared" si="64"/>
        <v>0</v>
      </c>
      <c r="AE70" s="19">
        <f t="shared" si="64"/>
        <v>0</v>
      </c>
      <c r="AF70" s="83"/>
    </row>
    <row r="71" spans="1:32" ht="23.25" customHeight="1" x14ac:dyDescent="0.25">
      <c r="A71" s="18" t="s">
        <v>27</v>
      </c>
      <c r="B71" s="19">
        <f>B37+B9</f>
        <v>8093.3</v>
      </c>
      <c r="C71" s="19">
        <f t="shared" si="62"/>
        <v>0</v>
      </c>
      <c r="D71" s="19">
        <f t="shared" si="62"/>
        <v>0</v>
      </c>
      <c r="E71" s="19">
        <f t="shared" si="62"/>
        <v>0</v>
      </c>
      <c r="F71" s="21">
        <f t="shared" si="9"/>
        <v>0</v>
      </c>
      <c r="G71" s="48">
        <f t="shared" si="63"/>
        <v>0</v>
      </c>
      <c r="H71" s="19">
        <f t="shared" si="64"/>
        <v>0</v>
      </c>
      <c r="I71" s="19">
        <f t="shared" si="64"/>
        <v>0</v>
      </c>
      <c r="J71" s="19">
        <f t="shared" si="64"/>
        <v>0</v>
      </c>
      <c r="K71" s="19">
        <f t="shared" si="64"/>
        <v>0</v>
      </c>
      <c r="L71" s="19">
        <f t="shared" si="64"/>
        <v>0</v>
      </c>
      <c r="M71" s="19">
        <f t="shared" si="64"/>
        <v>0</v>
      </c>
      <c r="N71" s="19">
        <f t="shared" si="64"/>
        <v>0</v>
      </c>
      <c r="O71" s="19">
        <f t="shared" si="64"/>
        <v>0</v>
      </c>
      <c r="P71" s="19">
        <f t="shared" si="64"/>
        <v>0</v>
      </c>
      <c r="Q71" s="19">
        <f t="shared" si="64"/>
        <v>0</v>
      </c>
      <c r="R71" s="19">
        <f t="shared" si="64"/>
        <v>0</v>
      </c>
      <c r="S71" s="19">
        <f t="shared" si="64"/>
        <v>0</v>
      </c>
      <c r="T71" s="19">
        <f t="shared" si="64"/>
        <v>0</v>
      </c>
      <c r="U71" s="19">
        <f t="shared" si="64"/>
        <v>0</v>
      </c>
      <c r="V71" s="19">
        <f t="shared" si="64"/>
        <v>0</v>
      </c>
      <c r="W71" s="19">
        <f t="shared" si="64"/>
        <v>0</v>
      </c>
      <c r="X71" s="19">
        <f t="shared" si="64"/>
        <v>0</v>
      </c>
      <c r="Y71" s="19">
        <f t="shared" si="64"/>
        <v>0</v>
      </c>
      <c r="Z71" s="19">
        <f t="shared" si="64"/>
        <v>8093.3</v>
      </c>
      <c r="AA71" s="19">
        <f t="shared" si="64"/>
        <v>0</v>
      </c>
      <c r="AB71" s="19">
        <f t="shared" si="64"/>
        <v>0</v>
      </c>
      <c r="AC71" s="19">
        <f t="shared" si="64"/>
        <v>0</v>
      </c>
      <c r="AD71" s="19">
        <f t="shared" si="64"/>
        <v>0</v>
      </c>
      <c r="AE71" s="19">
        <f t="shared" si="64"/>
        <v>0</v>
      </c>
      <c r="AF71" s="83"/>
    </row>
    <row r="72" spans="1:32" ht="35.25" customHeight="1" x14ac:dyDescent="0.25">
      <c r="A72" s="18" t="s">
        <v>21</v>
      </c>
      <c r="B72" s="19">
        <f>B38+B10</f>
        <v>53448.5</v>
      </c>
      <c r="C72" s="19">
        <f t="shared" si="62"/>
        <v>490</v>
      </c>
      <c r="D72" s="19">
        <f t="shared" si="62"/>
        <v>0</v>
      </c>
      <c r="E72" s="19">
        <f t="shared" si="62"/>
        <v>0</v>
      </c>
      <c r="F72" s="21">
        <f t="shared" si="9"/>
        <v>0</v>
      </c>
      <c r="G72" s="48">
        <f t="shared" si="63"/>
        <v>0</v>
      </c>
      <c r="H72" s="19">
        <f t="shared" si="64"/>
        <v>0</v>
      </c>
      <c r="I72" s="19">
        <f t="shared" si="64"/>
        <v>0</v>
      </c>
      <c r="J72" s="19">
        <f t="shared" si="64"/>
        <v>0</v>
      </c>
      <c r="K72" s="19">
        <f t="shared" si="64"/>
        <v>0</v>
      </c>
      <c r="L72" s="19">
        <f t="shared" si="64"/>
        <v>490</v>
      </c>
      <c r="M72" s="19">
        <f t="shared" si="64"/>
        <v>0</v>
      </c>
      <c r="N72" s="19">
        <f t="shared" si="64"/>
        <v>0</v>
      </c>
      <c r="O72" s="19">
        <f t="shared" si="64"/>
        <v>0</v>
      </c>
      <c r="P72" s="19">
        <f t="shared" si="64"/>
        <v>0</v>
      </c>
      <c r="Q72" s="19">
        <f t="shared" si="64"/>
        <v>0</v>
      </c>
      <c r="R72" s="19">
        <f t="shared" si="64"/>
        <v>0</v>
      </c>
      <c r="S72" s="19">
        <f t="shared" si="64"/>
        <v>0</v>
      </c>
      <c r="T72" s="19">
        <f t="shared" si="64"/>
        <v>0</v>
      </c>
      <c r="U72" s="19">
        <f t="shared" si="64"/>
        <v>0</v>
      </c>
      <c r="V72" s="19">
        <f t="shared" si="64"/>
        <v>0</v>
      </c>
      <c r="W72" s="19">
        <f t="shared" si="64"/>
        <v>0</v>
      </c>
      <c r="X72" s="19">
        <f t="shared" si="64"/>
        <v>21535</v>
      </c>
      <c r="Y72" s="19">
        <f t="shared" si="64"/>
        <v>0</v>
      </c>
      <c r="Z72" s="19">
        <f t="shared" si="64"/>
        <v>15423.5</v>
      </c>
      <c r="AA72" s="19">
        <f t="shared" si="64"/>
        <v>0</v>
      </c>
      <c r="AB72" s="19">
        <f t="shared" si="64"/>
        <v>16000</v>
      </c>
      <c r="AC72" s="19">
        <f t="shared" si="64"/>
        <v>0</v>
      </c>
      <c r="AD72" s="19">
        <f t="shared" si="64"/>
        <v>0</v>
      </c>
      <c r="AE72" s="19">
        <f t="shared" si="64"/>
        <v>0</v>
      </c>
      <c r="AF72" s="83"/>
    </row>
    <row r="73" spans="1:32" ht="35.25" customHeight="1" x14ac:dyDescent="0.25">
      <c r="A73" s="49" t="s">
        <v>26</v>
      </c>
      <c r="B73" s="19">
        <f>B39+B11</f>
        <v>3317</v>
      </c>
      <c r="C73" s="25">
        <f t="shared" si="62"/>
        <v>0</v>
      </c>
      <c r="D73" s="25">
        <f t="shared" si="62"/>
        <v>0</v>
      </c>
      <c r="E73" s="25">
        <f t="shared" si="62"/>
        <v>0</v>
      </c>
      <c r="F73" s="27">
        <f t="shared" si="9"/>
        <v>0</v>
      </c>
      <c r="G73" s="48">
        <f t="shared" si="63"/>
        <v>0</v>
      </c>
      <c r="H73" s="25">
        <f t="shared" si="64"/>
        <v>0</v>
      </c>
      <c r="I73" s="25">
        <f t="shared" si="64"/>
        <v>0</v>
      </c>
      <c r="J73" s="25">
        <f t="shared" si="64"/>
        <v>0</v>
      </c>
      <c r="K73" s="25">
        <f t="shared" si="64"/>
        <v>0</v>
      </c>
      <c r="L73" s="25">
        <f t="shared" si="64"/>
        <v>0</v>
      </c>
      <c r="M73" s="25">
        <f t="shared" si="64"/>
        <v>0</v>
      </c>
      <c r="N73" s="25">
        <f t="shared" si="64"/>
        <v>0</v>
      </c>
      <c r="O73" s="25">
        <f t="shared" si="64"/>
        <v>0</v>
      </c>
      <c r="P73" s="25">
        <f t="shared" si="64"/>
        <v>0</v>
      </c>
      <c r="Q73" s="25">
        <f t="shared" si="64"/>
        <v>0</v>
      </c>
      <c r="R73" s="25">
        <f t="shared" si="64"/>
        <v>0</v>
      </c>
      <c r="S73" s="25">
        <f t="shared" si="64"/>
        <v>0</v>
      </c>
      <c r="T73" s="25">
        <f t="shared" si="64"/>
        <v>0</v>
      </c>
      <c r="U73" s="25">
        <f t="shared" si="64"/>
        <v>0</v>
      </c>
      <c r="V73" s="25">
        <f t="shared" si="64"/>
        <v>0</v>
      </c>
      <c r="W73" s="25">
        <f t="shared" si="64"/>
        <v>0</v>
      </c>
      <c r="X73" s="25">
        <f t="shared" si="64"/>
        <v>0</v>
      </c>
      <c r="Y73" s="25">
        <f t="shared" si="64"/>
        <v>0</v>
      </c>
      <c r="Z73" s="25">
        <f t="shared" si="64"/>
        <v>3317</v>
      </c>
      <c r="AA73" s="25">
        <f t="shared" si="64"/>
        <v>0</v>
      </c>
      <c r="AB73" s="25">
        <f t="shared" si="64"/>
        <v>0</v>
      </c>
      <c r="AC73" s="25">
        <f t="shared" si="64"/>
        <v>0</v>
      </c>
      <c r="AD73" s="25">
        <f t="shared" si="64"/>
        <v>0</v>
      </c>
      <c r="AE73" s="25">
        <f t="shared" si="64"/>
        <v>0</v>
      </c>
      <c r="AF73" s="83"/>
    </row>
    <row r="74" spans="1:32" ht="34.5" customHeight="1" x14ac:dyDescent="0.25">
      <c r="A74" s="18" t="s">
        <v>32</v>
      </c>
      <c r="B74" s="19">
        <f>B40+B12</f>
        <v>9555.86</v>
      </c>
      <c r="C74" s="19">
        <f t="shared" si="62"/>
        <v>0</v>
      </c>
      <c r="D74" s="19">
        <f t="shared" si="62"/>
        <v>0</v>
      </c>
      <c r="E74" s="19">
        <f t="shared" si="62"/>
        <v>0</v>
      </c>
      <c r="F74" s="21">
        <f>E74/B74%</f>
        <v>0</v>
      </c>
      <c r="G74" s="48">
        <f t="shared" si="63"/>
        <v>0</v>
      </c>
      <c r="H74" s="19">
        <f t="shared" si="64"/>
        <v>0</v>
      </c>
      <c r="I74" s="19">
        <f t="shared" si="64"/>
        <v>0</v>
      </c>
      <c r="J74" s="19">
        <f t="shared" si="64"/>
        <v>7973.46</v>
      </c>
      <c r="K74" s="19">
        <f t="shared" si="64"/>
        <v>2485.9699999999998</v>
      </c>
      <c r="L74" s="19">
        <f t="shared" si="64"/>
        <v>0</v>
      </c>
      <c r="M74" s="19">
        <f t="shared" si="64"/>
        <v>0</v>
      </c>
      <c r="N74" s="19">
        <f t="shared" si="64"/>
        <v>601.54</v>
      </c>
      <c r="O74" s="19">
        <f t="shared" si="64"/>
        <v>0</v>
      </c>
      <c r="P74" s="19">
        <f t="shared" si="64"/>
        <v>980.79</v>
      </c>
      <c r="Q74" s="19">
        <f t="shared" si="64"/>
        <v>0</v>
      </c>
      <c r="R74" s="19">
        <f t="shared" si="64"/>
        <v>0</v>
      </c>
      <c r="S74" s="19">
        <f t="shared" si="64"/>
        <v>0</v>
      </c>
      <c r="T74" s="19">
        <f t="shared" si="64"/>
        <v>0</v>
      </c>
      <c r="U74" s="19">
        <f t="shared" si="64"/>
        <v>0</v>
      </c>
      <c r="V74" s="19">
        <f t="shared" si="64"/>
        <v>0</v>
      </c>
      <c r="W74" s="19">
        <f t="shared" si="64"/>
        <v>0</v>
      </c>
      <c r="X74" s="19">
        <f t="shared" si="64"/>
        <v>0</v>
      </c>
      <c r="Y74" s="19">
        <f t="shared" si="64"/>
        <v>0</v>
      </c>
      <c r="Z74" s="19">
        <f t="shared" si="64"/>
        <v>0</v>
      </c>
      <c r="AA74" s="19">
        <f t="shared" si="64"/>
        <v>0</v>
      </c>
      <c r="AB74" s="19">
        <f t="shared" si="64"/>
        <v>0</v>
      </c>
      <c r="AC74" s="19">
        <f t="shared" si="64"/>
        <v>0</v>
      </c>
      <c r="AD74" s="19">
        <f t="shared" si="64"/>
        <v>7.0000000000000007E-2</v>
      </c>
      <c r="AE74" s="19">
        <f t="shared" si="64"/>
        <v>0</v>
      </c>
      <c r="AF74" s="83"/>
    </row>
    <row r="75" spans="1:32" ht="16.5" x14ac:dyDescent="0.25">
      <c r="A75" s="8"/>
      <c r="B75" s="36"/>
      <c r="C75" s="36"/>
      <c r="D75" s="36"/>
      <c r="E75" s="36"/>
      <c r="F75" s="36"/>
      <c r="G75" s="36"/>
      <c r="H75" s="36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  <c r="AF75" s="8"/>
    </row>
    <row r="76" spans="1:32" ht="56.25" customHeight="1" x14ac:dyDescent="0.3">
      <c r="A76" s="94" t="s">
        <v>43</v>
      </c>
      <c r="B76" s="94"/>
      <c r="C76" s="1"/>
      <c r="D76" s="1"/>
      <c r="E76" s="1"/>
      <c r="F76" s="39"/>
      <c r="G76" s="53" t="s">
        <v>25</v>
      </c>
      <c r="H76" s="2"/>
      <c r="I76" s="2"/>
      <c r="J76" s="2"/>
      <c r="K76" s="40"/>
      <c r="L76" s="40"/>
      <c r="M76" s="40"/>
      <c r="N76" s="40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2"/>
    </row>
    <row r="77" spans="1:32" ht="18.75" x14ac:dyDescent="0.3">
      <c r="A77" s="3"/>
      <c r="B77" s="56" t="s">
        <v>28</v>
      </c>
      <c r="C77" s="43"/>
      <c r="D77" s="1"/>
      <c r="E77" s="1"/>
      <c r="F77" s="4"/>
      <c r="G77" s="95"/>
      <c r="H77" s="95"/>
      <c r="I77" s="96" t="s">
        <v>35</v>
      </c>
      <c r="J77" s="96"/>
      <c r="K77" s="9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7"/>
      <c r="AF77" s="44"/>
    </row>
    <row r="78" spans="1:32" ht="15.75" x14ac:dyDescent="0.25">
      <c r="A78" s="5" t="s">
        <v>24</v>
      </c>
      <c r="B78" s="6"/>
      <c r="C78" s="7"/>
      <c r="D78" s="7"/>
      <c r="E78" s="7"/>
      <c r="F78" s="7"/>
      <c r="G78" s="97" t="s">
        <v>24</v>
      </c>
      <c r="H78" s="9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45"/>
    </row>
    <row r="79" spans="1:32" ht="18.75" x14ac:dyDescent="0.3">
      <c r="A79" s="98"/>
      <c r="B79" s="99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7"/>
      <c r="AF79" s="46"/>
    </row>
  </sheetData>
  <mergeCells count="44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F7:AF12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F4"/>
    <mergeCell ref="A6:AE6"/>
    <mergeCell ref="A13:AE13"/>
    <mergeCell ref="AF14:AF19"/>
    <mergeCell ref="A20:AE20"/>
    <mergeCell ref="AF21:AF26"/>
    <mergeCell ref="A27:AE27"/>
    <mergeCell ref="AF27:AF33"/>
    <mergeCell ref="A34:AE34"/>
    <mergeCell ref="AF35:AF40"/>
    <mergeCell ref="A41:AE41"/>
    <mergeCell ref="AF41:AF47"/>
    <mergeCell ref="A48:AE48"/>
    <mergeCell ref="AF48:AF54"/>
    <mergeCell ref="AF55:AF61"/>
    <mergeCell ref="A62:AE62"/>
    <mergeCell ref="AF62:AF68"/>
    <mergeCell ref="AF69:AF74"/>
    <mergeCell ref="A76:B76"/>
    <mergeCell ref="G77:H77"/>
    <mergeCell ref="I77:K77"/>
    <mergeCell ref="G78:H78"/>
    <mergeCell ref="A79:B79"/>
    <mergeCell ref="A55:AE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март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2021-04-21T06:54:28Z</dcterms:modified>
</cp:coreProperties>
</file>