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4 Апрель\"/>
    </mc:Choice>
  </mc:AlternateContent>
  <bookViews>
    <workbookView xWindow="0" yWindow="0" windowWidth="28800" windowHeight="11835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Q29" i="1"/>
  <c r="Q18" i="1"/>
  <c r="Q16" i="1"/>
  <c r="E31" i="1"/>
  <c r="E29" i="1"/>
  <c r="E26" i="1"/>
  <c r="E24" i="1"/>
  <c r="E22" i="1"/>
  <c r="E20" i="1"/>
  <c r="E18" i="1"/>
  <c r="E16" i="1"/>
  <c r="E14" i="1"/>
  <c r="E12" i="1"/>
  <c r="O31" i="1"/>
  <c r="O29" i="1"/>
  <c r="O18" i="1"/>
  <c r="O16" i="1"/>
  <c r="M31" i="1"/>
  <c r="M29" i="1"/>
  <c r="M18" i="1"/>
  <c r="M16" i="1"/>
  <c r="AG12" i="1" l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AD26" i="1"/>
  <c r="AB26" i="1"/>
  <c r="Z26" i="1"/>
  <c r="Z25" i="1" s="1"/>
  <c r="X26" i="1"/>
  <c r="V26" i="1"/>
  <c r="T26" i="1"/>
  <c r="R26" i="1"/>
  <c r="P26" i="1"/>
  <c r="AF26" i="1"/>
  <c r="AB25" i="1"/>
  <c r="AI26" i="1"/>
  <c r="G26" i="1"/>
  <c r="I26" i="1" s="1"/>
  <c r="F26" i="1"/>
  <c r="F25" i="1" s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E25" i="1"/>
  <c r="AI25" i="1" s="1"/>
  <c r="H25" i="1" l="1"/>
  <c r="I25" i="1"/>
  <c r="H26" i="1"/>
  <c r="AF31" i="1"/>
  <c r="AD31" i="1"/>
  <c r="AB31" i="1"/>
  <c r="Z31" i="1"/>
  <c r="X31" i="1"/>
  <c r="V31" i="1"/>
  <c r="T31" i="1"/>
  <c r="R31" i="1"/>
  <c r="P31" i="1"/>
  <c r="N31" i="1"/>
  <c r="L31" i="1"/>
  <c r="AF18" i="1"/>
  <c r="AD18" i="1"/>
  <c r="AB18" i="1"/>
  <c r="Z18" i="1"/>
  <c r="X18" i="1"/>
  <c r="V18" i="1"/>
  <c r="T18" i="1"/>
  <c r="R18" i="1"/>
  <c r="K31" i="1"/>
  <c r="K18" i="1"/>
  <c r="K29" i="1"/>
  <c r="K16" i="1"/>
  <c r="G16" i="1"/>
  <c r="F16" i="1" s="1"/>
  <c r="N9" i="1" l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D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S8" i="1" s="1"/>
  <c r="R9" i="1"/>
  <c r="R8" i="1" s="1"/>
  <c r="O11" i="1"/>
  <c r="M11" i="1"/>
  <c r="K9" i="1"/>
  <c r="P9" i="1"/>
  <c r="P8" i="1" s="1"/>
  <c r="L9" i="1" l="1"/>
  <c r="I22" i="1"/>
  <c r="G19" i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19" i="1"/>
  <c r="AI22" i="1"/>
  <c r="G28" i="1"/>
  <c r="I28" i="1" s="1"/>
  <c r="AI16" i="1"/>
  <c r="E11" i="1"/>
  <c r="F15" i="1"/>
  <c r="K8" i="1"/>
  <c r="G12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L8" i="1" l="1"/>
  <c r="E9" i="1"/>
  <c r="H21" i="1"/>
  <c r="AI17" i="1"/>
  <c r="F9" i="1"/>
  <c r="F8" i="1" s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<sst xmlns="http://schemas.openxmlformats.org/spreadsheetml/2006/main" count="90" uniqueCount="46">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</sst>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L26" activePane="bottomRight" state="frozen"/>
      <selection pane="topRight" activeCell="G1" sqref="G1"/>
      <selection pane="bottomLeft" activeCell="A8" sqref="A8"/>
      <selection pane="bottomRight" activeCell="Q31" sqref="Q31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46142</v>
      </c>
      <c r="F6" s="33">
        <v>46142</v>
      </c>
      <c r="G6" s="33">
        <v>46142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66037.183199999999</v>
      </c>
      <c r="E8" s="37">
        <f>E9</f>
        <v>13703.399029999999</v>
      </c>
      <c r="F8" s="37">
        <f>F9</f>
        <v>15599.152450000001</v>
      </c>
      <c r="G8" s="37">
        <f>G9</f>
        <v>15599.152450000001</v>
      </c>
      <c r="H8" s="37">
        <f>IFERROR(G8/D8*100,0)</f>
        <v>23.621771393180808</v>
      </c>
      <c r="I8" s="37">
        <f>IFERROR(G8/E8*100,0)</f>
        <v>113.8341838827706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4821.2990300000001</v>
      </c>
      <c r="O8" s="38">
        <f t="shared" si="0"/>
        <v>3945.9867100000001</v>
      </c>
      <c r="P8" s="38">
        <f t="shared" si="0"/>
        <v>5330.8918300000005</v>
      </c>
      <c r="Q8" s="38">
        <f t="shared" si="0"/>
        <v>4868.76901</v>
      </c>
      <c r="R8" s="38">
        <f t="shared" si="0"/>
        <v>5042.3139700000002</v>
      </c>
      <c r="S8" s="38">
        <f t="shared" si="0"/>
        <v>0</v>
      </c>
      <c r="T8" s="38">
        <f t="shared" si="0"/>
        <v>4955.1001699999997</v>
      </c>
      <c r="U8" s="38">
        <f t="shared" si="0"/>
        <v>0</v>
      </c>
      <c r="V8" s="38">
        <f t="shared" si="0"/>
        <v>5397.9391699999996</v>
      </c>
      <c r="W8" s="38">
        <f t="shared" si="0"/>
        <v>0</v>
      </c>
      <c r="X8" s="38">
        <f t="shared" si="0"/>
        <v>5061.8151699999999</v>
      </c>
      <c r="Y8" s="38">
        <f t="shared" si="0"/>
        <v>0</v>
      </c>
      <c r="Z8" s="38">
        <f t="shared" si="0"/>
        <v>4601.8001699999995</v>
      </c>
      <c r="AA8" s="38">
        <f t="shared" si="0"/>
        <v>0</v>
      </c>
      <c r="AB8" s="38">
        <f t="shared" si="0"/>
        <v>4754.2551700000004</v>
      </c>
      <c r="AC8" s="38">
        <f t="shared" si="0"/>
        <v>0</v>
      </c>
      <c r="AD8" s="38">
        <f t="shared" si="0"/>
        <v>5384.5593699999999</v>
      </c>
      <c r="AE8" s="38">
        <f t="shared" si="0"/>
        <v>0</v>
      </c>
      <c r="AF8" s="38">
        <f t="shared" si="0"/>
        <v>6983.8101200000001</v>
      </c>
      <c r="AG8" s="38">
        <f t="shared" si="0"/>
        <v>0</v>
      </c>
      <c r="AH8" s="39"/>
      <c r="AI8" s="20">
        <f>E8-G8</f>
        <v>-1895.7534200000027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66037.183199999999</v>
      </c>
      <c r="E9" s="41">
        <f>J9+L9</f>
        <v>13703.399029999999</v>
      </c>
      <c r="F9" s="41">
        <f>K9+M9+O9+Q9+S9+U9+W9+Y9+AA9+AC9</f>
        <v>15599.152450000001</v>
      </c>
      <c r="G9" s="41">
        <f>K9+M9+O9+Q9+S9+W9+U9+Y9+AA9+AC9++AE9+AG9</f>
        <v>15599.152450000001</v>
      </c>
      <c r="H9" s="41">
        <f>IFERROR(G9/D9*100,0)</f>
        <v>23.621771393180808</v>
      </c>
      <c r="I9" s="41">
        <f>IFERROR(G9/E9*100,0)</f>
        <v>113.8341838827706</v>
      </c>
      <c r="J9" s="41">
        <f t="shared" ref="J9:AG9" si="1">J12+J29+J31</f>
        <v>4601.2960000000003</v>
      </c>
      <c r="K9" s="41">
        <f>K12+K29+K31</f>
        <v>2210.8402500000002</v>
      </c>
      <c r="L9" s="41">
        <f t="shared" si="1"/>
        <v>9102.1030299999984</v>
      </c>
      <c r="M9" s="41">
        <f t="shared" si="1"/>
        <v>4573.5564800000002</v>
      </c>
      <c r="N9" s="41">
        <f t="shared" si="1"/>
        <v>4821.2990300000001</v>
      </c>
      <c r="O9" s="41">
        <f t="shared" si="1"/>
        <v>3945.9867100000001</v>
      </c>
      <c r="P9" s="41">
        <f t="shared" si="1"/>
        <v>5330.8918300000005</v>
      </c>
      <c r="Q9" s="41">
        <f t="shared" si="1"/>
        <v>4868.76901</v>
      </c>
      <c r="R9" s="41">
        <f t="shared" si="1"/>
        <v>5042.3139700000002</v>
      </c>
      <c r="S9" s="41">
        <f t="shared" si="1"/>
        <v>0</v>
      </c>
      <c r="T9" s="41">
        <f t="shared" si="1"/>
        <v>4955.1001699999997</v>
      </c>
      <c r="U9" s="41">
        <f t="shared" si="1"/>
        <v>0</v>
      </c>
      <c r="V9" s="41">
        <f t="shared" si="1"/>
        <v>5397.9391699999996</v>
      </c>
      <c r="W9" s="41">
        <f t="shared" si="1"/>
        <v>0</v>
      </c>
      <c r="X9" s="41">
        <f t="shared" si="1"/>
        <v>5061.8151699999999</v>
      </c>
      <c r="Y9" s="41">
        <f t="shared" si="1"/>
        <v>0</v>
      </c>
      <c r="Z9" s="41">
        <f t="shared" si="1"/>
        <v>4601.8001699999995</v>
      </c>
      <c r="AA9" s="41">
        <f t="shared" si="1"/>
        <v>0</v>
      </c>
      <c r="AB9" s="41">
        <f t="shared" si="1"/>
        <v>4754.2551700000004</v>
      </c>
      <c r="AC9" s="41">
        <f t="shared" si="1"/>
        <v>0</v>
      </c>
      <c r="AD9" s="41">
        <f t="shared" si="1"/>
        <v>5384.5593699999999</v>
      </c>
      <c r="AE9" s="41">
        <f t="shared" si="1"/>
        <v>0</v>
      </c>
      <c r="AF9" s="41">
        <f t="shared" si="1"/>
        <v>6983.8101200000001</v>
      </c>
      <c r="AG9" s="41">
        <f t="shared" si="1"/>
        <v>0</v>
      </c>
      <c r="AH9" s="12"/>
      <c r="AI9" s="20">
        <f>E9-G9</f>
        <v>-1895.7534200000027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12120.483099999998</v>
      </c>
      <c r="E11" s="37">
        <f>E12</f>
        <v>5625.76</v>
      </c>
      <c r="F11" s="37">
        <f>F12</f>
        <v>1374.2056300000002</v>
      </c>
      <c r="G11" s="37">
        <f>G12</f>
        <v>1374.2056300000002</v>
      </c>
      <c r="H11" s="37">
        <f t="shared" ref="H11:H28" si="2">IFERROR(G11/D11*100,0)</f>
        <v>11.337878355690298</v>
      </c>
      <c r="I11" s="37">
        <f t="shared" ref="I11:I28" si="3">IFERROR(G11/E11*100,0)</f>
        <v>24.427021949034444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382.57436000000001</v>
      </c>
      <c r="P11" s="38">
        <f t="shared" si="4"/>
        <v>430.69200000000001</v>
      </c>
      <c r="Q11" s="38">
        <f t="shared" si="4"/>
        <v>382.59669000000002</v>
      </c>
      <c r="R11" s="38">
        <f t="shared" si="4"/>
        <v>498.25314000000003</v>
      </c>
      <c r="S11" s="38">
        <f t="shared" si="4"/>
        <v>0</v>
      </c>
      <c r="T11" s="38">
        <f t="shared" si="4"/>
        <v>490.93314000000004</v>
      </c>
      <c r="U11" s="38">
        <f t="shared" si="4"/>
        <v>0</v>
      </c>
      <c r="V11" s="38">
        <f t="shared" si="4"/>
        <v>889.83314000000007</v>
      </c>
      <c r="W11" s="38">
        <f t="shared" si="4"/>
        <v>0</v>
      </c>
      <c r="X11" s="38">
        <f t="shared" si="4"/>
        <v>840.73314000000005</v>
      </c>
      <c r="Y11" s="38">
        <f t="shared" si="4"/>
        <v>0</v>
      </c>
      <c r="Z11" s="38">
        <f t="shared" si="4"/>
        <v>677.83314000000007</v>
      </c>
      <c r="AA11" s="38">
        <f t="shared" si="4"/>
        <v>0</v>
      </c>
      <c r="AB11" s="38">
        <f t="shared" si="4"/>
        <v>590.93313999999998</v>
      </c>
      <c r="AC11" s="38">
        <f t="shared" si="4"/>
        <v>0</v>
      </c>
      <c r="AD11" s="38">
        <f t="shared" si="4"/>
        <v>1204.4331399999999</v>
      </c>
      <c r="AE11" s="38">
        <f t="shared" si="4"/>
        <v>0</v>
      </c>
      <c r="AF11" s="38">
        <f t="shared" si="4"/>
        <v>1301.7711199999999</v>
      </c>
      <c r="AG11" s="38">
        <f t="shared" si="4"/>
        <v>0</v>
      </c>
      <c r="AH11" s="39"/>
      <c r="AI11" s="20">
        <f t="shared" ref="AI11:AI22" si="5">E11-G11</f>
        <v>4251.5543699999998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12120.483099999998</v>
      </c>
      <c r="E12" s="41">
        <f>J12+L12+N12+P12</f>
        <v>5625.76</v>
      </c>
      <c r="F12" s="41">
        <f>G12</f>
        <v>1374.2056300000002</v>
      </c>
      <c r="G12" s="41">
        <f>SUM(K12,M12,O12,Q12,S12,U12,W12,Y12,AA12,AC12,AE12,AG12)</f>
        <v>1374.2056300000002</v>
      </c>
      <c r="H12" s="41">
        <f>IFERROR(G12/D12*100,0)</f>
        <v>11.337878355690298</v>
      </c>
      <c r="I12" s="41">
        <f>IFERROR(G12/E12*100,0)</f>
        <v>24.427021949034444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382.57436000000001</v>
      </c>
      <c r="P12" s="42">
        <f t="shared" si="6"/>
        <v>430.69200000000001</v>
      </c>
      <c r="Q12" s="42">
        <f t="shared" si="6"/>
        <v>382.59669000000002</v>
      </c>
      <c r="R12" s="42">
        <f t="shared" si="6"/>
        <v>498.25314000000003</v>
      </c>
      <c r="S12" s="42">
        <f t="shared" si="6"/>
        <v>0</v>
      </c>
      <c r="T12" s="42">
        <f t="shared" si="6"/>
        <v>490.93314000000004</v>
      </c>
      <c r="U12" s="42">
        <f t="shared" si="6"/>
        <v>0</v>
      </c>
      <c r="V12" s="42">
        <f t="shared" si="6"/>
        <v>889.83314000000007</v>
      </c>
      <c r="W12" s="42">
        <f t="shared" si="6"/>
        <v>0</v>
      </c>
      <c r="X12" s="42">
        <f t="shared" si="6"/>
        <v>840.73314000000005</v>
      </c>
      <c r="Y12" s="42">
        <f t="shared" si="6"/>
        <v>0</v>
      </c>
      <c r="Z12" s="42">
        <f t="shared" si="6"/>
        <v>677.83314000000007</v>
      </c>
      <c r="AA12" s="42">
        <f t="shared" si="6"/>
        <v>0</v>
      </c>
      <c r="AB12" s="42">
        <f t="shared" si="6"/>
        <v>590.93313999999998</v>
      </c>
      <c r="AC12" s="42">
        <f t="shared" si="6"/>
        <v>0</v>
      </c>
      <c r="AD12" s="42">
        <f t="shared" si="6"/>
        <v>1204.4331399999999</v>
      </c>
      <c r="AE12" s="42">
        <f t="shared" si="6"/>
        <v>0</v>
      </c>
      <c r="AF12" s="42">
        <f t="shared" si="6"/>
        <v>1301.7711199999999</v>
      </c>
      <c r="AG12" s="42">
        <f t="shared" si="6"/>
        <v>0</v>
      </c>
      <c r="AH12" s="39"/>
      <c r="AI12" s="20">
        <f t="shared" si="5"/>
        <v>4251.5543699999998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</v>
      </c>
      <c r="E14" s="18">
        <f>J14+L14+N14+P14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2.5999999999999996</v>
      </c>
      <c r="F15" s="15">
        <f t="shared" si="7"/>
        <v>1.8696300000000001</v>
      </c>
      <c r="G15" s="15">
        <f t="shared" si="7"/>
        <v>1.8696300000000001</v>
      </c>
      <c r="H15" s="15">
        <f t="shared" si="2"/>
        <v>1.703021685487111</v>
      </c>
      <c r="I15" s="15">
        <f t="shared" si="3"/>
        <v>71.90884615384617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0.43036000000000002</v>
      </c>
      <c r="P15" s="16">
        <f t="shared" si="8"/>
        <v>0.7</v>
      </c>
      <c r="Q15" s="16">
        <f t="shared" si="8"/>
        <v>0.45268999999999998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0.73036999999999952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J16+L16+N16+P16</f>
        <v>2.5999999999999996</v>
      </c>
      <c r="F16" s="18">
        <f>G16</f>
        <v>1.8696300000000001</v>
      </c>
      <c r="G16" s="18">
        <f>SUM(K16,M16,O16,Q16,S16,U16,W16,Y16,AA16,AC16,AE16,AG16)</f>
        <v>1.8696300000000001</v>
      </c>
      <c r="H16" s="18">
        <f t="shared" si="2"/>
        <v>1.703021685487111</v>
      </c>
      <c r="I16" s="18">
        <f t="shared" si="3"/>
        <v>71.90884615384617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f>430.36/1000</f>
        <v>0.43036000000000002</v>
      </c>
      <c r="P16" s="19">
        <v>0.7</v>
      </c>
      <c r="Q16" s="19">
        <f>452.69/1000</f>
        <v>0.45268999999999998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0.73036999999999952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6043</v>
      </c>
      <c r="E17" s="15">
        <f t="shared" si="7"/>
        <v>1376.8000000000002</v>
      </c>
      <c r="F17" s="15">
        <f t="shared" si="7"/>
        <v>1372.336</v>
      </c>
      <c r="G17" s="15">
        <f t="shared" si="7"/>
        <v>1372.336</v>
      </c>
      <c r="H17" s="15">
        <f t="shared" si="2"/>
        <v>22.709515141486015</v>
      </c>
      <c r="I17" s="15">
        <f t="shared" si="3"/>
        <v>99.675769901220207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382.14400000000001</v>
      </c>
      <c r="P17" s="16">
        <f t="shared" si="8"/>
        <v>383.63200000000001</v>
      </c>
      <c r="Q17" s="16">
        <f t="shared" si="8"/>
        <v>382.14400000000001</v>
      </c>
      <c r="R17" s="16">
        <f t="shared" si="8"/>
        <v>438.89314000000002</v>
      </c>
      <c r="S17" s="16">
        <f t="shared" si="8"/>
        <v>0</v>
      </c>
      <c r="T17" s="16">
        <f t="shared" si="8"/>
        <v>431.57314000000002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924.36802</v>
      </c>
      <c r="AG17" s="16">
        <f t="shared" si="8"/>
        <v>0</v>
      </c>
      <c r="AH17" s="29"/>
      <c r="AI17" s="30">
        <f t="shared" si="5"/>
        <v>4.4640000000001692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6043</v>
      </c>
      <c r="E18" s="18">
        <f>J18+L18+N18+P18</f>
        <v>1376.8000000000002</v>
      </c>
      <c r="F18" s="18">
        <f>G18</f>
        <v>1372.336</v>
      </c>
      <c r="G18" s="18">
        <f>SUM(K18,M18,O18,Q18,S18,U18,W18,Y18,AA18,AC18,AE18,AG18)</f>
        <v>1372.336</v>
      </c>
      <c r="H18" s="18">
        <f t="shared" si="2"/>
        <v>22.709515141486015</v>
      </c>
      <c r="I18" s="18">
        <f t="shared" si="3"/>
        <v>99.675769901220207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f>382144/1000</f>
        <v>382.14400000000001</v>
      </c>
      <c r="P18" s="19">
        <v>383.63200000000001</v>
      </c>
      <c r="Q18" s="19">
        <f>382144/1000</f>
        <v>382.14400000000001</v>
      </c>
      <c r="R18" s="19">
        <f>438893.14/1000</f>
        <v>438.89314000000002</v>
      </c>
      <c r="S18" s="19">
        <v>0</v>
      </c>
      <c r="T18" s="19">
        <f>431573.14/1000</f>
        <v>431.57314000000002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924368.02/1000</f>
        <v>924.36802</v>
      </c>
      <c r="AG18" s="19">
        <v>0</v>
      </c>
      <c r="AH18" s="29"/>
      <c r="AI18" s="30">
        <f t="shared" si="5"/>
        <v>4.4640000000001692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J20+L20+N20+P20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J22+L22+N22+P22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J24+L24+N24+P24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54"/>
      <c r="B25" s="52" t="s">
        <v>45</v>
      </c>
      <c r="C25" s="14" t="s">
        <v>28</v>
      </c>
      <c r="D25" s="15">
        <f>D26</f>
        <v>556.40000000000009</v>
      </c>
      <c r="E25" s="15">
        <f>E26</f>
        <v>46.36</v>
      </c>
      <c r="F25" s="15">
        <f>F26</f>
        <v>0</v>
      </c>
      <c r="G25" s="15">
        <f>G26</f>
        <v>0</v>
      </c>
      <c r="H25" s="15">
        <f>IFERROR(G25/D25*100,0)</f>
        <v>0</v>
      </c>
      <c r="I25" s="15">
        <f>IFERROR(G25/E25*100,0)</f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0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46.36</v>
      </c>
    </row>
    <row r="26" spans="1:35" s="31" customFormat="1" ht="42" customHeight="1" x14ac:dyDescent="0.25">
      <c r="A26" s="55"/>
      <c r="B26" s="53"/>
      <c r="C26" s="17" t="s">
        <v>29</v>
      </c>
      <c r="D26" s="18">
        <f>SUM(J26,L26,N26,P26,R26,T26,V26,X26,Z26,AB26,AD26,AF26)</f>
        <v>556.40000000000009</v>
      </c>
      <c r="E26" s="18">
        <f>J26+L26+N26+P26</f>
        <v>46.36</v>
      </c>
      <c r="F26" s="18">
        <f>G26</f>
        <v>0</v>
      </c>
      <c r="G26" s="18">
        <f>SUM(K26,M26,O26,Q26,S26,U26,W26,Y26,AA26,AC26,AE26,AG26)</f>
        <v>0</v>
      </c>
      <c r="H26" s="18">
        <f>IFERROR(G26/D26*100,0)</f>
        <v>0</v>
      </c>
      <c r="I26" s="18">
        <f>IFERROR(G26/E26*100,0)</f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0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46.36</v>
      </c>
    </row>
    <row r="27" spans="1:35" s="13" customFormat="1" ht="18.75" customHeight="1" x14ac:dyDescent="0.25">
      <c r="A27" s="11" t="s">
        <v>39</v>
      </c>
      <c r="B27" s="57" t="s">
        <v>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12"/>
      <c r="AI27" s="20"/>
    </row>
    <row r="28" spans="1:35" s="9" customFormat="1" ht="82.5" customHeight="1" x14ac:dyDescent="0.25">
      <c r="A28" s="48" t="s">
        <v>40</v>
      </c>
      <c r="B28" s="50" t="s">
        <v>41</v>
      </c>
      <c r="C28" s="36" t="s">
        <v>28</v>
      </c>
      <c r="D28" s="37">
        <f>D29</f>
        <v>9452.1</v>
      </c>
      <c r="E28" s="37">
        <f>E29</f>
        <v>3495.5699999999997</v>
      </c>
      <c r="F28" s="37">
        <f t="shared" ref="E28:G30" si="10">F29</f>
        <v>2578.15499</v>
      </c>
      <c r="G28" s="37">
        <f t="shared" si="10"/>
        <v>2578.15499</v>
      </c>
      <c r="H28" s="37">
        <f t="shared" si="2"/>
        <v>27.276002052453951</v>
      </c>
      <c r="I28" s="37">
        <f t="shared" si="3"/>
        <v>73.754923803557077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478.40888000000001</v>
      </c>
      <c r="P28" s="38">
        <f t="shared" si="11"/>
        <v>854.86099999999999</v>
      </c>
      <c r="Q28" s="38">
        <f t="shared" si="11"/>
        <v>517.09622000000002</v>
      </c>
      <c r="R28" s="38">
        <f t="shared" si="11"/>
        <v>711.29399999999998</v>
      </c>
      <c r="S28" s="38">
        <f t="shared" si="11"/>
        <v>0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917.41500999999971</v>
      </c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9452.1</v>
      </c>
      <c r="E29" s="41">
        <f>J29+L29+N29+P29</f>
        <v>3495.5699999999997</v>
      </c>
      <c r="F29" s="41">
        <f>G29</f>
        <v>2578.15499</v>
      </c>
      <c r="G29" s="41">
        <f>SUM(K29,M29,O29,Q29,S29,U29,W29,Y29,AA29,AC29,AE29,AG29)</f>
        <v>2578.15499</v>
      </c>
      <c r="H29" s="41">
        <f>IFERROR(G29/D29*100,0)</f>
        <v>27.276002052453951</v>
      </c>
      <c r="I29" s="41">
        <f>IFERROR(G29/E29*100,0)</f>
        <v>73.754923803557077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f>(380911.12+97497.76)/1000</f>
        <v>478.40888000000001</v>
      </c>
      <c r="P29" s="42">
        <v>854.86099999999999</v>
      </c>
      <c r="Q29" s="42">
        <f>(382336.77+134759.45)/1000</f>
        <v>517.09622000000002</v>
      </c>
      <c r="R29" s="42">
        <v>711.29399999999998</v>
      </c>
      <c r="S29" s="42">
        <v>0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917.41500999999971</v>
      </c>
    </row>
    <row r="30" spans="1:35" s="9" customFormat="1" ht="179.25" customHeight="1" x14ac:dyDescent="0.25">
      <c r="A30" s="48" t="s">
        <v>42</v>
      </c>
      <c r="B30" s="50" t="s">
        <v>43</v>
      </c>
      <c r="C30" s="36" t="s">
        <v>28</v>
      </c>
      <c r="D30" s="37">
        <f>D31</f>
        <v>44464.600099999996</v>
      </c>
      <c r="E30" s="37">
        <f t="shared" si="10"/>
        <v>14734.259889999999</v>
      </c>
      <c r="F30" s="37">
        <f t="shared" si="10"/>
        <v>11646.79183</v>
      </c>
      <c r="G30" s="37">
        <f t="shared" si="10"/>
        <v>11646.79183</v>
      </c>
      <c r="H30" s="37">
        <f>IFERROR(G30/D30*100,0)</f>
        <v>26.193402850372205</v>
      </c>
      <c r="I30" s="37">
        <f>IFERROR(G30/E30*100,0)</f>
        <v>79.0456522210835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3787.8880299999996</v>
      </c>
      <c r="O30" s="38">
        <f t="shared" si="11"/>
        <v>3085.0034700000001</v>
      </c>
      <c r="P30" s="38">
        <f t="shared" si="11"/>
        <v>4045.3388300000001</v>
      </c>
      <c r="Q30" s="38">
        <f t="shared" si="11"/>
        <v>3969.0761000000002</v>
      </c>
      <c r="R30" s="38">
        <f t="shared" si="11"/>
        <v>3832.76683</v>
      </c>
      <c r="S30" s="38">
        <f t="shared" si="11"/>
        <v>0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3441.89023</v>
      </c>
      <c r="AE30" s="38">
        <f t="shared" si="11"/>
        <v>0</v>
      </c>
      <c r="AF30" s="38">
        <f t="shared" si="11"/>
        <v>4791.5720000000001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49"/>
      <c r="B31" s="51"/>
      <c r="C31" s="40" t="s">
        <v>29</v>
      </c>
      <c r="D31" s="41">
        <f>SUM(J31,L31,N31,P31,R31,T31,V31,X31,Z31,AB31,AD31,AF31)</f>
        <v>44464.600099999996</v>
      </c>
      <c r="E31" s="41">
        <f>J31+L31+N31+P31</f>
        <v>14734.259889999999</v>
      </c>
      <c r="F31" s="41">
        <f>G31</f>
        <v>11646.79183</v>
      </c>
      <c r="G31" s="41">
        <f>SUM(K31,M31,O31,Q31,S31,U31,W31,Y31,AA31,AC31,AE31,AG31)</f>
        <v>11646.79183</v>
      </c>
      <c r="H31" s="41">
        <f>IFERROR(G31/D31*100,0)</f>
        <v>26.193402850372205</v>
      </c>
      <c r="I31" s="41">
        <f>IFERROR(G31/E31*100,0)</f>
        <v>79.0456522210835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3787888.03/1000</f>
        <v>3787.8880299999996</v>
      </c>
      <c r="O31" s="42">
        <f>3085003.47/1000</f>
        <v>3085.0034700000001</v>
      </c>
      <c r="P31" s="42">
        <f>4045338.83/1000</f>
        <v>4045.3388300000001</v>
      </c>
      <c r="Q31" s="42">
        <f>3969076.1/1000</f>
        <v>3969.0761000000002</v>
      </c>
      <c r="R31" s="42">
        <f>3832766.83/1000</f>
        <v>3832.76683</v>
      </c>
      <c r="S31" s="42">
        <v>0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3441890.23/1000</f>
        <v>3441.89023</v>
      </c>
      <c r="AE31" s="42">
        <v>0</v>
      </c>
      <c r="AF31" s="42">
        <f>4791572/1000</f>
        <v>4791.5720000000001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2026-05-13T09:58:48Z</dcterms:modified>
</cp:coreProperties>
</file>