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enkovPA\Desktop\Новая папка\январь\"/>
    </mc:Choice>
  </mc:AlternateContent>
  <bookViews>
    <workbookView xWindow="0" yWindow="0" windowWidth="28800" windowHeight="12435"/>
  </bookViews>
  <sheets>
    <sheet name="январь 2020" sheetId="1" r:id="rId1"/>
  </sheets>
  <definedNames>
    <definedName name="_xlnm.Print_Area" localSheetId="0">'январь 2020'!$A$1:$AF$83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4" i="1" l="1"/>
  <c r="X73" i="1"/>
  <c r="M73" i="1"/>
  <c r="AD72" i="1"/>
  <c r="AB71" i="1"/>
  <c r="Y71" i="1"/>
  <c r="L71" i="1"/>
  <c r="Z70" i="1"/>
  <c r="J70" i="1"/>
  <c r="F68" i="1"/>
  <c r="E68" i="1"/>
  <c r="D68" i="1" s="1"/>
  <c r="C68" i="1"/>
  <c r="G68" i="1" s="1"/>
  <c r="B68" i="1"/>
  <c r="E67" i="1"/>
  <c r="D67" i="1" s="1"/>
  <c r="C67" i="1"/>
  <c r="G67" i="1" s="1"/>
  <c r="B67" i="1"/>
  <c r="F67" i="1" s="1"/>
  <c r="G66" i="1"/>
  <c r="E66" i="1"/>
  <c r="C66" i="1"/>
  <c r="D66" i="1" s="1"/>
  <c r="B66" i="1"/>
  <c r="F66" i="1" s="1"/>
  <c r="E65" i="1"/>
  <c r="C65" i="1"/>
  <c r="G65" i="1" s="1"/>
  <c r="B65" i="1"/>
  <c r="F65" i="1" s="1"/>
  <c r="AE64" i="1"/>
  <c r="AE63" i="1" s="1"/>
  <c r="AD64" i="1"/>
  <c r="AD63" i="1" s="1"/>
  <c r="AC64" i="1"/>
  <c r="AB64" i="1"/>
  <c r="AA64" i="1"/>
  <c r="AA63" i="1" s="1"/>
  <c r="Z64" i="1"/>
  <c r="Z63" i="1" s="1"/>
  <c r="Y64" i="1"/>
  <c r="X64" i="1"/>
  <c r="W64" i="1"/>
  <c r="W63" i="1" s="1"/>
  <c r="V64" i="1"/>
  <c r="V63" i="1" s="1"/>
  <c r="U64" i="1"/>
  <c r="T64" i="1"/>
  <c r="S64" i="1"/>
  <c r="S63" i="1" s="1"/>
  <c r="R64" i="1"/>
  <c r="R63" i="1" s="1"/>
  <c r="Q64" i="1"/>
  <c r="P64" i="1"/>
  <c r="O64" i="1"/>
  <c r="O63" i="1" s="1"/>
  <c r="N64" i="1"/>
  <c r="N63" i="1" s="1"/>
  <c r="M64" i="1"/>
  <c r="L64" i="1"/>
  <c r="K64" i="1"/>
  <c r="K63" i="1" s="1"/>
  <c r="J64" i="1"/>
  <c r="J63" i="1" s="1"/>
  <c r="I64" i="1"/>
  <c r="H64" i="1"/>
  <c r="C64" i="1"/>
  <c r="C63" i="1" s="1"/>
  <c r="B64" i="1"/>
  <c r="AC63" i="1"/>
  <c r="AB63" i="1"/>
  <c r="Y63" i="1"/>
  <c r="X63" i="1"/>
  <c r="U63" i="1"/>
  <c r="T63" i="1"/>
  <c r="Q63" i="1"/>
  <c r="P63" i="1"/>
  <c r="M63" i="1"/>
  <c r="L63" i="1"/>
  <c r="I63" i="1"/>
  <c r="H63" i="1"/>
  <c r="F62" i="1"/>
  <c r="E62" i="1"/>
  <c r="D62" i="1" s="1"/>
  <c r="C62" i="1"/>
  <c r="G62" i="1" s="1"/>
  <c r="B62" i="1"/>
  <c r="E61" i="1"/>
  <c r="D61" i="1" s="1"/>
  <c r="C61" i="1"/>
  <c r="G61" i="1" s="1"/>
  <c r="B61" i="1"/>
  <c r="F61" i="1" s="1"/>
  <c r="G60" i="1"/>
  <c r="E60" i="1"/>
  <c r="C60" i="1"/>
  <c r="D60" i="1" s="1"/>
  <c r="B60" i="1"/>
  <c r="F60" i="1" s="1"/>
  <c r="E59" i="1"/>
  <c r="C59" i="1"/>
  <c r="G59" i="1" s="1"/>
  <c r="B59" i="1"/>
  <c r="F59" i="1" s="1"/>
  <c r="AE58" i="1"/>
  <c r="AE57" i="1" s="1"/>
  <c r="AD58" i="1"/>
  <c r="AD57" i="1" s="1"/>
  <c r="AC58" i="1"/>
  <c r="AB58" i="1"/>
  <c r="AA58" i="1"/>
  <c r="AA57" i="1" s="1"/>
  <c r="Z58" i="1"/>
  <c r="Z57" i="1" s="1"/>
  <c r="Y58" i="1"/>
  <c r="X58" i="1"/>
  <c r="W58" i="1"/>
  <c r="W57" i="1" s="1"/>
  <c r="V58" i="1"/>
  <c r="V57" i="1" s="1"/>
  <c r="U58" i="1"/>
  <c r="T58" i="1"/>
  <c r="S58" i="1"/>
  <c r="S57" i="1" s="1"/>
  <c r="R58" i="1"/>
  <c r="R57" i="1" s="1"/>
  <c r="Q58" i="1"/>
  <c r="P58" i="1"/>
  <c r="O58" i="1"/>
  <c r="O57" i="1" s="1"/>
  <c r="N58" i="1"/>
  <c r="N57" i="1" s="1"/>
  <c r="M58" i="1"/>
  <c r="L58" i="1"/>
  <c r="K58" i="1"/>
  <c r="K57" i="1" s="1"/>
  <c r="J58" i="1"/>
  <c r="J57" i="1" s="1"/>
  <c r="I58" i="1"/>
  <c r="H58" i="1"/>
  <c r="C58" i="1"/>
  <c r="C57" i="1" s="1"/>
  <c r="B58" i="1"/>
  <c r="AC57" i="1"/>
  <c r="AB57" i="1"/>
  <c r="Y57" i="1"/>
  <c r="X57" i="1"/>
  <c r="U57" i="1"/>
  <c r="T57" i="1"/>
  <c r="Q57" i="1"/>
  <c r="P57" i="1"/>
  <c r="M57" i="1"/>
  <c r="L57" i="1"/>
  <c r="I57" i="1"/>
  <c r="H57" i="1"/>
  <c r="F56" i="1"/>
  <c r="E56" i="1"/>
  <c r="D56" i="1" s="1"/>
  <c r="D44" i="1" s="1"/>
  <c r="C56" i="1"/>
  <c r="G56" i="1" s="1"/>
  <c r="B56" i="1"/>
  <c r="E55" i="1"/>
  <c r="D55" i="1" s="1"/>
  <c r="C55" i="1"/>
  <c r="G55" i="1" s="1"/>
  <c r="B55" i="1"/>
  <c r="F55" i="1" s="1"/>
  <c r="G54" i="1"/>
  <c r="E54" i="1"/>
  <c r="C54" i="1"/>
  <c r="D54" i="1" s="1"/>
  <c r="B54" i="1"/>
  <c r="F54" i="1" s="1"/>
  <c r="E53" i="1"/>
  <c r="C53" i="1"/>
  <c r="G53" i="1" s="1"/>
  <c r="B53" i="1"/>
  <c r="F53" i="1" s="1"/>
  <c r="AE52" i="1"/>
  <c r="AE51" i="1" s="1"/>
  <c r="AD52" i="1"/>
  <c r="AD51" i="1" s="1"/>
  <c r="AC52" i="1"/>
  <c r="AB52" i="1"/>
  <c r="AA52" i="1"/>
  <c r="AA51" i="1" s="1"/>
  <c r="Z52" i="1"/>
  <c r="Z51" i="1" s="1"/>
  <c r="Y52" i="1"/>
  <c r="X52" i="1"/>
  <c r="W52" i="1"/>
  <c r="W51" i="1" s="1"/>
  <c r="V52" i="1"/>
  <c r="V51" i="1" s="1"/>
  <c r="U52" i="1"/>
  <c r="T52" i="1"/>
  <c r="S52" i="1"/>
  <c r="S51" i="1" s="1"/>
  <c r="R52" i="1"/>
  <c r="R51" i="1" s="1"/>
  <c r="Q52" i="1"/>
  <c r="P52" i="1"/>
  <c r="O52" i="1"/>
  <c r="O51" i="1" s="1"/>
  <c r="N52" i="1"/>
  <c r="N51" i="1" s="1"/>
  <c r="M52" i="1"/>
  <c r="L52" i="1"/>
  <c r="K52" i="1"/>
  <c r="K51" i="1" s="1"/>
  <c r="J52" i="1"/>
  <c r="J51" i="1" s="1"/>
  <c r="I52" i="1"/>
  <c r="H52" i="1"/>
  <c r="C52" i="1"/>
  <c r="B52" i="1"/>
  <c r="AC51" i="1"/>
  <c r="AB51" i="1"/>
  <c r="Y51" i="1"/>
  <c r="X51" i="1"/>
  <c r="U51" i="1"/>
  <c r="T51" i="1"/>
  <c r="Q51" i="1"/>
  <c r="P51" i="1"/>
  <c r="M51" i="1"/>
  <c r="L51" i="1"/>
  <c r="I51" i="1"/>
  <c r="H51" i="1"/>
  <c r="C51" i="1"/>
  <c r="G50" i="1"/>
  <c r="F50" i="1"/>
  <c r="E50" i="1"/>
  <c r="D50" i="1" s="1"/>
  <c r="C50" i="1"/>
  <c r="B50" i="1"/>
  <c r="G49" i="1"/>
  <c r="E49" i="1"/>
  <c r="D49" i="1"/>
  <c r="C49" i="1"/>
  <c r="B49" i="1"/>
  <c r="F49" i="1" s="1"/>
  <c r="E48" i="1"/>
  <c r="D48" i="1"/>
  <c r="C48" i="1"/>
  <c r="G48" i="1" s="1"/>
  <c r="B48" i="1"/>
  <c r="B42" i="1" s="1"/>
  <c r="B40" i="1" s="1"/>
  <c r="B39" i="1" s="1"/>
  <c r="E47" i="1"/>
  <c r="D47" i="1"/>
  <c r="D46" i="1" s="1"/>
  <c r="D45" i="1" s="1"/>
  <c r="C47" i="1"/>
  <c r="B47" i="1"/>
  <c r="F47" i="1" s="1"/>
  <c r="AE46" i="1"/>
  <c r="AD46" i="1"/>
  <c r="AD45" i="1" s="1"/>
  <c r="AC46" i="1"/>
  <c r="AC28" i="1" s="1"/>
  <c r="AC27" i="1" s="1"/>
  <c r="AB46" i="1"/>
  <c r="AA46" i="1"/>
  <c r="Z46" i="1"/>
  <c r="Z45" i="1" s="1"/>
  <c r="Y46" i="1"/>
  <c r="X46" i="1"/>
  <c r="W46" i="1"/>
  <c r="V46" i="1"/>
  <c r="V45" i="1" s="1"/>
  <c r="U46" i="1"/>
  <c r="T46" i="1"/>
  <c r="S46" i="1"/>
  <c r="R46" i="1"/>
  <c r="R45" i="1" s="1"/>
  <c r="Q46" i="1"/>
  <c r="Q28" i="1" s="1"/>
  <c r="Q27" i="1" s="1"/>
  <c r="P46" i="1"/>
  <c r="O46" i="1"/>
  <c r="N46" i="1"/>
  <c r="N45" i="1" s="1"/>
  <c r="M46" i="1"/>
  <c r="M28" i="1" s="1"/>
  <c r="M27" i="1" s="1"/>
  <c r="L46" i="1"/>
  <c r="K46" i="1"/>
  <c r="J46" i="1"/>
  <c r="J45" i="1" s="1"/>
  <c r="I46" i="1"/>
  <c r="H46" i="1"/>
  <c r="E46" i="1"/>
  <c r="B46" i="1"/>
  <c r="AE45" i="1"/>
  <c r="AB45" i="1"/>
  <c r="AA45" i="1"/>
  <c r="X45" i="1"/>
  <c r="W45" i="1"/>
  <c r="T45" i="1"/>
  <c r="S45" i="1"/>
  <c r="Q45" i="1"/>
  <c r="P45" i="1"/>
  <c r="O45" i="1"/>
  <c r="M45" i="1"/>
  <c r="L45" i="1"/>
  <c r="K45" i="1"/>
  <c r="H45" i="1"/>
  <c r="E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F44" i="1"/>
  <c r="E44" i="1"/>
  <c r="C44" i="1"/>
  <c r="G44" i="1" s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E43" i="1"/>
  <c r="D43" i="1"/>
  <c r="B43" i="1"/>
  <c r="F43" i="1" s="1"/>
  <c r="AE42" i="1"/>
  <c r="AD42" i="1"/>
  <c r="AC42" i="1"/>
  <c r="AB42" i="1"/>
  <c r="AA42" i="1"/>
  <c r="Z42" i="1"/>
  <c r="Z40" i="1" s="1"/>
  <c r="Z39" i="1" s="1"/>
  <c r="Y42" i="1"/>
  <c r="X42" i="1"/>
  <c r="W42" i="1"/>
  <c r="V42" i="1"/>
  <c r="V40" i="1" s="1"/>
  <c r="V39" i="1" s="1"/>
  <c r="U42" i="1"/>
  <c r="T42" i="1"/>
  <c r="S42" i="1"/>
  <c r="R42" i="1"/>
  <c r="R40" i="1" s="1"/>
  <c r="R39" i="1" s="1"/>
  <c r="Q42" i="1"/>
  <c r="P42" i="1"/>
  <c r="O42" i="1"/>
  <c r="N42" i="1"/>
  <c r="M42" i="1"/>
  <c r="L42" i="1"/>
  <c r="K42" i="1"/>
  <c r="J42" i="1"/>
  <c r="J40" i="1" s="1"/>
  <c r="J39" i="1" s="1"/>
  <c r="I42" i="1"/>
  <c r="H42" i="1"/>
  <c r="D42" i="1"/>
  <c r="C42" i="1"/>
  <c r="AE41" i="1"/>
  <c r="AD41" i="1"/>
  <c r="AC41" i="1"/>
  <c r="AC40" i="1" s="1"/>
  <c r="AC39" i="1" s="1"/>
  <c r="AB41" i="1"/>
  <c r="AB40" i="1" s="1"/>
  <c r="AA41" i="1"/>
  <c r="Z41" i="1"/>
  <c r="Y41" i="1"/>
  <c r="Y40" i="1" s="1"/>
  <c r="X41" i="1"/>
  <c r="X40" i="1" s="1"/>
  <c r="W41" i="1"/>
  <c r="V41" i="1"/>
  <c r="U41" i="1"/>
  <c r="U40" i="1" s="1"/>
  <c r="U39" i="1" s="1"/>
  <c r="T41" i="1"/>
  <c r="T40" i="1" s="1"/>
  <c r="S41" i="1"/>
  <c r="R41" i="1"/>
  <c r="Q41" i="1"/>
  <c r="Q40" i="1" s="1"/>
  <c r="P41" i="1"/>
  <c r="P40" i="1" s="1"/>
  <c r="O41" i="1"/>
  <c r="N41" i="1"/>
  <c r="M41" i="1"/>
  <c r="M40" i="1" s="1"/>
  <c r="M39" i="1" s="1"/>
  <c r="L41" i="1"/>
  <c r="L40" i="1" s="1"/>
  <c r="K41" i="1"/>
  <c r="J41" i="1"/>
  <c r="I41" i="1"/>
  <c r="I40" i="1" s="1"/>
  <c r="H41" i="1"/>
  <c r="H40" i="1" s="1"/>
  <c r="E41" i="1"/>
  <c r="B41" i="1"/>
  <c r="F41" i="1" s="1"/>
  <c r="AE40" i="1"/>
  <c r="AE39" i="1" s="1"/>
  <c r="AD40" i="1"/>
  <c r="AD39" i="1" s="1"/>
  <c r="AA40" i="1"/>
  <c r="AA39" i="1" s="1"/>
  <c r="W40" i="1"/>
  <c r="W39" i="1" s="1"/>
  <c r="S40" i="1"/>
  <c r="S39" i="1" s="1"/>
  <c r="O40" i="1"/>
  <c r="O39" i="1" s="1"/>
  <c r="N40" i="1"/>
  <c r="N39" i="1" s="1"/>
  <c r="K40" i="1"/>
  <c r="K39" i="1" s="1"/>
  <c r="AB39" i="1"/>
  <c r="Y39" i="1"/>
  <c r="X39" i="1"/>
  <c r="T39" i="1"/>
  <c r="Q39" i="1"/>
  <c r="P39" i="1"/>
  <c r="L39" i="1"/>
  <c r="I39" i="1"/>
  <c r="H39" i="1"/>
  <c r="G38" i="1"/>
  <c r="E38" i="1"/>
  <c r="D38" i="1" s="1"/>
  <c r="D32" i="1" s="1"/>
  <c r="C38" i="1"/>
  <c r="C32" i="1" s="1"/>
  <c r="G32" i="1" s="1"/>
  <c r="B38" i="1"/>
  <c r="E37" i="1"/>
  <c r="D37" i="1" s="1"/>
  <c r="C37" i="1"/>
  <c r="G37" i="1" s="1"/>
  <c r="B37" i="1"/>
  <c r="F37" i="1" s="1"/>
  <c r="E36" i="1"/>
  <c r="C36" i="1"/>
  <c r="C34" i="1" s="1"/>
  <c r="B36" i="1"/>
  <c r="F36" i="1" s="1"/>
  <c r="E35" i="1"/>
  <c r="D35" i="1"/>
  <c r="C35" i="1"/>
  <c r="G35" i="1" s="1"/>
  <c r="B35" i="1"/>
  <c r="F35" i="1" s="1"/>
  <c r="AE34" i="1"/>
  <c r="AE33" i="1" s="1"/>
  <c r="AD34" i="1"/>
  <c r="AC34" i="1"/>
  <c r="AB34" i="1"/>
  <c r="AA34" i="1"/>
  <c r="AA33" i="1" s="1"/>
  <c r="Z34" i="1"/>
  <c r="Y34" i="1"/>
  <c r="X34" i="1"/>
  <c r="W34" i="1"/>
  <c r="W33" i="1" s="1"/>
  <c r="V34" i="1"/>
  <c r="V33" i="1" s="1"/>
  <c r="U34" i="1"/>
  <c r="T34" i="1"/>
  <c r="S34" i="1"/>
  <c r="S33" i="1" s="1"/>
  <c r="R34" i="1"/>
  <c r="R33" i="1" s="1"/>
  <c r="Q34" i="1"/>
  <c r="P34" i="1"/>
  <c r="O34" i="1"/>
  <c r="O33" i="1" s="1"/>
  <c r="N34" i="1"/>
  <c r="M34" i="1"/>
  <c r="L34" i="1"/>
  <c r="K34" i="1"/>
  <c r="K33" i="1" s="1"/>
  <c r="J34" i="1"/>
  <c r="I34" i="1"/>
  <c r="H34" i="1"/>
  <c r="AC33" i="1"/>
  <c r="AB33" i="1"/>
  <c r="Y33" i="1"/>
  <c r="X33" i="1"/>
  <c r="U33" i="1"/>
  <c r="T33" i="1"/>
  <c r="Q33" i="1"/>
  <c r="P33" i="1"/>
  <c r="M33" i="1"/>
  <c r="L33" i="1"/>
  <c r="I33" i="1"/>
  <c r="H33" i="1"/>
  <c r="AE32" i="1"/>
  <c r="AD32" i="1"/>
  <c r="AC32" i="1"/>
  <c r="AB32" i="1"/>
  <c r="AA32" i="1"/>
  <c r="Z32" i="1"/>
  <c r="Z73" i="1" s="1"/>
  <c r="Y32" i="1"/>
  <c r="X32" i="1"/>
  <c r="W32" i="1"/>
  <c r="V32" i="1"/>
  <c r="U32" i="1"/>
  <c r="T32" i="1"/>
  <c r="T73" i="1" s="1"/>
  <c r="S32" i="1"/>
  <c r="R32" i="1"/>
  <c r="R73" i="1" s="1"/>
  <c r="Q32" i="1"/>
  <c r="P32" i="1"/>
  <c r="O32" i="1"/>
  <c r="O73" i="1" s="1"/>
  <c r="N32" i="1"/>
  <c r="N73" i="1" s="1"/>
  <c r="M32" i="1"/>
  <c r="L32" i="1"/>
  <c r="L73" i="1" s="1"/>
  <c r="K32" i="1"/>
  <c r="J32" i="1"/>
  <c r="I32" i="1"/>
  <c r="H32" i="1"/>
  <c r="E32" i="1"/>
  <c r="B32" i="1"/>
  <c r="F32" i="1" s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B31" i="1" s="1"/>
  <c r="F31" i="1" s="1"/>
  <c r="E31" i="1"/>
  <c r="AE30" i="1"/>
  <c r="AD30" i="1"/>
  <c r="AC30" i="1"/>
  <c r="AB30" i="1"/>
  <c r="AA30" i="1"/>
  <c r="Z30" i="1"/>
  <c r="Z71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M71" i="1" s="1"/>
  <c r="L30" i="1"/>
  <c r="K30" i="1"/>
  <c r="J30" i="1"/>
  <c r="B30" i="1" s="1"/>
  <c r="I30" i="1"/>
  <c r="H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B29" i="1" s="1"/>
  <c r="F29" i="1" s="1"/>
  <c r="E29" i="1"/>
  <c r="AE28" i="1"/>
  <c r="AE27" i="1" s="1"/>
  <c r="AB28" i="1"/>
  <c r="AA28" i="1"/>
  <c r="AA27" i="1" s="1"/>
  <c r="X28" i="1"/>
  <c r="W28" i="1"/>
  <c r="W27" i="1" s="1"/>
  <c r="T28" i="1"/>
  <c r="S28" i="1"/>
  <c r="S27" i="1" s="1"/>
  <c r="P28" i="1"/>
  <c r="O28" i="1"/>
  <c r="O27" i="1" s="1"/>
  <c r="L28" i="1"/>
  <c r="L27" i="1" s="1"/>
  <c r="K28" i="1"/>
  <c r="H28" i="1"/>
  <c r="AB27" i="1"/>
  <c r="X27" i="1"/>
  <c r="T27" i="1"/>
  <c r="P27" i="1"/>
  <c r="K27" i="1"/>
  <c r="H27" i="1"/>
  <c r="E26" i="1"/>
  <c r="D26" i="1"/>
  <c r="C26" i="1"/>
  <c r="G26" i="1" s="1"/>
  <c r="B26" i="1"/>
  <c r="F26" i="1" s="1"/>
  <c r="F25" i="1"/>
  <c r="E25" i="1"/>
  <c r="C25" i="1"/>
  <c r="D25" i="1" s="1"/>
  <c r="B25" i="1"/>
  <c r="E24" i="1"/>
  <c r="D24" i="1"/>
  <c r="C24" i="1"/>
  <c r="G24" i="1" s="1"/>
  <c r="B24" i="1"/>
  <c r="F24" i="1" s="1"/>
  <c r="G23" i="1"/>
  <c r="F23" i="1"/>
  <c r="E23" i="1"/>
  <c r="C23" i="1"/>
  <c r="B23" i="1"/>
  <c r="B22" i="1" s="1"/>
  <c r="F22" i="1" s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E22" i="1"/>
  <c r="E21" i="1" s="1"/>
  <c r="AE20" i="1"/>
  <c r="AD20" i="1"/>
  <c r="AD73" i="1" s="1"/>
  <c r="AC20" i="1"/>
  <c r="AC73" i="1" s="1"/>
  <c r="AB20" i="1"/>
  <c r="AB73" i="1" s="1"/>
  <c r="AA20" i="1"/>
  <c r="Y20" i="1"/>
  <c r="Y73" i="1" s="1"/>
  <c r="W20" i="1"/>
  <c r="W73" i="1" s="1"/>
  <c r="V20" i="1"/>
  <c r="V73" i="1" s="1"/>
  <c r="U20" i="1"/>
  <c r="U73" i="1" s="1"/>
  <c r="S20" i="1"/>
  <c r="Q20" i="1"/>
  <c r="Q73" i="1" s="1"/>
  <c r="P20" i="1"/>
  <c r="P73" i="1" s="1"/>
  <c r="K20" i="1"/>
  <c r="J20" i="1"/>
  <c r="J73" i="1" s="1"/>
  <c r="I20" i="1"/>
  <c r="I73" i="1" s="1"/>
  <c r="H20" i="1"/>
  <c r="AE19" i="1"/>
  <c r="AE72" i="1" s="1"/>
  <c r="AD19" i="1"/>
  <c r="AC19" i="1"/>
  <c r="AB19" i="1"/>
  <c r="AA19" i="1"/>
  <c r="AA72" i="1" s="1"/>
  <c r="Z19" i="1"/>
  <c r="Z72" i="1" s="1"/>
  <c r="Y19" i="1"/>
  <c r="X19" i="1"/>
  <c r="W19" i="1"/>
  <c r="W72" i="1" s="1"/>
  <c r="V19" i="1"/>
  <c r="V72" i="1" s="1"/>
  <c r="U19" i="1"/>
  <c r="T19" i="1"/>
  <c r="S19" i="1"/>
  <c r="S72" i="1" s="1"/>
  <c r="R19" i="1"/>
  <c r="R72" i="1" s="1"/>
  <c r="Q19" i="1"/>
  <c r="P19" i="1"/>
  <c r="O19" i="1"/>
  <c r="O72" i="1" s="1"/>
  <c r="N19" i="1"/>
  <c r="N72" i="1" s="1"/>
  <c r="M19" i="1"/>
  <c r="L19" i="1"/>
  <c r="K19" i="1"/>
  <c r="E19" i="1" s="1"/>
  <c r="D19" i="1" s="1"/>
  <c r="J19" i="1"/>
  <c r="J72" i="1" s="1"/>
  <c r="I19" i="1"/>
  <c r="H19" i="1"/>
  <c r="B19" i="1"/>
  <c r="F19" i="1" s="1"/>
  <c r="AE18" i="1"/>
  <c r="AD18" i="1"/>
  <c r="AC18" i="1"/>
  <c r="AC71" i="1" s="1"/>
  <c r="AB18" i="1"/>
  <c r="AA18" i="1"/>
  <c r="Y18" i="1"/>
  <c r="X18" i="1"/>
  <c r="X71" i="1" s="1"/>
  <c r="W18" i="1"/>
  <c r="W71" i="1" s="1"/>
  <c r="V18" i="1"/>
  <c r="U18" i="1"/>
  <c r="U71" i="1" s="1"/>
  <c r="T18" i="1"/>
  <c r="T71" i="1" s="1"/>
  <c r="S18" i="1"/>
  <c r="S71" i="1" s="1"/>
  <c r="R18" i="1"/>
  <c r="Q18" i="1"/>
  <c r="Q71" i="1" s="1"/>
  <c r="P18" i="1"/>
  <c r="P71" i="1" s="1"/>
  <c r="O18" i="1"/>
  <c r="O71" i="1" s="1"/>
  <c r="N18" i="1"/>
  <c r="K18" i="1"/>
  <c r="J18" i="1"/>
  <c r="J71" i="1" s="1"/>
  <c r="I18" i="1"/>
  <c r="E18" i="1" s="1"/>
  <c r="H18" i="1"/>
  <c r="H71" i="1" s="1"/>
  <c r="B18" i="1"/>
  <c r="AE17" i="1"/>
  <c r="AE70" i="1" s="1"/>
  <c r="AD17" i="1"/>
  <c r="AD70" i="1" s="1"/>
  <c r="AC17" i="1"/>
  <c r="AC70" i="1" s="1"/>
  <c r="AB17" i="1"/>
  <c r="AB70" i="1" s="1"/>
  <c r="AA17" i="1"/>
  <c r="AA70" i="1" s="1"/>
  <c r="Z17" i="1"/>
  <c r="Y17" i="1"/>
  <c r="Y70" i="1" s="1"/>
  <c r="X17" i="1"/>
  <c r="X70" i="1" s="1"/>
  <c r="W17" i="1"/>
  <c r="W70" i="1" s="1"/>
  <c r="V17" i="1"/>
  <c r="V70" i="1" s="1"/>
  <c r="U17" i="1"/>
  <c r="U70" i="1" s="1"/>
  <c r="T17" i="1"/>
  <c r="T70" i="1" s="1"/>
  <c r="S17" i="1"/>
  <c r="S70" i="1" s="1"/>
  <c r="R17" i="1"/>
  <c r="R70" i="1" s="1"/>
  <c r="Q17" i="1"/>
  <c r="Q70" i="1" s="1"/>
  <c r="P17" i="1"/>
  <c r="P70" i="1" s="1"/>
  <c r="O17" i="1"/>
  <c r="O70" i="1" s="1"/>
  <c r="N17" i="1"/>
  <c r="N70" i="1" s="1"/>
  <c r="M17" i="1"/>
  <c r="M70" i="1" s="1"/>
  <c r="L17" i="1"/>
  <c r="L70" i="1" s="1"/>
  <c r="K17" i="1"/>
  <c r="J17" i="1"/>
  <c r="I17" i="1"/>
  <c r="I70" i="1" s="1"/>
  <c r="H17" i="1"/>
  <c r="H70" i="1" s="1"/>
  <c r="B17" i="1"/>
  <c r="F17" i="1" s="1"/>
  <c r="AE16" i="1"/>
  <c r="AD16" i="1"/>
  <c r="AC16" i="1"/>
  <c r="AC15" i="1" s="1"/>
  <c r="AB16" i="1"/>
  <c r="AB15" i="1" s="1"/>
  <c r="AA16" i="1"/>
  <c r="Z16" i="1"/>
  <c r="Y16" i="1"/>
  <c r="Y15" i="1" s="1"/>
  <c r="X16" i="1"/>
  <c r="X15" i="1" s="1"/>
  <c r="W16" i="1"/>
  <c r="V16" i="1"/>
  <c r="U16" i="1"/>
  <c r="U15" i="1" s="1"/>
  <c r="T16" i="1"/>
  <c r="S16" i="1"/>
  <c r="R16" i="1"/>
  <c r="Q16" i="1"/>
  <c r="Q15" i="1" s="1"/>
  <c r="P16" i="1"/>
  <c r="O16" i="1"/>
  <c r="N16" i="1"/>
  <c r="M16" i="1"/>
  <c r="M15" i="1" s="1"/>
  <c r="L16" i="1"/>
  <c r="L15" i="1" s="1"/>
  <c r="K16" i="1"/>
  <c r="J16" i="1"/>
  <c r="I16" i="1"/>
  <c r="I15" i="1" s="1"/>
  <c r="H16" i="1"/>
  <c r="H15" i="1" s="1"/>
  <c r="AE15" i="1"/>
  <c r="AD15" i="1"/>
  <c r="AA15" i="1"/>
  <c r="Z15" i="1"/>
  <c r="W15" i="1"/>
  <c r="V15" i="1"/>
  <c r="T15" i="1"/>
  <c r="S15" i="1"/>
  <c r="R15" i="1"/>
  <c r="P15" i="1"/>
  <c r="O15" i="1"/>
  <c r="N15" i="1"/>
  <c r="K15" i="1"/>
  <c r="J15" i="1"/>
  <c r="E14" i="1"/>
  <c r="C14" i="1"/>
  <c r="B14" i="1"/>
  <c r="F14" i="1" s="1"/>
  <c r="E13" i="1"/>
  <c r="D13" i="1"/>
  <c r="C13" i="1"/>
  <c r="B13" i="1"/>
  <c r="E12" i="1"/>
  <c r="D12" i="1"/>
  <c r="C12" i="1"/>
  <c r="B12" i="1"/>
  <c r="E11" i="1"/>
  <c r="D11" i="1"/>
  <c r="C11" i="1"/>
  <c r="B11" i="1"/>
  <c r="B70" i="1" s="1"/>
  <c r="F70" i="1" s="1"/>
  <c r="AE10" i="1"/>
  <c r="AE69" i="1" s="1"/>
  <c r="AD10" i="1"/>
  <c r="AC10" i="1"/>
  <c r="AC69" i="1" s="1"/>
  <c r="AB10" i="1"/>
  <c r="AB69" i="1" s="1"/>
  <c r="AA10" i="1"/>
  <c r="Z10" i="1"/>
  <c r="Y10" i="1"/>
  <c r="X10" i="1"/>
  <c r="X69" i="1" s="1"/>
  <c r="W10" i="1"/>
  <c r="V10" i="1"/>
  <c r="U10" i="1"/>
  <c r="T10" i="1"/>
  <c r="T69" i="1" s="1"/>
  <c r="S10" i="1"/>
  <c r="S69" i="1" s="1"/>
  <c r="R10" i="1"/>
  <c r="Q10" i="1"/>
  <c r="Q69" i="1" s="1"/>
  <c r="P10" i="1"/>
  <c r="P69" i="1" s="1"/>
  <c r="O10" i="1"/>
  <c r="O69" i="1" s="1"/>
  <c r="N10" i="1"/>
  <c r="M10" i="1"/>
  <c r="M69" i="1" s="1"/>
  <c r="L10" i="1"/>
  <c r="L69" i="1" s="1"/>
  <c r="K10" i="1"/>
  <c r="J10" i="1"/>
  <c r="I10" i="1"/>
  <c r="H10" i="1"/>
  <c r="H69" i="1" s="1"/>
  <c r="B10" i="1"/>
  <c r="AE9" i="1"/>
  <c r="AE75" i="1" s="1"/>
  <c r="AD9" i="1"/>
  <c r="AD75" i="1" s="1"/>
  <c r="AC9" i="1"/>
  <c r="AC75" i="1" s="1"/>
  <c r="AB9" i="1"/>
  <c r="AB75" i="1" s="1"/>
  <c r="AA9" i="1"/>
  <c r="AA75" i="1" s="1"/>
  <c r="Z9" i="1"/>
  <c r="Z75" i="1" s="1"/>
  <c r="Y9" i="1"/>
  <c r="Y75" i="1" s="1"/>
  <c r="X9" i="1"/>
  <c r="X75" i="1" s="1"/>
  <c r="W9" i="1"/>
  <c r="W75" i="1" s="1"/>
  <c r="V9" i="1"/>
  <c r="V75" i="1" s="1"/>
  <c r="U9" i="1"/>
  <c r="U75" i="1" s="1"/>
  <c r="T9" i="1"/>
  <c r="T75" i="1" s="1"/>
  <c r="S9" i="1"/>
  <c r="S75" i="1" s="1"/>
  <c r="R9" i="1"/>
  <c r="R75" i="1" s="1"/>
  <c r="Q9" i="1"/>
  <c r="Q75" i="1" s="1"/>
  <c r="P9" i="1"/>
  <c r="P75" i="1" s="1"/>
  <c r="O9" i="1"/>
  <c r="O75" i="1" s="1"/>
  <c r="N9" i="1"/>
  <c r="M9" i="1"/>
  <c r="M75" i="1" s="1"/>
  <c r="L9" i="1"/>
  <c r="L75" i="1" s="1"/>
  <c r="K9" i="1"/>
  <c r="K75" i="1" s="1"/>
  <c r="J9" i="1"/>
  <c r="I9" i="1"/>
  <c r="I75" i="1" s="1"/>
  <c r="H9" i="1"/>
  <c r="H75" i="1" s="1"/>
  <c r="F18" i="1" l="1"/>
  <c r="C33" i="1"/>
  <c r="E73" i="1"/>
  <c r="K70" i="1"/>
  <c r="E17" i="1"/>
  <c r="B57" i="1"/>
  <c r="D31" i="1"/>
  <c r="D72" i="1" s="1"/>
  <c r="B63" i="1"/>
  <c r="I71" i="1"/>
  <c r="B9" i="1"/>
  <c r="E10" i="1"/>
  <c r="J69" i="1"/>
  <c r="Z69" i="1"/>
  <c r="B71" i="1"/>
  <c r="F12" i="1"/>
  <c r="C17" i="1"/>
  <c r="C19" i="1"/>
  <c r="G19" i="1" s="1"/>
  <c r="E20" i="1"/>
  <c r="D20" i="1" s="1"/>
  <c r="C22" i="1"/>
  <c r="D23" i="1"/>
  <c r="D22" i="1" s="1"/>
  <c r="D21" i="1" s="1"/>
  <c r="G25" i="1"/>
  <c r="V28" i="1"/>
  <c r="V27" i="1" s="1"/>
  <c r="J33" i="1"/>
  <c r="J75" i="1" s="1"/>
  <c r="J28" i="1"/>
  <c r="J27" i="1" s="1"/>
  <c r="N33" i="1"/>
  <c r="N75" i="1" s="1"/>
  <c r="N28" i="1"/>
  <c r="N27" i="1" s="1"/>
  <c r="Z33" i="1"/>
  <c r="Z28" i="1"/>
  <c r="Z27" i="1" s="1"/>
  <c r="AD33" i="1"/>
  <c r="AD28" i="1"/>
  <c r="AD27" i="1" s="1"/>
  <c r="D34" i="1"/>
  <c r="F38" i="1"/>
  <c r="B34" i="1"/>
  <c r="AC45" i="1"/>
  <c r="F48" i="1"/>
  <c r="F11" i="1"/>
  <c r="G13" i="1"/>
  <c r="B45" i="1"/>
  <c r="F45" i="1" s="1"/>
  <c r="F46" i="1"/>
  <c r="D10" i="1"/>
  <c r="C10" i="1"/>
  <c r="G11" i="1"/>
  <c r="D36" i="1"/>
  <c r="D30" i="1" s="1"/>
  <c r="G36" i="1"/>
  <c r="C30" i="1"/>
  <c r="G30" i="1" s="1"/>
  <c r="K72" i="1"/>
  <c r="F10" i="1"/>
  <c r="B72" i="1"/>
  <c r="F72" i="1" s="1"/>
  <c r="F13" i="1"/>
  <c r="D14" i="1"/>
  <c r="D73" i="1" s="1"/>
  <c r="H73" i="1"/>
  <c r="C20" i="1"/>
  <c r="G20" i="1" s="1"/>
  <c r="B20" i="1"/>
  <c r="B21" i="1"/>
  <c r="F21" i="1" s="1"/>
  <c r="R28" i="1"/>
  <c r="R27" i="1" s="1"/>
  <c r="I28" i="1"/>
  <c r="I27" i="1" s="1"/>
  <c r="I45" i="1"/>
  <c r="U28" i="1"/>
  <c r="U27" i="1" s="1"/>
  <c r="U45" i="1"/>
  <c r="Y28" i="1"/>
  <c r="Y27" i="1" s="1"/>
  <c r="Y45" i="1"/>
  <c r="C41" i="1"/>
  <c r="C29" i="1"/>
  <c r="G29" i="1" s="1"/>
  <c r="C46" i="1"/>
  <c r="G47" i="1"/>
  <c r="B51" i="1"/>
  <c r="F52" i="1"/>
  <c r="K69" i="1"/>
  <c r="W69" i="1"/>
  <c r="AA69" i="1"/>
  <c r="E70" i="1"/>
  <c r="C71" i="1"/>
  <c r="G12" i="1"/>
  <c r="E72" i="1"/>
  <c r="G14" i="1"/>
  <c r="C18" i="1"/>
  <c r="K71" i="1"/>
  <c r="AD71" i="1"/>
  <c r="H72" i="1"/>
  <c r="L72" i="1"/>
  <c r="P72" i="1"/>
  <c r="T72" i="1"/>
  <c r="X72" i="1"/>
  <c r="AB72" i="1"/>
  <c r="S73" i="1"/>
  <c r="E34" i="1"/>
  <c r="G34" i="1" s="1"/>
  <c r="C43" i="1"/>
  <c r="G43" i="1" s="1"/>
  <c r="C31" i="1"/>
  <c r="G31" i="1" s="1"/>
  <c r="E52" i="1"/>
  <c r="D53" i="1"/>
  <c r="E58" i="1"/>
  <c r="D59" i="1"/>
  <c r="E64" i="1"/>
  <c r="D65" i="1"/>
  <c r="D64" i="1" s="1"/>
  <c r="D63" i="1" s="1"/>
  <c r="N71" i="1"/>
  <c r="R71" i="1"/>
  <c r="V71" i="1"/>
  <c r="AA71" i="1"/>
  <c r="AE71" i="1"/>
  <c r="I72" i="1"/>
  <c r="M72" i="1"/>
  <c r="Q72" i="1"/>
  <c r="U72" i="1"/>
  <c r="Y72" i="1"/>
  <c r="AC72" i="1"/>
  <c r="K73" i="1"/>
  <c r="AA73" i="1"/>
  <c r="AE73" i="1"/>
  <c r="E42" i="1"/>
  <c r="F42" i="1" s="1"/>
  <c r="E30" i="1"/>
  <c r="F30" i="1" s="1"/>
  <c r="C73" i="1" l="1"/>
  <c r="G73" i="1" s="1"/>
  <c r="G10" i="1"/>
  <c r="C9" i="1"/>
  <c r="C72" i="1"/>
  <c r="G72" i="1" s="1"/>
  <c r="G42" i="1"/>
  <c r="V69" i="1"/>
  <c r="E9" i="1"/>
  <c r="G58" i="1"/>
  <c r="E57" i="1"/>
  <c r="G57" i="1" s="1"/>
  <c r="C45" i="1"/>
  <c r="G46" i="1"/>
  <c r="D9" i="1"/>
  <c r="G22" i="1"/>
  <c r="C21" i="1"/>
  <c r="G21" i="1" s="1"/>
  <c r="B75" i="1"/>
  <c r="F9" i="1"/>
  <c r="F58" i="1"/>
  <c r="E28" i="1"/>
  <c r="E27" i="1" s="1"/>
  <c r="E33" i="1"/>
  <c r="G33" i="1" s="1"/>
  <c r="G64" i="1"/>
  <c r="E63" i="1"/>
  <c r="G63" i="1" s="1"/>
  <c r="G52" i="1"/>
  <c r="E51" i="1"/>
  <c r="G51" i="1" s="1"/>
  <c r="G41" i="1"/>
  <c r="C40" i="1"/>
  <c r="C70" i="1"/>
  <c r="G70" i="1" s="1"/>
  <c r="B33" i="1"/>
  <c r="F34" i="1"/>
  <c r="B28" i="1"/>
  <c r="R69" i="1"/>
  <c r="F64" i="1"/>
  <c r="E71" i="1"/>
  <c r="F71" i="1" s="1"/>
  <c r="D17" i="1"/>
  <c r="E16" i="1"/>
  <c r="E15" i="1" s="1"/>
  <c r="G71" i="1"/>
  <c r="D33" i="1"/>
  <c r="C28" i="1"/>
  <c r="D52" i="1"/>
  <c r="D51" i="1" s="1"/>
  <c r="D41" i="1"/>
  <c r="D40" i="1" s="1"/>
  <c r="D39" i="1" s="1"/>
  <c r="D58" i="1"/>
  <c r="D57" i="1" s="1"/>
  <c r="D29" i="1"/>
  <c r="D18" i="1"/>
  <c r="D71" i="1" s="1"/>
  <c r="G18" i="1"/>
  <c r="F20" i="1"/>
  <c r="B16" i="1"/>
  <c r="E40" i="1"/>
  <c r="B73" i="1"/>
  <c r="F73" i="1" s="1"/>
  <c r="Y69" i="1"/>
  <c r="C16" i="1"/>
  <c r="C69" i="1" s="1"/>
  <c r="G17" i="1"/>
  <c r="AD69" i="1"/>
  <c r="N69" i="1"/>
  <c r="F63" i="1"/>
  <c r="I69" i="1"/>
  <c r="U69" i="1"/>
  <c r="C75" i="1" l="1"/>
  <c r="G9" i="1"/>
  <c r="D28" i="1"/>
  <c r="D27" i="1" s="1"/>
  <c r="D16" i="1"/>
  <c r="D70" i="1"/>
  <c r="B27" i="1"/>
  <c r="F27" i="1" s="1"/>
  <c r="F28" i="1"/>
  <c r="C39" i="1"/>
  <c r="G40" i="1"/>
  <c r="G39" i="1" s="1"/>
  <c r="F57" i="1"/>
  <c r="E39" i="1"/>
  <c r="F40" i="1"/>
  <c r="F39" i="1" s="1"/>
  <c r="G45" i="1"/>
  <c r="AJ45" i="1"/>
  <c r="E69" i="1"/>
  <c r="G69" i="1" s="1"/>
  <c r="G16" i="1"/>
  <c r="C15" i="1"/>
  <c r="G15" i="1" s="1"/>
  <c r="B15" i="1"/>
  <c r="F15" i="1" s="1"/>
  <c r="F16" i="1"/>
  <c r="B69" i="1"/>
  <c r="G28" i="1"/>
  <c r="C27" i="1"/>
  <c r="G27" i="1" s="1"/>
  <c r="F33" i="1"/>
  <c r="F51" i="1"/>
  <c r="D75" i="1"/>
  <c r="E75" i="1"/>
  <c r="F69" i="1" l="1"/>
  <c r="D15" i="1"/>
  <c r="D69" i="1"/>
</calcChain>
</file>

<file path=xl/sharedStrings.xml><?xml version="1.0" encoding="utf-8"?>
<sst xmlns="http://schemas.openxmlformats.org/spreadsheetml/2006/main" count="121" uniqueCount="50">
  <si>
    <t>Приложение</t>
  </si>
  <si>
    <r>
      <t xml:space="preserve">Отчет о ходе реализации муниципальной программы </t>
    </r>
    <r>
      <rPr>
        <b/>
        <sz val="18"/>
        <rFont val="Times New Roman"/>
        <family val="1"/>
        <charset val="204"/>
      </rPr>
      <t>«Управление муниципальным имуществом города Когалыма»</t>
    </r>
    <r>
      <rPr>
        <sz val="18"/>
        <rFont val="Times New Roman"/>
        <family val="1"/>
        <charset val="204"/>
      </rPr>
      <t xml:space="preserve"> на 01.02.2020 г.</t>
    </r>
  </si>
  <si>
    <t>тыс. рублей</t>
  </si>
  <si>
    <t>Основные мероприятия программы</t>
  </si>
  <si>
    <t>План на 2020 год</t>
  </si>
  <si>
    <t>План на 01.02.2020</t>
  </si>
  <si>
    <t>Профинансировано на 01.02.2020</t>
  </si>
  <si>
    <t>Кассовый расход на  01.02.2020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</si>
  <si>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</si>
  <si>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</si>
  <si>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</si>
  <si>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</si>
  <si>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</si>
  <si>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</si>
  <si>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</si>
  <si>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</si>
  <si>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</si>
  <si>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</si>
  <si>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</si>
  <si>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</si>
  <si>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</si>
  <si>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</si>
  <si>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</si>
  <si>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</si>
  <si>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</si>
  <si>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</si>
  <si>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 Организация обеспечения
формирования состава и структуры муниципального имущества города Когалыма (показатель 2 муниципальной программы)</t>
  </si>
  <si>
    <r>
      <rPr>
        <b/>
        <sz val="12"/>
        <color indexed="8"/>
        <rFont val="Times New Roman"/>
        <family val="1"/>
        <charset val="204"/>
      </rPr>
      <t>Отклонение от плана составляет 4 307,71 тыс. рублей в том числе:</t>
    </r>
    <r>
      <rPr>
        <sz val="12"/>
        <color indexed="8"/>
        <rFont val="Times New Roman"/>
        <family val="1"/>
        <charset val="204"/>
      </rPr>
      <t xml:space="preserve">
1) 37,5 тыс. рублей - выполнение работ по технической инвентаризации объектов муниципальной собственности н;
2) 966,7 тыс. рублей - неисполнение связана с несвоевременным выставлением счетов управляющими компаниями на получение субсидии;
3) 222 тыс.рублей - выполнение работ по постановке земельных участков на государственный кадастровый учет;
6) 429,65 тыс.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мощности;
7)  2 651,86 тыс. рублей, из них:
- 932,3 тыс. рублей - в связи с фактическими расходами на тепло-, водо-, электроснабжение объектов, переданных в безвозмездное временное пользование религиозным организациям, расположенных по адресам: ул.Югорская, 3 (храм), ул.Янтарная, 10 (мечеть);
- 656,13 тыс. рублей - в связи с фактическими расходами на содержание мун.жилищного фонда г.Когалыма;
- 1063,43 тыс. рублей - в связи с фактическими расходами на содержание прочих объектов муниципальной собственности г.Когалыма</t>
    </r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</si>
  <si>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</si>
  <si>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</si>
  <si>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</si>
  <si>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</si>
  <si>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</si>
  <si>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2. Реконструкция и ремонт, в том числе капитальный, объектов муниципальной
собственности города Когалыма
(показатель 3 муниципальной
программы)</t>
  </si>
  <si>
    <t>2.1. Ремонт, в том числе капитальный жилых и нежилых помещений (для
перевода в жилищный фонд),
находящихся в муниципальной собственности</t>
  </si>
  <si>
    <t>3. Организационно-техническое и финансовое обеспечение органов местного самоуправления города
Когалыма (показатель 4,5,6
муниципальной программы)</t>
  </si>
  <si>
    <t>3.1. Расходы на обеспечение функций комитета по управлению муниципальным имуществом Администрации города Когалыма</t>
  </si>
  <si>
    <t>Экономия сложилась в связи с наличием: вакансии; специалистов имеющих небольшой стаж; листов временной нетрудоспособности</t>
  </si>
  <si>
    <t>3.2.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</t>
  </si>
  <si>
    <t xml:space="preserve">Отклонение от плана составляет  2 838,42 тыс.руб. в том числе:
1. 861,55 тыс. руб - неисполнение субсидии возникло по статье оплата труда гражданского персонала,  при формировании помесячной разбивки ФЗП и материальной помощи, плановые ассигнования разбиваются пропорционально ФЗП+10% мат. помощь   
2. 19,5 тыс.руб.  -неисполнение субсидии возникло по статье прочие выплаты в связи  оплатой возмещение работникам (сотрудникам) расходов, связанных со служебными командировками по фактической потребности
3.  374,26 тыс.руб.  -неисполнение субсидии по статье начисления на оплату труда возникло в связи с оплатой страховых взносов в феврале 2020г.
4.  9,83 тыс. руб.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минут связи     
5.  181,33 тыс.руб.-  неисполнение субсидии по статье  коммунальные услуги  в связи с оплатой за фактические объемы коммунальных услуг на основании показаний приборов учета.
6. 4,97 тыс.руб.- неисполнение субсидии по статье арендная плата за пользование имуществом возникло, в связи с тем, что оплата произведена согласно графика платежей.
7.  75,19  тыс. руб. - неисполнение субсидии по статье оплата услуг по содержанию имущества возникла в связи с: 1. Оплатой  счетов за вывоз прочих отходов  в месяце, следующем за отчетным. 2. Оплата за мойку автомобилей произведена согласно выставленных документов. 3. Оплата за прохождение техосмотра, будет произведена согласно выставленных документов. 4 Оплата за телематическую услугу системы мониторинга транспорта (сим.карты) АВТОГРАФ, будет произведена согласно выставленных документов
8.  144,26 тыс. руб. – неисполнение субсидии по статье прочие работы, услуги возникла в связи с: 1.оказанием услуг по обслуживанию программных продуктов, так как оплата произведена по факту оказанных услуг, на основании выставленных документов; 2.  Оказание услуг по охране базы, так как оплата произведена по факту оказанных услуг. 3. Оплата за техническое сопровождение, приобретение программного обеспечения и приобретение неисключительных (лицензионных) прав на программное обеспечение и базы данных (ежегодная оплата за приобретение лицензии СБИС, будет произведена согласно выставленных документов.4. Оплата за обслуживание компьютерной техники (инженер-программист/ аутсорсинг), будет произведена по факту оказанных услуг. 5. Оплата за возмещение работникам (сотрудникам) расходов, связанных со служебными командировками по фактической потребности.
9.  23,82 тыс. руб.- неисполнение субсидии по статье страхование  оказание услуг  по страхованию ОСАГО, оплата произведена по факту оказанных услуг, на основании выставленных документов
10.  1 052,22 тыс. руб.- неисполнение субсидии по статье увеличение стоимости горюче-смазочных материалов оплата произведена по факту оказанных услуг согласно выставленных счетов
11.  30,0 тыс. руб. – неисполнение субсидии по статье увеличение стоимости прочих оборотных запасов (материалов), в связи : 1. Оплата счетов за приобретение запасных частей  будет произведена по факту поставки товара
12. 61,49 тыс. руб.- неисполнение по статье расходов  пособий за первые три дня временной нетрудоспособности за счет средств работодателя, корректировка платежей  произведена по факту предоставленных документов
</t>
  </si>
  <si>
    <t>3.2.1 Выполнение муниципальной работы «Организация и осуществление транспортного обслуживания должностных лиц, государственных органов и государственных учреждений»</t>
  </si>
  <si>
    <t>3.2.2 Приобретение автотранспортных средств, в том числе на условиях
лизинга для выполнения муниципальной работы «Организация и осуществление
транспортного обслуживания
должностных лиц, государственных органов и государственных
учреждений»</t>
  </si>
  <si>
    <t>3.3. Организационно-техническое обеспечение органов местного самоуправления Администрации города Когалыма</t>
  </si>
  <si>
    <t xml:space="preserve">Остаток плана на 01.02.2020г. составляет 2557,18 тыс.руб., в том числе:                                                                                                                                                                              1) 1109,98 тыс.руб. - в связи с выплатой премии по итогам работы за 2019 год за фактически отработанное время.;
2) 888,96 тыс.руб. - по фактически начисленным начислениям на выплаты по оплате труда;          
3) 63,33 тыс.руб. - с связи с фактическими расходами на услуги связи;
4) 10,63 тыс.руб. -  в связи с фактическими расходами на оплату коммунальных услуг согласно показаниям приборов учета;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 152,96 тыс.руб. - в связи с фактическими расходами (замена расходных материалов) на оплату услуг по: сан-тех.обслуж-ию оборудования и инженерных сетей зданий; ТО и ТР систем вентиляции и кондиционирования воздуха, лифтового оборудования, оборудования средств пожарной безопасности зданий и электрооборудования внутренних инженерных сетей зданий; выполнение работ по ТО и ТР оборудования водных диспенсеров;
6) 318,35 тыс.руб. - оплата произведена по факту оказания услуг (сопровождение ПП 1С: Предприятие, АС "Бюджет",АС УРМ,Система удаленного документооборота Фед.казначейства, учет земельных и имущественных отношений SAUMIи т.д.); 
7) 12,97 тыс.руб. - оплата по факту поставки товара (вода, стаканы одноразовые).
</t>
  </si>
  <si>
    <t xml:space="preserve">3.4. Расходы на обеспечение хозяйственной деятельности муниципального казённого учреждения «Обеспечение эксплуатационно-хозяйственной деятельности» </t>
  </si>
  <si>
    <t>Экономия сложилась в связи с наличием вакантных ставок, листов временной нетрудоспособности</t>
  </si>
  <si>
    <t>Итого по программе, в том числе</t>
  </si>
  <si>
    <t>Председатель комитета                                                                                                             А.В.Ковальчук</t>
  </si>
  <si>
    <t>Исполнитель:</t>
  </si>
  <si>
    <t>Кузьменков П.А.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</si>
</sst>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0_ ;[Red]\-#,##0.00\ "/>
    <numFmt numFmtId="166" formatCode="#,##0_ ;[Red]\-#,##0\ "/>
    <numFmt numFmtId="167" formatCode="#,##0.00;[Red]\-#,##0.00;0.00"/>
  </numFmts>
  <fonts count="23" x14ac:knownFonts="1">
    <font>
      <sz val="10"/>
      <name val="Arial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119">
    <xf numFmtId="0" fontId="0" fillId="0" borderId="0" xfId="0"/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Fill="1" applyAlignment="1">
      <alignment horizontal="justify" vertical="center" wrapText="1"/>
    </xf>
    <xf numFmtId="165" fontId="1" fillId="0" borderId="0" xfId="0" applyNumberFormat="1" applyFont="1" applyFill="1" applyAlignment="1">
      <alignment horizontal="justify" vertical="center" wrapText="1"/>
    </xf>
    <xf numFmtId="165" fontId="1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vertical="center" wrapText="1"/>
    </xf>
    <xf numFmtId="49" fontId="8" fillId="0" borderId="2" xfId="0" applyNumberFormat="1" applyFont="1" applyFill="1" applyBorder="1" applyAlignment="1" applyProtection="1">
      <alignment vertical="center"/>
      <protection locked="0"/>
    </xf>
    <xf numFmtId="2" fontId="8" fillId="0" borderId="2" xfId="0" applyNumberFormat="1" applyFon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justify" vertical="center" wrapText="1"/>
    </xf>
    <xf numFmtId="165" fontId="8" fillId="3" borderId="2" xfId="0" applyNumberFormat="1" applyFont="1" applyFill="1" applyBorder="1" applyAlignment="1" applyProtection="1">
      <alignment vertical="center" wrapText="1"/>
    </xf>
    <xf numFmtId="164" fontId="8" fillId="3" borderId="2" xfId="0" applyNumberFormat="1" applyFont="1" applyFill="1" applyBorder="1" applyAlignment="1" applyProtection="1">
      <alignment vertical="center" wrapText="1"/>
    </xf>
    <xf numFmtId="164" fontId="11" fillId="0" borderId="7" xfId="0" applyNumberFormat="1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justify" vertical="center" wrapText="1"/>
    </xf>
    <xf numFmtId="165" fontId="8" fillId="0" borderId="2" xfId="0" applyNumberFormat="1" applyFont="1" applyFill="1" applyBorder="1" applyAlignment="1" applyProtection="1">
      <alignment vertical="center" wrapText="1"/>
    </xf>
    <xf numFmtId="165" fontId="8" fillId="2" borderId="2" xfId="0" applyNumberFormat="1" applyFont="1" applyFill="1" applyBorder="1" applyAlignment="1" applyProtection="1">
      <alignment vertical="center" wrapText="1"/>
    </xf>
    <xf numFmtId="164" fontId="8" fillId="2" borderId="2" xfId="0" applyNumberFormat="1" applyFont="1" applyFill="1" applyBorder="1" applyAlignment="1" applyProtection="1">
      <alignment vertical="center" wrapText="1"/>
    </xf>
    <xf numFmtId="165" fontId="8" fillId="4" borderId="2" xfId="0" applyNumberFormat="1" applyFont="1" applyFill="1" applyBorder="1" applyAlignment="1" applyProtection="1">
      <alignment vertical="center" wrapText="1"/>
    </xf>
    <xf numFmtId="164" fontId="13" fillId="0" borderId="8" xfId="0" applyNumberFormat="1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justify" wrapText="1"/>
    </xf>
    <xf numFmtId="165" fontId="9" fillId="0" borderId="2" xfId="0" applyNumberFormat="1" applyFont="1" applyFill="1" applyBorder="1" applyAlignment="1" applyProtection="1">
      <alignment vertical="center" wrapText="1"/>
    </xf>
    <xf numFmtId="164" fontId="9" fillId="2" borderId="2" xfId="0" applyNumberFormat="1" applyFont="1" applyFill="1" applyBorder="1" applyAlignment="1" applyProtection="1">
      <alignment vertical="center" wrapText="1"/>
    </xf>
    <xf numFmtId="165" fontId="9" fillId="4" borderId="2" xfId="0" applyNumberFormat="1" applyFont="1" applyFill="1" applyBorder="1" applyAlignment="1" applyProtection="1">
      <alignment vertical="center" wrapText="1"/>
    </xf>
    <xf numFmtId="165" fontId="9" fillId="2" borderId="2" xfId="0" applyNumberFormat="1" applyFont="1" applyFill="1" applyBorder="1" applyAlignment="1" applyProtection="1">
      <alignment vertical="center" wrapText="1"/>
    </xf>
    <xf numFmtId="164" fontId="9" fillId="0" borderId="2" xfId="0" applyNumberFormat="1" applyFont="1" applyFill="1" applyBorder="1" applyAlignment="1" applyProtection="1">
      <alignment vertical="center" wrapText="1"/>
    </xf>
    <xf numFmtId="164" fontId="13" fillId="0" borderId="9" xfId="0" applyNumberFormat="1" applyFont="1" applyFill="1" applyBorder="1" applyAlignment="1" applyProtection="1">
      <alignment horizontal="justify" vertical="center" wrapText="1"/>
    </xf>
    <xf numFmtId="0" fontId="9" fillId="3" borderId="2" xfId="0" applyFont="1" applyFill="1" applyBorder="1" applyAlignment="1">
      <alignment horizontal="justify" wrapText="1"/>
    </xf>
    <xf numFmtId="164" fontId="10" fillId="3" borderId="2" xfId="0" applyNumberFormat="1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>
      <alignment horizontal="justify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10" xfId="0" applyNumberFormat="1" applyFont="1" applyFill="1" applyBorder="1" applyAlignment="1" applyProtection="1">
      <alignment horizontal="center" vertical="center" wrapText="1"/>
    </xf>
    <xf numFmtId="164" fontId="10" fillId="0" borderId="6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 applyProtection="1">
      <alignment horizontal="justify" vertical="top" wrapText="1"/>
    </xf>
    <xf numFmtId="49" fontId="1" fillId="2" borderId="6" xfId="0" applyNumberFormat="1" applyFont="1" applyFill="1" applyBorder="1" applyAlignment="1" applyProtection="1">
      <alignment horizontal="justify" vertical="top" wrapText="1"/>
    </xf>
    <xf numFmtId="164" fontId="10" fillId="0" borderId="2" xfId="0" applyNumberFormat="1" applyFont="1" applyFill="1" applyBorder="1" applyAlignment="1" applyProtection="1">
      <alignment horizontal="justify" vertical="center" wrapText="1"/>
    </xf>
    <xf numFmtId="0" fontId="9" fillId="2" borderId="2" xfId="0" applyFont="1" applyFill="1" applyBorder="1" applyAlignment="1">
      <alignment horizontal="justify" wrapText="1"/>
    </xf>
    <xf numFmtId="49" fontId="1" fillId="2" borderId="2" xfId="0" applyNumberFormat="1" applyFont="1" applyFill="1" applyBorder="1" applyAlignment="1" applyProtection="1">
      <alignment horizontal="justify" vertical="center" wrapText="1"/>
    </xf>
    <xf numFmtId="164" fontId="1" fillId="0" borderId="2" xfId="0" applyNumberFormat="1" applyFont="1" applyFill="1" applyBorder="1" applyAlignment="1" applyProtection="1">
      <alignment horizontal="justify" vertical="center" wrapText="1"/>
    </xf>
    <xf numFmtId="0" fontId="9" fillId="5" borderId="2" xfId="0" applyFont="1" applyFill="1" applyBorder="1" applyAlignment="1">
      <alignment horizontal="justify" wrapText="1"/>
    </xf>
    <xf numFmtId="165" fontId="8" fillId="5" borderId="2" xfId="0" applyNumberFormat="1" applyFont="1" applyFill="1" applyBorder="1" applyAlignment="1" applyProtection="1">
      <alignment vertical="center" wrapText="1"/>
    </xf>
    <xf numFmtId="164" fontId="1" fillId="5" borderId="3" xfId="0" applyNumberFormat="1" applyFont="1" applyFill="1" applyBorder="1" applyAlignment="1" applyProtection="1">
      <alignment horizontal="justify" vertical="center" wrapText="1"/>
    </xf>
    <xf numFmtId="0" fontId="10" fillId="5" borderId="0" xfId="0" applyFont="1" applyFill="1" applyBorder="1" applyAlignment="1">
      <alignment vertical="center" wrapText="1"/>
    </xf>
    <xf numFmtId="164" fontId="11" fillId="2" borderId="3" xfId="0" applyNumberFormat="1" applyFont="1" applyFill="1" applyBorder="1" applyAlignment="1" applyProtection="1">
      <alignment horizontal="left" vertical="top" wrapText="1"/>
    </xf>
    <xf numFmtId="4" fontId="9" fillId="4" borderId="2" xfId="0" applyNumberFormat="1" applyFont="1" applyFill="1" applyBorder="1" applyAlignment="1" applyProtection="1">
      <alignment vertical="center" wrapText="1"/>
    </xf>
    <xf numFmtId="4" fontId="9" fillId="2" borderId="2" xfId="0" applyNumberFormat="1" applyFont="1" applyFill="1" applyBorder="1" applyAlignment="1" applyProtection="1">
      <alignment vertical="center" wrapText="1"/>
    </xf>
    <xf numFmtId="164" fontId="11" fillId="2" borderId="10" xfId="0" applyNumberFormat="1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Border="1" applyAlignment="1">
      <alignment vertical="center" wrapText="1"/>
    </xf>
    <xf numFmtId="164" fontId="11" fillId="2" borderId="6" xfId="0" applyNumberFormat="1" applyFont="1" applyFill="1" applyBorder="1" applyAlignment="1" applyProtection="1">
      <alignment horizontal="left" vertical="top" wrapText="1"/>
    </xf>
    <xf numFmtId="164" fontId="1" fillId="2" borderId="3" xfId="0" applyNumberFormat="1" applyFont="1" applyFill="1" applyBorder="1" applyAlignment="1" applyProtection="1">
      <alignment horizontal="justify" vertical="top" wrapText="1"/>
    </xf>
    <xf numFmtId="164" fontId="1" fillId="2" borderId="10" xfId="0" applyNumberFormat="1" applyFont="1" applyFill="1" applyBorder="1" applyAlignment="1" applyProtection="1">
      <alignment horizontal="justify" vertical="top" wrapText="1"/>
    </xf>
    <xf numFmtId="4" fontId="9" fillId="4" borderId="3" xfId="0" applyNumberFormat="1" applyFont="1" applyFill="1" applyBorder="1" applyAlignment="1" applyProtection="1">
      <alignment vertical="center" wrapText="1"/>
    </xf>
    <xf numFmtId="4" fontId="9" fillId="0" borderId="3" xfId="0" applyNumberFormat="1" applyFont="1" applyFill="1" applyBorder="1" applyAlignment="1" applyProtection="1">
      <alignment vertical="center" wrapText="1"/>
    </xf>
    <xf numFmtId="4" fontId="9" fillId="2" borderId="3" xfId="0" applyNumberFormat="1" applyFont="1" applyFill="1" applyBorder="1" applyAlignment="1" applyProtection="1">
      <alignment vertical="center" wrapText="1"/>
    </xf>
    <xf numFmtId="164" fontId="1" fillId="2" borderId="6" xfId="0" applyNumberFormat="1" applyFont="1" applyFill="1" applyBorder="1" applyAlignment="1" applyProtection="1">
      <alignment horizontal="justify" vertical="top" wrapText="1"/>
    </xf>
    <xf numFmtId="0" fontId="8" fillId="3" borderId="2" xfId="0" applyFont="1" applyFill="1" applyBorder="1" applyAlignment="1">
      <alignment horizontal="justify" wrapText="1"/>
    </xf>
    <xf numFmtId="164" fontId="8" fillId="3" borderId="2" xfId="0" applyNumberFormat="1" applyFont="1" applyFill="1" applyBorder="1" applyAlignment="1" applyProtection="1">
      <alignment horizontal="justify" vertical="center" wrapText="1"/>
    </xf>
    <xf numFmtId="165" fontId="1" fillId="3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4" fillId="2" borderId="0" xfId="0" applyFont="1" applyFill="1" applyBorder="1" applyAlignment="1">
      <alignment horizontal="justify" wrapText="1"/>
    </xf>
    <xf numFmtId="165" fontId="15" fillId="2" borderId="0" xfId="0" applyNumberFormat="1" applyFont="1" applyFill="1" applyBorder="1" applyAlignment="1">
      <alignment horizontal="justify" wrapText="1"/>
    </xf>
    <xf numFmtId="165" fontId="14" fillId="2" borderId="0" xfId="0" applyNumberFormat="1" applyFont="1" applyFill="1" applyBorder="1" applyAlignment="1">
      <alignment horizontal="justify" wrapText="1"/>
    </xf>
    <xf numFmtId="164" fontId="14" fillId="2" borderId="0" xfId="0" applyNumberFormat="1" applyFont="1" applyFill="1" applyBorder="1" applyAlignment="1">
      <alignment horizontal="justify" wrapText="1"/>
    </xf>
    <xf numFmtId="165" fontId="16" fillId="2" borderId="0" xfId="0" applyNumberFormat="1" applyFont="1" applyFill="1" applyBorder="1" applyAlignment="1" applyProtection="1">
      <alignment vertical="center" wrapText="1"/>
    </xf>
    <xf numFmtId="167" fontId="18" fillId="2" borderId="0" xfId="1" applyNumberFormat="1" applyFont="1" applyFill="1" applyBorder="1" applyAlignment="1" applyProtection="1">
      <protection hidden="1"/>
    </xf>
    <xf numFmtId="167" fontId="19" fillId="2" borderId="0" xfId="1" applyNumberFormat="1" applyFont="1" applyFill="1" applyBorder="1" applyAlignment="1" applyProtection="1">
      <protection hidden="1"/>
    </xf>
    <xf numFmtId="164" fontId="15" fillId="2" borderId="0" xfId="0" applyNumberFormat="1" applyFont="1" applyFill="1" applyBorder="1" applyAlignment="1">
      <alignment horizontal="justify" wrapText="1"/>
    </xf>
    <xf numFmtId="165" fontId="20" fillId="2" borderId="0" xfId="0" applyNumberFormat="1" applyFont="1" applyFill="1" applyAlignment="1">
      <alignment vertical="center" wrapText="1"/>
    </xf>
    <xf numFmtId="0" fontId="21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center" wrapText="1"/>
    </xf>
    <xf numFmtId="165" fontId="8" fillId="0" borderId="2" xfId="0" applyNumberFormat="1" applyFont="1" applyFill="1" applyBorder="1" applyAlignment="1">
      <alignment horizontal="center" wrapText="1"/>
    </xf>
    <xf numFmtId="165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wrapText="1"/>
    </xf>
    <xf numFmtId="164" fontId="9" fillId="2" borderId="0" xfId="0" applyNumberFormat="1" applyFont="1" applyFill="1" applyBorder="1" applyAlignment="1">
      <alignment horizontal="justify" wrapText="1"/>
    </xf>
    <xf numFmtId="164" fontId="8" fillId="2" borderId="0" xfId="0" applyNumberFormat="1" applyFont="1" applyFill="1" applyBorder="1" applyAlignment="1" applyProtection="1">
      <alignment vertical="center" wrapText="1"/>
    </xf>
    <xf numFmtId="165" fontId="9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67" fontId="22" fillId="0" borderId="0" xfId="1" applyNumberFormat="1" applyFont="1" applyFill="1" applyBorder="1" applyAlignment="1" applyProtection="1">
      <protection hidden="1"/>
    </xf>
    <xf numFmtId="165" fontId="9" fillId="2" borderId="0" xfId="0" applyNumberFormat="1" applyFont="1" applyFill="1" applyBorder="1" applyAlignment="1" applyProtection="1">
      <alignment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6"/>
  <sheetViews>
    <sheetView tabSelected="1" view="pageBreakPreview" zoomScale="80" zoomScaleNormal="50" zoomScaleSheetLayoutView="80" workbookViewId="0">
      <pane xSplit="7" ySplit="6" topLeftCell="T13" activePane="bottomRight" state="frozen"/>
      <selection pane="topRight" activeCell="H1" sqref="H1"/>
      <selection pane="bottomLeft" activeCell="A7" sqref="A7"/>
      <selection pane="bottomRight" activeCell="Z19" sqref="Z19"/>
    </sheetView>
  </sheetViews>
  <sheetFormatPr defaultRowHeight="15.75" x14ac:dyDescent="0.2"/>
  <cols>
    <col min="1" max="1" width="45.42578125" style="1" customWidth="1"/>
    <col min="2" max="7" width="15.140625" style="1" customWidth="1"/>
    <col min="8" max="8" width="16.140625" style="2" customWidth="1"/>
    <col min="9" max="9" width="17.140625" style="1" customWidth="1"/>
    <col min="10" max="10" width="16.140625" style="2" customWidth="1"/>
    <col min="11" max="11" width="16.42578125" style="1" customWidth="1"/>
    <col min="12" max="12" width="16.140625" style="2" customWidth="1"/>
    <col min="13" max="13" width="17.28515625" style="1" customWidth="1"/>
    <col min="14" max="14" width="16.140625" style="2" customWidth="1"/>
    <col min="15" max="15" width="16.7109375" style="1" customWidth="1"/>
    <col min="16" max="16" width="16.140625" style="2" customWidth="1"/>
    <col min="17" max="17" width="19" style="1" customWidth="1"/>
    <col min="18" max="18" width="16.140625" style="2" customWidth="1"/>
    <col min="19" max="19" width="18.42578125" style="1" customWidth="1"/>
    <col min="20" max="20" width="18.85546875" style="3" customWidth="1"/>
    <col min="21" max="21" width="17" style="1" customWidth="1"/>
    <col min="22" max="22" width="16.140625" style="3" customWidth="1"/>
    <col min="23" max="23" width="15.140625" style="1" customWidth="1"/>
    <col min="24" max="24" width="16.140625" style="3" customWidth="1"/>
    <col min="25" max="25" width="15.140625" style="1" customWidth="1"/>
    <col min="26" max="26" width="16.140625" style="3" customWidth="1"/>
    <col min="27" max="27" width="15.140625" style="1" customWidth="1"/>
    <col min="28" max="28" width="16.140625" style="3" customWidth="1"/>
    <col min="29" max="29" width="15.140625" style="1" customWidth="1"/>
    <col min="30" max="30" width="16.140625" style="3" customWidth="1"/>
    <col min="31" max="31" width="15.140625" style="1" customWidth="1"/>
    <col min="32" max="32" width="97.85546875" style="1" customWidth="1"/>
    <col min="33" max="33" width="17.5703125" style="2" bestFit="1" customWidth="1"/>
    <col min="34" max="35" width="15.85546875" style="2" bestFit="1" customWidth="1"/>
    <col min="36" max="36" width="10.5703125" style="2" bestFit="1" customWidth="1"/>
    <col min="37" max="16384" width="9.140625" style="2"/>
  </cols>
  <sheetData>
    <row r="1" spans="1:32" ht="18.75" customHeight="1" x14ac:dyDescent="0.2">
      <c r="AB1" s="4"/>
      <c r="AC1" s="4"/>
      <c r="AF1" s="5" t="s">
        <v>0</v>
      </c>
    </row>
    <row r="2" spans="1:32" ht="26.25" x14ac:dyDescent="0.2">
      <c r="A2" s="6"/>
      <c r="B2" s="7"/>
      <c r="C2" s="7"/>
      <c r="D2" s="7"/>
      <c r="E2" s="7"/>
      <c r="F2" s="7"/>
      <c r="G2" s="7"/>
      <c r="H2" s="8"/>
      <c r="W2" s="7"/>
      <c r="X2" s="9"/>
      <c r="Y2" s="9"/>
      <c r="Z2" s="9"/>
      <c r="AA2" s="9"/>
      <c r="AB2" s="9"/>
      <c r="AC2" s="9"/>
      <c r="AD2" s="9"/>
      <c r="AE2" s="10"/>
      <c r="AF2" s="10"/>
    </row>
    <row r="3" spans="1:32" ht="23.25" x14ac:dyDescent="0.2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  <c r="U3" s="12"/>
      <c r="V3" s="13"/>
      <c r="W3" s="13"/>
      <c r="X3" s="13"/>
      <c r="Y3" s="13"/>
      <c r="Z3" s="12"/>
      <c r="AA3" s="13"/>
      <c r="AB3" s="13"/>
      <c r="AC3" s="12"/>
      <c r="AD3" s="12"/>
      <c r="AE3" s="13"/>
      <c r="AF3" s="12"/>
    </row>
    <row r="4" spans="1:32" ht="20.25" customHeight="1" x14ac:dyDescent="0.2">
      <c r="A4" s="14"/>
      <c r="B4" s="15"/>
      <c r="C4" s="15"/>
      <c r="D4" s="15"/>
      <c r="E4" s="15"/>
      <c r="F4" s="15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  <c r="X4" s="14"/>
      <c r="Y4" s="15"/>
      <c r="Z4" s="14"/>
      <c r="AA4" s="15"/>
      <c r="AB4" s="16"/>
      <c r="AC4" s="16"/>
      <c r="AD4" s="17"/>
      <c r="AE4" s="17"/>
      <c r="AF4" s="18" t="s">
        <v>2</v>
      </c>
    </row>
    <row r="5" spans="1:32" s="24" customFormat="1" ht="18.75" customHeight="1" x14ac:dyDescent="0.2">
      <c r="A5" s="19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1" t="s">
        <v>8</v>
      </c>
      <c r="G5" s="21"/>
      <c r="H5" s="22" t="s">
        <v>9</v>
      </c>
      <c r="I5" s="23"/>
      <c r="J5" s="22" t="s">
        <v>10</v>
      </c>
      <c r="K5" s="23"/>
      <c r="L5" s="22" t="s">
        <v>11</v>
      </c>
      <c r="M5" s="23"/>
      <c r="N5" s="22" t="s">
        <v>12</v>
      </c>
      <c r="O5" s="23"/>
      <c r="P5" s="22" t="s">
        <v>13</v>
      </c>
      <c r="Q5" s="23"/>
      <c r="R5" s="22" t="s">
        <v>14</v>
      </c>
      <c r="S5" s="23"/>
      <c r="T5" s="22" t="s">
        <v>15</v>
      </c>
      <c r="U5" s="23"/>
      <c r="V5" s="22" t="s">
        <v>16</v>
      </c>
      <c r="W5" s="23"/>
      <c r="X5" s="22" t="s">
        <v>17</v>
      </c>
      <c r="Y5" s="23"/>
      <c r="Z5" s="22" t="s">
        <v>18</v>
      </c>
      <c r="AA5" s="23"/>
      <c r="AB5" s="22" t="s">
        <v>19</v>
      </c>
      <c r="AC5" s="23"/>
      <c r="AD5" s="22" t="s">
        <v>20</v>
      </c>
      <c r="AE5" s="23"/>
      <c r="AF5" s="21" t="s">
        <v>21</v>
      </c>
    </row>
    <row r="6" spans="1:32" s="30" customFormat="1" ht="93" customHeight="1" x14ac:dyDescent="0.2">
      <c r="A6" s="19"/>
      <c r="B6" s="25"/>
      <c r="C6" s="25"/>
      <c r="D6" s="26"/>
      <c r="E6" s="25"/>
      <c r="F6" s="27" t="s">
        <v>22</v>
      </c>
      <c r="G6" s="27" t="s">
        <v>23</v>
      </c>
      <c r="H6" s="28" t="s">
        <v>24</v>
      </c>
      <c r="I6" s="29" t="s">
        <v>25</v>
      </c>
      <c r="J6" s="28" t="s">
        <v>24</v>
      </c>
      <c r="K6" s="29" t="s">
        <v>25</v>
      </c>
      <c r="L6" s="28" t="s">
        <v>24</v>
      </c>
      <c r="M6" s="29" t="s">
        <v>25</v>
      </c>
      <c r="N6" s="28" t="s">
        <v>24</v>
      </c>
      <c r="O6" s="29" t="s">
        <v>25</v>
      </c>
      <c r="P6" s="28" t="s">
        <v>24</v>
      </c>
      <c r="Q6" s="29" t="s">
        <v>25</v>
      </c>
      <c r="R6" s="28" t="s">
        <v>24</v>
      </c>
      <c r="S6" s="29" t="s">
        <v>25</v>
      </c>
      <c r="T6" s="28" t="s">
        <v>24</v>
      </c>
      <c r="U6" s="29" t="s">
        <v>25</v>
      </c>
      <c r="V6" s="28" t="s">
        <v>24</v>
      </c>
      <c r="W6" s="29" t="s">
        <v>25</v>
      </c>
      <c r="X6" s="28" t="s">
        <v>24</v>
      </c>
      <c r="Y6" s="29" t="s">
        <v>25</v>
      </c>
      <c r="Z6" s="28" t="s">
        <v>24</v>
      </c>
      <c r="AA6" s="29" t="s">
        <v>25</v>
      </c>
      <c r="AB6" s="28" t="s">
        <v>24</v>
      </c>
      <c r="AC6" s="29" t="s">
        <v>25</v>
      </c>
      <c r="AD6" s="28" t="s">
        <v>24</v>
      </c>
      <c r="AE6" s="29" t="s">
        <v>25</v>
      </c>
      <c r="AF6" s="21"/>
    </row>
    <row r="7" spans="1:32" s="32" customFormat="1" ht="24.75" customHeight="1" x14ac:dyDescent="0.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  <c r="Y7" s="31">
        <v>25</v>
      </c>
      <c r="Z7" s="31">
        <v>26</v>
      </c>
      <c r="AA7" s="31">
        <v>27</v>
      </c>
      <c r="AB7" s="31">
        <v>28</v>
      </c>
      <c r="AC7" s="31">
        <v>29</v>
      </c>
      <c r="AD7" s="31">
        <v>30</v>
      </c>
      <c r="AE7" s="31">
        <v>31</v>
      </c>
      <c r="AF7" s="31">
        <v>32</v>
      </c>
    </row>
    <row r="8" spans="1:32" s="36" customFormat="1" ht="18.75" x14ac:dyDescent="0.2">
      <c r="A8" s="33"/>
      <c r="B8" s="33"/>
      <c r="C8" s="33"/>
      <c r="D8" s="33"/>
      <c r="E8" s="34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5"/>
      <c r="Y8" s="33"/>
      <c r="Z8" s="35"/>
      <c r="AA8" s="33"/>
      <c r="AB8" s="35"/>
      <c r="AC8" s="33"/>
      <c r="AD8" s="35"/>
      <c r="AE8" s="33"/>
      <c r="AF8" s="33"/>
    </row>
    <row r="9" spans="1:32" s="41" customFormat="1" ht="199.5" customHeight="1" x14ac:dyDescent="0.2">
      <c r="A9" s="37" t="s">
        <v>26</v>
      </c>
      <c r="B9" s="38">
        <f>B10</f>
        <v>57929.001000000011</v>
      </c>
      <c r="C9" s="38">
        <f>C10</f>
        <v>6409.64</v>
      </c>
      <c r="D9" s="38">
        <f>D10</f>
        <v>6409.64</v>
      </c>
      <c r="E9" s="38">
        <f>E10</f>
        <v>2101.9299999999998</v>
      </c>
      <c r="F9" s="39">
        <f>IF(B9=0,0, E9/B9*100)</f>
        <v>3.6284589130062841</v>
      </c>
      <c r="G9" s="39">
        <f>IF(C9=0,0, E9/C9*100)</f>
        <v>32.79326140001622</v>
      </c>
      <c r="H9" s="38">
        <f t="shared" ref="H9:AE9" si="0">H10</f>
        <v>6409.64</v>
      </c>
      <c r="I9" s="38">
        <f t="shared" si="0"/>
        <v>2101.9299999999998</v>
      </c>
      <c r="J9" s="38">
        <f t="shared" si="0"/>
        <v>5732.37</v>
      </c>
      <c r="K9" s="38">
        <f t="shared" si="0"/>
        <v>0</v>
      </c>
      <c r="L9" s="38">
        <f t="shared" si="0"/>
        <v>5079</v>
      </c>
      <c r="M9" s="38">
        <f t="shared" si="0"/>
        <v>0</v>
      </c>
      <c r="N9" s="38">
        <f t="shared" si="0"/>
        <v>4849.63</v>
      </c>
      <c r="O9" s="38">
        <f t="shared" si="0"/>
        <v>0</v>
      </c>
      <c r="P9" s="38">
        <f t="shared" si="0"/>
        <v>4364.09</v>
      </c>
      <c r="Q9" s="38">
        <f t="shared" si="0"/>
        <v>0</v>
      </c>
      <c r="R9" s="38">
        <f t="shared" si="0"/>
        <v>4306.7809999999999</v>
      </c>
      <c r="S9" s="38">
        <f t="shared" si="0"/>
        <v>0</v>
      </c>
      <c r="T9" s="38">
        <f t="shared" si="0"/>
        <v>3640.14</v>
      </c>
      <c r="U9" s="38">
        <f t="shared" si="0"/>
        <v>0</v>
      </c>
      <c r="V9" s="38">
        <f t="shared" si="0"/>
        <v>3015.28</v>
      </c>
      <c r="W9" s="38">
        <f t="shared" si="0"/>
        <v>0</v>
      </c>
      <c r="X9" s="38">
        <f t="shared" si="0"/>
        <v>3029.08</v>
      </c>
      <c r="Y9" s="38">
        <f t="shared" si="0"/>
        <v>0</v>
      </c>
      <c r="Z9" s="38">
        <f t="shared" si="0"/>
        <v>4895.04</v>
      </c>
      <c r="AA9" s="38">
        <f t="shared" si="0"/>
        <v>0</v>
      </c>
      <c r="AB9" s="38">
        <f t="shared" si="0"/>
        <v>4519.08</v>
      </c>
      <c r="AC9" s="38">
        <f t="shared" si="0"/>
        <v>0</v>
      </c>
      <c r="AD9" s="38">
        <f t="shared" si="0"/>
        <v>8088.87</v>
      </c>
      <c r="AE9" s="38">
        <f t="shared" si="0"/>
        <v>0</v>
      </c>
      <c r="AF9" s="40" t="s">
        <v>27</v>
      </c>
    </row>
    <row r="10" spans="1:32" s="48" customFormat="1" ht="18.75" x14ac:dyDescent="0.2">
      <c r="A10" s="42" t="s">
        <v>28</v>
      </c>
      <c r="B10" s="43">
        <f>SUM(B11:B14)</f>
        <v>57929.001000000011</v>
      </c>
      <c r="C10" s="43">
        <f>SUM(C11:C14)</f>
        <v>6409.64</v>
      </c>
      <c r="D10" s="43">
        <f>SUM(D11:D14)</f>
        <v>6409.64</v>
      </c>
      <c r="E10" s="44">
        <f>SUM(E11:E14)</f>
        <v>2101.9299999999998</v>
      </c>
      <c r="F10" s="45">
        <f t="shared" ref="F10:F73" si="1">IF(B10=0,0, E10/B10*100)</f>
        <v>3.6284589130062841</v>
      </c>
      <c r="G10" s="45">
        <f t="shared" ref="G10:G73" si="2">IF(C10=0,0, E10/C10*100)</f>
        <v>32.79326140001622</v>
      </c>
      <c r="H10" s="46">
        <f t="shared" ref="H10:AE10" si="3">SUM(H11:H14)</f>
        <v>6409.64</v>
      </c>
      <c r="I10" s="44">
        <f>SUM(I11:I14)</f>
        <v>2101.9299999999998</v>
      </c>
      <c r="J10" s="46">
        <f t="shared" si="3"/>
        <v>5732.37</v>
      </c>
      <c r="K10" s="44">
        <f>SUM(K11:K14)</f>
        <v>0</v>
      </c>
      <c r="L10" s="46">
        <f t="shared" si="3"/>
        <v>5079</v>
      </c>
      <c r="M10" s="44">
        <f t="shared" si="3"/>
        <v>0</v>
      </c>
      <c r="N10" s="46">
        <f t="shared" si="3"/>
        <v>4849.63</v>
      </c>
      <c r="O10" s="44">
        <f t="shared" si="3"/>
        <v>0</v>
      </c>
      <c r="P10" s="46">
        <f t="shared" si="3"/>
        <v>4364.09</v>
      </c>
      <c r="Q10" s="44">
        <f t="shared" si="3"/>
        <v>0</v>
      </c>
      <c r="R10" s="46">
        <f t="shared" si="3"/>
        <v>4306.7809999999999</v>
      </c>
      <c r="S10" s="44">
        <f t="shared" si="3"/>
        <v>0</v>
      </c>
      <c r="T10" s="46">
        <f t="shared" si="3"/>
        <v>3640.14</v>
      </c>
      <c r="U10" s="44">
        <f t="shared" si="3"/>
        <v>0</v>
      </c>
      <c r="V10" s="46">
        <f t="shared" si="3"/>
        <v>3015.28</v>
      </c>
      <c r="W10" s="44">
        <f t="shared" si="3"/>
        <v>0</v>
      </c>
      <c r="X10" s="46">
        <f t="shared" si="3"/>
        <v>3029.08</v>
      </c>
      <c r="Y10" s="44">
        <f t="shared" si="3"/>
        <v>0</v>
      </c>
      <c r="Z10" s="46">
        <f t="shared" si="3"/>
        <v>4895.04</v>
      </c>
      <c r="AA10" s="44">
        <f t="shared" si="3"/>
        <v>0</v>
      </c>
      <c r="AB10" s="46">
        <f t="shared" si="3"/>
        <v>4519.08</v>
      </c>
      <c r="AC10" s="44">
        <f t="shared" si="3"/>
        <v>0</v>
      </c>
      <c r="AD10" s="46">
        <f t="shared" si="3"/>
        <v>8088.87</v>
      </c>
      <c r="AE10" s="44">
        <f t="shared" si="3"/>
        <v>0</v>
      </c>
      <c r="AF10" s="47"/>
    </row>
    <row r="11" spans="1:32" s="48" customFormat="1" ht="18.75" x14ac:dyDescent="0.3">
      <c r="A11" s="49" t="s">
        <v>29</v>
      </c>
      <c r="B11" s="50">
        <f>H11+J11+L11+N11+P11+R11+T11+V11+X11+Z11+AB11+AD11</f>
        <v>0</v>
      </c>
      <c r="C11" s="50">
        <f>H11+J11+L11+N11+P11+R11+T11+V11+X11+Z11</f>
        <v>0</v>
      </c>
      <c r="D11" s="50">
        <f>E11</f>
        <v>0</v>
      </c>
      <c r="E11" s="50">
        <f>I11+K11+M11+O11+Q11+S11+U11+W11+Y11+AA11+AC11+AE11</f>
        <v>0</v>
      </c>
      <c r="F11" s="51">
        <f t="shared" si="1"/>
        <v>0</v>
      </c>
      <c r="G11" s="51">
        <f t="shared" si="2"/>
        <v>0</v>
      </c>
      <c r="H11" s="52">
        <v>0</v>
      </c>
      <c r="I11" s="53">
        <v>0</v>
      </c>
      <c r="J11" s="52">
        <v>0</v>
      </c>
      <c r="K11" s="53">
        <v>0</v>
      </c>
      <c r="L11" s="52">
        <v>0</v>
      </c>
      <c r="M11" s="53">
        <v>0</v>
      </c>
      <c r="N11" s="52">
        <v>0</v>
      </c>
      <c r="O11" s="53">
        <v>0</v>
      </c>
      <c r="P11" s="52">
        <v>0</v>
      </c>
      <c r="Q11" s="53">
        <v>0</v>
      </c>
      <c r="R11" s="52">
        <v>0</v>
      </c>
      <c r="S11" s="53">
        <v>0</v>
      </c>
      <c r="T11" s="52">
        <v>0</v>
      </c>
      <c r="U11" s="53">
        <v>0</v>
      </c>
      <c r="V11" s="52">
        <v>0</v>
      </c>
      <c r="W11" s="53">
        <v>0</v>
      </c>
      <c r="X11" s="52">
        <v>0</v>
      </c>
      <c r="Y11" s="53">
        <v>0</v>
      </c>
      <c r="Z11" s="52">
        <v>0</v>
      </c>
      <c r="AA11" s="53">
        <v>0</v>
      </c>
      <c r="AB11" s="52">
        <v>0</v>
      </c>
      <c r="AC11" s="53">
        <v>0</v>
      </c>
      <c r="AD11" s="52">
        <v>0</v>
      </c>
      <c r="AE11" s="53">
        <v>0</v>
      </c>
      <c r="AF11" s="47"/>
    </row>
    <row r="12" spans="1:32" s="48" customFormat="1" ht="18.75" x14ac:dyDescent="0.3">
      <c r="A12" s="49" t="s">
        <v>30</v>
      </c>
      <c r="B12" s="50">
        <f>H12+J12+L12+N12+P12+R12+T12+V12+X12+Z12+AB12+AD12</f>
        <v>57929.001000000011</v>
      </c>
      <c r="C12" s="50">
        <f>H12</f>
        <v>6409.64</v>
      </c>
      <c r="D12" s="50">
        <f>C12</f>
        <v>6409.64</v>
      </c>
      <c r="E12" s="50">
        <f>I12+K12+M12+O12+Q12+S12+U12+W12+Y12+AA12+AC12+AE12</f>
        <v>2101.9299999999998</v>
      </c>
      <c r="F12" s="54">
        <f t="shared" si="1"/>
        <v>3.6284589130062841</v>
      </c>
      <c r="G12" s="54">
        <f t="shared" si="2"/>
        <v>32.79326140001622</v>
      </c>
      <c r="H12" s="52">
        <v>6409.64</v>
      </c>
      <c r="I12" s="53">
        <v>2101.9299999999998</v>
      </c>
      <c r="J12" s="52">
        <v>5732.37</v>
      </c>
      <c r="K12" s="53"/>
      <c r="L12" s="52">
        <v>5079</v>
      </c>
      <c r="M12" s="53"/>
      <c r="N12" s="52">
        <v>4849.63</v>
      </c>
      <c r="O12" s="53"/>
      <c r="P12" s="52">
        <v>4364.09</v>
      </c>
      <c r="Q12" s="53"/>
      <c r="R12" s="52">
        <v>4306.7809999999999</v>
      </c>
      <c r="S12" s="53"/>
      <c r="T12" s="52">
        <v>3640.14</v>
      </c>
      <c r="U12" s="53"/>
      <c r="V12" s="52">
        <v>3015.28</v>
      </c>
      <c r="W12" s="53"/>
      <c r="X12" s="52">
        <v>3029.08</v>
      </c>
      <c r="Y12" s="53"/>
      <c r="Z12" s="52">
        <v>4895.04</v>
      </c>
      <c r="AA12" s="53"/>
      <c r="AB12" s="52">
        <v>4519.08</v>
      </c>
      <c r="AC12" s="53"/>
      <c r="AD12" s="52">
        <v>8088.87</v>
      </c>
      <c r="AE12" s="53"/>
      <c r="AF12" s="47"/>
    </row>
    <row r="13" spans="1:32" s="48" customFormat="1" ht="18.75" x14ac:dyDescent="0.3">
      <c r="A13" s="49" t="s">
        <v>31</v>
      </c>
      <c r="B13" s="50">
        <f>H13+J13+L13+N13+P13+R13+T13+V13+X13+Z13+AB13+AD13</f>
        <v>0</v>
      </c>
      <c r="C13" s="50">
        <f>H13+J13+L13+N13+P13+R13+T13+V13+X13+Z13</f>
        <v>0</v>
      </c>
      <c r="D13" s="50">
        <f>E13</f>
        <v>0</v>
      </c>
      <c r="E13" s="50">
        <f>I13+K13+M13+O13+Q13+S13+U13+W13+Y13+AA13+AC13+AE13</f>
        <v>0</v>
      </c>
      <c r="F13" s="51">
        <f t="shared" si="1"/>
        <v>0</v>
      </c>
      <c r="G13" s="51">
        <f t="shared" si="2"/>
        <v>0</v>
      </c>
      <c r="H13" s="52">
        <v>0</v>
      </c>
      <c r="I13" s="53">
        <v>0</v>
      </c>
      <c r="J13" s="52">
        <v>0</v>
      </c>
      <c r="K13" s="53">
        <v>0</v>
      </c>
      <c r="L13" s="52">
        <v>0</v>
      </c>
      <c r="M13" s="53">
        <v>0</v>
      </c>
      <c r="N13" s="52">
        <v>0</v>
      </c>
      <c r="O13" s="53">
        <v>0</v>
      </c>
      <c r="P13" s="52">
        <v>0</v>
      </c>
      <c r="Q13" s="53">
        <v>0</v>
      </c>
      <c r="R13" s="52">
        <v>0</v>
      </c>
      <c r="S13" s="53">
        <v>0</v>
      </c>
      <c r="T13" s="52">
        <v>0</v>
      </c>
      <c r="U13" s="53">
        <v>0</v>
      </c>
      <c r="V13" s="52">
        <v>0</v>
      </c>
      <c r="W13" s="53">
        <v>0</v>
      </c>
      <c r="X13" s="52">
        <v>0</v>
      </c>
      <c r="Y13" s="53">
        <v>0</v>
      </c>
      <c r="Z13" s="52">
        <v>0</v>
      </c>
      <c r="AA13" s="53">
        <v>0</v>
      </c>
      <c r="AB13" s="52">
        <v>0</v>
      </c>
      <c r="AC13" s="53">
        <v>0</v>
      </c>
      <c r="AD13" s="52">
        <v>0</v>
      </c>
      <c r="AE13" s="53">
        <v>0</v>
      </c>
      <c r="AF13" s="47"/>
    </row>
    <row r="14" spans="1:32" s="48" customFormat="1" ht="24" customHeight="1" x14ac:dyDescent="0.3">
      <c r="A14" s="49" t="s">
        <v>32</v>
      </c>
      <c r="B14" s="50">
        <f>H14+J14+L14+N14+P14+R14+T14+V14+X14+Z14+AB14+AD14</f>
        <v>0</v>
      </c>
      <c r="C14" s="50">
        <f>H14+J14+L14+N14+P14+R14+T14+V14+X14+Z14</f>
        <v>0</v>
      </c>
      <c r="D14" s="50">
        <f>E14</f>
        <v>0</v>
      </c>
      <c r="E14" s="50">
        <f>I14+K14+M14+O14+Q14+S14+U14+W14+Y14+AA14+AC14+AE14</f>
        <v>0</v>
      </c>
      <c r="F14" s="51">
        <f t="shared" si="1"/>
        <v>0</v>
      </c>
      <c r="G14" s="51">
        <f t="shared" si="2"/>
        <v>0</v>
      </c>
      <c r="H14" s="52">
        <v>0</v>
      </c>
      <c r="I14" s="53">
        <v>0</v>
      </c>
      <c r="J14" s="52">
        <v>0</v>
      </c>
      <c r="K14" s="53">
        <v>0</v>
      </c>
      <c r="L14" s="52">
        <v>0</v>
      </c>
      <c r="M14" s="53">
        <v>0</v>
      </c>
      <c r="N14" s="52">
        <v>0</v>
      </c>
      <c r="O14" s="53">
        <v>0</v>
      </c>
      <c r="P14" s="52">
        <v>0</v>
      </c>
      <c r="Q14" s="53">
        <v>0</v>
      </c>
      <c r="R14" s="52">
        <v>0</v>
      </c>
      <c r="S14" s="53">
        <v>0</v>
      </c>
      <c r="T14" s="52">
        <v>0</v>
      </c>
      <c r="U14" s="53">
        <v>0</v>
      </c>
      <c r="V14" s="52">
        <v>0</v>
      </c>
      <c r="W14" s="53">
        <v>0</v>
      </c>
      <c r="X14" s="52">
        <v>0</v>
      </c>
      <c r="Y14" s="53">
        <v>0</v>
      </c>
      <c r="Z14" s="52">
        <v>0</v>
      </c>
      <c r="AA14" s="53">
        <v>0</v>
      </c>
      <c r="AB14" s="52">
        <v>0</v>
      </c>
      <c r="AC14" s="53">
        <v>0</v>
      </c>
      <c r="AD14" s="52">
        <v>0</v>
      </c>
      <c r="AE14" s="53">
        <v>0</v>
      </c>
      <c r="AF14" s="55"/>
    </row>
    <row r="15" spans="1:32" s="41" customFormat="1" ht="112.5" x14ac:dyDescent="0.3">
      <c r="A15" s="56" t="s">
        <v>33</v>
      </c>
      <c r="B15" s="38">
        <f>B16</f>
        <v>23782.799999999999</v>
      </c>
      <c r="C15" s="38">
        <f>C16</f>
        <v>0</v>
      </c>
      <c r="D15" s="38">
        <f>D16</f>
        <v>0</v>
      </c>
      <c r="E15" s="38">
        <f>E16</f>
        <v>0</v>
      </c>
      <c r="F15" s="39">
        <f>IF(B15=0,0, E15/B15*100)</f>
        <v>0</v>
      </c>
      <c r="G15" s="39">
        <f>IF(C15=0,0, E15/C15*100)</f>
        <v>0</v>
      </c>
      <c r="H15" s="38">
        <f t="shared" ref="H15:AE15" si="4">H16</f>
        <v>0</v>
      </c>
      <c r="I15" s="38">
        <f t="shared" si="4"/>
        <v>0</v>
      </c>
      <c r="J15" s="38">
        <f t="shared" si="4"/>
        <v>0</v>
      </c>
      <c r="K15" s="38">
        <f t="shared" si="4"/>
        <v>0</v>
      </c>
      <c r="L15" s="38">
        <f t="shared" si="4"/>
        <v>0</v>
      </c>
      <c r="M15" s="38">
        <f t="shared" si="4"/>
        <v>0</v>
      </c>
      <c r="N15" s="38">
        <f t="shared" si="4"/>
        <v>0</v>
      </c>
      <c r="O15" s="38">
        <f t="shared" si="4"/>
        <v>0</v>
      </c>
      <c r="P15" s="38">
        <f t="shared" si="4"/>
        <v>0</v>
      </c>
      <c r="Q15" s="38">
        <f t="shared" si="4"/>
        <v>0</v>
      </c>
      <c r="R15" s="38">
        <f t="shared" si="4"/>
        <v>0</v>
      </c>
      <c r="S15" s="38">
        <f t="shared" si="4"/>
        <v>0</v>
      </c>
      <c r="T15" s="38">
        <f t="shared" si="4"/>
        <v>0</v>
      </c>
      <c r="U15" s="38">
        <f t="shared" si="4"/>
        <v>0</v>
      </c>
      <c r="V15" s="38">
        <f t="shared" si="4"/>
        <v>0</v>
      </c>
      <c r="W15" s="38">
        <f t="shared" si="4"/>
        <v>0</v>
      </c>
      <c r="X15" s="38">
        <f t="shared" si="4"/>
        <v>0</v>
      </c>
      <c r="Y15" s="38">
        <f t="shared" si="4"/>
        <v>0</v>
      </c>
      <c r="Z15" s="38">
        <f t="shared" si="4"/>
        <v>0</v>
      </c>
      <c r="AA15" s="38">
        <f>AA16</f>
        <v>0</v>
      </c>
      <c r="AB15" s="38">
        <f t="shared" si="4"/>
        <v>0</v>
      </c>
      <c r="AC15" s="38">
        <f t="shared" si="4"/>
        <v>0</v>
      </c>
      <c r="AD15" s="38">
        <f t="shared" si="4"/>
        <v>0</v>
      </c>
      <c r="AE15" s="38">
        <f t="shared" si="4"/>
        <v>0</v>
      </c>
      <c r="AF15" s="57"/>
    </row>
    <row r="16" spans="1:32" s="48" customFormat="1" ht="18.75" x14ac:dyDescent="0.3">
      <c r="A16" s="58" t="s">
        <v>28</v>
      </c>
      <c r="B16" s="43">
        <f>SUM(B17:B20)</f>
        <v>23782.799999999999</v>
      </c>
      <c r="C16" s="43">
        <f>SUM(C17:C20)</f>
        <v>0</v>
      </c>
      <c r="D16" s="43">
        <f>SUM(D17:D20)</f>
        <v>0</v>
      </c>
      <c r="E16" s="44">
        <f>SUM(E17:E20)</f>
        <v>0</v>
      </c>
      <c r="F16" s="45">
        <f t="shared" si="1"/>
        <v>0</v>
      </c>
      <c r="G16" s="45">
        <f t="shared" si="2"/>
        <v>0</v>
      </c>
      <c r="H16" s="46">
        <f t="shared" ref="H16:AE20" si="5">H22</f>
        <v>0</v>
      </c>
      <c r="I16" s="43">
        <f t="shared" si="5"/>
        <v>0</v>
      </c>
      <c r="J16" s="46">
        <f t="shared" si="5"/>
        <v>0</v>
      </c>
      <c r="K16" s="43">
        <f t="shared" si="5"/>
        <v>0</v>
      </c>
      <c r="L16" s="46">
        <f t="shared" si="5"/>
        <v>0</v>
      </c>
      <c r="M16" s="43">
        <f t="shared" si="5"/>
        <v>0</v>
      </c>
      <c r="N16" s="46">
        <f t="shared" si="5"/>
        <v>0</v>
      </c>
      <c r="O16" s="43">
        <f t="shared" si="5"/>
        <v>0</v>
      </c>
      <c r="P16" s="46">
        <f t="shared" si="5"/>
        <v>0</v>
      </c>
      <c r="Q16" s="43">
        <f t="shared" si="5"/>
        <v>0</v>
      </c>
      <c r="R16" s="46">
        <f t="shared" si="5"/>
        <v>0</v>
      </c>
      <c r="S16" s="43">
        <f t="shared" si="5"/>
        <v>0</v>
      </c>
      <c r="T16" s="46">
        <f t="shared" si="5"/>
        <v>0</v>
      </c>
      <c r="U16" s="43">
        <f t="shared" si="5"/>
        <v>0</v>
      </c>
      <c r="V16" s="46">
        <f t="shared" si="5"/>
        <v>0</v>
      </c>
      <c r="W16" s="43">
        <f t="shared" si="5"/>
        <v>0</v>
      </c>
      <c r="X16" s="46">
        <f t="shared" si="5"/>
        <v>0</v>
      </c>
      <c r="Y16" s="43">
        <f t="shared" si="5"/>
        <v>0</v>
      </c>
      <c r="Z16" s="46">
        <f t="shared" si="5"/>
        <v>0</v>
      </c>
      <c r="AA16" s="43">
        <f t="shared" si="5"/>
        <v>0</v>
      </c>
      <c r="AB16" s="46">
        <f t="shared" si="5"/>
        <v>0</v>
      </c>
      <c r="AC16" s="43">
        <f t="shared" si="5"/>
        <v>0</v>
      </c>
      <c r="AD16" s="46">
        <f t="shared" si="5"/>
        <v>0</v>
      </c>
      <c r="AE16" s="43">
        <f t="shared" si="5"/>
        <v>0</v>
      </c>
      <c r="AF16" s="59"/>
    </row>
    <row r="17" spans="1:32" s="48" customFormat="1" ht="18.75" x14ac:dyDescent="0.3">
      <c r="A17" s="49" t="s">
        <v>29</v>
      </c>
      <c r="B17" s="50">
        <f>H17+J17+L17+N17+P17+R17+T17+V17+X17+Z17+AB17+AD17</f>
        <v>0</v>
      </c>
      <c r="C17" s="50">
        <f>H17+J17+L17+N17+P17+R17+T17+V17+X17+Z17</f>
        <v>0</v>
      </c>
      <c r="D17" s="50">
        <f>E17</f>
        <v>0</v>
      </c>
      <c r="E17" s="50">
        <f>I17+K17+M17+O17+Q17+S17+U17+W17+Y17+AA17+AC17+AE17</f>
        <v>0</v>
      </c>
      <c r="F17" s="51">
        <f t="shared" si="1"/>
        <v>0</v>
      </c>
      <c r="G17" s="51">
        <f t="shared" si="2"/>
        <v>0</v>
      </c>
      <c r="H17" s="52">
        <f t="shared" si="5"/>
        <v>0</v>
      </c>
      <c r="I17" s="50">
        <f t="shared" si="5"/>
        <v>0</v>
      </c>
      <c r="J17" s="52">
        <f t="shared" si="5"/>
        <v>0</v>
      </c>
      <c r="K17" s="50">
        <f t="shared" si="5"/>
        <v>0</v>
      </c>
      <c r="L17" s="52">
        <f t="shared" si="5"/>
        <v>0</v>
      </c>
      <c r="M17" s="50">
        <f t="shared" si="5"/>
        <v>0</v>
      </c>
      <c r="N17" s="52">
        <f t="shared" si="5"/>
        <v>0</v>
      </c>
      <c r="O17" s="50">
        <f t="shared" si="5"/>
        <v>0</v>
      </c>
      <c r="P17" s="52">
        <f t="shared" si="5"/>
        <v>0</v>
      </c>
      <c r="Q17" s="50">
        <f t="shared" si="5"/>
        <v>0</v>
      </c>
      <c r="R17" s="52">
        <f t="shared" si="5"/>
        <v>0</v>
      </c>
      <c r="S17" s="50">
        <f t="shared" si="5"/>
        <v>0</v>
      </c>
      <c r="T17" s="52">
        <f t="shared" si="5"/>
        <v>0</v>
      </c>
      <c r="U17" s="50">
        <f t="shared" si="5"/>
        <v>0</v>
      </c>
      <c r="V17" s="52">
        <f t="shared" si="5"/>
        <v>0</v>
      </c>
      <c r="W17" s="50">
        <f t="shared" si="5"/>
        <v>0</v>
      </c>
      <c r="X17" s="52">
        <f t="shared" si="5"/>
        <v>0</v>
      </c>
      <c r="Y17" s="50">
        <f t="shared" si="5"/>
        <v>0</v>
      </c>
      <c r="Z17" s="52">
        <f t="shared" si="5"/>
        <v>0</v>
      </c>
      <c r="AA17" s="50">
        <f t="shared" si="5"/>
        <v>0</v>
      </c>
      <c r="AB17" s="52">
        <f t="shared" si="5"/>
        <v>0</v>
      </c>
      <c r="AC17" s="50">
        <f t="shared" si="5"/>
        <v>0</v>
      </c>
      <c r="AD17" s="52">
        <f t="shared" si="5"/>
        <v>0</v>
      </c>
      <c r="AE17" s="50">
        <f t="shared" si="5"/>
        <v>0</v>
      </c>
      <c r="AF17" s="60"/>
    </row>
    <row r="18" spans="1:32" s="48" customFormat="1" ht="18.75" x14ac:dyDescent="0.3">
      <c r="A18" s="49" t="s">
        <v>30</v>
      </c>
      <c r="B18" s="50">
        <f>H18+J18+L18+N18+P18+R18+T18+V18+X18+Z18+AB18+AD18</f>
        <v>3518.8</v>
      </c>
      <c r="C18" s="50">
        <f>H18</f>
        <v>0</v>
      </c>
      <c r="D18" s="50">
        <f>C18</f>
        <v>0</v>
      </c>
      <c r="E18" s="50">
        <f>I18+K18+M18+O18+Q18+S18+U18+W18+Y18+AA18+AC18+AE18</f>
        <v>0</v>
      </c>
      <c r="F18" s="51">
        <f t="shared" si="1"/>
        <v>0</v>
      </c>
      <c r="G18" s="51">
        <f t="shared" si="2"/>
        <v>0</v>
      </c>
      <c r="H18" s="52">
        <f t="shared" si="5"/>
        <v>0</v>
      </c>
      <c r="I18" s="50">
        <f t="shared" si="5"/>
        <v>0</v>
      </c>
      <c r="J18" s="52">
        <f t="shared" si="5"/>
        <v>0</v>
      </c>
      <c r="K18" s="50">
        <f t="shared" si="5"/>
        <v>0</v>
      </c>
      <c r="L18" s="52">
        <v>925.7</v>
      </c>
      <c r="M18" s="50">
        <v>0</v>
      </c>
      <c r="N18" s="52">
        <f t="shared" si="5"/>
        <v>0</v>
      </c>
      <c r="O18" s="50">
        <f t="shared" si="5"/>
        <v>0</v>
      </c>
      <c r="P18" s="52">
        <f t="shared" si="5"/>
        <v>0</v>
      </c>
      <c r="Q18" s="50">
        <f t="shared" si="5"/>
        <v>0</v>
      </c>
      <c r="R18" s="52">
        <f t="shared" si="5"/>
        <v>0</v>
      </c>
      <c r="S18" s="50">
        <f t="shared" si="5"/>
        <v>0</v>
      </c>
      <c r="T18" s="52">
        <f t="shared" si="5"/>
        <v>0</v>
      </c>
      <c r="U18" s="50">
        <f t="shared" si="5"/>
        <v>0</v>
      </c>
      <c r="V18" s="52">
        <f t="shared" si="5"/>
        <v>0</v>
      </c>
      <c r="W18" s="50">
        <f t="shared" si="5"/>
        <v>0</v>
      </c>
      <c r="X18" s="52">
        <f t="shared" si="5"/>
        <v>0</v>
      </c>
      <c r="Y18" s="50">
        <f t="shared" si="5"/>
        <v>0</v>
      </c>
      <c r="Z18" s="52">
        <v>2593.1</v>
      </c>
      <c r="AA18" s="50">
        <f t="shared" si="5"/>
        <v>0</v>
      </c>
      <c r="AB18" s="52">
        <f t="shared" si="5"/>
        <v>0</v>
      </c>
      <c r="AC18" s="50">
        <f t="shared" si="5"/>
        <v>0</v>
      </c>
      <c r="AD18" s="52">
        <f t="shared" si="5"/>
        <v>0</v>
      </c>
      <c r="AE18" s="50">
        <f t="shared" si="5"/>
        <v>0</v>
      </c>
      <c r="AF18" s="60"/>
    </row>
    <row r="19" spans="1:32" s="48" customFormat="1" ht="18.75" x14ac:dyDescent="0.3">
      <c r="A19" s="49" t="s">
        <v>31</v>
      </c>
      <c r="B19" s="50">
        <f>H19+J19+L19+N19+P19+R19+T19+V19+X19+Z19+AB19+AD19</f>
        <v>0</v>
      </c>
      <c r="C19" s="50">
        <f>H19+J19+L19+N19+P19+R19+T19+V19+X19+Z19</f>
        <v>0</v>
      </c>
      <c r="D19" s="50">
        <f>E19</f>
        <v>0</v>
      </c>
      <c r="E19" s="50">
        <f>I19+K19+M19+O19+Q19+S19+U19+W19+Y19+AA19+AC19+AE19</f>
        <v>0</v>
      </c>
      <c r="F19" s="51">
        <f>IF(B19=0,0, E19/B19*100)</f>
        <v>0</v>
      </c>
      <c r="G19" s="51">
        <f t="shared" si="2"/>
        <v>0</v>
      </c>
      <c r="H19" s="52">
        <f t="shared" si="5"/>
        <v>0</v>
      </c>
      <c r="I19" s="50">
        <f t="shared" si="5"/>
        <v>0</v>
      </c>
      <c r="J19" s="52">
        <f t="shared" si="5"/>
        <v>0</v>
      </c>
      <c r="K19" s="50">
        <f t="shared" si="5"/>
        <v>0</v>
      </c>
      <c r="L19" s="52">
        <f t="shared" si="5"/>
        <v>0</v>
      </c>
      <c r="M19" s="50">
        <f t="shared" si="5"/>
        <v>0</v>
      </c>
      <c r="N19" s="52">
        <f t="shared" si="5"/>
        <v>0</v>
      </c>
      <c r="O19" s="50">
        <f t="shared" si="5"/>
        <v>0</v>
      </c>
      <c r="P19" s="52">
        <f t="shared" si="5"/>
        <v>0</v>
      </c>
      <c r="Q19" s="50">
        <f t="shared" si="5"/>
        <v>0</v>
      </c>
      <c r="R19" s="52">
        <f t="shared" si="5"/>
        <v>0</v>
      </c>
      <c r="S19" s="50">
        <f t="shared" si="5"/>
        <v>0</v>
      </c>
      <c r="T19" s="52">
        <f t="shared" si="5"/>
        <v>0</v>
      </c>
      <c r="U19" s="50">
        <f t="shared" si="5"/>
        <v>0</v>
      </c>
      <c r="V19" s="52">
        <f t="shared" si="5"/>
        <v>0</v>
      </c>
      <c r="W19" s="50">
        <f t="shared" si="5"/>
        <v>0</v>
      </c>
      <c r="X19" s="52">
        <f t="shared" si="5"/>
        <v>0</v>
      </c>
      <c r="Y19" s="50">
        <f t="shared" si="5"/>
        <v>0</v>
      </c>
      <c r="Z19" s="52">
        <f t="shared" si="5"/>
        <v>0</v>
      </c>
      <c r="AA19" s="50">
        <f t="shared" si="5"/>
        <v>0</v>
      </c>
      <c r="AB19" s="52">
        <f t="shared" si="5"/>
        <v>0</v>
      </c>
      <c r="AC19" s="50">
        <f t="shared" si="5"/>
        <v>0</v>
      </c>
      <c r="AD19" s="52">
        <f t="shared" si="5"/>
        <v>0</v>
      </c>
      <c r="AE19" s="50">
        <f t="shared" si="5"/>
        <v>0</v>
      </c>
      <c r="AF19" s="60"/>
    </row>
    <row r="20" spans="1:32" s="48" customFormat="1" ht="18.75" x14ac:dyDescent="0.3">
      <c r="A20" s="49" t="s">
        <v>32</v>
      </c>
      <c r="B20" s="50">
        <f>H20+J20+L20+N20+P20+R20+T20+V20+X20+Z20+AB20+AD20</f>
        <v>20264</v>
      </c>
      <c r="C20" s="50">
        <f>H20</f>
        <v>0</v>
      </c>
      <c r="D20" s="50">
        <f>E20</f>
        <v>0</v>
      </c>
      <c r="E20" s="50">
        <f>I20+K20+M20+O20+Q20+S20+U20+W20+Y20+AA20+AC20+AE20</f>
        <v>0</v>
      </c>
      <c r="F20" s="51">
        <f>IF(B20=0,0, E20/B20*100)</f>
        <v>0</v>
      </c>
      <c r="G20" s="51">
        <f t="shared" si="2"/>
        <v>0</v>
      </c>
      <c r="H20" s="52">
        <f t="shared" si="5"/>
        <v>0</v>
      </c>
      <c r="I20" s="50">
        <f t="shared" si="5"/>
        <v>0</v>
      </c>
      <c r="J20" s="52">
        <f t="shared" si="5"/>
        <v>0</v>
      </c>
      <c r="K20" s="50">
        <f t="shared" si="5"/>
        <v>0</v>
      </c>
      <c r="L20" s="52">
        <v>1722.3</v>
      </c>
      <c r="M20" s="50">
        <v>0</v>
      </c>
      <c r="N20" s="52">
        <v>5809.2</v>
      </c>
      <c r="O20" s="50">
        <v>0</v>
      </c>
      <c r="P20" s="52">
        <f t="shared" si="5"/>
        <v>0</v>
      </c>
      <c r="Q20" s="50">
        <f t="shared" si="5"/>
        <v>0</v>
      </c>
      <c r="R20" s="52">
        <v>2009.35</v>
      </c>
      <c r="S20" s="50">
        <f t="shared" si="5"/>
        <v>0</v>
      </c>
      <c r="T20" s="52">
        <v>4356.8999999999996</v>
      </c>
      <c r="U20" s="50">
        <f t="shared" si="5"/>
        <v>0</v>
      </c>
      <c r="V20" s="52">
        <f t="shared" si="5"/>
        <v>0</v>
      </c>
      <c r="W20" s="50">
        <f t="shared" si="5"/>
        <v>0</v>
      </c>
      <c r="X20" s="52">
        <v>2009.35</v>
      </c>
      <c r="Y20" s="50">
        <f t="shared" si="5"/>
        <v>0</v>
      </c>
      <c r="Z20" s="52">
        <v>4356.8999999999996</v>
      </c>
      <c r="AA20" s="50">
        <f t="shared" si="5"/>
        <v>0</v>
      </c>
      <c r="AB20" s="52">
        <f t="shared" si="5"/>
        <v>0</v>
      </c>
      <c r="AC20" s="50">
        <f t="shared" si="5"/>
        <v>0</v>
      </c>
      <c r="AD20" s="52">
        <f t="shared" si="5"/>
        <v>0</v>
      </c>
      <c r="AE20" s="50">
        <f t="shared" si="5"/>
        <v>0</v>
      </c>
      <c r="AF20" s="61"/>
    </row>
    <row r="21" spans="1:32" s="64" customFormat="1" ht="190.5" hidden="1" customHeight="1" x14ac:dyDescent="0.2">
      <c r="A21" s="62" t="s">
        <v>34</v>
      </c>
      <c r="B21" s="44">
        <f>B22</f>
        <v>0</v>
      </c>
      <c r="C21" s="44">
        <f>C22</f>
        <v>0</v>
      </c>
      <c r="D21" s="44">
        <f>D22</f>
        <v>0</v>
      </c>
      <c r="E21" s="44">
        <f>E22</f>
        <v>0</v>
      </c>
      <c r="F21" s="45">
        <f t="shared" si="1"/>
        <v>0</v>
      </c>
      <c r="G21" s="45">
        <f t="shared" si="2"/>
        <v>0</v>
      </c>
      <c r="H21" s="46"/>
      <c r="I21" s="44"/>
      <c r="J21" s="46"/>
      <c r="K21" s="44"/>
      <c r="L21" s="46"/>
      <c r="M21" s="44"/>
      <c r="N21" s="46"/>
      <c r="O21" s="44"/>
      <c r="P21" s="46"/>
      <c r="Q21" s="44"/>
      <c r="R21" s="46"/>
      <c r="S21" s="44"/>
      <c r="T21" s="46"/>
      <c r="U21" s="44"/>
      <c r="V21" s="46"/>
      <c r="W21" s="44"/>
      <c r="X21" s="46"/>
      <c r="Y21" s="44"/>
      <c r="Z21" s="46"/>
      <c r="AA21" s="44"/>
      <c r="AB21" s="46"/>
      <c r="AC21" s="44"/>
      <c r="AD21" s="46"/>
      <c r="AE21" s="44"/>
      <c r="AF21" s="63"/>
    </row>
    <row r="22" spans="1:32" s="48" customFormat="1" ht="18.75" hidden="1" x14ac:dyDescent="0.3">
      <c r="A22" s="58" t="s">
        <v>28</v>
      </c>
      <c r="B22" s="43">
        <f>SUM(B23:B26)</f>
        <v>0</v>
      </c>
      <c r="C22" s="43">
        <f>SUM(C23:C26)</f>
        <v>0</v>
      </c>
      <c r="D22" s="43">
        <f>SUM(D23:D26)</f>
        <v>0</v>
      </c>
      <c r="E22" s="44">
        <f>SUM(E23:E26)</f>
        <v>0</v>
      </c>
      <c r="F22" s="45">
        <f t="shared" si="1"/>
        <v>0</v>
      </c>
      <c r="G22" s="45">
        <f t="shared" si="2"/>
        <v>0</v>
      </c>
      <c r="H22" s="46">
        <f>SUM(H23:H26)</f>
        <v>0</v>
      </c>
      <c r="I22" s="44">
        <f>SUM(I23:I26)</f>
        <v>0</v>
      </c>
      <c r="J22" s="46">
        <f>SUM(J23:J26)</f>
        <v>0</v>
      </c>
      <c r="K22" s="44">
        <f>SUM(K23:K26)</f>
        <v>0</v>
      </c>
      <c r="L22" s="46">
        <f t="shared" ref="L22:AE22" si="6">SUM(L23:L26)</f>
        <v>0</v>
      </c>
      <c r="M22" s="44">
        <f t="shared" si="6"/>
        <v>0</v>
      </c>
      <c r="N22" s="46">
        <f t="shared" si="6"/>
        <v>0</v>
      </c>
      <c r="O22" s="44">
        <f t="shared" si="6"/>
        <v>0</v>
      </c>
      <c r="P22" s="46">
        <f t="shared" si="6"/>
        <v>0</v>
      </c>
      <c r="Q22" s="44">
        <f t="shared" si="6"/>
        <v>0</v>
      </c>
      <c r="R22" s="46">
        <f t="shared" si="6"/>
        <v>0</v>
      </c>
      <c r="S22" s="44">
        <f t="shared" si="6"/>
        <v>0</v>
      </c>
      <c r="T22" s="46">
        <f t="shared" si="6"/>
        <v>0</v>
      </c>
      <c r="U22" s="44">
        <f t="shared" si="6"/>
        <v>0</v>
      </c>
      <c r="V22" s="46">
        <f t="shared" si="6"/>
        <v>0</v>
      </c>
      <c r="W22" s="44">
        <f t="shared" si="6"/>
        <v>0</v>
      </c>
      <c r="X22" s="46">
        <f t="shared" si="6"/>
        <v>0</v>
      </c>
      <c r="Y22" s="44">
        <f t="shared" si="6"/>
        <v>0</v>
      </c>
      <c r="Z22" s="46">
        <f t="shared" si="6"/>
        <v>0</v>
      </c>
      <c r="AA22" s="44">
        <f t="shared" si="6"/>
        <v>0</v>
      </c>
      <c r="AB22" s="46">
        <f t="shared" si="6"/>
        <v>0</v>
      </c>
      <c r="AC22" s="44">
        <f t="shared" si="6"/>
        <v>0</v>
      </c>
      <c r="AD22" s="46">
        <f t="shared" si="6"/>
        <v>0</v>
      </c>
      <c r="AE22" s="44">
        <f t="shared" si="6"/>
        <v>0</v>
      </c>
      <c r="AF22" s="65"/>
    </row>
    <row r="23" spans="1:32" s="48" customFormat="1" ht="18.75" hidden="1" x14ac:dyDescent="0.3">
      <c r="A23" s="49" t="s">
        <v>29</v>
      </c>
      <c r="B23" s="50">
        <f>H23+J23+L23+N23+P23+R23+T23+V23+X23+Z23+AB23+AD23</f>
        <v>0</v>
      </c>
      <c r="C23" s="50">
        <f>H23+J23+L23+N23+P23+R23+T23+V23+X23+Z23</f>
        <v>0</v>
      </c>
      <c r="D23" s="50">
        <f>C23</f>
        <v>0</v>
      </c>
      <c r="E23" s="50">
        <f>I23+K23+M23+O23+Q23+S23+U23+W23+Y23+AA23+AC23+AE23</f>
        <v>0</v>
      </c>
      <c r="F23" s="51">
        <f t="shared" si="1"/>
        <v>0</v>
      </c>
      <c r="G23" s="51">
        <f t="shared" si="2"/>
        <v>0</v>
      </c>
      <c r="H23" s="52">
        <v>0</v>
      </c>
      <c r="I23" s="53">
        <v>0</v>
      </c>
      <c r="J23" s="52">
        <v>0</v>
      </c>
      <c r="K23" s="53">
        <v>0</v>
      </c>
      <c r="L23" s="52">
        <v>0</v>
      </c>
      <c r="M23" s="53">
        <v>0</v>
      </c>
      <c r="N23" s="52">
        <v>0</v>
      </c>
      <c r="O23" s="53">
        <v>0</v>
      </c>
      <c r="P23" s="52">
        <v>0</v>
      </c>
      <c r="Q23" s="53">
        <v>0</v>
      </c>
      <c r="R23" s="52">
        <v>0</v>
      </c>
      <c r="S23" s="50">
        <v>0</v>
      </c>
      <c r="T23" s="52">
        <v>0</v>
      </c>
      <c r="U23" s="50">
        <v>0</v>
      </c>
      <c r="V23" s="52">
        <v>0</v>
      </c>
      <c r="W23" s="50">
        <v>0</v>
      </c>
      <c r="X23" s="52">
        <v>0</v>
      </c>
      <c r="Y23" s="50">
        <v>0</v>
      </c>
      <c r="Z23" s="52">
        <v>0</v>
      </c>
      <c r="AA23" s="50">
        <v>0</v>
      </c>
      <c r="AB23" s="52">
        <v>0</v>
      </c>
      <c r="AC23" s="50">
        <v>0</v>
      </c>
      <c r="AD23" s="52">
        <v>0</v>
      </c>
      <c r="AE23" s="50">
        <v>0</v>
      </c>
      <c r="AF23" s="65"/>
    </row>
    <row r="24" spans="1:32" s="48" customFormat="1" ht="18.75" hidden="1" x14ac:dyDescent="0.3">
      <c r="A24" s="49" t="s">
        <v>30</v>
      </c>
      <c r="B24" s="50">
        <f>H24+J24+L24+N24+P24+R24+T24+V24+X24+Z24+AB24+AD24</f>
        <v>0</v>
      </c>
      <c r="C24" s="50">
        <f>H24+J24+L24+N24+P24+R24+T24+V24+X24+Z24+AB24+AD24</f>
        <v>0</v>
      </c>
      <c r="D24" s="50">
        <f>C24</f>
        <v>0</v>
      </c>
      <c r="E24" s="50">
        <f>I24+K24+M24+O24+Q24+S24+U24+W24+Y24+AA24+AC24+AE24</f>
        <v>0</v>
      </c>
      <c r="F24" s="51">
        <f t="shared" si="1"/>
        <v>0</v>
      </c>
      <c r="G24" s="51">
        <f t="shared" si="2"/>
        <v>0</v>
      </c>
      <c r="H24" s="52">
        <v>0</v>
      </c>
      <c r="I24" s="53">
        <v>0</v>
      </c>
      <c r="J24" s="52">
        <v>0</v>
      </c>
      <c r="K24" s="53">
        <v>0</v>
      </c>
      <c r="L24" s="52">
        <v>0</v>
      </c>
      <c r="M24" s="53">
        <v>0</v>
      </c>
      <c r="N24" s="52">
        <v>0</v>
      </c>
      <c r="O24" s="53">
        <v>0</v>
      </c>
      <c r="P24" s="52"/>
      <c r="Q24" s="53"/>
      <c r="R24" s="52"/>
      <c r="S24" s="50"/>
      <c r="T24" s="52">
        <v>0</v>
      </c>
      <c r="U24" s="50">
        <v>0</v>
      </c>
      <c r="V24" s="52">
        <v>0</v>
      </c>
      <c r="W24" s="50">
        <v>0</v>
      </c>
      <c r="X24" s="52"/>
      <c r="Y24" s="50"/>
      <c r="Z24" s="52">
        <v>0</v>
      </c>
      <c r="AA24" s="50">
        <v>0</v>
      </c>
      <c r="AB24" s="52">
        <v>0</v>
      </c>
      <c r="AC24" s="50">
        <v>0</v>
      </c>
      <c r="AD24" s="52"/>
      <c r="AE24" s="50"/>
      <c r="AF24" s="65"/>
    </row>
    <row r="25" spans="1:32" s="48" customFormat="1" ht="18.75" hidden="1" x14ac:dyDescent="0.3">
      <c r="A25" s="49" t="s">
        <v>31</v>
      </c>
      <c r="B25" s="50">
        <f>H25+J25+L25+N25+P25+R25+T25+V25+X25+Z25+AB25+AD25</f>
        <v>0</v>
      </c>
      <c r="C25" s="50">
        <f>H25+J25+L25+N25+P25+R25+T25+V25+X25+Z25</f>
        <v>0</v>
      </c>
      <c r="D25" s="50">
        <f>C25</f>
        <v>0</v>
      </c>
      <c r="E25" s="50">
        <f>I25+K25+M25+O25+Q25+S25+U25+W25+Y25+AA25+AC25+AE25</f>
        <v>0</v>
      </c>
      <c r="F25" s="51">
        <f t="shared" si="1"/>
        <v>0</v>
      </c>
      <c r="G25" s="51">
        <f t="shared" si="2"/>
        <v>0</v>
      </c>
      <c r="H25" s="52">
        <v>0</v>
      </c>
      <c r="I25" s="53">
        <v>0</v>
      </c>
      <c r="J25" s="52">
        <v>0</v>
      </c>
      <c r="K25" s="53">
        <v>0</v>
      </c>
      <c r="L25" s="52">
        <v>0</v>
      </c>
      <c r="M25" s="53">
        <v>0</v>
      </c>
      <c r="N25" s="52">
        <v>0</v>
      </c>
      <c r="O25" s="53">
        <v>0</v>
      </c>
      <c r="P25" s="52">
        <v>0</v>
      </c>
      <c r="Q25" s="53">
        <v>0</v>
      </c>
      <c r="R25" s="52">
        <v>0</v>
      </c>
      <c r="S25" s="50">
        <v>0</v>
      </c>
      <c r="T25" s="52">
        <v>0</v>
      </c>
      <c r="U25" s="50">
        <v>0</v>
      </c>
      <c r="V25" s="52">
        <v>0</v>
      </c>
      <c r="W25" s="50">
        <v>0</v>
      </c>
      <c r="X25" s="52">
        <v>0</v>
      </c>
      <c r="Y25" s="50">
        <v>0</v>
      </c>
      <c r="Z25" s="52">
        <v>0</v>
      </c>
      <c r="AA25" s="50">
        <v>0</v>
      </c>
      <c r="AB25" s="52">
        <v>0</v>
      </c>
      <c r="AC25" s="50">
        <v>0</v>
      </c>
      <c r="AD25" s="52">
        <v>0</v>
      </c>
      <c r="AE25" s="50">
        <v>0</v>
      </c>
      <c r="AF25" s="65"/>
    </row>
    <row r="26" spans="1:32" s="48" customFormat="1" ht="18.75" hidden="1" x14ac:dyDescent="0.3">
      <c r="A26" s="49" t="s">
        <v>32</v>
      </c>
      <c r="B26" s="50">
        <f>H26+J26+L26+N26+P26+R26+T26+V26+X26+Z26+AB26+AD26</f>
        <v>0</v>
      </c>
      <c r="C26" s="50">
        <f>H26+J26+L26+N26+P26+R26+T26+V26+X26+Z26</f>
        <v>0</v>
      </c>
      <c r="D26" s="50">
        <f>C26</f>
        <v>0</v>
      </c>
      <c r="E26" s="50">
        <f>I26+K26+M26+O26+Q26+S26+U26+W26+Y26+AA26+AC26+AE26</f>
        <v>0</v>
      </c>
      <c r="F26" s="51">
        <f t="shared" si="1"/>
        <v>0</v>
      </c>
      <c r="G26" s="51">
        <f t="shared" si="2"/>
        <v>0</v>
      </c>
      <c r="H26" s="52">
        <v>0</v>
      </c>
      <c r="I26" s="53">
        <v>0</v>
      </c>
      <c r="J26" s="52">
        <v>0</v>
      </c>
      <c r="K26" s="53">
        <v>0</v>
      </c>
      <c r="L26" s="52">
        <v>0</v>
      </c>
      <c r="M26" s="53">
        <v>0</v>
      </c>
      <c r="N26" s="52">
        <v>0</v>
      </c>
      <c r="O26" s="53">
        <v>0</v>
      </c>
      <c r="P26" s="52">
        <v>0</v>
      </c>
      <c r="Q26" s="53">
        <v>0</v>
      </c>
      <c r="R26" s="52">
        <v>0</v>
      </c>
      <c r="S26" s="50">
        <v>0</v>
      </c>
      <c r="T26" s="52">
        <v>0</v>
      </c>
      <c r="U26" s="50">
        <v>0</v>
      </c>
      <c r="V26" s="52">
        <v>0</v>
      </c>
      <c r="W26" s="50">
        <v>0</v>
      </c>
      <c r="X26" s="52">
        <v>0</v>
      </c>
      <c r="Y26" s="50">
        <v>0</v>
      </c>
      <c r="Z26" s="52">
        <v>0</v>
      </c>
      <c r="AA26" s="50">
        <v>0</v>
      </c>
      <c r="AB26" s="52">
        <v>0</v>
      </c>
      <c r="AC26" s="50">
        <v>0</v>
      </c>
      <c r="AD26" s="52">
        <v>0</v>
      </c>
      <c r="AE26" s="50">
        <v>0</v>
      </c>
      <c r="AF26" s="66"/>
    </row>
    <row r="27" spans="1:32" s="41" customFormat="1" ht="93.75" x14ac:dyDescent="0.3">
      <c r="A27" s="56" t="s">
        <v>35</v>
      </c>
      <c r="B27" s="38">
        <f>B28</f>
        <v>255831.976</v>
      </c>
      <c r="C27" s="38">
        <f>C28</f>
        <v>22533.976999999999</v>
      </c>
      <c r="D27" s="38">
        <f t="shared" ref="D27:AE27" si="7">D28</f>
        <v>22533.976999999999</v>
      </c>
      <c r="E27" s="38">
        <f t="shared" si="7"/>
        <v>15078.140000000001</v>
      </c>
      <c r="F27" s="39">
        <f t="shared" si="1"/>
        <v>5.8937667744863926</v>
      </c>
      <c r="G27" s="39">
        <f t="shared" si="2"/>
        <v>66.912911111962188</v>
      </c>
      <c r="H27" s="38">
        <f t="shared" si="7"/>
        <v>22420.116999999998</v>
      </c>
      <c r="I27" s="38">
        <f t="shared" si="7"/>
        <v>14964.28</v>
      </c>
      <c r="J27" s="38">
        <f t="shared" si="7"/>
        <v>25031.552</v>
      </c>
      <c r="K27" s="38">
        <f t="shared" si="7"/>
        <v>0</v>
      </c>
      <c r="L27" s="38">
        <f t="shared" si="7"/>
        <v>16930.078999999998</v>
      </c>
      <c r="M27" s="38">
        <f t="shared" si="7"/>
        <v>0</v>
      </c>
      <c r="N27" s="38">
        <f t="shared" si="7"/>
        <v>25622.229000000003</v>
      </c>
      <c r="O27" s="38">
        <f t="shared" si="7"/>
        <v>0</v>
      </c>
      <c r="P27" s="38">
        <f t="shared" si="7"/>
        <v>18292.879000000001</v>
      </c>
      <c r="Q27" s="38">
        <f t="shared" si="7"/>
        <v>0</v>
      </c>
      <c r="R27" s="38">
        <f t="shared" si="7"/>
        <v>23240.424000000003</v>
      </c>
      <c r="S27" s="38">
        <f t="shared" si="7"/>
        <v>0</v>
      </c>
      <c r="T27" s="38">
        <f t="shared" si="7"/>
        <v>25133.789000000001</v>
      </c>
      <c r="U27" s="38">
        <f t="shared" si="7"/>
        <v>0</v>
      </c>
      <c r="V27" s="38">
        <f t="shared" si="7"/>
        <v>15555.019000000002</v>
      </c>
      <c r="W27" s="38">
        <f t="shared" si="7"/>
        <v>0</v>
      </c>
      <c r="X27" s="38">
        <f t="shared" si="7"/>
        <v>13108.089000000002</v>
      </c>
      <c r="Y27" s="38">
        <f t="shared" si="7"/>
        <v>0</v>
      </c>
      <c r="Z27" s="38">
        <f t="shared" si="7"/>
        <v>22562.519</v>
      </c>
      <c r="AA27" s="38">
        <f t="shared" si="7"/>
        <v>0</v>
      </c>
      <c r="AB27" s="38">
        <f t="shared" si="7"/>
        <v>14443.767999999998</v>
      </c>
      <c r="AC27" s="38">
        <f t="shared" si="7"/>
        <v>0</v>
      </c>
      <c r="AD27" s="38">
        <f t="shared" si="7"/>
        <v>28098.932000000001</v>
      </c>
      <c r="AE27" s="38">
        <f t="shared" si="7"/>
        <v>0</v>
      </c>
      <c r="AF27" s="57"/>
    </row>
    <row r="28" spans="1:32" s="48" customFormat="1" ht="18.75" x14ac:dyDescent="0.3">
      <c r="A28" s="58" t="s">
        <v>28</v>
      </c>
      <c r="B28" s="43">
        <f>B34+B46+B58+B64+B52</f>
        <v>255831.976</v>
      </c>
      <c r="C28" s="43">
        <f>C34+C46+C58+C64+C52</f>
        <v>22533.976999999999</v>
      </c>
      <c r="D28" s="43">
        <f>D34+D46+D58+D64+D52</f>
        <v>22533.976999999999</v>
      </c>
      <c r="E28" s="43">
        <f>E34+E46+E58+E64+E52</f>
        <v>15078.140000000001</v>
      </c>
      <c r="F28" s="45">
        <f t="shared" si="1"/>
        <v>5.8937667744863926</v>
      </c>
      <c r="G28" s="45">
        <f t="shared" si="2"/>
        <v>66.912911111962188</v>
      </c>
      <c r="H28" s="46">
        <f t="shared" ref="H28:W32" si="8">H34+H46+H58+H64</f>
        <v>22420.116999999998</v>
      </c>
      <c r="I28" s="43">
        <f t="shared" si="8"/>
        <v>14964.28</v>
      </c>
      <c r="J28" s="46">
        <f t="shared" si="8"/>
        <v>25031.552</v>
      </c>
      <c r="K28" s="43">
        <f t="shared" si="8"/>
        <v>0</v>
      </c>
      <c r="L28" s="46">
        <f t="shared" si="8"/>
        <v>16930.078999999998</v>
      </c>
      <c r="M28" s="43">
        <f t="shared" si="8"/>
        <v>0</v>
      </c>
      <c r="N28" s="46">
        <f>N34+N46+N58+N64+N54</f>
        <v>25622.229000000003</v>
      </c>
      <c r="O28" s="43">
        <f>O34+O46+O58+O64</f>
        <v>0</v>
      </c>
      <c r="P28" s="46">
        <f>P34+P46+P58+P64+P52</f>
        <v>18292.879000000001</v>
      </c>
      <c r="Q28" s="43">
        <f>Q34+Q46+Q58+Q64</f>
        <v>0</v>
      </c>
      <c r="R28" s="46">
        <f>R34+R46+R58+R64+R52</f>
        <v>23240.424000000003</v>
      </c>
      <c r="S28" s="43">
        <f>S34+S46+S58+S64</f>
        <v>0</v>
      </c>
      <c r="T28" s="46">
        <f>T34+T46+T58+T64+T52</f>
        <v>25133.789000000001</v>
      </c>
      <c r="U28" s="43">
        <f>U34+U46+U58+U64</f>
        <v>0</v>
      </c>
      <c r="V28" s="46">
        <f>V34+V46+V58+V64+V52</f>
        <v>15555.019000000002</v>
      </c>
      <c r="W28" s="43">
        <f>W34+W46+W58+W64</f>
        <v>0</v>
      </c>
      <c r="X28" s="46">
        <f>X34+X46+X58+X64+X52</f>
        <v>13108.089000000002</v>
      </c>
      <c r="Y28" s="43">
        <f>Y34+Y46+Y58+Y64</f>
        <v>0</v>
      </c>
      <c r="Z28" s="46">
        <f>Z34+Z46+Z58+Z64+Z52</f>
        <v>22562.519</v>
      </c>
      <c r="AA28" s="43">
        <f>AA34+AA46+AA58+AA64</f>
        <v>0</v>
      </c>
      <c r="AB28" s="46">
        <f>AB34+AB46+AB58+AB64+AB52</f>
        <v>14443.767999999998</v>
      </c>
      <c r="AC28" s="43">
        <f>AC34+AC46+AC58+AC64</f>
        <v>0</v>
      </c>
      <c r="AD28" s="46">
        <f>AD34+AD46+AD58+AD64+AD52</f>
        <v>28098.932000000001</v>
      </c>
      <c r="AE28" s="43">
        <f>AE34+AE46+AE58+AE64</f>
        <v>0</v>
      </c>
      <c r="AF28" s="67"/>
    </row>
    <row r="29" spans="1:32" s="48" customFormat="1" ht="18.75" x14ac:dyDescent="0.3">
      <c r="A29" s="49" t="s">
        <v>29</v>
      </c>
      <c r="B29" s="50">
        <f>H29+J29+L29+N29+P29+R29+T29+V29+X29+Z29+AB29+AD29</f>
        <v>0</v>
      </c>
      <c r="C29" s="50">
        <f>C35+C47+C59+C65</f>
        <v>0</v>
      </c>
      <c r="D29" s="53">
        <f t="shared" ref="D29:E32" si="9">D35+D47+D59+D65</f>
        <v>0</v>
      </c>
      <c r="E29" s="50">
        <f t="shared" si="9"/>
        <v>0</v>
      </c>
      <c r="F29" s="51">
        <f t="shared" si="1"/>
        <v>0</v>
      </c>
      <c r="G29" s="51">
        <f t="shared" si="2"/>
        <v>0</v>
      </c>
      <c r="H29" s="52">
        <f t="shared" si="8"/>
        <v>0</v>
      </c>
      <c r="I29" s="50">
        <f t="shared" si="8"/>
        <v>0</v>
      </c>
      <c r="J29" s="52">
        <f t="shared" si="8"/>
        <v>0</v>
      </c>
      <c r="K29" s="50">
        <f t="shared" si="8"/>
        <v>0</v>
      </c>
      <c r="L29" s="52">
        <f t="shared" si="8"/>
        <v>0</v>
      </c>
      <c r="M29" s="50">
        <f t="shared" si="8"/>
        <v>0</v>
      </c>
      <c r="N29" s="52">
        <f>N35+N47+N59+N65</f>
        <v>0</v>
      </c>
      <c r="O29" s="50">
        <f>O35+O47+O59+O65</f>
        <v>0</v>
      </c>
      <c r="P29" s="52">
        <f>P35+P47+P59+P65</f>
        <v>0</v>
      </c>
      <c r="Q29" s="50">
        <f>Q35+Q47+Q59+Q65</f>
        <v>0</v>
      </c>
      <c r="R29" s="52">
        <f>R35+R47+R59+R65</f>
        <v>0</v>
      </c>
      <c r="S29" s="50">
        <f>S35+S47+S59+S65</f>
        <v>0</v>
      </c>
      <c r="T29" s="52">
        <f>T35+T47+T59+T65</f>
        <v>0</v>
      </c>
      <c r="U29" s="50">
        <f>U35+U47+U59+U65</f>
        <v>0</v>
      </c>
      <c r="V29" s="52">
        <f>V35+V47+V59+V65</f>
        <v>0</v>
      </c>
      <c r="W29" s="50">
        <f>W35+W47+W59+W65</f>
        <v>0</v>
      </c>
      <c r="X29" s="52">
        <f>X35+X47+X59+X65</f>
        <v>0</v>
      </c>
      <c r="Y29" s="50">
        <f>Y35+Y47+Y59+Y65</f>
        <v>0</v>
      </c>
      <c r="Z29" s="52">
        <f>Z35+Z47+Z59+Z65</f>
        <v>0</v>
      </c>
      <c r="AA29" s="50">
        <f>AA35+AA47+AA59+AA65</f>
        <v>0</v>
      </c>
      <c r="AB29" s="52">
        <f>AB35+AB47+AB59+AB65</f>
        <v>0</v>
      </c>
      <c r="AC29" s="50">
        <f>AC35+AC47+AC59+AC65</f>
        <v>0</v>
      </c>
      <c r="AD29" s="52">
        <f>AD35+AD47+AD59+AD65</f>
        <v>0</v>
      </c>
      <c r="AE29" s="50">
        <f>AE35+AE47+AE59+AE65</f>
        <v>0</v>
      </c>
      <c r="AF29" s="67"/>
    </row>
    <row r="30" spans="1:32" s="48" customFormat="1" ht="18.75" x14ac:dyDescent="0.3">
      <c r="A30" s="49" t="s">
        <v>30</v>
      </c>
      <c r="B30" s="50">
        <f>H30+J30+L30+N30+P30+R30+T30+V30+X30+Z30+AB30+AD30</f>
        <v>255831.97600000002</v>
      </c>
      <c r="C30" s="50">
        <f>C36+C48+C60+C66+C54</f>
        <v>22533.976999999999</v>
      </c>
      <c r="D30" s="50">
        <f>D36+D48+D60+D66+D54</f>
        <v>22533.976999999999</v>
      </c>
      <c r="E30" s="50">
        <f>E36+E48+E60+E66+E54</f>
        <v>15078.140000000001</v>
      </c>
      <c r="F30" s="51">
        <f t="shared" si="1"/>
        <v>5.8937667744863917</v>
      </c>
      <c r="G30" s="51">
        <f t="shared" si="2"/>
        <v>66.912911111962188</v>
      </c>
      <c r="H30" s="52">
        <f t="shared" ref="H30:AE30" si="10">H36+H48+H60+H66+H54</f>
        <v>22533.976999999999</v>
      </c>
      <c r="I30" s="50">
        <f t="shared" si="10"/>
        <v>15078.140000000001</v>
      </c>
      <c r="J30" s="52">
        <f t="shared" si="10"/>
        <v>30196.412</v>
      </c>
      <c r="K30" s="50">
        <f t="shared" si="10"/>
        <v>0</v>
      </c>
      <c r="L30" s="52">
        <f t="shared" si="10"/>
        <v>17043.938999999998</v>
      </c>
      <c r="M30" s="50">
        <f t="shared" si="10"/>
        <v>0</v>
      </c>
      <c r="N30" s="52">
        <f t="shared" si="10"/>
        <v>25622.229000000003</v>
      </c>
      <c r="O30" s="50">
        <f t="shared" si="10"/>
        <v>0</v>
      </c>
      <c r="P30" s="52">
        <f t="shared" si="10"/>
        <v>18292.879000000001</v>
      </c>
      <c r="Q30" s="50">
        <f t="shared" si="10"/>
        <v>0</v>
      </c>
      <c r="R30" s="52">
        <f t="shared" si="10"/>
        <v>23240.424000000003</v>
      </c>
      <c r="S30" s="50">
        <f t="shared" si="10"/>
        <v>0</v>
      </c>
      <c r="T30" s="52">
        <f t="shared" si="10"/>
        <v>25133.789000000001</v>
      </c>
      <c r="U30" s="50">
        <f t="shared" si="10"/>
        <v>0</v>
      </c>
      <c r="V30" s="52">
        <f t="shared" si="10"/>
        <v>15555.019000000002</v>
      </c>
      <c r="W30" s="50">
        <f t="shared" si="10"/>
        <v>0</v>
      </c>
      <c r="X30" s="52">
        <f t="shared" si="10"/>
        <v>13108.089000000002</v>
      </c>
      <c r="Y30" s="50">
        <f t="shared" si="10"/>
        <v>0</v>
      </c>
      <c r="Z30" s="52">
        <f t="shared" si="10"/>
        <v>22562.519</v>
      </c>
      <c r="AA30" s="50">
        <f t="shared" si="10"/>
        <v>0</v>
      </c>
      <c r="AB30" s="52">
        <f t="shared" si="10"/>
        <v>14443.767999999998</v>
      </c>
      <c r="AC30" s="50">
        <f t="shared" si="10"/>
        <v>0</v>
      </c>
      <c r="AD30" s="52">
        <f t="shared" si="10"/>
        <v>28098.932000000001</v>
      </c>
      <c r="AE30" s="50">
        <f t="shared" si="10"/>
        <v>0</v>
      </c>
      <c r="AF30" s="67"/>
    </row>
    <row r="31" spans="1:32" s="48" customFormat="1" ht="18.75" x14ac:dyDescent="0.3">
      <c r="A31" s="49" t="s">
        <v>31</v>
      </c>
      <c r="B31" s="50">
        <f>H31+J31+L31+N31+P31+R31+T31+V31+X31+Z31+AB31+AD31</f>
        <v>0</v>
      </c>
      <c r="C31" s="50">
        <f>C37+C49+C61+C67</f>
        <v>0</v>
      </c>
      <c r="D31" s="50">
        <f t="shared" si="9"/>
        <v>0</v>
      </c>
      <c r="E31" s="50">
        <f t="shared" si="9"/>
        <v>0</v>
      </c>
      <c r="F31" s="51">
        <f t="shared" si="1"/>
        <v>0</v>
      </c>
      <c r="G31" s="51">
        <f t="shared" si="2"/>
        <v>0</v>
      </c>
      <c r="H31" s="52">
        <f t="shared" si="8"/>
        <v>0</v>
      </c>
      <c r="I31" s="50">
        <f t="shared" si="8"/>
        <v>0</v>
      </c>
      <c r="J31" s="52">
        <f t="shared" si="8"/>
        <v>0</v>
      </c>
      <c r="K31" s="50">
        <f t="shared" si="8"/>
        <v>0</v>
      </c>
      <c r="L31" s="52">
        <f t="shared" si="8"/>
        <v>0</v>
      </c>
      <c r="M31" s="50">
        <f t="shared" si="8"/>
        <v>0</v>
      </c>
      <c r="N31" s="52">
        <f t="shared" si="8"/>
        <v>0</v>
      </c>
      <c r="O31" s="50">
        <f t="shared" si="8"/>
        <v>0</v>
      </c>
      <c r="P31" s="52">
        <f t="shared" si="8"/>
        <v>0</v>
      </c>
      <c r="Q31" s="50">
        <f t="shared" si="8"/>
        <v>0</v>
      </c>
      <c r="R31" s="52">
        <f t="shared" si="8"/>
        <v>0</v>
      </c>
      <c r="S31" s="50">
        <f t="shared" si="8"/>
        <v>0</v>
      </c>
      <c r="T31" s="52">
        <f t="shared" si="8"/>
        <v>0</v>
      </c>
      <c r="U31" s="50">
        <f t="shared" si="8"/>
        <v>0</v>
      </c>
      <c r="V31" s="52">
        <f t="shared" si="8"/>
        <v>0</v>
      </c>
      <c r="W31" s="50">
        <f t="shared" si="8"/>
        <v>0</v>
      </c>
      <c r="X31" s="52">
        <f t="shared" ref="X31:AE32" si="11">X37+X49+X61+X67</f>
        <v>0</v>
      </c>
      <c r="Y31" s="50">
        <f t="shared" si="11"/>
        <v>0</v>
      </c>
      <c r="Z31" s="52">
        <f t="shared" si="11"/>
        <v>0</v>
      </c>
      <c r="AA31" s="50">
        <f t="shared" si="11"/>
        <v>0</v>
      </c>
      <c r="AB31" s="52">
        <f t="shared" si="11"/>
        <v>0</v>
      </c>
      <c r="AC31" s="50">
        <f t="shared" si="11"/>
        <v>0</v>
      </c>
      <c r="AD31" s="52">
        <f t="shared" si="11"/>
        <v>0</v>
      </c>
      <c r="AE31" s="50">
        <f t="shared" si="11"/>
        <v>0</v>
      </c>
      <c r="AF31" s="67"/>
    </row>
    <row r="32" spans="1:32" s="48" customFormat="1" ht="18.75" x14ac:dyDescent="0.3">
      <c r="A32" s="49" t="s">
        <v>32</v>
      </c>
      <c r="B32" s="50">
        <f>H32+J32+L32+N32+P32+R32+T32+V32+X32+Z32+AB32+AD32</f>
        <v>0</v>
      </c>
      <c r="C32" s="50">
        <f>C38+C50+C62+C68</f>
        <v>0</v>
      </c>
      <c r="D32" s="50">
        <f t="shared" si="9"/>
        <v>0</v>
      </c>
      <c r="E32" s="50">
        <f t="shared" si="9"/>
        <v>0</v>
      </c>
      <c r="F32" s="51">
        <f t="shared" si="1"/>
        <v>0</v>
      </c>
      <c r="G32" s="51">
        <f t="shared" si="2"/>
        <v>0</v>
      </c>
      <c r="H32" s="52">
        <f t="shared" si="8"/>
        <v>0</v>
      </c>
      <c r="I32" s="50">
        <f t="shared" si="8"/>
        <v>0</v>
      </c>
      <c r="J32" s="52">
        <f t="shared" si="8"/>
        <v>0</v>
      </c>
      <c r="K32" s="50">
        <f t="shared" si="8"/>
        <v>0</v>
      </c>
      <c r="L32" s="52">
        <f t="shared" si="8"/>
        <v>0</v>
      </c>
      <c r="M32" s="50">
        <f t="shared" si="8"/>
        <v>0</v>
      </c>
      <c r="N32" s="52">
        <f t="shared" si="8"/>
        <v>0</v>
      </c>
      <c r="O32" s="50">
        <f t="shared" si="8"/>
        <v>0</v>
      </c>
      <c r="P32" s="52">
        <f t="shared" si="8"/>
        <v>0</v>
      </c>
      <c r="Q32" s="50">
        <f t="shared" si="8"/>
        <v>0</v>
      </c>
      <c r="R32" s="52">
        <f t="shared" si="8"/>
        <v>0</v>
      </c>
      <c r="S32" s="50">
        <f t="shared" si="8"/>
        <v>0</v>
      </c>
      <c r="T32" s="52">
        <f t="shared" si="8"/>
        <v>0</v>
      </c>
      <c r="U32" s="50">
        <f t="shared" si="8"/>
        <v>0</v>
      </c>
      <c r="V32" s="52">
        <f t="shared" si="8"/>
        <v>0</v>
      </c>
      <c r="W32" s="50">
        <f t="shared" si="8"/>
        <v>0</v>
      </c>
      <c r="X32" s="52">
        <f t="shared" si="11"/>
        <v>0</v>
      </c>
      <c r="Y32" s="50">
        <f t="shared" si="11"/>
        <v>0</v>
      </c>
      <c r="Z32" s="52">
        <f t="shared" si="11"/>
        <v>0</v>
      </c>
      <c r="AA32" s="50">
        <f t="shared" si="11"/>
        <v>0</v>
      </c>
      <c r="AB32" s="52">
        <f t="shared" si="11"/>
        <v>0</v>
      </c>
      <c r="AC32" s="50">
        <f t="shared" si="11"/>
        <v>0</v>
      </c>
      <c r="AD32" s="52">
        <f t="shared" si="11"/>
        <v>0</v>
      </c>
      <c r="AE32" s="50">
        <f t="shared" si="11"/>
        <v>0</v>
      </c>
      <c r="AF32" s="67"/>
    </row>
    <row r="33" spans="1:36" s="64" customFormat="1" ht="75" x14ac:dyDescent="0.3">
      <c r="A33" s="68" t="s">
        <v>36</v>
      </c>
      <c r="B33" s="44">
        <f>B34</f>
        <v>32053.9</v>
      </c>
      <c r="C33" s="44">
        <f t="shared" ref="C33:AE33" si="12">C34</f>
        <v>4425.66</v>
      </c>
      <c r="D33" s="44">
        <f t="shared" si="12"/>
        <v>4425.66</v>
      </c>
      <c r="E33" s="44">
        <f t="shared" si="12"/>
        <v>2612.9</v>
      </c>
      <c r="F33" s="45">
        <f t="shared" si="1"/>
        <v>8.1515821787676384</v>
      </c>
      <c r="G33" s="45">
        <f t="shared" si="2"/>
        <v>59.039781637089163</v>
      </c>
      <c r="H33" s="46">
        <f t="shared" si="12"/>
        <v>4425.66</v>
      </c>
      <c r="I33" s="44">
        <f t="shared" si="12"/>
        <v>2612.9</v>
      </c>
      <c r="J33" s="46">
        <f t="shared" si="12"/>
        <v>3016.1</v>
      </c>
      <c r="K33" s="44">
        <f t="shared" si="12"/>
        <v>0</v>
      </c>
      <c r="L33" s="46">
        <f t="shared" si="12"/>
        <v>1556.8</v>
      </c>
      <c r="M33" s="44">
        <f t="shared" si="12"/>
        <v>0</v>
      </c>
      <c r="N33" s="46">
        <f t="shared" si="12"/>
        <v>2973.2</v>
      </c>
      <c r="O33" s="44">
        <f t="shared" si="12"/>
        <v>0</v>
      </c>
      <c r="P33" s="46">
        <f t="shared" si="12"/>
        <v>2043.4</v>
      </c>
      <c r="Q33" s="44">
        <f t="shared" si="12"/>
        <v>0</v>
      </c>
      <c r="R33" s="46">
        <f t="shared" si="12"/>
        <v>3628.8</v>
      </c>
      <c r="S33" s="44">
        <f t="shared" si="12"/>
        <v>0</v>
      </c>
      <c r="T33" s="46">
        <f t="shared" si="12"/>
        <v>2074</v>
      </c>
      <c r="U33" s="44">
        <f t="shared" si="12"/>
        <v>0</v>
      </c>
      <c r="V33" s="46">
        <f t="shared" si="12"/>
        <v>2088.8000000000002</v>
      </c>
      <c r="W33" s="44">
        <f t="shared" si="12"/>
        <v>0</v>
      </c>
      <c r="X33" s="46">
        <f t="shared" si="12"/>
        <v>1571.7</v>
      </c>
      <c r="Y33" s="44">
        <f t="shared" si="12"/>
        <v>0</v>
      </c>
      <c r="Z33" s="46">
        <f t="shared" si="12"/>
        <v>2883.2</v>
      </c>
      <c r="AA33" s="44">
        <f t="shared" si="12"/>
        <v>0</v>
      </c>
      <c r="AB33" s="46">
        <f t="shared" si="12"/>
        <v>1647.7</v>
      </c>
      <c r="AC33" s="44">
        <f t="shared" si="12"/>
        <v>0</v>
      </c>
      <c r="AD33" s="46">
        <f t="shared" si="12"/>
        <v>4144.54</v>
      </c>
      <c r="AE33" s="44">
        <f t="shared" si="12"/>
        <v>0</v>
      </c>
      <c r="AF33" s="69" t="s">
        <v>37</v>
      </c>
    </row>
    <row r="34" spans="1:36" s="48" customFormat="1" ht="18.75" x14ac:dyDescent="0.3">
      <c r="A34" s="58" t="s">
        <v>28</v>
      </c>
      <c r="B34" s="43">
        <f>SUM(B35:B38)</f>
        <v>32053.9</v>
      </c>
      <c r="C34" s="43">
        <f>SUM(C35:C38)</f>
        <v>4425.66</v>
      </c>
      <c r="D34" s="43">
        <f>SUM(D35:D38)</f>
        <v>4425.66</v>
      </c>
      <c r="E34" s="44">
        <f>SUM(E35:E38)</f>
        <v>2612.9</v>
      </c>
      <c r="F34" s="45">
        <f t="shared" si="1"/>
        <v>8.1515821787676384</v>
      </c>
      <c r="G34" s="45">
        <f t="shared" si="2"/>
        <v>59.039781637089163</v>
      </c>
      <c r="H34" s="46">
        <f t="shared" ref="H34:AE34" si="13">SUM(H35:H38)</f>
        <v>4425.66</v>
      </c>
      <c r="I34" s="44">
        <f>SUM(I35:I38)</f>
        <v>2612.9</v>
      </c>
      <c r="J34" s="46">
        <f t="shared" si="13"/>
        <v>3016.1</v>
      </c>
      <c r="K34" s="44">
        <f>SUM(K35:K38)</f>
        <v>0</v>
      </c>
      <c r="L34" s="46">
        <f t="shared" si="13"/>
        <v>1556.8</v>
      </c>
      <c r="M34" s="44">
        <f t="shared" si="13"/>
        <v>0</v>
      </c>
      <c r="N34" s="46">
        <f t="shared" si="13"/>
        <v>2973.2</v>
      </c>
      <c r="O34" s="44">
        <f t="shared" si="13"/>
        <v>0</v>
      </c>
      <c r="P34" s="46">
        <f t="shared" si="13"/>
        <v>2043.4</v>
      </c>
      <c r="Q34" s="44">
        <f t="shared" si="13"/>
        <v>0</v>
      </c>
      <c r="R34" s="46">
        <f t="shared" si="13"/>
        <v>3628.8</v>
      </c>
      <c r="S34" s="44">
        <f t="shared" si="13"/>
        <v>0</v>
      </c>
      <c r="T34" s="46">
        <f t="shared" si="13"/>
        <v>2074</v>
      </c>
      <c r="U34" s="44">
        <f t="shared" si="13"/>
        <v>0</v>
      </c>
      <c r="V34" s="46">
        <f t="shared" si="13"/>
        <v>2088.8000000000002</v>
      </c>
      <c r="W34" s="44">
        <f t="shared" si="13"/>
        <v>0</v>
      </c>
      <c r="X34" s="46">
        <f t="shared" si="13"/>
        <v>1571.7</v>
      </c>
      <c r="Y34" s="44">
        <f t="shared" si="13"/>
        <v>0</v>
      </c>
      <c r="Z34" s="46">
        <f t="shared" si="13"/>
        <v>2883.2</v>
      </c>
      <c r="AA34" s="44">
        <f t="shared" si="13"/>
        <v>0</v>
      </c>
      <c r="AB34" s="46">
        <f t="shared" si="13"/>
        <v>1647.7</v>
      </c>
      <c r="AC34" s="44">
        <f t="shared" si="13"/>
        <v>0</v>
      </c>
      <c r="AD34" s="46">
        <f t="shared" si="13"/>
        <v>4144.54</v>
      </c>
      <c r="AE34" s="44">
        <f t="shared" si="13"/>
        <v>0</v>
      </c>
      <c r="AF34" s="67"/>
    </row>
    <row r="35" spans="1:36" s="48" customFormat="1" ht="18.75" x14ac:dyDescent="0.3">
      <c r="A35" s="49" t="s">
        <v>29</v>
      </c>
      <c r="B35" s="50">
        <f>H35+J35+L35+N35+P35+R35+T35+V35+X35+Z35+AB35+AD35</f>
        <v>0</v>
      </c>
      <c r="C35" s="50">
        <f>H35+J35+L35+N35+P35+R35+T35+V35+X35+Z35</f>
        <v>0</v>
      </c>
      <c r="D35" s="50">
        <f>E35</f>
        <v>0</v>
      </c>
      <c r="E35" s="50">
        <f>I35+K35+M35+O35+Q35+S35+U35+W35+Y35+AA35+AC35+AE35</f>
        <v>0</v>
      </c>
      <c r="F35" s="51">
        <f t="shared" si="1"/>
        <v>0</v>
      </c>
      <c r="G35" s="51">
        <f t="shared" si="2"/>
        <v>0</v>
      </c>
      <c r="H35" s="52">
        <v>0</v>
      </c>
      <c r="I35" s="53">
        <v>0</v>
      </c>
      <c r="J35" s="52">
        <v>0</v>
      </c>
      <c r="K35" s="53">
        <v>0</v>
      </c>
      <c r="L35" s="52">
        <v>0</v>
      </c>
      <c r="M35" s="53">
        <v>0</v>
      </c>
      <c r="N35" s="52">
        <v>0</v>
      </c>
      <c r="O35" s="53">
        <v>0</v>
      </c>
      <c r="P35" s="52">
        <v>0</v>
      </c>
      <c r="Q35" s="53">
        <v>0</v>
      </c>
      <c r="R35" s="52">
        <v>0</v>
      </c>
      <c r="S35" s="53">
        <v>0</v>
      </c>
      <c r="T35" s="52">
        <v>0</v>
      </c>
      <c r="U35" s="53">
        <v>0</v>
      </c>
      <c r="V35" s="52">
        <v>0</v>
      </c>
      <c r="W35" s="53">
        <v>0</v>
      </c>
      <c r="X35" s="52">
        <v>0</v>
      </c>
      <c r="Y35" s="53">
        <v>0</v>
      </c>
      <c r="Z35" s="52">
        <v>0</v>
      </c>
      <c r="AA35" s="53">
        <v>0</v>
      </c>
      <c r="AB35" s="52">
        <v>0</v>
      </c>
      <c r="AC35" s="53">
        <v>0</v>
      </c>
      <c r="AD35" s="52">
        <v>0</v>
      </c>
      <c r="AE35" s="53">
        <v>0</v>
      </c>
      <c r="AF35" s="70"/>
    </row>
    <row r="36" spans="1:36" s="48" customFormat="1" ht="18.75" x14ac:dyDescent="0.3">
      <c r="A36" s="49" t="s">
        <v>30</v>
      </c>
      <c r="B36" s="50">
        <f>H36+J36+L36+N36+P36+R36+T36+V36+X36+Z36+AB36+AD36</f>
        <v>32053.9</v>
      </c>
      <c r="C36" s="50">
        <f>H36</f>
        <v>4425.66</v>
      </c>
      <c r="D36" s="50">
        <f>C36</f>
        <v>4425.66</v>
      </c>
      <c r="E36" s="50">
        <f>I36+K36+M36+O36+Q36+S36+U36+W36+Y36+AA36+AC36+AE36</f>
        <v>2612.9</v>
      </c>
      <c r="F36" s="54">
        <f t="shared" si="1"/>
        <v>8.1515821787676384</v>
      </c>
      <c r="G36" s="54">
        <f t="shared" si="2"/>
        <v>59.039781637089163</v>
      </c>
      <c r="H36" s="52">
        <v>4425.66</v>
      </c>
      <c r="I36" s="53">
        <v>2612.9</v>
      </c>
      <c r="J36" s="52">
        <v>3016.1</v>
      </c>
      <c r="K36" s="53"/>
      <c r="L36" s="52">
        <v>1556.8</v>
      </c>
      <c r="M36" s="53"/>
      <c r="N36" s="52">
        <v>2973.2</v>
      </c>
      <c r="O36" s="53"/>
      <c r="P36" s="52">
        <v>2043.4</v>
      </c>
      <c r="Q36" s="53"/>
      <c r="R36" s="52">
        <v>3628.8</v>
      </c>
      <c r="S36" s="53"/>
      <c r="T36" s="52">
        <v>2074</v>
      </c>
      <c r="U36" s="53"/>
      <c r="V36" s="52">
        <v>2088.8000000000002</v>
      </c>
      <c r="W36" s="53"/>
      <c r="X36" s="52">
        <v>1571.7</v>
      </c>
      <c r="Y36" s="53"/>
      <c r="Z36" s="52">
        <v>2883.2</v>
      </c>
      <c r="AA36" s="53"/>
      <c r="AB36" s="52">
        <v>1647.7</v>
      </c>
      <c r="AC36" s="53"/>
      <c r="AD36" s="52">
        <v>4144.54</v>
      </c>
      <c r="AE36" s="53"/>
      <c r="AF36" s="70"/>
    </row>
    <row r="37" spans="1:36" s="48" customFormat="1" ht="18.75" x14ac:dyDescent="0.3">
      <c r="A37" s="49" t="s">
        <v>31</v>
      </c>
      <c r="B37" s="50">
        <f>H37+J37+L37+N37+P37+R37+T37+V37+X37+Z37+AB37+AD37</f>
        <v>0</v>
      </c>
      <c r="C37" s="50">
        <f>H37+J37+L37+N37+P37+R37+T37+V37+X37+Z37</f>
        <v>0</v>
      </c>
      <c r="D37" s="50">
        <f>E37</f>
        <v>0</v>
      </c>
      <c r="E37" s="50">
        <f>I37+K37+M37+O37+Q37+S37+U37+W37+Y37+AA37+AC37+AE37</f>
        <v>0</v>
      </c>
      <c r="F37" s="51">
        <f t="shared" si="1"/>
        <v>0</v>
      </c>
      <c r="G37" s="51">
        <f t="shared" si="2"/>
        <v>0</v>
      </c>
      <c r="H37" s="52">
        <v>0</v>
      </c>
      <c r="I37" s="53">
        <v>0</v>
      </c>
      <c r="J37" s="52">
        <v>0</v>
      </c>
      <c r="K37" s="53">
        <v>0</v>
      </c>
      <c r="L37" s="52">
        <v>0</v>
      </c>
      <c r="M37" s="53">
        <v>0</v>
      </c>
      <c r="N37" s="52">
        <v>0</v>
      </c>
      <c r="O37" s="53">
        <v>0</v>
      </c>
      <c r="P37" s="52">
        <v>0</v>
      </c>
      <c r="Q37" s="53">
        <v>0</v>
      </c>
      <c r="R37" s="52">
        <v>0</v>
      </c>
      <c r="S37" s="53">
        <v>0</v>
      </c>
      <c r="T37" s="52">
        <v>0</v>
      </c>
      <c r="U37" s="53">
        <v>0</v>
      </c>
      <c r="V37" s="52">
        <v>0</v>
      </c>
      <c r="W37" s="53">
        <v>0</v>
      </c>
      <c r="X37" s="52">
        <v>0</v>
      </c>
      <c r="Y37" s="53">
        <v>0</v>
      </c>
      <c r="Z37" s="52">
        <v>0</v>
      </c>
      <c r="AA37" s="53">
        <v>0</v>
      </c>
      <c r="AB37" s="52">
        <v>0</v>
      </c>
      <c r="AC37" s="53">
        <v>0</v>
      </c>
      <c r="AD37" s="52">
        <v>0</v>
      </c>
      <c r="AE37" s="53">
        <v>0</v>
      </c>
      <c r="AF37" s="70"/>
    </row>
    <row r="38" spans="1:36" s="48" customFormat="1" ht="18.75" x14ac:dyDescent="0.3">
      <c r="A38" s="49" t="s">
        <v>32</v>
      </c>
      <c r="B38" s="50">
        <f>H38+J38+L38+N38+P38+R38+T38+V38+X38+Z38+AB38+AD38</f>
        <v>0</v>
      </c>
      <c r="C38" s="50">
        <f>H38+J38+L38+N38+P38+R38+T38+V38+X38+Z38</f>
        <v>0</v>
      </c>
      <c r="D38" s="50">
        <f>E38</f>
        <v>0</v>
      </c>
      <c r="E38" s="50">
        <f>I38+K38+M38+O38+Q38+S38+U38+W38+Y38+AA38+AC38+AE38</f>
        <v>0</v>
      </c>
      <c r="F38" s="51">
        <f t="shared" si="1"/>
        <v>0</v>
      </c>
      <c r="G38" s="51">
        <f t="shared" si="2"/>
        <v>0</v>
      </c>
      <c r="H38" s="52">
        <v>0</v>
      </c>
      <c r="I38" s="53">
        <v>0</v>
      </c>
      <c r="J38" s="52">
        <v>0</v>
      </c>
      <c r="K38" s="53">
        <v>0</v>
      </c>
      <c r="L38" s="52">
        <v>0</v>
      </c>
      <c r="M38" s="53">
        <v>0</v>
      </c>
      <c r="N38" s="52">
        <v>0</v>
      </c>
      <c r="O38" s="53">
        <v>0</v>
      </c>
      <c r="P38" s="52">
        <v>0</v>
      </c>
      <c r="Q38" s="53">
        <v>0</v>
      </c>
      <c r="R38" s="52">
        <v>0</v>
      </c>
      <c r="S38" s="53">
        <v>0</v>
      </c>
      <c r="T38" s="52">
        <v>0</v>
      </c>
      <c r="U38" s="53">
        <v>0</v>
      </c>
      <c r="V38" s="52">
        <v>0</v>
      </c>
      <c r="W38" s="53">
        <v>0</v>
      </c>
      <c r="X38" s="52">
        <v>0</v>
      </c>
      <c r="Y38" s="53">
        <v>0</v>
      </c>
      <c r="Z38" s="52">
        <v>0</v>
      </c>
      <c r="AA38" s="53">
        <v>0</v>
      </c>
      <c r="AB38" s="52">
        <v>0</v>
      </c>
      <c r="AC38" s="53">
        <v>0</v>
      </c>
      <c r="AD38" s="52">
        <v>0</v>
      </c>
      <c r="AE38" s="53">
        <v>0</v>
      </c>
      <c r="AF38" s="70"/>
    </row>
    <row r="39" spans="1:36" s="74" customFormat="1" ht="112.5" x14ac:dyDescent="0.3">
      <c r="A39" s="71" t="s">
        <v>38</v>
      </c>
      <c r="B39" s="72">
        <f>B40</f>
        <v>75326.500000000015</v>
      </c>
      <c r="C39" s="72">
        <f t="shared" ref="C39:AE39" si="14">C40</f>
        <v>5874.07</v>
      </c>
      <c r="D39" s="72">
        <f t="shared" si="14"/>
        <v>5874.07</v>
      </c>
      <c r="E39" s="72">
        <f t="shared" si="14"/>
        <v>3035.65</v>
      </c>
      <c r="F39" s="72">
        <f t="shared" si="14"/>
        <v>4.0299894459453176</v>
      </c>
      <c r="G39" s="72">
        <f t="shared" si="14"/>
        <v>51.678818944956397</v>
      </c>
      <c r="H39" s="72">
        <f t="shared" si="14"/>
        <v>5874.07</v>
      </c>
      <c r="I39" s="72">
        <f t="shared" si="14"/>
        <v>3035.65</v>
      </c>
      <c r="J39" s="72">
        <f t="shared" si="14"/>
        <v>13875.329999999998</v>
      </c>
      <c r="K39" s="72">
        <f t="shared" si="14"/>
        <v>0</v>
      </c>
      <c r="L39" s="72">
        <f t="shared" si="14"/>
        <v>5698.37</v>
      </c>
      <c r="M39" s="72">
        <f t="shared" si="14"/>
        <v>0</v>
      </c>
      <c r="N39" s="72">
        <f t="shared" si="14"/>
        <v>6295.57</v>
      </c>
      <c r="O39" s="72">
        <f t="shared" si="14"/>
        <v>0</v>
      </c>
      <c r="P39" s="72">
        <f t="shared" si="14"/>
        <v>7067.78</v>
      </c>
      <c r="Q39" s="72">
        <f t="shared" si="14"/>
        <v>0</v>
      </c>
      <c r="R39" s="72">
        <f t="shared" si="14"/>
        <v>7440.62</v>
      </c>
      <c r="S39" s="72">
        <f t="shared" si="14"/>
        <v>0</v>
      </c>
      <c r="T39" s="72">
        <f t="shared" si="14"/>
        <v>7276.2199999999993</v>
      </c>
      <c r="U39" s="72">
        <f t="shared" si="14"/>
        <v>0</v>
      </c>
      <c r="V39" s="72">
        <f t="shared" si="14"/>
        <v>5157.92</v>
      </c>
      <c r="W39" s="72">
        <f t="shared" si="14"/>
        <v>0</v>
      </c>
      <c r="X39" s="72">
        <f t="shared" si="14"/>
        <v>3592.09</v>
      </c>
      <c r="Y39" s="72">
        <f t="shared" si="14"/>
        <v>0</v>
      </c>
      <c r="Z39" s="72">
        <f t="shared" si="14"/>
        <v>4326.2</v>
      </c>
      <c r="AA39" s="72">
        <f t="shared" si="14"/>
        <v>0</v>
      </c>
      <c r="AB39" s="72">
        <f t="shared" si="14"/>
        <v>4173.84</v>
      </c>
      <c r="AC39" s="72">
        <f t="shared" si="14"/>
        <v>0</v>
      </c>
      <c r="AD39" s="72">
        <f t="shared" si="14"/>
        <v>4548.4900000000007</v>
      </c>
      <c r="AE39" s="72">
        <f t="shared" si="14"/>
        <v>0</v>
      </c>
      <c r="AF39" s="73"/>
    </row>
    <row r="40" spans="1:36" s="48" customFormat="1" ht="18.75" x14ac:dyDescent="0.3">
      <c r="A40" s="58" t="s">
        <v>28</v>
      </c>
      <c r="B40" s="43">
        <f>SUM(B41:B44)</f>
        <v>75326.500000000015</v>
      </c>
      <c r="C40" s="43">
        <f>SUM(C41:C44)</f>
        <v>5874.07</v>
      </c>
      <c r="D40" s="43">
        <f>SUM(D41:D44)</f>
        <v>5874.07</v>
      </c>
      <c r="E40" s="44">
        <f>SUM(E41:E44)</f>
        <v>3035.65</v>
      </c>
      <c r="F40" s="45">
        <f>IF(B40=0,0, E40/B40*100)</f>
        <v>4.0299894459453176</v>
      </c>
      <c r="G40" s="45">
        <f>IF(C40=0,0, E40/C40*100)</f>
        <v>51.678818944956397</v>
      </c>
      <c r="H40" s="46">
        <f t="shared" ref="H40:AE40" si="15">SUM(H41:H44)</f>
        <v>5874.07</v>
      </c>
      <c r="I40" s="44">
        <f t="shared" si="15"/>
        <v>3035.65</v>
      </c>
      <c r="J40" s="46">
        <f t="shared" si="15"/>
        <v>13875.329999999998</v>
      </c>
      <c r="K40" s="44">
        <f t="shared" si="15"/>
        <v>0</v>
      </c>
      <c r="L40" s="46">
        <f t="shared" si="15"/>
        <v>5698.37</v>
      </c>
      <c r="M40" s="44">
        <f t="shared" si="15"/>
        <v>0</v>
      </c>
      <c r="N40" s="46">
        <f t="shared" si="15"/>
        <v>6295.57</v>
      </c>
      <c r="O40" s="44">
        <f t="shared" si="15"/>
        <v>0</v>
      </c>
      <c r="P40" s="46">
        <f t="shared" si="15"/>
        <v>7067.78</v>
      </c>
      <c r="Q40" s="44">
        <f t="shared" si="15"/>
        <v>0</v>
      </c>
      <c r="R40" s="46">
        <f t="shared" si="15"/>
        <v>7440.62</v>
      </c>
      <c r="S40" s="44">
        <f t="shared" si="15"/>
        <v>0</v>
      </c>
      <c r="T40" s="46">
        <f t="shared" si="15"/>
        <v>7276.2199999999993</v>
      </c>
      <c r="U40" s="44">
        <f t="shared" si="15"/>
        <v>0</v>
      </c>
      <c r="V40" s="46">
        <f t="shared" si="15"/>
        <v>5157.92</v>
      </c>
      <c r="W40" s="44">
        <f t="shared" si="15"/>
        <v>0</v>
      </c>
      <c r="X40" s="46">
        <f t="shared" si="15"/>
        <v>3592.09</v>
      </c>
      <c r="Y40" s="44">
        <f t="shared" si="15"/>
        <v>0</v>
      </c>
      <c r="Z40" s="46">
        <f t="shared" si="15"/>
        <v>4326.2</v>
      </c>
      <c r="AA40" s="44">
        <f t="shared" si="15"/>
        <v>0</v>
      </c>
      <c r="AB40" s="46">
        <f t="shared" si="15"/>
        <v>4173.84</v>
      </c>
      <c r="AC40" s="44">
        <f t="shared" si="15"/>
        <v>0</v>
      </c>
      <c r="AD40" s="46">
        <f t="shared" si="15"/>
        <v>4548.4900000000007</v>
      </c>
      <c r="AE40" s="44">
        <f t="shared" si="15"/>
        <v>0</v>
      </c>
      <c r="AF40" s="75" t="s">
        <v>39</v>
      </c>
    </row>
    <row r="41" spans="1:36" s="48" customFormat="1" ht="18.75" x14ac:dyDescent="0.3">
      <c r="A41" s="49" t="s">
        <v>29</v>
      </c>
      <c r="B41" s="50">
        <f>B47+B53</f>
        <v>0</v>
      </c>
      <c r="C41" s="50">
        <f>C47+C53</f>
        <v>0</v>
      </c>
      <c r="D41" s="53">
        <f>D47+D53</f>
        <v>0</v>
      </c>
      <c r="E41" s="53">
        <f>E47+E53</f>
        <v>0</v>
      </c>
      <c r="F41" s="51">
        <f>IF(B41=0,0, E41/B41*100)</f>
        <v>0</v>
      </c>
      <c r="G41" s="51">
        <f>IF(C41=0,0, E41/C41*100)</f>
        <v>0</v>
      </c>
      <c r="H41" s="76">
        <f>H47+H53</f>
        <v>0</v>
      </c>
      <c r="I41" s="77">
        <f t="shared" ref="I41:AE44" si="16">I47+I53</f>
        <v>0</v>
      </c>
      <c r="J41" s="76">
        <f t="shared" si="16"/>
        <v>0</v>
      </c>
      <c r="K41" s="77">
        <f t="shared" si="16"/>
        <v>0</v>
      </c>
      <c r="L41" s="76">
        <f t="shared" si="16"/>
        <v>0</v>
      </c>
      <c r="M41" s="77">
        <f t="shared" si="16"/>
        <v>0</v>
      </c>
      <c r="N41" s="76">
        <f t="shared" si="16"/>
        <v>0</v>
      </c>
      <c r="O41" s="77">
        <f t="shared" si="16"/>
        <v>0</v>
      </c>
      <c r="P41" s="76">
        <f t="shared" si="16"/>
        <v>0</v>
      </c>
      <c r="Q41" s="77">
        <f t="shared" si="16"/>
        <v>0</v>
      </c>
      <c r="R41" s="76">
        <f t="shared" si="16"/>
        <v>0</v>
      </c>
      <c r="S41" s="77">
        <f t="shared" si="16"/>
        <v>0</v>
      </c>
      <c r="T41" s="76">
        <f t="shared" si="16"/>
        <v>0</v>
      </c>
      <c r="U41" s="77">
        <f t="shared" si="16"/>
        <v>0</v>
      </c>
      <c r="V41" s="76">
        <f t="shared" si="16"/>
        <v>0</v>
      </c>
      <c r="W41" s="77">
        <f t="shared" si="16"/>
        <v>0</v>
      </c>
      <c r="X41" s="76">
        <f t="shared" si="16"/>
        <v>0</v>
      </c>
      <c r="Y41" s="77">
        <f t="shared" si="16"/>
        <v>0</v>
      </c>
      <c r="Z41" s="76">
        <f t="shared" si="16"/>
        <v>0</v>
      </c>
      <c r="AA41" s="77">
        <f t="shared" si="16"/>
        <v>0</v>
      </c>
      <c r="AB41" s="76">
        <f t="shared" si="16"/>
        <v>0</v>
      </c>
      <c r="AC41" s="77">
        <f t="shared" si="16"/>
        <v>0</v>
      </c>
      <c r="AD41" s="76">
        <f t="shared" si="16"/>
        <v>0</v>
      </c>
      <c r="AE41" s="77">
        <f t="shared" si="16"/>
        <v>0</v>
      </c>
      <c r="AF41" s="78"/>
    </row>
    <row r="42" spans="1:36" s="48" customFormat="1" ht="18.75" x14ac:dyDescent="0.3">
      <c r="A42" s="68" t="s">
        <v>30</v>
      </c>
      <c r="B42" s="50">
        <f t="shared" ref="B42:E44" si="17">B48+B54</f>
        <v>75326.500000000015</v>
      </c>
      <c r="C42" s="50">
        <f>C48+C54</f>
        <v>5874.07</v>
      </c>
      <c r="D42" s="53">
        <f t="shared" si="17"/>
        <v>5874.07</v>
      </c>
      <c r="E42" s="53">
        <f t="shared" si="17"/>
        <v>3035.65</v>
      </c>
      <c r="F42" s="51">
        <f>IF(B42=0,0, E42/B42*100)</f>
        <v>4.0299894459453176</v>
      </c>
      <c r="G42" s="51">
        <f>IF(C42=0,0, E42/C42*100)</f>
        <v>51.678818944956397</v>
      </c>
      <c r="H42" s="76">
        <f>H48+H54</f>
        <v>5874.07</v>
      </c>
      <c r="I42" s="77">
        <f t="shared" si="16"/>
        <v>3035.65</v>
      </c>
      <c r="J42" s="76">
        <f t="shared" si="16"/>
        <v>13875.329999999998</v>
      </c>
      <c r="K42" s="77">
        <f t="shared" si="16"/>
        <v>0</v>
      </c>
      <c r="L42" s="76">
        <f t="shared" si="16"/>
        <v>5698.37</v>
      </c>
      <c r="M42" s="77">
        <f t="shared" si="16"/>
        <v>0</v>
      </c>
      <c r="N42" s="76">
        <f t="shared" si="16"/>
        <v>6295.57</v>
      </c>
      <c r="O42" s="77">
        <f t="shared" si="16"/>
        <v>0</v>
      </c>
      <c r="P42" s="76">
        <f t="shared" si="16"/>
        <v>7067.78</v>
      </c>
      <c r="Q42" s="77">
        <f t="shared" si="16"/>
        <v>0</v>
      </c>
      <c r="R42" s="76">
        <f t="shared" si="16"/>
        <v>7440.62</v>
      </c>
      <c r="S42" s="77">
        <f t="shared" si="16"/>
        <v>0</v>
      </c>
      <c r="T42" s="76">
        <f t="shared" si="16"/>
        <v>7276.2199999999993</v>
      </c>
      <c r="U42" s="77">
        <f t="shared" si="16"/>
        <v>0</v>
      </c>
      <c r="V42" s="76">
        <f t="shared" si="16"/>
        <v>5157.92</v>
      </c>
      <c r="W42" s="77">
        <f t="shared" si="16"/>
        <v>0</v>
      </c>
      <c r="X42" s="76">
        <f>X48+X54</f>
        <v>3592.09</v>
      </c>
      <c r="Y42" s="77">
        <f t="shared" si="16"/>
        <v>0</v>
      </c>
      <c r="Z42" s="76">
        <f t="shared" si="16"/>
        <v>4326.2</v>
      </c>
      <c r="AA42" s="77">
        <f t="shared" si="16"/>
        <v>0</v>
      </c>
      <c r="AB42" s="76">
        <f>AB48+AB54</f>
        <v>4173.84</v>
      </c>
      <c r="AC42" s="77">
        <f t="shared" si="16"/>
        <v>0</v>
      </c>
      <c r="AD42" s="76">
        <f t="shared" si="16"/>
        <v>4548.4900000000007</v>
      </c>
      <c r="AE42" s="77">
        <f t="shared" si="16"/>
        <v>0</v>
      </c>
      <c r="AF42" s="78"/>
    </row>
    <row r="43" spans="1:36" s="48" customFormat="1" ht="18.75" x14ac:dyDescent="0.3">
      <c r="A43" s="49" t="s">
        <v>31</v>
      </c>
      <c r="B43" s="50">
        <f t="shared" si="17"/>
        <v>0</v>
      </c>
      <c r="C43" s="50">
        <f t="shared" si="17"/>
        <v>0</v>
      </c>
      <c r="D43" s="53">
        <f t="shared" si="17"/>
        <v>0</v>
      </c>
      <c r="E43" s="53">
        <f t="shared" si="17"/>
        <v>0</v>
      </c>
      <c r="F43" s="51">
        <f>IF(B43=0,0, E43/B43*100)</f>
        <v>0</v>
      </c>
      <c r="G43" s="51">
        <f>IF(C43=0,0, E43/C43*100)</f>
        <v>0</v>
      </c>
      <c r="H43" s="76">
        <f>H49+H55</f>
        <v>0</v>
      </c>
      <c r="I43" s="77">
        <f t="shared" si="16"/>
        <v>0</v>
      </c>
      <c r="J43" s="76">
        <f t="shared" si="16"/>
        <v>0</v>
      </c>
      <c r="K43" s="77">
        <f t="shared" si="16"/>
        <v>0</v>
      </c>
      <c r="L43" s="76">
        <f t="shared" si="16"/>
        <v>0</v>
      </c>
      <c r="M43" s="77">
        <f t="shared" si="16"/>
        <v>0</v>
      </c>
      <c r="N43" s="76">
        <f t="shared" si="16"/>
        <v>0</v>
      </c>
      <c r="O43" s="77">
        <f t="shared" si="16"/>
        <v>0</v>
      </c>
      <c r="P43" s="76">
        <f t="shared" si="16"/>
        <v>0</v>
      </c>
      <c r="Q43" s="77">
        <f t="shared" si="16"/>
        <v>0</v>
      </c>
      <c r="R43" s="76">
        <f t="shared" si="16"/>
        <v>0</v>
      </c>
      <c r="S43" s="77">
        <f t="shared" si="16"/>
        <v>0</v>
      </c>
      <c r="T43" s="76">
        <f t="shared" si="16"/>
        <v>0</v>
      </c>
      <c r="U43" s="77">
        <f t="shared" si="16"/>
        <v>0</v>
      </c>
      <c r="V43" s="76">
        <f t="shared" si="16"/>
        <v>0</v>
      </c>
      <c r="W43" s="77">
        <f t="shared" si="16"/>
        <v>0</v>
      </c>
      <c r="X43" s="76">
        <f t="shared" si="16"/>
        <v>0</v>
      </c>
      <c r="Y43" s="77">
        <f t="shared" si="16"/>
        <v>0</v>
      </c>
      <c r="Z43" s="76">
        <f t="shared" si="16"/>
        <v>0</v>
      </c>
      <c r="AA43" s="77">
        <f t="shared" si="16"/>
        <v>0</v>
      </c>
      <c r="AB43" s="76">
        <f t="shared" si="16"/>
        <v>0</v>
      </c>
      <c r="AC43" s="77">
        <f t="shared" si="16"/>
        <v>0</v>
      </c>
      <c r="AD43" s="76">
        <f t="shared" si="16"/>
        <v>0</v>
      </c>
      <c r="AE43" s="77">
        <f t="shared" si="16"/>
        <v>0</v>
      </c>
      <c r="AF43" s="78"/>
      <c r="AH43" s="79"/>
    </row>
    <row r="44" spans="1:36" s="48" customFormat="1" ht="18.75" x14ac:dyDescent="0.3">
      <c r="A44" s="49" t="s">
        <v>32</v>
      </c>
      <c r="B44" s="50">
        <f t="shared" si="17"/>
        <v>0</v>
      </c>
      <c r="C44" s="50">
        <f t="shared" si="17"/>
        <v>0</v>
      </c>
      <c r="D44" s="53">
        <f t="shared" si="17"/>
        <v>0</v>
      </c>
      <c r="E44" s="53">
        <f t="shared" si="17"/>
        <v>0</v>
      </c>
      <c r="F44" s="51">
        <f>IF(B44=0,0, E44/B44*100)</f>
        <v>0</v>
      </c>
      <c r="G44" s="51">
        <f>IF(C44=0,0, E44/C44*100)</f>
        <v>0</v>
      </c>
      <c r="H44" s="76">
        <f>H50+H56</f>
        <v>0</v>
      </c>
      <c r="I44" s="77">
        <f t="shared" si="16"/>
        <v>0</v>
      </c>
      <c r="J44" s="76">
        <f t="shared" si="16"/>
        <v>0</v>
      </c>
      <c r="K44" s="77">
        <f t="shared" si="16"/>
        <v>0</v>
      </c>
      <c r="L44" s="76">
        <f t="shared" si="16"/>
        <v>0</v>
      </c>
      <c r="M44" s="77">
        <f t="shared" si="16"/>
        <v>0</v>
      </c>
      <c r="N44" s="76">
        <f t="shared" si="16"/>
        <v>0</v>
      </c>
      <c r="O44" s="77">
        <f t="shared" si="16"/>
        <v>0</v>
      </c>
      <c r="P44" s="76">
        <f t="shared" si="16"/>
        <v>0</v>
      </c>
      <c r="Q44" s="77">
        <f t="shared" si="16"/>
        <v>0</v>
      </c>
      <c r="R44" s="76">
        <f t="shared" si="16"/>
        <v>0</v>
      </c>
      <c r="S44" s="77">
        <f t="shared" si="16"/>
        <v>0</v>
      </c>
      <c r="T44" s="76">
        <f t="shared" si="16"/>
        <v>0</v>
      </c>
      <c r="U44" s="77">
        <f t="shared" si="16"/>
        <v>0</v>
      </c>
      <c r="V44" s="76">
        <f t="shared" si="16"/>
        <v>0</v>
      </c>
      <c r="W44" s="77">
        <f t="shared" si="16"/>
        <v>0</v>
      </c>
      <c r="X44" s="76">
        <f t="shared" si="16"/>
        <v>0</v>
      </c>
      <c r="Y44" s="77">
        <f t="shared" si="16"/>
        <v>0</v>
      </c>
      <c r="Z44" s="76">
        <f t="shared" si="16"/>
        <v>0</v>
      </c>
      <c r="AA44" s="77">
        <f t="shared" si="16"/>
        <v>0</v>
      </c>
      <c r="AB44" s="76">
        <f t="shared" si="16"/>
        <v>0</v>
      </c>
      <c r="AC44" s="77">
        <f t="shared" si="16"/>
        <v>0</v>
      </c>
      <c r="AD44" s="76">
        <f t="shared" si="16"/>
        <v>0</v>
      </c>
      <c r="AE44" s="77">
        <f t="shared" si="16"/>
        <v>0</v>
      </c>
      <c r="AF44" s="78"/>
    </row>
    <row r="45" spans="1:36" s="64" customFormat="1" ht="160.5" customHeight="1" x14ac:dyDescent="0.2">
      <c r="A45" s="62" t="s">
        <v>40</v>
      </c>
      <c r="B45" s="44">
        <f t="shared" ref="B45:AE45" si="18">B46</f>
        <v>68909.200000000012</v>
      </c>
      <c r="C45" s="44">
        <f>C46</f>
        <v>5760.21</v>
      </c>
      <c r="D45" s="44">
        <f>D46</f>
        <v>5760.21</v>
      </c>
      <c r="E45" s="44">
        <f t="shared" si="18"/>
        <v>2921.79</v>
      </c>
      <c r="F45" s="45">
        <f t="shared" si="1"/>
        <v>4.2400579313067048</v>
      </c>
      <c r="G45" s="45">
        <f t="shared" si="2"/>
        <v>50.723671532808702</v>
      </c>
      <c r="H45" s="46">
        <f t="shared" si="18"/>
        <v>5760.21</v>
      </c>
      <c r="I45" s="44">
        <f t="shared" si="18"/>
        <v>2921.79</v>
      </c>
      <c r="J45" s="46">
        <f t="shared" si="18"/>
        <v>8710.4699999999993</v>
      </c>
      <c r="K45" s="44">
        <f t="shared" si="18"/>
        <v>0</v>
      </c>
      <c r="L45" s="46">
        <f t="shared" si="18"/>
        <v>5584.51</v>
      </c>
      <c r="M45" s="44">
        <f t="shared" si="18"/>
        <v>0</v>
      </c>
      <c r="N45" s="46">
        <f t="shared" si="18"/>
        <v>6181.71</v>
      </c>
      <c r="O45" s="44">
        <f t="shared" si="18"/>
        <v>0</v>
      </c>
      <c r="P45" s="46">
        <f t="shared" si="18"/>
        <v>6953.92</v>
      </c>
      <c r="Q45" s="44">
        <f t="shared" si="18"/>
        <v>0</v>
      </c>
      <c r="R45" s="46">
        <f t="shared" si="18"/>
        <v>7326.76</v>
      </c>
      <c r="S45" s="44">
        <f t="shared" si="18"/>
        <v>0</v>
      </c>
      <c r="T45" s="46">
        <f t="shared" si="18"/>
        <v>7162.36</v>
      </c>
      <c r="U45" s="44">
        <f t="shared" si="18"/>
        <v>0</v>
      </c>
      <c r="V45" s="46">
        <f t="shared" si="18"/>
        <v>5044.0600000000004</v>
      </c>
      <c r="W45" s="44">
        <f t="shared" si="18"/>
        <v>0</v>
      </c>
      <c r="X45" s="46">
        <f t="shared" si="18"/>
        <v>3478.23</v>
      </c>
      <c r="Y45" s="44">
        <f t="shared" si="18"/>
        <v>0</v>
      </c>
      <c r="Z45" s="46">
        <f t="shared" si="18"/>
        <v>4212.34</v>
      </c>
      <c r="AA45" s="44">
        <f t="shared" si="18"/>
        <v>0</v>
      </c>
      <c r="AB45" s="46">
        <f t="shared" si="18"/>
        <v>4059.99</v>
      </c>
      <c r="AC45" s="44">
        <f t="shared" si="18"/>
        <v>0</v>
      </c>
      <c r="AD45" s="46">
        <f t="shared" si="18"/>
        <v>4434.6400000000003</v>
      </c>
      <c r="AE45" s="44">
        <f t="shared" si="18"/>
        <v>0</v>
      </c>
      <c r="AF45" s="78"/>
      <c r="AJ45" s="80">
        <f>D45-C45</f>
        <v>0</v>
      </c>
    </row>
    <row r="46" spans="1:36" s="48" customFormat="1" ht="42.75" customHeight="1" x14ac:dyDescent="0.3">
      <c r="A46" s="58" t="s">
        <v>28</v>
      </c>
      <c r="B46" s="43">
        <f>SUM(B47:B50)</f>
        <v>68909.200000000012</v>
      </c>
      <c r="C46" s="43">
        <f>SUM(C47:C50)</f>
        <v>5760.21</v>
      </c>
      <c r="D46" s="43">
        <f>SUM(D47:D50)</f>
        <v>5760.21</v>
      </c>
      <c r="E46" s="44">
        <f>SUM(E47:E50)</f>
        <v>2921.79</v>
      </c>
      <c r="F46" s="45">
        <f t="shared" si="1"/>
        <v>4.2400579313067048</v>
      </c>
      <c r="G46" s="45">
        <f t="shared" si="2"/>
        <v>50.723671532808702</v>
      </c>
      <c r="H46" s="46">
        <f t="shared" ref="H46:AE46" si="19">SUM(H47:H50)</f>
        <v>5760.21</v>
      </c>
      <c r="I46" s="44">
        <f t="shared" si="19"/>
        <v>2921.79</v>
      </c>
      <c r="J46" s="46">
        <f t="shared" si="19"/>
        <v>8710.4699999999993</v>
      </c>
      <c r="K46" s="44">
        <f t="shared" si="19"/>
        <v>0</v>
      </c>
      <c r="L46" s="46">
        <f t="shared" si="19"/>
        <v>5584.51</v>
      </c>
      <c r="M46" s="44">
        <f t="shared" si="19"/>
        <v>0</v>
      </c>
      <c r="N46" s="46">
        <f t="shared" si="19"/>
        <v>6181.71</v>
      </c>
      <c r="O46" s="44">
        <f t="shared" si="19"/>
        <v>0</v>
      </c>
      <c r="P46" s="46">
        <f t="shared" si="19"/>
        <v>6953.92</v>
      </c>
      <c r="Q46" s="44">
        <f t="shared" si="19"/>
        <v>0</v>
      </c>
      <c r="R46" s="46">
        <f t="shared" si="19"/>
        <v>7326.76</v>
      </c>
      <c r="S46" s="44">
        <f t="shared" si="19"/>
        <v>0</v>
      </c>
      <c r="T46" s="46">
        <f t="shared" si="19"/>
        <v>7162.36</v>
      </c>
      <c r="U46" s="44">
        <f t="shared" si="19"/>
        <v>0</v>
      </c>
      <c r="V46" s="46">
        <f t="shared" si="19"/>
        <v>5044.0600000000004</v>
      </c>
      <c r="W46" s="44">
        <f t="shared" si="19"/>
        <v>0</v>
      </c>
      <c r="X46" s="46">
        <f t="shared" si="19"/>
        <v>3478.23</v>
      </c>
      <c r="Y46" s="44">
        <f t="shared" si="19"/>
        <v>0</v>
      </c>
      <c r="Z46" s="46">
        <f t="shared" si="19"/>
        <v>4212.34</v>
      </c>
      <c r="AA46" s="44">
        <f t="shared" si="19"/>
        <v>0</v>
      </c>
      <c r="AB46" s="46">
        <f t="shared" si="19"/>
        <v>4059.99</v>
      </c>
      <c r="AC46" s="44">
        <f t="shared" si="19"/>
        <v>0</v>
      </c>
      <c r="AD46" s="46">
        <f t="shared" si="19"/>
        <v>4434.6400000000003</v>
      </c>
      <c r="AE46" s="44">
        <f t="shared" si="19"/>
        <v>0</v>
      </c>
      <c r="AF46" s="78"/>
    </row>
    <row r="47" spans="1:36" s="48" customFormat="1" ht="18.75" x14ac:dyDescent="0.3">
      <c r="A47" s="49" t="s">
        <v>29</v>
      </c>
      <c r="B47" s="50">
        <f>H47+J47+L47+N47+P47+R47+T47+V47+X47+Z47+AB47+AD47</f>
        <v>0</v>
      </c>
      <c r="C47" s="50">
        <f>H47+J47+L47+N47+P47+R47+T47+V47+X47+Z47</f>
        <v>0</v>
      </c>
      <c r="D47" s="50">
        <f>E47</f>
        <v>0</v>
      </c>
      <c r="E47" s="50">
        <f>I47+K47+M47+O47+Q47+S47+U47+W47+Y47+AA47+AC47+AE47</f>
        <v>0</v>
      </c>
      <c r="F47" s="51">
        <f t="shared" si="1"/>
        <v>0</v>
      </c>
      <c r="G47" s="51">
        <f t="shared" si="2"/>
        <v>0</v>
      </c>
      <c r="H47" s="52">
        <v>0</v>
      </c>
      <c r="I47" s="53">
        <v>0</v>
      </c>
      <c r="J47" s="52">
        <v>0</v>
      </c>
      <c r="K47" s="53">
        <v>0</v>
      </c>
      <c r="L47" s="52">
        <v>0</v>
      </c>
      <c r="M47" s="53">
        <v>0</v>
      </c>
      <c r="N47" s="52">
        <v>0</v>
      </c>
      <c r="O47" s="53">
        <v>0</v>
      </c>
      <c r="P47" s="52">
        <v>0</v>
      </c>
      <c r="Q47" s="53">
        <v>0</v>
      </c>
      <c r="R47" s="52">
        <v>0</v>
      </c>
      <c r="S47" s="53">
        <v>0</v>
      </c>
      <c r="T47" s="52">
        <v>0</v>
      </c>
      <c r="U47" s="53">
        <v>0</v>
      </c>
      <c r="V47" s="52">
        <v>0</v>
      </c>
      <c r="W47" s="53">
        <v>0</v>
      </c>
      <c r="X47" s="52">
        <v>0</v>
      </c>
      <c r="Y47" s="53">
        <v>0</v>
      </c>
      <c r="Z47" s="52">
        <v>0</v>
      </c>
      <c r="AA47" s="53">
        <v>0</v>
      </c>
      <c r="AB47" s="52">
        <v>0</v>
      </c>
      <c r="AC47" s="53">
        <v>0</v>
      </c>
      <c r="AD47" s="52">
        <v>0</v>
      </c>
      <c r="AE47" s="53">
        <v>0</v>
      </c>
      <c r="AF47" s="78"/>
    </row>
    <row r="48" spans="1:36" s="64" customFormat="1" ht="18.75" x14ac:dyDescent="0.3">
      <c r="A48" s="68" t="s">
        <v>30</v>
      </c>
      <c r="B48" s="50">
        <f>H48+J48+L48+N48+P48+R48+T48+V48+X48+Z48+AB48+AD48</f>
        <v>68909.200000000012</v>
      </c>
      <c r="C48" s="50">
        <f>H48</f>
        <v>5760.21</v>
      </c>
      <c r="D48" s="50">
        <f>C48</f>
        <v>5760.21</v>
      </c>
      <c r="E48" s="50">
        <f>I48+K48+M48+O48+Q48+S48+U48+W48+Y48+AA48+AC48+AE48</f>
        <v>2921.79</v>
      </c>
      <c r="F48" s="51">
        <f t="shared" si="1"/>
        <v>4.2400579313067048</v>
      </c>
      <c r="G48" s="51">
        <f t="shared" si="2"/>
        <v>50.723671532808702</v>
      </c>
      <c r="H48" s="52">
        <v>5760.21</v>
      </c>
      <c r="I48" s="53">
        <v>2921.79</v>
      </c>
      <c r="J48" s="52">
        <v>8710.4699999999993</v>
      </c>
      <c r="K48" s="53"/>
      <c r="L48" s="52">
        <v>5584.51</v>
      </c>
      <c r="M48" s="53"/>
      <c r="N48" s="52">
        <v>6181.71</v>
      </c>
      <c r="O48" s="53"/>
      <c r="P48" s="52">
        <v>6953.92</v>
      </c>
      <c r="Q48" s="53"/>
      <c r="R48" s="52">
        <v>7326.76</v>
      </c>
      <c r="S48" s="53"/>
      <c r="T48" s="52">
        <v>7162.36</v>
      </c>
      <c r="U48" s="53"/>
      <c r="V48" s="52">
        <v>5044.0600000000004</v>
      </c>
      <c r="W48" s="53"/>
      <c r="X48" s="52">
        <v>3478.23</v>
      </c>
      <c r="Y48" s="53"/>
      <c r="Z48" s="52">
        <v>4212.34</v>
      </c>
      <c r="AA48" s="53"/>
      <c r="AB48" s="52">
        <v>4059.99</v>
      </c>
      <c r="AC48" s="53"/>
      <c r="AD48" s="52">
        <v>4434.6400000000003</v>
      </c>
      <c r="AE48" s="53"/>
      <c r="AF48" s="78"/>
    </row>
    <row r="49" spans="1:34" s="48" customFormat="1" ht="18.75" x14ac:dyDescent="0.3">
      <c r="A49" s="49" t="s">
        <v>31</v>
      </c>
      <c r="B49" s="50">
        <f>H49+J49+L49+N49+P49+R49+T49+V49+X49+Z49+AB49+AD49</f>
        <v>0</v>
      </c>
      <c r="C49" s="50">
        <f>H49+J49+L49+N49+P49+R49+T49+V49+X49+Z49</f>
        <v>0</v>
      </c>
      <c r="D49" s="50">
        <f>E49</f>
        <v>0</v>
      </c>
      <c r="E49" s="50">
        <f>I49+K49+M49+O49+Q49+S49+U49+W49+Y49+AA49+AC49+AE49</f>
        <v>0</v>
      </c>
      <c r="F49" s="51">
        <f t="shared" si="1"/>
        <v>0</v>
      </c>
      <c r="G49" s="51">
        <f t="shared" si="2"/>
        <v>0</v>
      </c>
      <c r="H49" s="52">
        <v>0</v>
      </c>
      <c r="I49" s="53">
        <v>0</v>
      </c>
      <c r="J49" s="52">
        <v>0</v>
      </c>
      <c r="K49" s="53">
        <v>0</v>
      </c>
      <c r="L49" s="52">
        <v>0</v>
      </c>
      <c r="M49" s="53">
        <v>0</v>
      </c>
      <c r="N49" s="52">
        <v>0</v>
      </c>
      <c r="O49" s="53">
        <v>0</v>
      </c>
      <c r="P49" s="52">
        <v>0</v>
      </c>
      <c r="Q49" s="53">
        <v>0</v>
      </c>
      <c r="R49" s="52">
        <v>0</v>
      </c>
      <c r="S49" s="53">
        <v>0</v>
      </c>
      <c r="T49" s="52">
        <v>0</v>
      </c>
      <c r="U49" s="53">
        <v>0</v>
      </c>
      <c r="V49" s="52">
        <v>0</v>
      </c>
      <c r="W49" s="53">
        <v>0</v>
      </c>
      <c r="X49" s="52">
        <v>0</v>
      </c>
      <c r="Y49" s="53">
        <v>0</v>
      </c>
      <c r="Z49" s="52">
        <v>0</v>
      </c>
      <c r="AA49" s="53">
        <v>0</v>
      </c>
      <c r="AB49" s="52">
        <v>0</v>
      </c>
      <c r="AC49" s="53">
        <v>0</v>
      </c>
      <c r="AD49" s="52">
        <v>0</v>
      </c>
      <c r="AE49" s="53">
        <v>0</v>
      </c>
      <c r="AF49" s="78"/>
    </row>
    <row r="50" spans="1:34" s="48" customFormat="1" ht="18.75" customHeight="1" x14ac:dyDescent="0.3">
      <c r="A50" s="49" t="s">
        <v>32</v>
      </c>
      <c r="B50" s="50">
        <f>H50+J50+L50+N50+P50+R50+T50+V50+X50+Z50+AB50+AD50</f>
        <v>0</v>
      </c>
      <c r="C50" s="50">
        <f>H50+J50+L50+N50+P50+R50+T50+V50+X50+Z50</f>
        <v>0</v>
      </c>
      <c r="D50" s="50">
        <f>E50</f>
        <v>0</v>
      </c>
      <c r="E50" s="50">
        <f>I50+K50+M50+O50+Q50+S50+U50+W50+Y50+AA50+AC50+AE50</f>
        <v>0</v>
      </c>
      <c r="F50" s="51">
        <f t="shared" si="1"/>
        <v>0</v>
      </c>
      <c r="G50" s="51">
        <f t="shared" si="2"/>
        <v>0</v>
      </c>
      <c r="H50" s="52">
        <v>0</v>
      </c>
      <c r="I50" s="53">
        <v>0</v>
      </c>
      <c r="J50" s="52">
        <v>0</v>
      </c>
      <c r="K50" s="53">
        <v>0</v>
      </c>
      <c r="L50" s="52">
        <v>0</v>
      </c>
      <c r="M50" s="53">
        <v>0</v>
      </c>
      <c r="N50" s="52">
        <v>0</v>
      </c>
      <c r="O50" s="53">
        <v>0</v>
      </c>
      <c r="P50" s="52">
        <v>0</v>
      </c>
      <c r="Q50" s="53">
        <v>0</v>
      </c>
      <c r="R50" s="52">
        <v>0</v>
      </c>
      <c r="S50" s="53">
        <v>0</v>
      </c>
      <c r="T50" s="52">
        <v>0</v>
      </c>
      <c r="U50" s="53">
        <v>0</v>
      </c>
      <c r="V50" s="52">
        <v>0</v>
      </c>
      <c r="W50" s="53">
        <v>0</v>
      </c>
      <c r="X50" s="52">
        <v>0</v>
      </c>
      <c r="Y50" s="53">
        <v>0</v>
      </c>
      <c r="Z50" s="52">
        <v>0</v>
      </c>
      <c r="AA50" s="53">
        <v>0</v>
      </c>
      <c r="AB50" s="52">
        <v>0</v>
      </c>
      <c r="AC50" s="53">
        <v>0</v>
      </c>
      <c r="AD50" s="52">
        <v>0</v>
      </c>
      <c r="AE50" s="53">
        <v>0</v>
      </c>
      <c r="AF50" s="78"/>
    </row>
    <row r="51" spans="1:34" s="48" customFormat="1" ht="163.5" customHeight="1" x14ac:dyDescent="0.2">
      <c r="A51" s="62" t="s">
        <v>41</v>
      </c>
      <c r="B51" s="44">
        <f t="shared" ref="B51:AE51" si="20">B52</f>
        <v>6417.2999999999975</v>
      </c>
      <c r="C51" s="44">
        <f>C52</f>
        <v>113.86</v>
      </c>
      <c r="D51" s="44">
        <f>D52</f>
        <v>113.86</v>
      </c>
      <c r="E51" s="44">
        <f t="shared" si="20"/>
        <v>113.86</v>
      </c>
      <c r="F51" s="45">
        <f t="shared" si="1"/>
        <v>1.7742664360400797</v>
      </c>
      <c r="G51" s="45">
        <f t="shared" si="2"/>
        <v>100</v>
      </c>
      <c r="H51" s="46">
        <f t="shared" si="20"/>
        <v>113.86</v>
      </c>
      <c r="I51" s="44">
        <f t="shared" si="20"/>
        <v>113.86</v>
      </c>
      <c r="J51" s="46">
        <f t="shared" si="20"/>
        <v>5164.8599999999997</v>
      </c>
      <c r="K51" s="44">
        <f t="shared" si="20"/>
        <v>0</v>
      </c>
      <c r="L51" s="46">
        <f t="shared" si="20"/>
        <v>113.86</v>
      </c>
      <c r="M51" s="44">
        <f t="shared" si="20"/>
        <v>0</v>
      </c>
      <c r="N51" s="46">
        <f t="shared" si="20"/>
        <v>113.86</v>
      </c>
      <c r="O51" s="44">
        <f t="shared" si="20"/>
        <v>0</v>
      </c>
      <c r="P51" s="46">
        <f t="shared" si="20"/>
        <v>113.86</v>
      </c>
      <c r="Q51" s="44">
        <f t="shared" si="20"/>
        <v>0</v>
      </c>
      <c r="R51" s="46">
        <f t="shared" si="20"/>
        <v>113.86</v>
      </c>
      <c r="S51" s="44">
        <f t="shared" si="20"/>
        <v>0</v>
      </c>
      <c r="T51" s="46">
        <f t="shared" si="20"/>
        <v>113.86</v>
      </c>
      <c r="U51" s="44">
        <f t="shared" si="20"/>
        <v>0</v>
      </c>
      <c r="V51" s="46">
        <f t="shared" si="20"/>
        <v>113.86</v>
      </c>
      <c r="W51" s="44">
        <f t="shared" si="20"/>
        <v>0</v>
      </c>
      <c r="X51" s="46">
        <f t="shared" si="20"/>
        <v>113.86</v>
      </c>
      <c r="Y51" s="44">
        <f t="shared" si="20"/>
        <v>0</v>
      </c>
      <c r="Z51" s="46">
        <f t="shared" si="20"/>
        <v>113.86</v>
      </c>
      <c r="AA51" s="44">
        <f>AA52</f>
        <v>0</v>
      </c>
      <c r="AB51" s="46">
        <f t="shared" si="20"/>
        <v>113.85</v>
      </c>
      <c r="AC51" s="44">
        <f t="shared" si="20"/>
        <v>0</v>
      </c>
      <c r="AD51" s="46">
        <f t="shared" si="20"/>
        <v>113.85</v>
      </c>
      <c r="AE51" s="44">
        <f t="shared" si="20"/>
        <v>0</v>
      </c>
      <c r="AF51" s="78"/>
    </row>
    <row r="52" spans="1:34" s="48" customFormat="1" ht="31.5" customHeight="1" x14ac:dyDescent="0.3">
      <c r="A52" s="58" t="s">
        <v>28</v>
      </c>
      <c r="B52" s="43">
        <f>SUM(B53:B56)</f>
        <v>6417.2999999999975</v>
      </c>
      <c r="C52" s="43">
        <f>SUM(C53:C56)</f>
        <v>113.86</v>
      </c>
      <c r="D52" s="43">
        <f>SUM(D53:D56)</f>
        <v>113.86</v>
      </c>
      <c r="E52" s="44">
        <f>SUM(E53:E56)</f>
        <v>113.86</v>
      </c>
      <c r="F52" s="45">
        <f t="shared" si="1"/>
        <v>1.7742664360400797</v>
      </c>
      <c r="G52" s="45">
        <f t="shared" si="2"/>
        <v>100</v>
      </c>
      <c r="H52" s="46">
        <f t="shared" ref="H52:AE52" si="21">SUM(H53:H56)</f>
        <v>113.86</v>
      </c>
      <c r="I52" s="44">
        <f t="shared" si="21"/>
        <v>113.86</v>
      </c>
      <c r="J52" s="46">
        <f t="shared" si="21"/>
        <v>5164.8599999999997</v>
      </c>
      <c r="K52" s="44">
        <f t="shared" si="21"/>
        <v>0</v>
      </c>
      <c r="L52" s="46">
        <f t="shared" si="21"/>
        <v>113.86</v>
      </c>
      <c r="M52" s="44">
        <f t="shared" si="21"/>
        <v>0</v>
      </c>
      <c r="N52" s="46">
        <f t="shared" si="21"/>
        <v>113.86</v>
      </c>
      <c r="O52" s="44">
        <f t="shared" si="21"/>
        <v>0</v>
      </c>
      <c r="P52" s="46">
        <f t="shared" si="21"/>
        <v>113.86</v>
      </c>
      <c r="Q52" s="44">
        <f t="shared" si="21"/>
        <v>0</v>
      </c>
      <c r="R52" s="46">
        <f t="shared" si="21"/>
        <v>113.86</v>
      </c>
      <c r="S52" s="44">
        <f t="shared" si="21"/>
        <v>0</v>
      </c>
      <c r="T52" s="46">
        <f t="shared" si="21"/>
        <v>113.86</v>
      </c>
      <c r="U52" s="44">
        <f t="shared" si="21"/>
        <v>0</v>
      </c>
      <c r="V52" s="46">
        <f t="shared" si="21"/>
        <v>113.86</v>
      </c>
      <c r="W52" s="44">
        <f t="shared" si="21"/>
        <v>0</v>
      </c>
      <c r="X52" s="46">
        <f t="shared" si="21"/>
        <v>113.86</v>
      </c>
      <c r="Y52" s="44">
        <f t="shared" si="21"/>
        <v>0</v>
      </c>
      <c r="Z52" s="46">
        <f t="shared" si="21"/>
        <v>113.86</v>
      </c>
      <c r="AA52" s="44">
        <f t="shared" si="21"/>
        <v>0</v>
      </c>
      <c r="AB52" s="46">
        <f t="shared" si="21"/>
        <v>113.85</v>
      </c>
      <c r="AC52" s="44">
        <f t="shared" si="21"/>
        <v>0</v>
      </c>
      <c r="AD52" s="46">
        <f t="shared" si="21"/>
        <v>113.85</v>
      </c>
      <c r="AE52" s="44">
        <f t="shared" si="21"/>
        <v>0</v>
      </c>
      <c r="AF52" s="78"/>
    </row>
    <row r="53" spans="1:34" s="48" customFormat="1" ht="24" customHeight="1" x14ac:dyDescent="0.3">
      <c r="A53" s="49" t="s">
        <v>29</v>
      </c>
      <c r="B53" s="50">
        <f>H53+J53+L53+N53+P53+R53+T53+V53+X53+Z53+AB53+AD53</f>
        <v>0</v>
      </c>
      <c r="C53" s="50">
        <f>H53+J53+L53+N53+P53+R53+T53+V53+X53+Z53</f>
        <v>0</v>
      </c>
      <c r="D53" s="50">
        <f>E53</f>
        <v>0</v>
      </c>
      <c r="E53" s="50">
        <f>I53+K53+M53+O53+Q53+S53+U53+W53+Y53+AA53+AC53+AE53</f>
        <v>0</v>
      </c>
      <c r="F53" s="51">
        <f t="shared" si="1"/>
        <v>0</v>
      </c>
      <c r="G53" s="51">
        <f t="shared" si="2"/>
        <v>0</v>
      </c>
      <c r="H53" s="52">
        <v>0</v>
      </c>
      <c r="I53" s="53">
        <v>0</v>
      </c>
      <c r="J53" s="52">
        <v>0</v>
      </c>
      <c r="K53" s="53">
        <v>0</v>
      </c>
      <c r="L53" s="52">
        <v>0</v>
      </c>
      <c r="M53" s="53">
        <v>0</v>
      </c>
      <c r="N53" s="52">
        <v>0</v>
      </c>
      <c r="O53" s="53">
        <v>0</v>
      </c>
      <c r="P53" s="52">
        <v>0</v>
      </c>
      <c r="Q53" s="53">
        <v>0</v>
      </c>
      <c r="R53" s="52">
        <v>0</v>
      </c>
      <c r="S53" s="53">
        <v>0</v>
      </c>
      <c r="T53" s="52">
        <v>0</v>
      </c>
      <c r="U53" s="53">
        <v>0</v>
      </c>
      <c r="V53" s="52">
        <v>0</v>
      </c>
      <c r="W53" s="53">
        <v>0</v>
      </c>
      <c r="X53" s="52">
        <v>0</v>
      </c>
      <c r="Y53" s="53">
        <v>0</v>
      </c>
      <c r="Z53" s="52">
        <v>0</v>
      </c>
      <c r="AA53" s="53">
        <v>0</v>
      </c>
      <c r="AB53" s="52">
        <v>0</v>
      </c>
      <c r="AC53" s="53">
        <v>0</v>
      </c>
      <c r="AD53" s="52">
        <v>0</v>
      </c>
      <c r="AE53" s="53">
        <v>0</v>
      </c>
      <c r="AF53" s="78"/>
    </row>
    <row r="54" spans="1:34" s="48" customFormat="1" ht="21.75" customHeight="1" x14ac:dyDescent="0.3">
      <c r="A54" s="68" t="s">
        <v>30</v>
      </c>
      <c r="B54" s="50">
        <f>H54+J54+L54+N54+P54+R54+T54+V54+X54+Z54+AB54+AD54</f>
        <v>6417.2999999999975</v>
      </c>
      <c r="C54" s="50">
        <f>H54</f>
        <v>113.86</v>
      </c>
      <c r="D54" s="50">
        <f>C54</f>
        <v>113.86</v>
      </c>
      <c r="E54" s="50">
        <f>I54+K54+M54+O54+Q54+S54+U54+W54+Y54+AA54+AC54+AE54</f>
        <v>113.86</v>
      </c>
      <c r="F54" s="51">
        <f t="shared" si="1"/>
        <v>1.7742664360400797</v>
      </c>
      <c r="G54" s="51">
        <f t="shared" si="2"/>
        <v>100</v>
      </c>
      <c r="H54" s="52">
        <v>113.86</v>
      </c>
      <c r="I54" s="53">
        <v>113.86</v>
      </c>
      <c r="J54" s="52">
        <v>5164.8599999999997</v>
      </c>
      <c r="K54" s="53"/>
      <c r="L54" s="52">
        <v>113.86</v>
      </c>
      <c r="M54" s="53"/>
      <c r="N54" s="52">
        <v>113.86</v>
      </c>
      <c r="O54" s="53"/>
      <c r="P54" s="52">
        <v>113.86</v>
      </c>
      <c r="Q54" s="53"/>
      <c r="R54" s="52">
        <v>113.86</v>
      </c>
      <c r="S54" s="53"/>
      <c r="T54" s="52">
        <v>113.86</v>
      </c>
      <c r="U54" s="53"/>
      <c r="V54" s="52">
        <v>113.86</v>
      </c>
      <c r="W54" s="53"/>
      <c r="X54" s="52">
        <v>113.86</v>
      </c>
      <c r="Y54" s="53"/>
      <c r="Z54" s="52">
        <v>113.86</v>
      </c>
      <c r="AA54" s="53"/>
      <c r="AB54" s="52">
        <v>113.85</v>
      </c>
      <c r="AC54" s="53"/>
      <c r="AD54" s="52">
        <v>113.85</v>
      </c>
      <c r="AE54" s="53"/>
      <c r="AF54" s="78"/>
    </row>
    <row r="55" spans="1:34" s="48" customFormat="1" ht="21" customHeight="1" x14ac:dyDescent="0.3">
      <c r="A55" s="49" t="s">
        <v>31</v>
      </c>
      <c r="B55" s="50">
        <f>H55+J55+L55+N55+P55+R55+T55+V55+X55+Z55+AB55+AD55</f>
        <v>0</v>
      </c>
      <c r="C55" s="50">
        <f>H55+J55+L55+N55+P55+R55+T55+V55+X55+Z55</f>
        <v>0</v>
      </c>
      <c r="D55" s="50">
        <f>E55</f>
        <v>0</v>
      </c>
      <c r="E55" s="50">
        <f>I55+K55+M55+O55+Q55+S55+U55+W55+Y55+AA55+AC55+AE55</f>
        <v>0</v>
      </c>
      <c r="F55" s="51">
        <f t="shared" si="1"/>
        <v>0</v>
      </c>
      <c r="G55" s="51">
        <f t="shared" si="2"/>
        <v>0</v>
      </c>
      <c r="H55" s="52">
        <v>0</v>
      </c>
      <c r="I55" s="53">
        <v>0</v>
      </c>
      <c r="J55" s="52">
        <v>0</v>
      </c>
      <c r="K55" s="53">
        <v>0</v>
      </c>
      <c r="L55" s="52">
        <v>0</v>
      </c>
      <c r="M55" s="53">
        <v>0</v>
      </c>
      <c r="N55" s="52">
        <v>0</v>
      </c>
      <c r="O55" s="53">
        <v>0</v>
      </c>
      <c r="P55" s="52">
        <v>0</v>
      </c>
      <c r="Q55" s="53">
        <v>0</v>
      </c>
      <c r="R55" s="52">
        <v>0</v>
      </c>
      <c r="S55" s="53">
        <v>0</v>
      </c>
      <c r="T55" s="52">
        <v>0</v>
      </c>
      <c r="U55" s="53">
        <v>0</v>
      </c>
      <c r="V55" s="52">
        <v>0</v>
      </c>
      <c r="W55" s="53">
        <v>0</v>
      </c>
      <c r="X55" s="52">
        <v>0</v>
      </c>
      <c r="Y55" s="53">
        <v>0</v>
      </c>
      <c r="Z55" s="52">
        <v>0</v>
      </c>
      <c r="AA55" s="53">
        <v>0</v>
      </c>
      <c r="AB55" s="52">
        <v>0</v>
      </c>
      <c r="AC55" s="53">
        <v>0</v>
      </c>
      <c r="AD55" s="52">
        <v>0</v>
      </c>
      <c r="AE55" s="53">
        <v>0</v>
      </c>
      <c r="AF55" s="78"/>
    </row>
    <row r="56" spans="1:34" s="48" customFormat="1" ht="40.5" customHeight="1" x14ac:dyDescent="0.3">
      <c r="A56" s="49" t="s">
        <v>32</v>
      </c>
      <c r="B56" s="50">
        <f>H56+J56+L56+N56+P56+R56+T56+V56+X56+Z56+AB56+AD56</f>
        <v>0</v>
      </c>
      <c r="C56" s="50">
        <f>H56+J56+L56+N56+P56+R56+T56+V56+X56+Z56</f>
        <v>0</v>
      </c>
      <c r="D56" s="50">
        <f>E56</f>
        <v>0</v>
      </c>
      <c r="E56" s="50">
        <f>I56+K56+M56+O56+Q56+S56+U56+W56+Y56+AA56+AC56+AE56</f>
        <v>0</v>
      </c>
      <c r="F56" s="51">
        <f t="shared" si="1"/>
        <v>0</v>
      </c>
      <c r="G56" s="51">
        <f t="shared" si="2"/>
        <v>0</v>
      </c>
      <c r="H56" s="52">
        <v>0</v>
      </c>
      <c r="I56" s="53">
        <v>0</v>
      </c>
      <c r="J56" s="52">
        <v>0</v>
      </c>
      <c r="K56" s="53">
        <v>0</v>
      </c>
      <c r="L56" s="52">
        <v>0</v>
      </c>
      <c r="M56" s="53">
        <v>0</v>
      </c>
      <c r="N56" s="52">
        <v>0</v>
      </c>
      <c r="O56" s="53">
        <v>0</v>
      </c>
      <c r="P56" s="52">
        <v>0</v>
      </c>
      <c r="Q56" s="53">
        <v>0</v>
      </c>
      <c r="R56" s="52">
        <v>0</v>
      </c>
      <c r="S56" s="53">
        <v>0</v>
      </c>
      <c r="T56" s="52">
        <v>0</v>
      </c>
      <c r="U56" s="53">
        <v>0</v>
      </c>
      <c r="V56" s="52">
        <v>0</v>
      </c>
      <c r="W56" s="53">
        <v>0</v>
      </c>
      <c r="X56" s="52">
        <v>0</v>
      </c>
      <c r="Y56" s="53">
        <v>0</v>
      </c>
      <c r="Z56" s="52">
        <v>0</v>
      </c>
      <c r="AA56" s="53">
        <v>0</v>
      </c>
      <c r="AB56" s="52">
        <v>0</v>
      </c>
      <c r="AC56" s="53">
        <v>0</v>
      </c>
      <c r="AD56" s="52">
        <v>0</v>
      </c>
      <c r="AE56" s="53">
        <v>0</v>
      </c>
      <c r="AF56" s="81"/>
      <c r="AH56" s="79"/>
    </row>
    <row r="57" spans="1:34" s="64" customFormat="1" ht="218.25" customHeight="1" x14ac:dyDescent="0.2">
      <c r="A57" s="62" t="s">
        <v>42</v>
      </c>
      <c r="B57" s="44">
        <f t="shared" ref="B57:AE57" si="22">B58</f>
        <v>129668.70000000001</v>
      </c>
      <c r="C57" s="44">
        <f t="shared" si="22"/>
        <v>11419.38</v>
      </c>
      <c r="D57" s="44">
        <f t="shared" si="22"/>
        <v>11419.38</v>
      </c>
      <c r="E57" s="44">
        <f t="shared" si="22"/>
        <v>8862.2000000000007</v>
      </c>
      <c r="F57" s="45">
        <f t="shared" si="1"/>
        <v>6.834494369111435</v>
      </c>
      <c r="G57" s="45">
        <f t="shared" si="2"/>
        <v>77.606665160455307</v>
      </c>
      <c r="H57" s="46">
        <f t="shared" si="22"/>
        <v>11419.38</v>
      </c>
      <c r="I57" s="44">
        <f t="shared" si="22"/>
        <v>8862.2000000000007</v>
      </c>
      <c r="J57" s="46">
        <f t="shared" si="22"/>
        <v>11499.02</v>
      </c>
      <c r="K57" s="44">
        <f t="shared" si="22"/>
        <v>0</v>
      </c>
      <c r="L57" s="46">
        <f t="shared" si="22"/>
        <v>8285.33</v>
      </c>
      <c r="M57" s="44">
        <f t="shared" si="22"/>
        <v>0</v>
      </c>
      <c r="N57" s="46">
        <f t="shared" si="22"/>
        <v>14878.79</v>
      </c>
      <c r="O57" s="44">
        <f t="shared" si="22"/>
        <v>0</v>
      </c>
      <c r="P57" s="46">
        <f t="shared" si="22"/>
        <v>7626.45</v>
      </c>
      <c r="Q57" s="44">
        <f t="shared" si="22"/>
        <v>0</v>
      </c>
      <c r="R57" s="46">
        <f t="shared" si="22"/>
        <v>10425.299999999999</v>
      </c>
      <c r="S57" s="44">
        <f t="shared" si="22"/>
        <v>0</v>
      </c>
      <c r="T57" s="46">
        <f t="shared" si="22"/>
        <v>14164.24</v>
      </c>
      <c r="U57" s="44">
        <f t="shared" si="22"/>
        <v>0</v>
      </c>
      <c r="V57" s="46">
        <f t="shared" si="22"/>
        <v>6688.13</v>
      </c>
      <c r="W57" s="44">
        <f t="shared" si="22"/>
        <v>0</v>
      </c>
      <c r="X57" s="46">
        <f t="shared" si="22"/>
        <v>6475.61</v>
      </c>
      <c r="Y57" s="44">
        <f t="shared" si="22"/>
        <v>0</v>
      </c>
      <c r="Z57" s="46">
        <f>Z58</f>
        <v>13839.09</v>
      </c>
      <c r="AA57" s="44">
        <f t="shared" si="22"/>
        <v>0</v>
      </c>
      <c r="AB57" s="46">
        <f t="shared" si="22"/>
        <v>7112.48</v>
      </c>
      <c r="AC57" s="44">
        <f t="shared" si="22"/>
        <v>0</v>
      </c>
      <c r="AD57" s="46">
        <f t="shared" si="22"/>
        <v>17254.88</v>
      </c>
      <c r="AE57" s="44">
        <f t="shared" si="22"/>
        <v>0</v>
      </c>
      <c r="AF57" s="82" t="s">
        <v>43</v>
      </c>
    </row>
    <row r="58" spans="1:34" s="48" customFormat="1" ht="18.75" x14ac:dyDescent="0.3">
      <c r="A58" s="58" t="s">
        <v>28</v>
      </c>
      <c r="B58" s="43">
        <f>SUM(B59:B62)</f>
        <v>129668.70000000001</v>
      </c>
      <c r="C58" s="43">
        <f>SUM(C59:C62)</f>
        <v>11419.38</v>
      </c>
      <c r="D58" s="43">
        <f>SUM(D59:D62)</f>
        <v>11419.38</v>
      </c>
      <c r="E58" s="44">
        <f>SUM(E59:E62)</f>
        <v>8862.2000000000007</v>
      </c>
      <c r="F58" s="45">
        <f t="shared" si="1"/>
        <v>6.834494369111435</v>
      </c>
      <c r="G58" s="45">
        <f t="shared" si="2"/>
        <v>77.606665160455307</v>
      </c>
      <c r="H58" s="46">
        <f>SUM(H59:H62)</f>
        <v>11419.38</v>
      </c>
      <c r="I58" s="44">
        <f>SUM(I59:I62)</f>
        <v>8862.2000000000007</v>
      </c>
      <c r="J58" s="46">
        <f>SUM(J59:J62)</f>
        <v>11499.02</v>
      </c>
      <c r="K58" s="44">
        <f>SUM(K59:K62)</f>
        <v>0</v>
      </c>
      <c r="L58" s="46">
        <f t="shared" ref="L58:AE58" si="23">SUM(L59:L62)</f>
        <v>8285.33</v>
      </c>
      <c r="M58" s="44">
        <f t="shared" si="23"/>
        <v>0</v>
      </c>
      <c r="N58" s="46">
        <f t="shared" si="23"/>
        <v>14878.79</v>
      </c>
      <c r="O58" s="44">
        <f t="shared" si="23"/>
        <v>0</v>
      </c>
      <c r="P58" s="46">
        <f t="shared" si="23"/>
        <v>7626.45</v>
      </c>
      <c r="Q58" s="44">
        <f t="shared" si="23"/>
        <v>0</v>
      </c>
      <c r="R58" s="46">
        <f t="shared" si="23"/>
        <v>10425.299999999999</v>
      </c>
      <c r="S58" s="44">
        <f t="shared" si="23"/>
        <v>0</v>
      </c>
      <c r="T58" s="46">
        <f t="shared" si="23"/>
        <v>14164.24</v>
      </c>
      <c r="U58" s="44">
        <f t="shared" si="23"/>
        <v>0</v>
      </c>
      <c r="V58" s="46">
        <f t="shared" si="23"/>
        <v>6688.13</v>
      </c>
      <c r="W58" s="44">
        <f t="shared" si="23"/>
        <v>0</v>
      </c>
      <c r="X58" s="46">
        <f t="shared" si="23"/>
        <v>6475.61</v>
      </c>
      <c r="Y58" s="44">
        <f t="shared" si="23"/>
        <v>0</v>
      </c>
      <c r="Z58" s="46">
        <f t="shared" si="23"/>
        <v>13839.09</v>
      </c>
      <c r="AA58" s="44">
        <f t="shared" si="23"/>
        <v>0</v>
      </c>
      <c r="AB58" s="46">
        <f t="shared" si="23"/>
        <v>7112.48</v>
      </c>
      <c r="AC58" s="44">
        <f t="shared" si="23"/>
        <v>0</v>
      </c>
      <c r="AD58" s="46">
        <f t="shared" si="23"/>
        <v>17254.88</v>
      </c>
      <c r="AE58" s="44">
        <f t="shared" si="23"/>
        <v>0</v>
      </c>
      <c r="AF58" s="83"/>
    </row>
    <row r="59" spans="1:34" s="48" customFormat="1" ht="18.75" x14ac:dyDescent="0.3">
      <c r="A59" s="49" t="s">
        <v>29</v>
      </c>
      <c r="B59" s="50">
        <f>H59+J59+L59+N59+P59+R59+T59+V59+X59+Z59+AB59+AD59</f>
        <v>0</v>
      </c>
      <c r="C59" s="50">
        <f>H59+J59+L59+N59+P59+R59+T59+V59+X59+Z59</f>
        <v>0</v>
      </c>
      <c r="D59" s="50">
        <f>E59</f>
        <v>0</v>
      </c>
      <c r="E59" s="50">
        <f>I59+K59+M59+O59+Q59+S59+U59+W59+Y59+AA59+AC59+AE59</f>
        <v>0</v>
      </c>
      <c r="F59" s="51">
        <f t="shared" si="1"/>
        <v>0</v>
      </c>
      <c r="G59" s="51">
        <f t="shared" si="2"/>
        <v>0</v>
      </c>
      <c r="H59" s="52">
        <v>0</v>
      </c>
      <c r="I59" s="53">
        <v>0</v>
      </c>
      <c r="J59" s="52">
        <v>0</v>
      </c>
      <c r="K59" s="53">
        <v>0</v>
      </c>
      <c r="L59" s="52">
        <v>0</v>
      </c>
      <c r="M59" s="53">
        <v>0</v>
      </c>
      <c r="N59" s="52">
        <v>0</v>
      </c>
      <c r="O59" s="53">
        <v>0</v>
      </c>
      <c r="P59" s="52">
        <v>0</v>
      </c>
      <c r="Q59" s="53">
        <v>0</v>
      </c>
      <c r="R59" s="52">
        <v>0</v>
      </c>
      <c r="S59" s="53">
        <v>0</v>
      </c>
      <c r="T59" s="52">
        <v>0</v>
      </c>
      <c r="U59" s="53">
        <v>0</v>
      </c>
      <c r="V59" s="52">
        <v>0</v>
      </c>
      <c r="W59" s="53">
        <v>0</v>
      </c>
      <c r="X59" s="52">
        <v>0</v>
      </c>
      <c r="Y59" s="53">
        <v>0</v>
      </c>
      <c r="Z59" s="52">
        <v>0</v>
      </c>
      <c r="AA59" s="53">
        <v>0</v>
      </c>
      <c r="AB59" s="52">
        <v>0</v>
      </c>
      <c r="AC59" s="53">
        <v>0</v>
      </c>
      <c r="AD59" s="52">
        <v>0</v>
      </c>
      <c r="AE59" s="53">
        <v>0</v>
      </c>
      <c r="AF59" s="83"/>
    </row>
    <row r="60" spans="1:34" s="48" customFormat="1" ht="18.75" x14ac:dyDescent="0.3">
      <c r="A60" s="49" t="s">
        <v>30</v>
      </c>
      <c r="B60" s="50">
        <f>H60+J60+L60+N60+P60+R60+T60+V60+X60+Z60+AB60+AD60</f>
        <v>129668.70000000001</v>
      </c>
      <c r="C60" s="50">
        <f>H60</f>
        <v>11419.38</v>
      </c>
      <c r="D60" s="50">
        <f>C60</f>
        <v>11419.38</v>
      </c>
      <c r="E60" s="50">
        <f>I60+K60+M60+O60+Q60+S60+U60+W60+Y60+AA60+AC60+AE60</f>
        <v>8862.2000000000007</v>
      </c>
      <c r="F60" s="51">
        <f t="shared" si="1"/>
        <v>6.834494369111435</v>
      </c>
      <c r="G60" s="51">
        <f t="shared" si="2"/>
        <v>77.606665160455307</v>
      </c>
      <c r="H60" s="84">
        <v>11419.38</v>
      </c>
      <c r="I60" s="85">
        <v>8862.2000000000007</v>
      </c>
      <c r="J60" s="84">
        <v>11499.02</v>
      </c>
      <c r="K60" s="85">
        <v>0</v>
      </c>
      <c r="L60" s="84">
        <v>8285.33</v>
      </c>
      <c r="M60" s="85">
        <v>0</v>
      </c>
      <c r="N60" s="84">
        <v>14878.79</v>
      </c>
      <c r="O60" s="85">
        <v>0</v>
      </c>
      <c r="P60" s="84">
        <v>7626.45</v>
      </c>
      <c r="Q60" s="85">
        <v>0</v>
      </c>
      <c r="R60" s="84">
        <v>10425.299999999999</v>
      </c>
      <c r="S60" s="85">
        <v>0</v>
      </c>
      <c r="T60" s="84">
        <v>14164.24</v>
      </c>
      <c r="U60" s="86">
        <v>0</v>
      </c>
      <c r="V60" s="84">
        <v>6688.13</v>
      </c>
      <c r="W60" s="85">
        <v>0</v>
      </c>
      <c r="X60" s="84">
        <v>6475.61</v>
      </c>
      <c r="Y60" s="85">
        <v>0</v>
      </c>
      <c r="Z60" s="84">
        <v>13839.09</v>
      </c>
      <c r="AA60" s="86">
        <v>0</v>
      </c>
      <c r="AB60" s="84">
        <v>7112.48</v>
      </c>
      <c r="AC60" s="86">
        <v>0</v>
      </c>
      <c r="AD60" s="84">
        <v>17254.88</v>
      </c>
      <c r="AE60" s="86">
        <v>0</v>
      </c>
      <c r="AF60" s="83"/>
    </row>
    <row r="61" spans="1:34" s="48" customFormat="1" ht="18.75" x14ac:dyDescent="0.3">
      <c r="A61" s="49" t="s">
        <v>31</v>
      </c>
      <c r="B61" s="50">
        <f>H61+J61+L61+N61+P61+R61+T61+V61+X61+Z61+AB61+AD61</f>
        <v>0</v>
      </c>
      <c r="C61" s="50">
        <f>H61+J61+L61+N61+P61+R61+T61+V61+X61+Z61</f>
        <v>0</v>
      </c>
      <c r="D61" s="50">
        <f>E61</f>
        <v>0</v>
      </c>
      <c r="E61" s="50">
        <f>I61+K61+M61+O61+Q61+S61+U61+W61+Y61+AA61+AC61+AE61</f>
        <v>0</v>
      </c>
      <c r="F61" s="51">
        <f t="shared" si="1"/>
        <v>0</v>
      </c>
      <c r="G61" s="51">
        <f t="shared" si="2"/>
        <v>0</v>
      </c>
      <c r="H61" s="52"/>
      <c r="I61" s="53"/>
      <c r="J61" s="52"/>
      <c r="K61" s="53"/>
      <c r="L61" s="52"/>
      <c r="M61" s="53"/>
      <c r="N61" s="52"/>
      <c r="O61" s="53"/>
      <c r="P61" s="52"/>
      <c r="Q61" s="53"/>
      <c r="R61" s="52"/>
      <c r="S61" s="53"/>
      <c r="T61" s="52"/>
      <c r="U61" s="53"/>
      <c r="V61" s="52"/>
      <c r="W61" s="53"/>
      <c r="X61" s="52"/>
      <c r="Y61" s="53"/>
      <c r="Z61" s="52"/>
      <c r="AA61" s="53"/>
      <c r="AB61" s="52"/>
      <c r="AC61" s="53"/>
      <c r="AD61" s="52"/>
      <c r="AE61" s="53"/>
      <c r="AF61" s="83"/>
    </row>
    <row r="62" spans="1:34" s="48" customFormat="1" ht="18" customHeight="1" x14ac:dyDescent="0.3">
      <c r="A62" s="49" t="s">
        <v>32</v>
      </c>
      <c r="B62" s="50">
        <f>H62+J62+L62+N62+P62+R62+T62+V62+X62+Z62+AB62+AD62</f>
        <v>0</v>
      </c>
      <c r="C62" s="50">
        <f>H62+J62+L62+N62+P62+R62+T62+V62+X62+Z62</f>
        <v>0</v>
      </c>
      <c r="D62" s="50">
        <f>E62</f>
        <v>0</v>
      </c>
      <c r="E62" s="50">
        <f>I62+K62+M62+O62+Q62+S62+U62+W62+Y62+AA62+AC62+AE62</f>
        <v>0</v>
      </c>
      <c r="F62" s="51">
        <f t="shared" si="1"/>
        <v>0</v>
      </c>
      <c r="G62" s="51">
        <f t="shared" si="2"/>
        <v>0</v>
      </c>
      <c r="H62" s="52">
        <v>0</v>
      </c>
      <c r="I62" s="53">
        <v>0</v>
      </c>
      <c r="J62" s="52">
        <v>0</v>
      </c>
      <c r="K62" s="53">
        <v>0</v>
      </c>
      <c r="L62" s="52">
        <v>0</v>
      </c>
      <c r="M62" s="53">
        <v>0</v>
      </c>
      <c r="N62" s="52">
        <v>0</v>
      </c>
      <c r="O62" s="53">
        <v>0</v>
      </c>
      <c r="P62" s="52">
        <v>0</v>
      </c>
      <c r="Q62" s="53">
        <v>0</v>
      </c>
      <c r="R62" s="52">
        <v>0</v>
      </c>
      <c r="S62" s="53">
        <v>0</v>
      </c>
      <c r="T62" s="52">
        <v>0</v>
      </c>
      <c r="U62" s="53">
        <v>0</v>
      </c>
      <c r="V62" s="52">
        <v>0</v>
      </c>
      <c r="W62" s="53">
        <v>0</v>
      </c>
      <c r="X62" s="52">
        <v>0</v>
      </c>
      <c r="Y62" s="53">
        <v>0</v>
      </c>
      <c r="Z62" s="52">
        <v>0</v>
      </c>
      <c r="AA62" s="53">
        <v>0</v>
      </c>
      <c r="AB62" s="52">
        <v>0</v>
      </c>
      <c r="AC62" s="53">
        <v>0</v>
      </c>
      <c r="AD62" s="52">
        <v>0</v>
      </c>
      <c r="AE62" s="53">
        <v>0</v>
      </c>
      <c r="AF62" s="87"/>
    </row>
    <row r="63" spans="1:34" s="64" customFormat="1" ht="112.5" x14ac:dyDescent="0.2">
      <c r="A63" s="62" t="s">
        <v>44</v>
      </c>
      <c r="B63" s="44">
        <f t="shared" ref="B63:AE63" si="24">B64</f>
        <v>18782.876</v>
      </c>
      <c r="C63" s="44">
        <f t="shared" si="24"/>
        <v>814.86699999999996</v>
      </c>
      <c r="D63" s="44">
        <f t="shared" si="24"/>
        <v>814.86699999999996</v>
      </c>
      <c r="E63" s="44">
        <f t="shared" si="24"/>
        <v>567.39</v>
      </c>
      <c r="F63" s="45">
        <f t="shared" si="1"/>
        <v>3.0207833986658912</v>
      </c>
      <c r="G63" s="45">
        <f t="shared" si="2"/>
        <v>69.629767802598465</v>
      </c>
      <c r="H63" s="46">
        <f t="shared" si="24"/>
        <v>814.86699999999996</v>
      </c>
      <c r="I63" s="44">
        <f t="shared" si="24"/>
        <v>567.39</v>
      </c>
      <c r="J63" s="46">
        <f t="shared" si="24"/>
        <v>1805.962</v>
      </c>
      <c r="K63" s="44">
        <f t="shared" si="24"/>
        <v>0</v>
      </c>
      <c r="L63" s="46">
        <f t="shared" si="24"/>
        <v>1503.4390000000001</v>
      </c>
      <c r="M63" s="44">
        <f t="shared" si="24"/>
        <v>0</v>
      </c>
      <c r="N63" s="46">
        <f t="shared" si="24"/>
        <v>1474.6690000000001</v>
      </c>
      <c r="O63" s="44">
        <f t="shared" si="24"/>
        <v>0</v>
      </c>
      <c r="P63" s="46">
        <f t="shared" si="24"/>
        <v>1555.249</v>
      </c>
      <c r="Q63" s="44">
        <f t="shared" si="24"/>
        <v>0</v>
      </c>
      <c r="R63" s="46">
        <f t="shared" si="24"/>
        <v>1745.704</v>
      </c>
      <c r="S63" s="44">
        <f t="shared" si="24"/>
        <v>0</v>
      </c>
      <c r="T63" s="46">
        <f t="shared" si="24"/>
        <v>1619.329</v>
      </c>
      <c r="U63" s="44">
        <f t="shared" si="24"/>
        <v>0</v>
      </c>
      <c r="V63" s="46">
        <f t="shared" si="24"/>
        <v>1620.1690000000001</v>
      </c>
      <c r="W63" s="44">
        <f t="shared" si="24"/>
        <v>0</v>
      </c>
      <c r="X63" s="46">
        <f t="shared" si="24"/>
        <v>1468.6890000000001</v>
      </c>
      <c r="Y63" s="44">
        <f t="shared" si="24"/>
        <v>0</v>
      </c>
      <c r="Z63" s="46">
        <f t="shared" si="24"/>
        <v>1514.029</v>
      </c>
      <c r="AA63" s="44">
        <f t="shared" si="24"/>
        <v>0</v>
      </c>
      <c r="AB63" s="46">
        <f t="shared" si="24"/>
        <v>1509.748</v>
      </c>
      <c r="AC63" s="44">
        <f t="shared" si="24"/>
        <v>0</v>
      </c>
      <c r="AD63" s="46">
        <f t="shared" si="24"/>
        <v>2151.0219999999999</v>
      </c>
      <c r="AE63" s="44">
        <f t="shared" si="24"/>
        <v>0</v>
      </c>
      <c r="AF63" s="82" t="s">
        <v>45</v>
      </c>
    </row>
    <row r="64" spans="1:34" s="48" customFormat="1" ht="18.75" x14ac:dyDescent="0.3">
      <c r="A64" s="58" t="s">
        <v>28</v>
      </c>
      <c r="B64" s="43">
        <f>SUM(B65:B68)</f>
        <v>18782.876</v>
      </c>
      <c r="C64" s="43">
        <f>SUM(C65:C68)</f>
        <v>814.86699999999996</v>
      </c>
      <c r="D64" s="43">
        <f>SUM(D65:D68)</f>
        <v>814.86699999999996</v>
      </c>
      <c r="E64" s="44">
        <f>SUM(E65:E68)</f>
        <v>567.39</v>
      </c>
      <c r="F64" s="45">
        <f t="shared" si="1"/>
        <v>3.0207833986658912</v>
      </c>
      <c r="G64" s="45">
        <f t="shared" si="2"/>
        <v>69.629767802598465</v>
      </c>
      <c r="H64" s="46">
        <f t="shared" ref="H64:AE64" si="25">SUM(H65:H68)</f>
        <v>814.86699999999996</v>
      </c>
      <c r="I64" s="44">
        <f>SUM(I65:I68)</f>
        <v>567.39</v>
      </c>
      <c r="J64" s="46">
        <f t="shared" si="25"/>
        <v>1805.962</v>
      </c>
      <c r="K64" s="44">
        <f>SUM(K65:K68)</f>
        <v>0</v>
      </c>
      <c r="L64" s="46">
        <f t="shared" si="25"/>
        <v>1503.4390000000001</v>
      </c>
      <c r="M64" s="44">
        <f t="shared" si="25"/>
        <v>0</v>
      </c>
      <c r="N64" s="46">
        <f t="shared" si="25"/>
        <v>1474.6690000000001</v>
      </c>
      <c r="O64" s="44">
        <f t="shared" si="25"/>
        <v>0</v>
      </c>
      <c r="P64" s="46">
        <f t="shared" si="25"/>
        <v>1555.249</v>
      </c>
      <c r="Q64" s="44">
        <f t="shared" si="25"/>
        <v>0</v>
      </c>
      <c r="R64" s="46">
        <f t="shared" si="25"/>
        <v>1745.704</v>
      </c>
      <c r="S64" s="44">
        <f t="shared" si="25"/>
        <v>0</v>
      </c>
      <c r="T64" s="46">
        <f t="shared" si="25"/>
        <v>1619.329</v>
      </c>
      <c r="U64" s="44">
        <f t="shared" si="25"/>
        <v>0</v>
      </c>
      <c r="V64" s="46">
        <f t="shared" si="25"/>
        <v>1620.1690000000001</v>
      </c>
      <c r="W64" s="44">
        <f t="shared" si="25"/>
        <v>0</v>
      </c>
      <c r="X64" s="46">
        <f t="shared" si="25"/>
        <v>1468.6890000000001</v>
      </c>
      <c r="Y64" s="44">
        <f t="shared" si="25"/>
        <v>0</v>
      </c>
      <c r="Z64" s="46">
        <f t="shared" si="25"/>
        <v>1514.029</v>
      </c>
      <c r="AA64" s="44">
        <f t="shared" si="25"/>
        <v>0</v>
      </c>
      <c r="AB64" s="46">
        <f t="shared" si="25"/>
        <v>1509.748</v>
      </c>
      <c r="AC64" s="44">
        <f t="shared" si="25"/>
        <v>0</v>
      </c>
      <c r="AD64" s="46">
        <f t="shared" si="25"/>
        <v>2151.0219999999999</v>
      </c>
      <c r="AE64" s="44">
        <f t="shared" si="25"/>
        <v>0</v>
      </c>
      <c r="AF64" s="83"/>
    </row>
    <row r="65" spans="1:40" s="48" customFormat="1" ht="18.75" x14ac:dyDescent="0.3">
      <c r="A65" s="49" t="s">
        <v>29</v>
      </c>
      <c r="B65" s="50">
        <f>H65+J65+L65+N65+P65+R65+T65+V65+X65+Z65+AB65+AD65</f>
        <v>0</v>
      </c>
      <c r="C65" s="50">
        <f>H65+J65+L65+N65+P65+R65+T65+V65+X65+Z65</f>
        <v>0</v>
      </c>
      <c r="D65" s="50">
        <f>E65</f>
        <v>0</v>
      </c>
      <c r="E65" s="50">
        <f>I65+K65+M65+O65+Q65+S65+U65+W65+Y65+AA65+AC65+AE65</f>
        <v>0</v>
      </c>
      <c r="F65" s="51">
        <f t="shared" si="1"/>
        <v>0</v>
      </c>
      <c r="G65" s="51">
        <f t="shared" si="2"/>
        <v>0</v>
      </c>
      <c r="H65" s="52">
        <v>0</v>
      </c>
      <c r="I65" s="53">
        <v>0</v>
      </c>
      <c r="J65" s="52">
        <v>0</v>
      </c>
      <c r="K65" s="53">
        <v>0</v>
      </c>
      <c r="L65" s="52">
        <v>0</v>
      </c>
      <c r="M65" s="53">
        <v>0</v>
      </c>
      <c r="N65" s="52">
        <v>0</v>
      </c>
      <c r="O65" s="53">
        <v>0</v>
      </c>
      <c r="P65" s="52">
        <v>0</v>
      </c>
      <c r="Q65" s="53">
        <v>0</v>
      </c>
      <c r="R65" s="52">
        <v>0</v>
      </c>
      <c r="S65" s="53">
        <v>0</v>
      </c>
      <c r="T65" s="52">
        <v>0</v>
      </c>
      <c r="U65" s="53">
        <v>0</v>
      </c>
      <c r="V65" s="52">
        <v>0</v>
      </c>
      <c r="W65" s="53">
        <v>0</v>
      </c>
      <c r="X65" s="52">
        <v>0</v>
      </c>
      <c r="Y65" s="53">
        <v>0</v>
      </c>
      <c r="Z65" s="52">
        <v>0</v>
      </c>
      <c r="AA65" s="53">
        <v>0</v>
      </c>
      <c r="AB65" s="52">
        <v>0</v>
      </c>
      <c r="AC65" s="53">
        <v>0</v>
      </c>
      <c r="AD65" s="52">
        <v>0</v>
      </c>
      <c r="AE65" s="53">
        <v>0</v>
      </c>
      <c r="AF65" s="83"/>
    </row>
    <row r="66" spans="1:40" s="64" customFormat="1" ht="18.75" x14ac:dyDescent="0.3">
      <c r="A66" s="68" t="s">
        <v>30</v>
      </c>
      <c r="B66" s="53">
        <f>H66+J66+L66+N66+P66+R66+T66+V66+X66+Z66+AB66+AD66</f>
        <v>18782.876</v>
      </c>
      <c r="C66" s="50">
        <f>H66</f>
        <v>814.86699999999996</v>
      </c>
      <c r="D66" s="50">
        <f>C66</f>
        <v>814.86699999999996</v>
      </c>
      <c r="E66" s="50">
        <f>I66+K66+M66+O66+Q66+S66+U66+W66+Y66+AA66+AC66+AE66</f>
        <v>567.39</v>
      </c>
      <c r="F66" s="51">
        <f t="shared" si="1"/>
        <v>3.0207833986658912</v>
      </c>
      <c r="G66" s="51">
        <f t="shared" si="2"/>
        <v>69.629767802598465</v>
      </c>
      <c r="H66" s="52">
        <v>814.86699999999996</v>
      </c>
      <c r="I66" s="53">
        <v>567.39</v>
      </c>
      <c r="J66" s="52">
        <v>1805.962</v>
      </c>
      <c r="K66" s="53">
        <v>0</v>
      </c>
      <c r="L66" s="52">
        <v>1503.4390000000001</v>
      </c>
      <c r="M66" s="53">
        <v>0</v>
      </c>
      <c r="N66" s="52">
        <v>1474.6690000000001</v>
      </c>
      <c r="O66" s="53">
        <v>0</v>
      </c>
      <c r="P66" s="52">
        <v>1555.249</v>
      </c>
      <c r="Q66" s="53">
        <v>0</v>
      </c>
      <c r="R66" s="52">
        <v>1745.704</v>
      </c>
      <c r="S66" s="53">
        <v>0</v>
      </c>
      <c r="T66" s="52">
        <v>1619.329</v>
      </c>
      <c r="U66" s="53">
        <v>0</v>
      </c>
      <c r="V66" s="52">
        <v>1620.1690000000001</v>
      </c>
      <c r="W66" s="53">
        <v>0</v>
      </c>
      <c r="X66" s="52">
        <v>1468.6890000000001</v>
      </c>
      <c r="Y66" s="53">
        <v>0</v>
      </c>
      <c r="Z66" s="52">
        <v>1514.029</v>
      </c>
      <c r="AA66" s="53">
        <v>0</v>
      </c>
      <c r="AB66" s="52">
        <v>1509.748</v>
      </c>
      <c r="AC66" s="53">
        <v>0</v>
      </c>
      <c r="AD66" s="52">
        <v>2151.0219999999999</v>
      </c>
      <c r="AE66" s="53">
        <v>0</v>
      </c>
      <c r="AF66" s="83"/>
    </row>
    <row r="67" spans="1:40" s="48" customFormat="1" ht="18.75" x14ac:dyDescent="0.3">
      <c r="A67" s="49" t="s">
        <v>31</v>
      </c>
      <c r="B67" s="50">
        <f>H67+J67+L67+N67+P67+R67+T67+V67+X67+Z67+AB67+AD67</f>
        <v>0</v>
      </c>
      <c r="C67" s="50">
        <f>H67+J67+L67+N67+P67+R67+T67+V67+X67+Z67</f>
        <v>0</v>
      </c>
      <c r="D67" s="50">
        <f>E67</f>
        <v>0</v>
      </c>
      <c r="E67" s="50">
        <f>I67+K67+M67+O67+Q67+S67+U67+W67+Y67+AA67+AC67+AE67</f>
        <v>0</v>
      </c>
      <c r="F67" s="51">
        <f t="shared" si="1"/>
        <v>0</v>
      </c>
      <c r="G67" s="51">
        <f t="shared" si="2"/>
        <v>0</v>
      </c>
      <c r="H67" s="52">
        <v>0</v>
      </c>
      <c r="I67" s="53">
        <v>0</v>
      </c>
      <c r="J67" s="52">
        <v>0</v>
      </c>
      <c r="K67" s="53">
        <v>0</v>
      </c>
      <c r="L67" s="52">
        <v>0</v>
      </c>
      <c r="M67" s="53">
        <v>0</v>
      </c>
      <c r="N67" s="52">
        <v>0</v>
      </c>
      <c r="O67" s="53">
        <v>0</v>
      </c>
      <c r="P67" s="52">
        <v>0</v>
      </c>
      <c r="Q67" s="53">
        <v>0</v>
      </c>
      <c r="R67" s="52">
        <v>0</v>
      </c>
      <c r="S67" s="53">
        <v>0</v>
      </c>
      <c r="T67" s="52">
        <v>0</v>
      </c>
      <c r="U67" s="53">
        <v>0</v>
      </c>
      <c r="V67" s="52">
        <v>0</v>
      </c>
      <c r="W67" s="53">
        <v>0</v>
      </c>
      <c r="X67" s="52">
        <v>0</v>
      </c>
      <c r="Y67" s="53">
        <v>0</v>
      </c>
      <c r="Z67" s="52">
        <v>0</v>
      </c>
      <c r="AA67" s="53">
        <v>0</v>
      </c>
      <c r="AB67" s="52">
        <v>0</v>
      </c>
      <c r="AC67" s="53">
        <v>0</v>
      </c>
      <c r="AD67" s="52">
        <v>0</v>
      </c>
      <c r="AE67" s="53">
        <v>0</v>
      </c>
      <c r="AF67" s="83"/>
    </row>
    <row r="68" spans="1:40" s="48" customFormat="1" ht="18.75" x14ac:dyDescent="0.3">
      <c r="A68" s="49" t="s">
        <v>32</v>
      </c>
      <c r="B68" s="50">
        <f>H68+J68+L68+N68+P68+R68+T68+V68+X68+Z68+AB68+AD68</f>
        <v>0</v>
      </c>
      <c r="C68" s="50">
        <f>H68+J68+L68+N68+P68+R68+T68+V68+X68+Z68</f>
        <v>0</v>
      </c>
      <c r="D68" s="50">
        <f>E68</f>
        <v>0</v>
      </c>
      <c r="E68" s="50">
        <f>I68+K68+M68+O68+Q68+S68+U68+W68+Y68+AA68+AC68+AE68</f>
        <v>0</v>
      </c>
      <c r="F68" s="51">
        <f t="shared" si="1"/>
        <v>0</v>
      </c>
      <c r="G68" s="51">
        <f t="shared" si="2"/>
        <v>0</v>
      </c>
      <c r="H68" s="52">
        <v>0</v>
      </c>
      <c r="I68" s="53">
        <v>0</v>
      </c>
      <c r="J68" s="52">
        <v>0</v>
      </c>
      <c r="K68" s="53">
        <v>0</v>
      </c>
      <c r="L68" s="52">
        <v>0</v>
      </c>
      <c r="M68" s="53">
        <v>0</v>
      </c>
      <c r="N68" s="52">
        <v>0</v>
      </c>
      <c r="O68" s="53">
        <v>0</v>
      </c>
      <c r="P68" s="52">
        <v>0</v>
      </c>
      <c r="Q68" s="53">
        <v>0</v>
      </c>
      <c r="R68" s="52">
        <v>0</v>
      </c>
      <c r="S68" s="53">
        <v>0</v>
      </c>
      <c r="T68" s="52">
        <v>0</v>
      </c>
      <c r="U68" s="53">
        <v>0</v>
      </c>
      <c r="V68" s="52">
        <v>0</v>
      </c>
      <c r="W68" s="53">
        <v>0</v>
      </c>
      <c r="X68" s="52">
        <v>0</v>
      </c>
      <c r="Y68" s="53">
        <v>0</v>
      </c>
      <c r="Z68" s="52">
        <v>0</v>
      </c>
      <c r="AA68" s="53">
        <v>0</v>
      </c>
      <c r="AB68" s="52">
        <v>0</v>
      </c>
      <c r="AC68" s="53">
        <v>0</v>
      </c>
      <c r="AD68" s="52">
        <v>0</v>
      </c>
      <c r="AE68" s="53">
        <v>0</v>
      </c>
      <c r="AF68" s="87"/>
    </row>
    <row r="69" spans="1:40" s="91" customFormat="1" ht="18.75" x14ac:dyDescent="0.3">
      <c r="A69" s="88" t="s">
        <v>46</v>
      </c>
      <c r="B69" s="38">
        <f t="shared" ref="B69:E73" si="26">B10+B16+B28</f>
        <v>337543.777</v>
      </c>
      <c r="C69" s="38">
        <f t="shared" si="26"/>
        <v>28943.616999999998</v>
      </c>
      <c r="D69" s="38">
        <f t="shared" si="26"/>
        <v>28943.616999999998</v>
      </c>
      <c r="E69" s="38">
        <f t="shared" si="26"/>
        <v>17180.07</v>
      </c>
      <c r="F69" s="39">
        <f t="shared" si="1"/>
        <v>5.0897309239980446</v>
      </c>
      <c r="G69" s="39">
        <f t="shared" si="2"/>
        <v>59.357025073956727</v>
      </c>
      <c r="H69" s="38">
        <f t="shared" ref="H69:AE73" si="27">H10+H16+H28</f>
        <v>28829.756999999998</v>
      </c>
      <c r="I69" s="38">
        <f t="shared" si="27"/>
        <v>17066.21</v>
      </c>
      <c r="J69" s="38">
        <f t="shared" si="27"/>
        <v>30763.921999999999</v>
      </c>
      <c r="K69" s="38">
        <f t="shared" si="27"/>
        <v>0</v>
      </c>
      <c r="L69" s="38">
        <f t="shared" si="27"/>
        <v>22009.078999999998</v>
      </c>
      <c r="M69" s="38">
        <f t="shared" si="27"/>
        <v>0</v>
      </c>
      <c r="N69" s="38">
        <f t="shared" si="27"/>
        <v>30471.859000000004</v>
      </c>
      <c r="O69" s="38">
        <f t="shared" si="27"/>
        <v>0</v>
      </c>
      <c r="P69" s="38">
        <f t="shared" si="27"/>
        <v>22656.969000000001</v>
      </c>
      <c r="Q69" s="38">
        <f t="shared" si="27"/>
        <v>0</v>
      </c>
      <c r="R69" s="38">
        <f t="shared" si="27"/>
        <v>27547.205000000002</v>
      </c>
      <c r="S69" s="38">
        <f t="shared" si="27"/>
        <v>0</v>
      </c>
      <c r="T69" s="38">
        <f t="shared" si="27"/>
        <v>28773.929</v>
      </c>
      <c r="U69" s="38">
        <f t="shared" si="27"/>
        <v>0</v>
      </c>
      <c r="V69" s="38">
        <f t="shared" si="27"/>
        <v>18570.299000000003</v>
      </c>
      <c r="W69" s="38">
        <f t="shared" si="27"/>
        <v>0</v>
      </c>
      <c r="X69" s="38">
        <f t="shared" si="27"/>
        <v>16137.169000000002</v>
      </c>
      <c r="Y69" s="38">
        <f t="shared" si="27"/>
        <v>0</v>
      </c>
      <c r="Z69" s="38">
        <f t="shared" si="27"/>
        <v>27457.559000000001</v>
      </c>
      <c r="AA69" s="38">
        <f t="shared" si="27"/>
        <v>0</v>
      </c>
      <c r="AB69" s="38">
        <f t="shared" si="27"/>
        <v>18962.847999999998</v>
      </c>
      <c r="AC69" s="38">
        <f t="shared" si="27"/>
        <v>0</v>
      </c>
      <c r="AD69" s="38">
        <f t="shared" si="27"/>
        <v>36187.802000000003</v>
      </c>
      <c r="AE69" s="38">
        <f t="shared" si="27"/>
        <v>0</v>
      </c>
      <c r="AF69" s="89"/>
      <c r="AG69" s="90"/>
      <c r="AH69" s="90"/>
      <c r="AI69" s="90"/>
    </row>
    <row r="70" spans="1:40" s="41" customFormat="1" ht="18.75" x14ac:dyDescent="0.3">
      <c r="A70" s="56" t="s">
        <v>29</v>
      </c>
      <c r="B70" s="38">
        <f t="shared" si="26"/>
        <v>0</v>
      </c>
      <c r="C70" s="38">
        <f t="shared" si="26"/>
        <v>0</v>
      </c>
      <c r="D70" s="38">
        <f t="shared" si="26"/>
        <v>0</v>
      </c>
      <c r="E70" s="38">
        <f t="shared" si="26"/>
        <v>0</v>
      </c>
      <c r="F70" s="39">
        <f t="shared" si="1"/>
        <v>0</v>
      </c>
      <c r="G70" s="39">
        <f t="shared" si="2"/>
        <v>0</v>
      </c>
      <c r="H70" s="38">
        <f t="shared" si="27"/>
        <v>0</v>
      </c>
      <c r="I70" s="38">
        <f t="shared" si="27"/>
        <v>0</v>
      </c>
      <c r="J70" s="38">
        <f t="shared" si="27"/>
        <v>0</v>
      </c>
      <c r="K70" s="38">
        <f t="shared" si="27"/>
        <v>0</v>
      </c>
      <c r="L70" s="38">
        <f t="shared" si="27"/>
        <v>0</v>
      </c>
      <c r="M70" s="38">
        <f t="shared" si="27"/>
        <v>0</v>
      </c>
      <c r="N70" s="38">
        <f t="shared" si="27"/>
        <v>0</v>
      </c>
      <c r="O70" s="38">
        <f t="shared" si="27"/>
        <v>0</v>
      </c>
      <c r="P70" s="38">
        <f t="shared" si="27"/>
        <v>0</v>
      </c>
      <c r="Q70" s="38">
        <f t="shared" si="27"/>
        <v>0</v>
      </c>
      <c r="R70" s="38">
        <f t="shared" si="27"/>
        <v>0</v>
      </c>
      <c r="S70" s="38">
        <f t="shared" si="27"/>
        <v>0</v>
      </c>
      <c r="T70" s="38">
        <f t="shared" si="27"/>
        <v>0</v>
      </c>
      <c r="U70" s="38">
        <f t="shared" si="27"/>
        <v>0</v>
      </c>
      <c r="V70" s="38">
        <f t="shared" si="27"/>
        <v>0</v>
      </c>
      <c r="W70" s="38">
        <f t="shared" si="27"/>
        <v>0</v>
      </c>
      <c r="X70" s="38">
        <f t="shared" si="27"/>
        <v>0</v>
      </c>
      <c r="Y70" s="38">
        <f t="shared" si="27"/>
        <v>0</v>
      </c>
      <c r="Z70" s="38">
        <f t="shared" si="27"/>
        <v>0</v>
      </c>
      <c r="AA70" s="38">
        <f t="shared" si="27"/>
        <v>0</v>
      </c>
      <c r="AB70" s="38">
        <f t="shared" si="27"/>
        <v>0</v>
      </c>
      <c r="AC70" s="38">
        <f t="shared" si="27"/>
        <v>0</v>
      </c>
      <c r="AD70" s="38">
        <f t="shared" si="27"/>
        <v>0</v>
      </c>
      <c r="AE70" s="38">
        <f t="shared" si="27"/>
        <v>0</v>
      </c>
      <c r="AF70" s="89"/>
      <c r="AG70" s="90"/>
      <c r="AH70" s="90"/>
      <c r="AI70" s="90"/>
    </row>
    <row r="71" spans="1:40" s="41" customFormat="1" ht="18.75" x14ac:dyDescent="0.3">
      <c r="A71" s="56" t="s">
        <v>30</v>
      </c>
      <c r="B71" s="38">
        <f t="shared" si="26"/>
        <v>317279.77700000006</v>
      </c>
      <c r="C71" s="38">
        <f t="shared" si="26"/>
        <v>28943.616999999998</v>
      </c>
      <c r="D71" s="38">
        <f t="shared" si="26"/>
        <v>28943.616999999998</v>
      </c>
      <c r="E71" s="38">
        <f t="shared" si="26"/>
        <v>17180.07</v>
      </c>
      <c r="F71" s="39">
        <f t="shared" si="1"/>
        <v>5.4148014608570518</v>
      </c>
      <c r="G71" s="39">
        <f t="shared" si="2"/>
        <v>59.357025073956727</v>
      </c>
      <c r="H71" s="38">
        <f t="shared" si="27"/>
        <v>28943.616999999998</v>
      </c>
      <c r="I71" s="38">
        <f t="shared" si="27"/>
        <v>17180.07</v>
      </c>
      <c r="J71" s="38">
        <f t="shared" si="27"/>
        <v>35928.781999999999</v>
      </c>
      <c r="K71" s="38">
        <f t="shared" si="27"/>
        <v>0</v>
      </c>
      <c r="L71" s="38">
        <f t="shared" si="27"/>
        <v>23048.638999999999</v>
      </c>
      <c r="M71" s="38">
        <f t="shared" si="27"/>
        <v>0</v>
      </c>
      <c r="N71" s="38">
        <f t="shared" si="27"/>
        <v>30471.859000000004</v>
      </c>
      <c r="O71" s="38">
        <f t="shared" si="27"/>
        <v>0</v>
      </c>
      <c r="P71" s="38">
        <f t="shared" si="27"/>
        <v>22656.969000000001</v>
      </c>
      <c r="Q71" s="38">
        <f t="shared" si="27"/>
        <v>0</v>
      </c>
      <c r="R71" s="38">
        <f t="shared" si="27"/>
        <v>27547.205000000002</v>
      </c>
      <c r="S71" s="38">
        <f t="shared" si="27"/>
        <v>0</v>
      </c>
      <c r="T71" s="38">
        <f t="shared" si="27"/>
        <v>28773.929</v>
      </c>
      <c r="U71" s="38">
        <f t="shared" si="27"/>
        <v>0</v>
      </c>
      <c r="V71" s="38">
        <f t="shared" si="27"/>
        <v>18570.299000000003</v>
      </c>
      <c r="W71" s="38">
        <f t="shared" si="27"/>
        <v>0</v>
      </c>
      <c r="X71" s="38">
        <f t="shared" si="27"/>
        <v>16137.169000000002</v>
      </c>
      <c r="Y71" s="38">
        <f t="shared" si="27"/>
        <v>0</v>
      </c>
      <c r="Z71" s="38">
        <f t="shared" si="27"/>
        <v>30050.659</v>
      </c>
      <c r="AA71" s="38">
        <f t="shared" si="27"/>
        <v>0</v>
      </c>
      <c r="AB71" s="38">
        <f t="shared" si="27"/>
        <v>18962.847999999998</v>
      </c>
      <c r="AC71" s="38">
        <f t="shared" si="27"/>
        <v>0</v>
      </c>
      <c r="AD71" s="38">
        <f t="shared" si="27"/>
        <v>36187.802000000003</v>
      </c>
      <c r="AE71" s="38">
        <f t="shared" si="27"/>
        <v>0</v>
      </c>
      <c r="AF71" s="89"/>
      <c r="AG71" s="90"/>
      <c r="AH71" s="90"/>
      <c r="AI71" s="90"/>
    </row>
    <row r="72" spans="1:40" s="41" customFormat="1" ht="18.75" x14ac:dyDescent="0.3">
      <c r="A72" s="56" t="s">
        <v>31</v>
      </c>
      <c r="B72" s="38">
        <f t="shared" si="26"/>
        <v>0</v>
      </c>
      <c r="C72" s="38">
        <f t="shared" si="26"/>
        <v>0</v>
      </c>
      <c r="D72" s="38">
        <f t="shared" si="26"/>
        <v>0</v>
      </c>
      <c r="E72" s="38">
        <f t="shared" si="26"/>
        <v>0</v>
      </c>
      <c r="F72" s="39">
        <f t="shared" si="1"/>
        <v>0</v>
      </c>
      <c r="G72" s="39">
        <f t="shared" si="2"/>
        <v>0</v>
      </c>
      <c r="H72" s="38">
        <f t="shared" si="27"/>
        <v>0</v>
      </c>
      <c r="I72" s="38">
        <f t="shared" si="27"/>
        <v>0</v>
      </c>
      <c r="J72" s="38">
        <f t="shared" si="27"/>
        <v>0</v>
      </c>
      <c r="K72" s="38">
        <f t="shared" si="27"/>
        <v>0</v>
      </c>
      <c r="L72" s="38">
        <f t="shared" si="27"/>
        <v>0</v>
      </c>
      <c r="M72" s="38">
        <f t="shared" si="27"/>
        <v>0</v>
      </c>
      <c r="N72" s="38">
        <f t="shared" si="27"/>
        <v>0</v>
      </c>
      <c r="O72" s="38">
        <f t="shared" si="27"/>
        <v>0</v>
      </c>
      <c r="P72" s="38">
        <f t="shared" si="27"/>
        <v>0</v>
      </c>
      <c r="Q72" s="38">
        <f t="shared" si="27"/>
        <v>0</v>
      </c>
      <c r="R72" s="38">
        <f t="shared" si="27"/>
        <v>0</v>
      </c>
      <c r="S72" s="38">
        <f t="shared" si="27"/>
        <v>0</v>
      </c>
      <c r="T72" s="38">
        <f t="shared" si="27"/>
        <v>0</v>
      </c>
      <c r="U72" s="38">
        <f t="shared" si="27"/>
        <v>0</v>
      </c>
      <c r="V72" s="38">
        <f t="shared" si="27"/>
        <v>0</v>
      </c>
      <c r="W72" s="38">
        <f t="shared" si="27"/>
        <v>0</v>
      </c>
      <c r="X72" s="38">
        <f t="shared" si="27"/>
        <v>0</v>
      </c>
      <c r="Y72" s="38">
        <f t="shared" si="27"/>
        <v>0</v>
      </c>
      <c r="Z72" s="38">
        <f t="shared" si="27"/>
        <v>0</v>
      </c>
      <c r="AA72" s="38">
        <f t="shared" si="27"/>
        <v>0</v>
      </c>
      <c r="AB72" s="38">
        <f t="shared" si="27"/>
        <v>0</v>
      </c>
      <c r="AC72" s="38">
        <f t="shared" si="27"/>
        <v>0</v>
      </c>
      <c r="AD72" s="38">
        <f t="shared" si="27"/>
        <v>0</v>
      </c>
      <c r="AE72" s="38">
        <f t="shared" si="27"/>
        <v>0</v>
      </c>
      <c r="AF72" s="89"/>
      <c r="AG72" s="90"/>
      <c r="AH72" s="90"/>
      <c r="AI72" s="90"/>
    </row>
    <row r="73" spans="1:40" s="41" customFormat="1" ht="18.75" x14ac:dyDescent="0.3">
      <c r="A73" s="56" t="s">
        <v>32</v>
      </c>
      <c r="B73" s="38">
        <f t="shared" si="26"/>
        <v>20264</v>
      </c>
      <c r="C73" s="38">
        <f t="shared" si="26"/>
        <v>0</v>
      </c>
      <c r="D73" s="38">
        <f t="shared" si="26"/>
        <v>0</v>
      </c>
      <c r="E73" s="38">
        <f t="shared" si="26"/>
        <v>0</v>
      </c>
      <c r="F73" s="39">
        <f t="shared" si="1"/>
        <v>0</v>
      </c>
      <c r="G73" s="39">
        <f t="shared" si="2"/>
        <v>0</v>
      </c>
      <c r="H73" s="38">
        <f t="shared" si="27"/>
        <v>0</v>
      </c>
      <c r="I73" s="38">
        <f t="shared" si="27"/>
        <v>0</v>
      </c>
      <c r="J73" s="38">
        <f t="shared" si="27"/>
        <v>0</v>
      </c>
      <c r="K73" s="38">
        <f t="shared" si="27"/>
        <v>0</v>
      </c>
      <c r="L73" s="38">
        <f t="shared" si="27"/>
        <v>1722.3</v>
      </c>
      <c r="M73" s="38">
        <f t="shared" si="27"/>
        <v>0</v>
      </c>
      <c r="N73" s="38">
        <f t="shared" si="27"/>
        <v>5809.2</v>
      </c>
      <c r="O73" s="38">
        <f t="shared" si="27"/>
        <v>0</v>
      </c>
      <c r="P73" s="38">
        <f t="shared" si="27"/>
        <v>0</v>
      </c>
      <c r="Q73" s="38">
        <f t="shared" si="27"/>
        <v>0</v>
      </c>
      <c r="R73" s="38">
        <f t="shared" si="27"/>
        <v>2009.35</v>
      </c>
      <c r="S73" s="38">
        <f t="shared" si="27"/>
        <v>0</v>
      </c>
      <c r="T73" s="38">
        <f t="shared" si="27"/>
        <v>4356.8999999999996</v>
      </c>
      <c r="U73" s="38">
        <f t="shared" si="27"/>
        <v>0</v>
      </c>
      <c r="V73" s="38">
        <f t="shared" si="27"/>
        <v>0</v>
      </c>
      <c r="W73" s="38">
        <f t="shared" si="27"/>
        <v>0</v>
      </c>
      <c r="X73" s="38">
        <f t="shared" si="27"/>
        <v>2009.35</v>
      </c>
      <c r="Y73" s="38">
        <f t="shared" si="27"/>
        <v>0</v>
      </c>
      <c r="Z73" s="38">
        <f t="shared" si="27"/>
        <v>4356.8999999999996</v>
      </c>
      <c r="AA73" s="38">
        <f t="shared" si="27"/>
        <v>0</v>
      </c>
      <c r="AB73" s="38">
        <f t="shared" si="27"/>
        <v>0</v>
      </c>
      <c r="AC73" s="38">
        <f t="shared" si="27"/>
        <v>0</v>
      </c>
      <c r="AD73" s="38">
        <f t="shared" si="27"/>
        <v>0</v>
      </c>
      <c r="AE73" s="38">
        <f t="shared" si="27"/>
        <v>0</v>
      </c>
      <c r="AF73" s="89"/>
      <c r="AG73" s="90"/>
      <c r="AH73" s="90"/>
      <c r="AI73" s="90"/>
    </row>
    <row r="74" spans="1:40" s="101" customFormat="1" ht="18.75" x14ac:dyDescent="0.3">
      <c r="A74" s="92"/>
      <c r="B74" s="93"/>
      <c r="C74" s="94"/>
      <c r="D74" s="94"/>
      <c r="E74" s="94"/>
      <c r="F74" s="95"/>
      <c r="G74" s="95"/>
      <c r="H74" s="96"/>
      <c r="I74" s="93"/>
      <c r="J74" s="96"/>
      <c r="K74" s="93"/>
      <c r="L74" s="97"/>
      <c r="M74" s="93"/>
      <c r="N74" s="98"/>
      <c r="O74" s="93"/>
      <c r="P74" s="98"/>
      <c r="Q74" s="93"/>
      <c r="R74" s="98"/>
      <c r="S74" s="93"/>
      <c r="T74" s="98"/>
      <c r="U74" s="93"/>
      <c r="V74" s="98"/>
      <c r="W74" s="93"/>
      <c r="X74" s="98"/>
      <c r="Y74" s="93"/>
      <c r="Z74" s="98"/>
      <c r="AA74" s="93"/>
      <c r="AB74" s="98"/>
      <c r="AC74" s="93"/>
      <c r="AD74" s="98"/>
      <c r="AE74" s="93"/>
      <c r="AF74" s="99"/>
      <c r="AG74" s="100">
        <f>H74+J74+L74+N74+P74+R74+T74+V74+X74+Z74+AB74+AD74</f>
        <v>0</v>
      </c>
      <c r="AH74" s="100"/>
      <c r="AI74" s="100"/>
    </row>
    <row r="75" spans="1:40" s="107" customFormat="1" ht="18.75" hidden="1" x14ac:dyDescent="0.3">
      <c r="A75" s="102"/>
      <c r="B75" s="103">
        <f>B9+B33</f>
        <v>89982.901000000013</v>
      </c>
      <c r="C75" s="103">
        <f>C9+C33</f>
        <v>10835.3</v>
      </c>
      <c r="D75" s="103">
        <f>D9+D33</f>
        <v>10835.3</v>
      </c>
      <c r="E75" s="103">
        <f>E9+E33</f>
        <v>4714.83</v>
      </c>
      <c r="F75" s="104"/>
      <c r="G75" s="104"/>
      <c r="H75" s="103">
        <f t="shared" ref="H75:N75" si="28">H9+H33</f>
        <v>10835.3</v>
      </c>
      <c r="I75" s="103">
        <f t="shared" si="28"/>
        <v>4714.83</v>
      </c>
      <c r="J75" s="103">
        <f t="shared" si="28"/>
        <v>8748.4699999999993</v>
      </c>
      <c r="K75" s="103">
        <f t="shared" si="28"/>
        <v>0</v>
      </c>
      <c r="L75" s="103">
        <f t="shared" si="28"/>
        <v>6635.8</v>
      </c>
      <c r="M75" s="103">
        <f t="shared" si="28"/>
        <v>0</v>
      </c>
      <c r="N75" s="103">
        <f t="shared" si="28"/>
        <v>7822.83</v>
      </c>
      <c r="O75" s="103">
        <f t="shared" ref="O75:AE75" si="29">O9+O36</f>
        <v>0</v>
      </c>
      <c r="P75" s="103">
        <f t="shared" si="29"/>
        <v>6407.49</v>
      </c>
      <c r="Q75" s="103">
        <f t="shared" si="29"/>
        <v>0</v>
      </c>
      <c r="R75" s="103">
        <f t="shared" si="29"/>
        <v>7935.5810000000001</v>
      </c>
      <c r="S75" s="103">
        <f t="shared" si="29"/>
        <v>0</v>
      </c>
      <c r="T75" s="103">
        <f t="shared" si="29"/>
        <v>5714.1399999999994</v>
      </c>
      <c r="U75" s="103">
        <f t="shared" si="29"/>
        <v>0</v>
      </c>
      <c r="V75" s="103">
        <f t="shared" si="29"/>
        <v>5104.08</v>
      </c>
      <c r="W75" s="103">
        <f t="shared" si="29"/>
        <v>0</v>
      </c>
      <c r="X75" s="103">
        <f t="shared" si="29"/>
        <v>4600.78</v>
      </c>
      <c r="Y75" s="103">
        <f t="shared" si="29"/>
        <v>0</v>
      </c>
      <c r="Z75" s="103">
        <f t="shared" si="29"/>
        <v>7778.24</v>
      </c>
      <c r="AA75" s="103">
        <f t="shared" si="29"/>
        <v>0</v>
      </c>
      <c r="AB75" s="103">
        <f t="shared" si="29"/>
        <v>6166.78</v>
      </c>
      <c r="AC75" s="103">
        <f t="shared" si="29"/>
        <v>0</v>
      </c>
      <c r="AD75" s="103">
        <f t="shared" si="29"/>
        <v>12233.41</v>
      </c>
      <c r="AE75" s="105">
        <f t="shared" si="29"/>
        <v>0</v>
      </c>
      <c r="AF75" s="106"/>
      <c r="AG75" s="90"/>
      <c r="AH75" s="90"/>
      <c r="AI75" s="90"/>
    </row>
    <row r="76" spans="1:40" s="64" customFormat="1" ht="18.75" x14ac:dyDescent="0.3">
      <c r="A76" s="108"/>
      <c r="B76" s="109"/>
      <c r="C76" s="109"/>
      <c r="D76" s="109"/>
      <c r="E76" s="109"/>
      <c r="F76" s="109"/>
      <c r="G76" s="109"/>
      <c r="H76" s="110"/>
      <c r="I76" s="109"/>
      <c r="J76" s="110"/>
      <c r="K76" s="109"/>
      <c r="L76" s="110"/>
      <c r="M76" s="109"/>
      <c r="N76" s="110"/>
      <c r="O76" s="109"/>
      <c r="P76" s="110"/>
      <c r="Q76" s="109"/>
      <c r="R76" s="110"/>
      <c r="S76" s="109"/>
      <c r="T76" s="110"/>
      <c r="U76" s="109"/>
      <c r="V76" s="110"/>
      <c r="W76" s="109"/>
      <c r="X76" s="110"/>
      <c r="Y76" s="109"/>
      <c r="Z76" s="110"/>
      <c r="AA76" s="109"/>
      <c r="AB76" s="110"/>
      <c r="AC76" s="109"/>
      <c r="AD76" s="110"/>
      <c r="AE76" s="109"/>
      <c r="AF76" s="111"/>
      <c r="AG76" s="112"/>
      <c r="AH76" s="112"/>
      <c r="AI76" s="112"/>
    </row>
    <row r="77" spans="1:40" ht="18.75" x14ac:dyDescent="0.2">
      <c r="A77" s="113" t="s">
        <v>47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4"/>
      <c r="N77" s="115"/>
      <c r="O77" s="114"/>
      <c r="P77" s="3"/>
      <c r="Q77" s="114"/>
      <c r="R77" s="3"/>
      <c r="S77" s="114"/>
      <c r="T77" s="2"/>
      <c r="U77" s="114"/>
      <c r="V77" s="2"/>
      <c r="W77" s="114"/>
      <c r="X77" s="2"/>
      <c r="Y77" s="114"/>
      <c r="Z77" s="2"/>
      <c r="AA77" s="114"/>
      <c r="AB77" s="2"/>
      <c r="AC77" s="114"/>
      <c r="AD77" s="2"/>
      <c r="AE77" s="114"/>
      <c r="AF77" s="114"/>
      <c r="AG77" s="3"/>
      <c r="AH77" s="3"/>
      <c r="AI77" s="3"/>
      <c r="AJ77" s="3"/>
      <c r="AK77" s="3"/>
      <c r="AL77" s="3"/>
      <c r="AM77" s="3"/>
      <c r="AN77" s="1"/>
    </row>
    <row r="78" spans="1:40" x14ac:dyDescent="0.25">
      <c r="A78" s="116"/>
      <c r="B78" s="116"/>
      <c r="C78" s="116"/>
      <c r="D78" s="116"/>
      <c r="E78" s="116"/>
      <c r="F78" s="116"/>
      <c r="G78" s="2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2"/>
      <c r="U78" s="116"/>
      <c r="V78" s="2"/>
      <c r="W78" s="116"/>
      <c r="X78" s="2"/>
      <c r="Y78" s="116"/>
      <c r="Z78" s="2"/>
      <c r="AA78" s="116"/>
      <c r="AB78" s="2"/>
      <c r="AC78" s="116"/>
      <c r="AD78" s="2"/>
      <c r="AE78" s="116"/>
      <c r="AF78" s="116"/>
      <c r="AG78" s="3"/>
      <c r="AH78" s="3"/>
      <c r="AI78" s="3"/>
      <c r="AJ78" s="3"/>
      <c r="AK78" s="3"/>
      <c r="AL78" s="3"/>
      <c r="AM78" s="3"/>
      <c r="AN78" s="1"/>
    </row>
    <row r="79" spans="1:40" ht="25.5" customHeight="1" x14ac:dyDescent="0.2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4"/>
      <c r="N79" s="115"/>
      <c r="O79" s="114"/>
      <c r="P79" s="3"/>
      <c r="Q79" s="114"/>
      <c r="R79" s="3"/>
      <c r="S79" s="114"/>
      <c r="T79" s="116"/>
      <c r="U79" s="114"/>
      <c r="V79" s="2"/>
      <c r="W79" s="114"/>
      <c r="X79" s="2"/>
      <c r="Y79" s="114"/>
      <c r="Z79" s="2"/>
      <c r="AA79" s="114"/>
      <c r="AB79" s="2"/>
      <c r="AC79" s="114"/>
      <c r="AD79" s="2"/>
      <c r="AE79" s="114"/>
      <c r="AF79" s="114"/>
      <c r="AG79" s="3"/>
      <c r="AH79" s="3"/>
      <c r="AI79" s="3"/>
      <c r="AJ79" s="3"/>
      <c r="AK79" s="3"/>
      <c r="AL79" s="3"/>
      <c r="AM79" s="3"/>
      <c r="AN79" s="1"/>
    </row>
    <row r="80" spans="1:40" ht="8.25" hidden="1" customHeight="1" x14ac:dyDescent="0.2">
      <c r="A80" s="114"/>
      <c r="B80" s="2"/>
      <c r="C80" s="2"/>
      <c r="D80" s="2"/>
      <c r="E80" s="2"/>
      <c r="F80" s="2"/>
      <c r="G80" s="2"/>
      <c r="H80" s="3"/>
      <c r="I80" s="2"/>
      <c r="J80" s="3"/>
      <c r="K80" s="2"/>
      <c r="L80" s="3"/>
      <c r="M80" s="2"/>
      <c r="N80" s="3"/>
      <c r="O80" s="2"/>
      <c r="P80" s="3"/>
      <c r="Q80" s="2"/>
      <c r="R80" s="3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3"/>
      <c r="AH80" s="3"/>
      <c r="AI80" s="3"/>
      <c r="AJ80" s="3"/>
      <c r="AK80" s="3"/>
      <c r="AL80" s="3"/>
      <c r="AM80" s="3"/>
      <c r="AN80" s="1"/>
    </row>
    <row r="81" spans="1:40" ht="8.25" hidden="1" customHeight="1" x14ac:dyDescent="0.2">
      <c r="A81" s="114"/>
      <c r="B81" s="2"/>
      <c r="C81" s="2"/>
      <c r="D81" s="2"/>
      <c r="E81" s="2"/>
      <c r="F81" s="2"/>
      <c r="G81" s="2"/>
      <c r="H81" s="3"/>
      <c r="I81" s="2"/>
      <c r="J81" s="3"/>
      <c r="K81" s="2"/>
      <c r="L81" s="3"/>
      <c r="M81" s="2"/>
      <c r="N81" s="3"/>
      <c r="O81" s="2"/>
      <c r="P81" s="3"/>
      <c r="Q81" s="2"/>
      <c r="R81" s="3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3"/>
      <c r="AH81" s="3"/>
      <c r="AI81" s="3"/>
      <c r="AJ81" s="3"/>
      <c r="AK81" s="3"/>
      <c r="AL81" s="3"/>
      <c r="AM81" s="3"/>
      <c r="AN81" s="1"/>
    </row>
    <row r="82" spans="1:40" ht="18.75" x14ac:dyDescent="0.2">
      <c r="A82" s="113" t="s">
        <v>48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4"/>
      <c r="P82" s="115"/>
      <c r="Q82" s="114"/>
      <c r="R82" s="3"/>
      <c r="S82" s="114"/>
      <c r="T82" s="2"/>
      <c r="U82" s="114"/>
      <c r="V82" s="2"/>
      <c r="W82" s="114"/>
      <c r="X82" s="2"/>
      <c r="Y82" s="114"/>
      <c r="Z82" s="2"/>
      <c r="AA82" s="114"/>
      <c r="AB82" s="2"/>
      <c r="AC82" s="114"/>
      <c r="AD82" s="2"/>
      <c r="AE82" s="114"/>
      <c r="AF82" s="114"/>
      <c r="AG82" s="3"/>
      <c r="AH82" s="3"/>
      <c r="AI82" s="3"/>
      <c r="AJ82" s="3"/>
      <c r="AK82" s="3"/>
      <c r="AL82" s="3"/>
      <c r="AM82" s="3"/>
      <c r="AN82" s="1"/>
    </row>
    <row r="83" spans="1:40" ht="18.75" x14ac:dyDescent="0.2">
      <c r="A83" s="113" t="s">
        <v>49</v>
      </c>
      <c r="B83" s="113"/>
      <c r="C83" s="114"/>
      <c r="D83" s="114"/>
      <c r="E83" s="114"/>
      <c r="F83" s="114"/>
      <c r="G83" s="114"/>
      <c r="H83" s="114"/>
      <c r="I83" s="118"/>
      <c r="J83" s="114"/>
      <c r="K83" s="114"/>
      <c r="L83" s="114"/>
      <c r="M83" s="114"/>
      <c r="N83" s="114"/>
      <c r="O83" s="114"/>
      <c r="P83" s="115"/>
      <c r="Q83" s="114"/>
      <c r="R83" s="3"/>
      <c r="S83" s="114"/>
      <c r="T83" s="2"/>
      <c r="U83" s="114"/>
      <c r="V83" s="2"/>
      <c r="W83" s="114"/>
      <c r="X83" s="2"/>
      <c r="Y83" s="114"/>
      <c r="Z83" s="2"/>
      <c r="AA83" s="114"/>
      <c r="AB83" s="2"/>
      <c r="AC83" s="114"/>
      <c r="AD83" s="2"/>
      <c r="AE83" s="114"/>
      <c r="AF83" s="114"/>
      <c r="AG83" s="3"/>
      <c r="AH83" s="3"/>
      <c r="AI83" s="3"/>
      <c r="AJ83" s="3"/>
      <c r="AK83" s="3"/>
      <c r="AL83" s="3"/>
      <c r="AM83" s="3"/>
      <c r="AN83" s="1"/>
    </row>
    <row r="84" spans="1:40" ht="24.75" customHeight="1" x14ac:dyDescent="0.2">
      <c r="A84" s="114"/>
      <c r="B84" s="2"/>
      <c r="C84" s="2"/>
      <c r="D84" s="2"/>
      <c r="E84" s="2"/>
      <c r="F84" s="2"/>
      <c r="G84" s="2"/>
      <c r="I84" s="118"/>
      <c r="K84" s="2"/>
      <c r="M84" s="2"/>
      <c r="O84" s="2"/>
      <c r="Q84" s="2"/>
      <c r="S84" s="2"/>
      <c r="U84" s="2"/>
      <c r="W84" s="2"/>
      <c r="Y84" s="2"/>
      <c r="AA84" s="2"/>
      <c r="AC84" s="2"/>
      <c r="AE84" s="2"/>
      <c r="AF84" s="2"/>
    </row>
    <row r="85" spans="1:40" ht="48.75" customHeight="1" x14ac:dyDescent="0.2"/>
    <row r="86" spans="1:40" ht="18.75" x14ac:dyDescent="0.2">
      <c r="B86" s="114"/>
      <c r="C86" s="114"/>
      <c r="D86" s="114"/>
      <c r="E86" s="114"/>
      <c r="F86" s="114"/>
      <c r="G86" s="114"/>
      <c r="I86" s="114"/>
      <c r="K86" s="114"/>
      <c r="M86" s="114"/>
      <c r="O86" s="114"/>
      <c r="Q86" s="114"/>
      <c r="S86" s="114"/>
      <c r="U86" s="114"/>
      <c r="W86" s="114"/>
      <c r="Y86" s="114"/>
      <c r="AA86" s="114"/>
      <c r="AC86" s="114"/>
      <c r="AE86" s="114"/>
      <c r="AF86" s="114"/>
    </row>
  </sheetData>
  <mergeCells count="32">
    <mergeCell ref="A77:L77"/>
    <mergeCell ref="A79:L79"/>
    <mergeCell ref="A82:N82"/>
    <mergeCell ref="A83:B83"/>
    <mergeCell ref="AF9:AF14"/>
    <mergeCell ref="AF16:AF20"/>
    <mergeCell ref="AF21:AF26"/>
    <mergeCell ref="AF40:AF56"/>
    <mergeCell ref="AF57:AF62"/>
    <mergeCell ref="AF63:AF68"/>
    <mergeCell ref="V5:W5"/>
    <mergeCell ref="X5:Y5"/>
    <mergeCell ref="Z5:AA5"/>
    <mergeCell ref="AB5:AC5"/>
    <mergeCell ref="AD5:AE5"/>
    <mergeCell ref="AF5:AF6"/>
    <mergeCell ref="J5:K5"/>
    <mergeCell ref="L5:M5"/>
    <mergeCell ref="N5:O5"/>
    <mergeCell ref="P5:Q5"/>
    <mergeCell ref="R5:S5"/>
    <mergeCell ref="T5:U5"/>
    <mergeCell ref="X2:AD2"/>
    <mergeCell ref="A3:S3"/>
    <mergeCell ref="AD4:AE4"/>
    <mergeCell ref="A5:A6"/>
    <mergeCell ref="B5:B6"/>
    <mergeCell ref="C5:C6"/>
    <mergeCell ref="D5:D6"/>
    <mergeCell ref="E5:E6"/>
    <mergeCell ref="F5:G5"/>
    <mergeCell ref="H5:I5"/>
  </mergeCells>
  <pageMargins left="0.59055118110236227" right="0.39370078740157483" top="0.19685039370078741" bottom="0.19685039370078741" header="0.31496062992125984" footer="0.31496062992125984"/>
  <pageSetup paperSize="9" scale="36" orientation="landscape" r:id="rId1"/>
  <rowBreaks count="1" manualBreakCount="1">
    <brk id="50" max="31" man="1"/>
  </rowBreaks>
  <colBreaks count="1" manualBreakCount="1">
    <brk id="32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2020</vt:lpstr>
      <vt:lpstr>'январь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Павел Александрович</dc:creator>
  <cp:lastModifiedBy>Кузьменков Павел Александрович</cp:lastModifiedBy>
  <dcterms:created xsi:type="dcterms:W3CDTF">2020-02-26T09:51:54Z</dcterms:created>
  <dcterms:modified xsi:type="dcterms:W3CDTF">2020-02-26T09:52:10Z</dcterms:modified>
</cp:coreProperties>
</file>