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УЖКХ\Цыганкова И.А\ПРОГРАММЫ К БЮДЖЕТУ\Сетевые графики\2025 год\МП СОГХ сет. графики\Анализ и сетевой 2026 для размещения\"/>
    </mc:Choice>
  </mc:AlternateContent>
  <bookViews>
    <workbookView xWindow="0" yWindow="0" windowWidth="28800" windowHeight="12300"/>
  </bookViews>
  <sheets>
    <sheet name="2. СОГХ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D10" i="1" l="1"/>
  <c r="E15" i="1" l="1"/>
  <c r="E14" i="1"/>
  <c r="E18" i="1" l="1"/>
  <c r="E19" i="1"/>
  <c r="G19" i="1"/>
  <c r="F19" i="1" s="1"/>
  <c r="D19" i="1"/>
  <c r="T17" i="1"/>
  <c r="P9" i="1"/>
  <c r="G18" i="1"/>
  <c r="F18" i="1" s="1"/>
  <c r="D18" i="1"/>
  <c r="D9" i="1" s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S17" i="1"/>
  <c r="R17" i="1"/>
  <c r="Q17" i="1"/>
  <c r="P17" i="1"/>
  <c r="O17" i="1"/>
  <c r="N17" i="1"/>
  <c r="M17" i="1"/>
  <c r="L17" i="1"/>
  <c r="K17" i="1"/>
  <c r="J17" i="1"/>
  <c r="G15" i="1"/>
  <c r="H15" i="1" s="1"/>
  <c r="D15" i="1"/>
  <c r="D11" i="1" s="1"/>
  <c r="G14" i="1"/>
  <c r="F14" i="1" s="1"/>
  <c r="D14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AG11" i="1"/>
  <c r="AF11" i="1"/>
  <c r="AE11" i="1"/>
  <c r="AD11" i="1"/>
  <c r="AD8" i="1" s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AG10" i="1"/>
  <c r="AF10" i="1"/>
  <c r="AE10" i="1"/>
  <c r="AD10" i="1"/>
  <c r="AC10" i="1"/>
  <c r="AB10" i="1"/>
  <c r="AA10" i="1"/>
  <c r="Z10" i="1"/>
  <c r="Y10" i="1"/>
  <c r="X10" i="1"/>
  <c r="W10" i="1"/>
  <c r="W8" i="1" s="1"/>
  <c r="V10" i="1"/>
  <c r="U10" i="1"/>
  <c r="T10" i="1"/>
  <c r="S10" i="1"/>
  <c r="R10" i="1"/>
  <c r="Q10" i="1"/>
  <c r="Q8" i="1" s="1"/>
  <c r="P10" i="1"/>
  <c r="O10" i="1"/>
  <c r="N10" i="1"/>
  <c r="M10" i="1"/>
  <c r="L10" i="1"/>
  <c r="K10" i="1"/>
  <c r="J10" i="1"/>
  <c r="AG9" i="1"/>
  <c r="AF9" i="1"/>
  <c r="AE9" i="1"/>
  <c r="AD9" i="1"/>
  <c r="AC9" i="1"/>
  <c r="AC8" i="1" s="1"/>
  <c r="AB9" i="1"/>
  <c r="AA9" i="1"/>
  <c r="Z9" i="1"/>
  <c r="Y9" i="1"/>
  <c r="X9" i="1"/>
  <c r="V9" i="1"/>
  <c r="U9" i="1"/>
  <c r="T9" i="1"/>
  <c r="S9" i="1"/>
  <c r="S8" i="1" s="1"/>
  <c r="R9" i="1"/>
  <c r="Q9" i="1"/>
  <c r="O9" i="1"/>
  <c r="N9" i="1"/>
  <c r="M9" i="1"/>
  <c r="L9" i="1"/>
  <c r="K9" i="1"/>
  <c r="J9" i="1"/>
  <c r="K8" i="1" l="1"/>
  <c r="AB8" i="1"/>
  <c r="T8" i="1"/>
  <c r="I15" i="1"/>
  <c r="F15" i="1"/>
  <c r="F11" i="1" s="1"/>
  <c r="G11" i="1"/>
  <c r="AA8" i="1"/>
  <c r="D13" i="1"/>
  <c r="E11" i="1"/>
  <c r="E13" i="1"/>
  <c r="X8" i="1"/>
  <c r="V8" i="1"/>
  <c r="R8" i="1"/>
  <c r="O8" i="1"/>
  <c r="L8" i="1"/>
  <c r="D8" i="1"/>
  <c r="AG8" i="1"/>
  <c r="AF8" i="1"/>
  <c r="Z8" i="1"/>
  <c r="Y8" i="1"/>
  <c r="U8" i="1"/>
  <c r="G9" i="1"/>
  <c r="H9" i="1" s="1"/>
  <c r="M8" i="1"/>
  <c r="AE8" i="1"/>
  <c r="D17" i="1"/>
  <c r="P8" i="1"/>
  <c r="N8" i="1"/>
  <c r="G17" i="1"/>
  <c r="I19" i="1"/>
  <c r="E10" i="1"/>
  <c r="J8" i="1"/>
  <c r="H19" i="1"/>
  <c r="F10" i="1"/>
  <c r="F9" i="1"/>
  <c r="F17" i="1"/>
  <c r="G13" i="1"/>
  <c r="I14" i="1"/>
  <c r="H14" i="1"/>
  <c r="H18" i="1"/>
  <c r="G10" i="1"/>
  <c r="I11" i="1" l="1"/>
  <c r="F13" i="1"/>
  <c r="H11" i="1"/>
  <c r="H17" i="1"/>
  <c r="H13" i="1"/>
  <c r="H10" i="1"/>
  <c r="I10" i="1"/>
  <c r="E9" i="1"/>
  <c r="I18" i="1"/>
  <c r="E17" i="1"/>
  <c r="I17" i="1" s="1"/>
  <c r="G8" i="1"/>
  <c r="F8" i="1"/>
  <c r="H8" i="1" l="1"/>
  <c r="E8" i="1"/>
  <c r="I8" i="1" s="1"/>
  <c r="I9" i="1"/>
</calcChain>
</file>

<file path=xl/sharedStrings.xml><?xml version="1.0" encoding="utf-8"?>
<sst xmlns="http://schemas.openxmlformats.org/spreadsheetml/2006/main" count="69" uniqueCount="40">
  <si>
    <t xml:space="preserve">Отчет о ходе реализации муниципальной программы </t>
  </si>
  <si>
    <t xml:space="preserve"> "Содержание объектов городского хозяйства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</si>
  <si>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</si>
  <si>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</si>
  <si>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</si>
  <si>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</si>
  <si>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</si>
  <si>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</si>
  <si>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</si>
  <si>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</si>
  <si>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</si>
  <si>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</si>
  <si>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</si>
  <si>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</si>
  <si>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</si>
  <si>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</si>
  <si>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</si>
  <si>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</si>
  <si>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</si>
  <si>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</si>
  <si>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</si>
  <si>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</si>
  <si>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</si>
  <si>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</si>
  <si>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</si>
  <si>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</si>
  <si>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</si>
  <si>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</si>
  <si>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</si>
  <si>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автономного округа</t>
  </si>
  <si>
    <t>бюджет города Когалыма</t>
  </si>
  <si>
    <t>внебюджетные источники</t>
  </si>
  <si>
    <t>Направление (подпрограмма) «Организация благоустройства территории города Когалыма и содержание объектов городского хозяйства города Когалыма»</t>
  </si>
  <si>
    <t xml:space="preserve"> 1.1</t>
  </si>
  <si>
    <t>Комплекс процессных мероприятий «Организация благоустройства территории города Когалыма и содержание объектов городского хозяйства города Когалыма» / Мероприятие (результат) «Организовано благоустройство территории города Когалыма и содержание объектов городского хозяйства города Когалыма»</t>
  </si>
  <si>
    <t>Направление (подпрограмма) «Обеспечение комплекса мер для решения вопросов местного значения»</t>
  </si>
  <si>
    <t xml:space="preserve"> 2.1</t>
  </si>
  <si>
    <t>Комплекс процессных мероприятий «Обеспечение функций и полномочий, переданных Администрацией города Когалыма в сфере жилищно-коммунального хозяйства» / Мероприятие (результат) «Организована реализация переданных полномочий в сфере жилищно-коммунального и городского хозяйства в городе Когалыме»</t>
  </si>
  <si>
    <t>1. от 18.11.2025  №0187300013725000228 с ИП СКЛЯР Л.П.на оказание услуг по обращению с животными без владельцев на территории города Когалыма - цена контракта 9 539,40 тыс. руб. - срок исполнения контракта 31.12.2026.2.                                                                                                                                                                               2. В рамках субвенции предусмотренно администрирование (заработная плата/страховые взносы) в размере 35 700,00  рублей, из них кассовые расходы на 01.02.2026 составили 0,00 рублей.</t>
  </si>
  <si>
    <t xml:space="preserve"> На выполнение работ (оказание услуг) в 2026 году заключены МК:                                                     1. от 18.12.2024 №ЭС1902000062/25 с АО "Газпром энергосбыт Тюмень"  на поставку электроэнергии для наружного освещения города Когалыма - цена контракта 24 903,26 тыс.руб.- срок исполнения контракта 26.01.2026 - оплата произведена за фактически выполненные услуги в размере 24 791,93 тыс.руб. ( в том числе 23 336, 01 тыс.руб. в 2025 г.), идет процесс расторжения контракта в связи с уменьшением объема выполненных услуг.                                                                                                                                                                                 2.  от 30.12.2025 №ЭС1902000062/26 с АО "Газпром энергосбыт Тюмень" на поставку электроэнергии для наружного освещения города Когалыма - цена контракта 29 148,9 тыс.руб.- срок исполнения контракта 18.01.2027, ведется оказание услуги.                                                                                                                                  3. от 28.10.2024 №0187300013724000247 с АО "ЮТЭК-Когалым"на выполнение работ по оперативному, техническому обслуживанию и текущему ремонту электрооборудования сетей наружного освещения и светофорных объектов г. Когалыма - цена контракта 37 842,5 тыс. руб.,срок выполнения работ 28.01.2026.                                                                                               4.  от 05.12.2025 №0187300013725000238  с АО "ЮТЭК-Когалым" на выполнение работ по оперативному, техническому обслуживанию и текущему ремонту электрооборудования сетей наружного освещения и светофорных объектов г. Когалыма - цена контракта 21 006,6 тыс. руб., срок выполнения работ 22.07.2026.                                                                                              5. от 14.07.2020 №0187300013720000073 с ООО "БЛ ЭНЕРГО" на выполнение работ по энергосбережению и повышению энергетической эффективности при эксплуатации объектов наружного (уличного) освещения в городе Когалыме - цена контракта 51 159,40812тыс. руб., срок выполнения работ 30.11.2026.                                                                                                          6. от 14.05.2025 №0187300013725000081  с ИП САГИДОВ М.С.на оказание услуг по содержанию площадок для выгула животных - цена контракта 2 000 тыс. руб., оказание услуг с 01.12.2025 по 30.11.2027.
7. от 13.01.2026 №1/2026 с ООО "Гарантия" на оказание услуг по содержанию специальных урн (дог-боксов) - цена контракта 382,8 тыс. руб., срок выполнения работ 23.01.2027.                                                                                  8. от 29.11.2024 №0187300013724000279 с  ООО "Ритуал" на оказание услуг по содержанию городского кладбища на территории города Когалыма - цена контракта 3 858,66 тыс. руб., срок исполнения контракта 27.01.2026.
9. от 19.12.2025  №0187300013725000246 с ООО "КАПИТАЛ-ДОМ" на оказание услуг по содержанию городского кладбища на территории города Когалыма - цена контракта 1 738,00 тыс. руб., срок исполнения контракта 22.07.2026.                                                                                                                                                       10. от 09.12.2024 №1-34-КО  с ООО "Ритуал"на предоставлении из бюджета города Когалыма субсидии на возмещение части затрат в связи с оказанием ритуальных услуг - цена контракта 1 165,55 тыс. руб., срок исполнения контракта 20.01.2026, услуги оказаны и оплачены в полном объеме.
11. от 29.12.2025 №0187300013725000249 с ООО "ХАБДОРСТРОЙ"  на оказание ритуальных услуг - цена контракта 1 271,88 тыс. руб. срок исполнения контракта 22.07.2026, расторгнут.                                                                                                                                           12. от 26.12.2026 №127/2025  ООО "Ритуал"на оказание услуг по перевозке умерших с места летального исхода - цена контракта 445,03 тыс. руб.- срок исполнения контракта 21.04.2026.                                                                        13.от 30.09.2024 №0187300013724000219 с ИП САГИТОВ М.С. на оказание услуг по содержанию мест (площадок) накопления твердых коммунальных отходов - цена контракта 1 850,15 тыс. руб., срок исполнения контракта 23.12.2026.         
     Неполное освоение плановых ассигнований обусловлено оплатой за электроэнергию наружного освещения, оказание ритуальных услуг и услуг по перевозке умерших по факту, на основании актов оказанных услуг с предоставлением счетов.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</si>
</sst>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_ ;[Red]\-#,##0.0\ "/>
    <numFmt numFmtId="165" formatCode="#,##0_ ;[Red]\-#,##0\ "/>
    <numFmt numFmtId="166" formatCode="#,##0.00_ ;[Red]\-#,##0.00\ "/>
    <numFmt numFmtId="167" formatCode="_(* #,##0.00_);_(* \(#,##0.00\);_(* &quot;-&quot;??_);_(@_)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7" fontId="12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1" applyFont="1" applyProtection="1"/>
    <xf numFmtId="0" fontId="3" fillId="0" borderId="0" xfId="1" applyFont="1" applyAlignment="1" applyProtection="1">
      <alignment horizontal="left" vertical="top" wrapText="1"/>
    </xf>
    <xf numFmtId="0" fontId="3" fillId="0" borderId="0" xfId="1" applyFont="1" applyAlignment="1" applyProtection="1">
      <alignment horizontal="justify" vertical="center" wrapText="1"/>
    </xf>
    <xf numFmtId="0" fontId="3" fillId="0" borderId="0" xfId="1" applyFont="1" applyAlignment="1" applyProtection="1">
      <alignment vertical="center" wrapText="1"/>
    </xf>
    <xf numFmtId="164" fontId="3" fillId="0" borderId="0" xfId="1" applyNumberFormat="1" applyFont="1" applyAlignment="1" applyProtection="1">
      <alignment vertical="center" wrapText="1"/>
    </xf>
    <xf numFmtId="164" fontId="4" fillId="0" borderId="0" xfId="1" applyNumberFormat="1" applyFont="1" applyAlignment="1" applyProtection="1">
      <alignment horizontal="left" vertical="center" wrapText="1"/>
    </xf>
    <xf numFmtId="0" fontId="5" fillId="0" borderId="0" xfId="1" applyFont="1" applyAlignment="1" applyProtection="1">
      <alignment vertical="center" wrapText="1"/>
    </xf>
    <xf numFmtId="0" fontId="6" fillId="0" borderId="0" xfId="1" applyFont="1" applyProtection="1"/>
    <xf numFmtId="164" fontId="7" fillId="0" borderId="0" xfId="1" applyNumberFormat="1" applyFont="1" applyAlignment="1" applyProtection="1">
      <alignment vertical="center" wrapText="1"/>
    </xf>
    <xf numFmtId="0" fontId="8" fillId="0" borderId="0" xfId="1" applyFont="1" applyProtection="1"/>
    <xf numFmtId="164" fontId="7" fillId="0" borderId="1" xfId="1" applyNumberFormat="1" applyFont="1" applyBorder="1" applyAlignment="1" applyProtection="1">
      <alignment vertical="center" wrapText="1"/>
    </xf>
    <xf numFmtId="164" fontId="9" fillId="0" borderId="1" xfId="1" applyNumberFormat="1" applyFont="1" applyBorder="1" applyAlignment="1" applyProtection="1">
      <alignment horizontal="right" vertical="center" wrapText="1"/>
    </xf>
    <xf numFmtId="0" fontId="7" fillId="0" borderId="9" xfId="1" applyFont="1" applyBorder="1" applyAlignment="1" applyProtection="1">
      <alignment horizontal="center" vertical="center" wrapText="1"/>
    </xf>
    <xf numFmtId="49" fontId="7" fillId="0" borderId="9" xfId="1" applyNumberFormat="1" applyFont="1" applyBorder="1" applyAlignment="1" applyProtection="1">
      <alignment horizontal="center" vertical="center" wrapText="1"/>
    </xf>
    <xf numFmtId="165" fontId="9" fillId="0" borderId="9" xfId="1" applyNumberFormat="1" applyFont="1" applyBorder="1" applyAlignment="1" applyProtection="1">
      <alignment horizontal="center" vertical="center" wrapText="1"/>
    </xf>
    <xf numFmtId="0" fontId="7" fillId="0" borderId="9" xfId="1" applyFont="1" applyBorder="1" applyAlignment="1" applyProtection="1">
      <alignment horizontal="left" vertical="center" wrapText="1"/>
    </xf>
    <xf numFmtId="166" fontId="7" fillId="0" borderId="9" xfId="1" applyNumberFormat="1" applyFont="1" applyBorder="1" applyAlignment="1" applyProtection="1">
      <alignment horizontal="center" vertical="center"/>
    </xf>
    <xf numFmtId="166" fontId="7" fillId="0" borderId="9" xfId="1" applyNumberFormat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vertical="center" wrapText="1"/>
    </xf>
    <xf numFmtId="0" fontId="11" fillId="0" borderId="0" xfId="1" applyFont="1" applyAlignment="1" applyProtection="1">
      <alignment vertical="center"/>
    </xf>
    <xf numFmtId="0" fontId="9" fillId="0" borderId="9" xfId="1" applyFont="1" applyBorder="1" applyAlignment="1" applyProtection="1">
      <alignment horizontal="left" vertical="center" wrapText="1"/>
    </xf>
    <xf numFmtId="166" fontId="9" fillId="0" borderId="9" xfId="1" applyNumberFormat="1" applyFont="1" applyBorder="1" applyAlignment="1" applyProtection="1">
      <alignment horizontal="center" vertical="center"/>
    </xf>
    <xf numFmtId="166" fontId="9" fillId="0" borderId="9" xfId="1" applyNumberFormat="1" applyFont="1" applyBorder="1" applyAlignment="1" applyProtection="1">
      <alignment horizontal="center" vertical="center"/>
      <protection locked="0"/>
    </xf>
    <xf numFmtId="0" fontId="9" fillId="0" borderId="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/>
    </xf>
    <xf numFmtId="0" fontId="6" fillId="0" borderId="9" xfId="1" applyFont="1" applyBorder="1" applyAlignment="1" applyProtection="1">
      <alignment vertical="center"/>
    </xf>
    <xf numFmtId="166" fontId="11" fillId="0" borderId="0" xfId="1" applyNumberFormat="1" applyFont="1" applyAlignment="1" applyProtection="1">
      <alignment vertical="center"/>
    </xf>
    <xf numFmtId="0" fontId="9" fillId="2" borderId="9" xfId="1" applyFont="1" applyFill="1" applyBorder="1" applyAlignment="1" applyProtection="1">
      <alignment horizontal="left" vertical="center" wrapText="1"/>
    </xf>
    <xf numFmtId="166" fontId="9" fillId="2" borderId="9" xfId="1" applyNumberFormat="1" applyFont="1" applyFill="1" applyBorder="1" applyAlignment="1" applyProtection="1">
      <alignment horizontal="center" vertical="center"/>
    </xf>
    <xf numFmtId="166" fontId="9" fillId="2" borderId="9" xfId="1" applyNumberFormat="1" applyFont="1" applyFill="1" applyBorder="1" applyAlignment="1" applyProtection="1">
      <alignment horizontal="center" vertical="center"/>
      <protection locked="0"/>
    </xf>
    <xf numFmtId="166" fontId="11" fillId="2" borderId="0" xfId="1" applyNumberFormat="1" applyFont="1" applyFill="1" applyAlignment="1" applyProtection="1">
      <alignment vertical="center"/>
    </xf>
    <xf numFmtId="0" fontId="11" fillId="2" borderId="0" xfId="1" applyFont="1" applyFill="1" applyAlignment="1" applyProtection="1">
      <alignment vertical="center"/>
    </xf>
    <xf numFmtId="166" fontId="9" fillId="2" borderId="9" xfId="1" applyNumberFormat="1" applyFont="1" applyFill="1" applyBorder="1" applyAlignment="1" applyProtection="1">
      <alignment horizontal="right" vertical="center"/>
    </xf>
    <xf numFmtId="166" fontId="9" fillId="2" borderId="9" xfId="1" applyNumberFormat="1" applyFont="1" applyFill="1" applyBorder="1" applyAlignment="1" applyProtection="1">
      <alignment vertical="center" wrapText="1"/>
    </xf>
    <xf numFmtId="166" fontId="13" fillId="2" borderId="0" xfId="1" applyNumberFormat="1" applyFont="1" applyFill="1" applyAlignment="1" applyProtection="1">
      <alignment vertical="center"/>
    </xf>
    <xf numFmtId="0" fontId="8" fillId="2" borderId="0" xfId="1" applyFont="1" applyFill="1" applyAlignment="1" applyProtection="1">
      <alignment vertical="center"/>
    </xf>
    <xf numFmtId="166" fontId="13" fillId="0" borderId="0" xfId="1" applyNumberFormat="1" applyFont="1" applyAlignment="1" applyProtection="1">
      <alignment vertical="center"/>
    </xf>
    <xf numFmtId="167" fontId="9" fillId="0" borderId="9" xfId="0" applyNumberFormat="1" applyFont="1" applyFill="1" applyBorder="1" applyAlignment="1">
      <alignment vertical="center" wrapText="1"/>
    </xf>
    <xf numFmtId="4" fontId="9" fillId="0" borderId="9" xfId="0" applyNumberFormat="1" applyFont="1" applyFill="1" applyBorder="1" applyAlignment="1">
      <alignment horizontal="center" vertical="center" wrapText="1"/>
    </xf>
    <xf numFmtId="166" fontId="6" fillId="2" borderId="0" xfId="1" applyNumberFormat="1" applyFont="1" applyFill="1" applyAlignment="1" applyProtection="1">
      <alignment vertical="center"/>
    </xf>
    <xf numFmtId="0" fontId="6" fillId="2" borderId="0" xfId="1" applyFont="1" applyFill="1" applyAlignment="1" applyProtection="1">
      <alignment vertical="center"/>
    </xf>
    <xf numFmtId="0" fontId="2" fillId="0" borderId="0" xfId="1" applyFont="1" applyAlignment="1" applyProtection="1">
      <alignment vertical="top"/>
    </xf>
    <xf numFmtId="14" fontId="7" fillId="0" borderId="9" xfId="1" applyNumberFormat="1" applyFont="1" applyBorder="1" applyAlignment="1" applyProtection="1">
      <alignment horizontal="center" vertical="center" wrapText="1"/>
    </xf>
    <xf numFmtId="164" fontId="7" fillId="0" borderId="0" xfId="1" applyNumberFormat="1" applyFont="1" applyAlignment="1" applyProtection="1">
      <alignment horizontal="center" vertical="center" wrapText="1"/>
    </xf>
    <xf numFmtId="164" fontId="7" fillId="0" borderId="1" xfId="1" applyNumberFormat="1" applyFont="1" applyBorder="1" applyAlignment="1" applyProtection="1">
      <alignment horizontal="center" vertical="center" wrapText="1"/>
    </xf>
    <xf numFmtId="0" fontId="7" fillId="0" borderId="2" xfId="1" applyFont="1" applyBorder="1" applyAlignment="1" applyProtection="1">
      <alignment horizontal="left" vertical="top" wrapText="1"/>
    </xf>
    <xf numFmtId="0" fontId="7" fillId="0" borderId="5" xfId="1" applyFont="1" applyBorder="1" applyAlignment="1" applyProtection="1">
      <alignment horizontal="left" vertical="top" wrapText="1"/>
    </xf>
    <xf numFmtId="0" fontId="7" fillId="0" borderId="8" xfId="1" applyFont="1" applyBorder="1" applyAlignment="1" applyProtection="1">
      <alignment horizontal="left" vertical="top" wrapText="1"/>
    </xf>
    <xf numFmtId="0" fontId="7" fillId="0" borderId="2" xfId="1" applyFont="1" applyBorder="1" applyAlignment="1" applyProtection="1">
      <alignment horizontal="center" vertical="top" wrapText="1"/>
    </xf>
    <xf numFmtId="0" fontId="7" fillId="0" borderId="5" xfId="1" applyFont="1" applyBorder="1" applyAlignment="1" applyProtection="1">
      <alignment horizontal="center" vertical="top" wrapText="1"/>
    </xf>
    <xf numFmtId="0" fontId="7" fillId="0" borderId="8" xfId="1" applyFont="1" applyBorder="1" applyAlignment="1" applyProtection="1">
      <alignment horizontal="center" vertical="top" wrapText="1"/>
    </xf>
    <xf numFmtId="164" fontId="7" fillId="0" borderId="2" xfId="1" applyNumberFormat="1" applyFont="1" applyBorder="1" applyAlignment="1" applyProtection="1">
      <alignment horizontal="center" vertical="center" wrapText="1"/>
    </xf>
    <xf numFmtId="164" fontId="7" fillId="0" borderId="5" xfId="1" applyNumberFormat="1" applyFont="1" applyBorder="1" applyAlignment="1" applyProtection="1">
      <alignment horizontal="center" vertical="center" wrapText="1"/>
    </xf>
    <xf numFmtId="164" fontId="7" fillId="0" borderId="3" xfId="1" applyNumberFormat="1" applyFont="1" applyBorder="1" applyAlignment="1" applyProtection="1">
      <alignment horizontal="center" vertical="center" wrapText="1"/>
    </xf>
    <xf numFmtId="164" fontId="7" fillId="0" borderId="4" xfId="1" applyNumberFormat="1" applyFont="1" applyBorder="1" applyAlignment="1" applyProtection="1">
      <alignment horizontal="center" vertical="center" wrapText="1"/>
    </xf>
    <xf numFmtId="164" fontId="7" fillId="0" borderId="6" xfId="1" applyNumberFormat="1" applyFont="1" applyBorder="1" applyAlignment="1" applyProtection="1">
      <alignment horizontal="center" vertical="center" wrapText="1"/>
    </xf>
    <xf numFmtId="164" fontId="7" fillId="0" borderId="7" xfId="1" applyNumberFormat="1" applyFont="1" applyBorder="1" applyAlignment="1" applyProtection="1">
      <alignment horizontal="center" vertical="center" wrapText="1"/>
    </xf>
    <xf numFmtId="0" fontId="9" fillId="0" borderId="10" xfId="1" applyFont="1" applyBorder="1" applyAlignment="1" applyProtection="1">
      <alignment horizontal="left" vertical="center" wrapText="1"/>
    </xf>
    <xf numFmtId="0" fontId="9" fillId="0" borderId="11" xfId="1" applyFont="1" applyBorder="1" applyAlignment="1" applyProtection="1">
      <alignment horizontal="left" vertical="center" wrapText="1"/>
    </xf>
    <xf numFmtId="0" fontId="9" fillId="0" borderId="12" xfId="1" applyFont="1" applyBorder="1" applyAlignment="1" applyProtection="1">
      <alignment horizontal="left" vertical="center" wrapText="1"/>
    </xf>
    <xf numFmtId="0" fontId="10" fillId="0" borderId="2" xfId="1" applyFont="1" applyBorder="1" applyAlignment="1" applyProtection="1">
      <alignment horizontal="center" vertical="center"/>
    </xf>
    <xf numFmtId="0" fontId="10" fillId="0" borderId="5" xfId="1" applyFont="1" applyBorder="1" applyAlignment="1" applyProtection="1">
      <alignment horizontal="center" vertical="center"/>
    </xf>
    <xf numFmtId="0" fontId="10" fillId="0" borderId="8" xfId="1" applyFont="1" applyBorder="1" applyAlignment="1" applyProtection="1">
      <alignment horizontal="center" vertical="center"/>
    </xf>
    <xf numFmtId="0" fontId="7" fillId="0" borderId="2" xfId="1" applyFont="1" applyBorder="1" applyAlignment="1" applyProtection="1">
      <alignment horizontal="center" vertical="center" wrapText="1"/>
    </xf>
    <xf numFmtId="0" fontId="7" fillId="0" borderId="5" xfId="1" applyFont="1" applyBorder="1" applyAlignment="1" applyProtection="1">
      <alignment horizontal="center" vertical="center" wrapText="1"/>
    </xf>
    <xf numFmtId="0" fontId="7" fillId="0" borderId="8" xfId="1" applyFont="1" applyBorder="1" applyAlignment="1" applyProtection="1">
      <alignment horizontal="center" vertical="center" wrapText="1"/>
    </xf>
    <xf numFmtId="0" fontId="9" fillId="0" borderId="2" xfId="1" applyFont="1" applyBorder="1" applyAlignment="1" applyProtection="1">
      <alignment horizontal="left" vertical="top" wrapText="1"/>
    </xf>
    <xf numFmtId="0" fontId="9" fillId="0" borderId="8" xfId="1" applyFont="1" applyBorder="1" applyAlignment="1" applyProtection="1">
      <alignment horizontal="left" vertical="top" wrapText="1"/>
    </xf>
    <xf numFmtId="0" fontId="9" fillId="2" borderId="9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3" xfId="1"/>
    <cellStyle name="Финансов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19"/>
  <sheetViews>
    <sheetView tabSelected="1" zoomScale="70" zoomScaleNormal="70" workbookViewId="0">
      <pane xSplit="6" ySplit="7" topLeftCell="V13" activePane="bottomRight" state="frozen"/>
      <selection pane="topRight" activeCell="G1" sqref="G1"/>
      <selection pane="bottomLeft" activeCell="A8" sqref="A8"/>
      <selection pane="bottomRight" activeCell="AF18" sqref="AF18"/>
    </sheetView>
  </sheetViews>
  <sheetFormatPr defaultColWidth="9.140625" defaultRowHeight="15" x14ac:dyDescent="0.25"/>
  <cols>
    <col min="1" max="1" width="6.5703125" style="1" customWidth="1"/>
    <col min="2" max="2" width="46.28515625" style="1" customWidth="1"/>
    <col min="3" max="3" width="18.5703125" style="42" customWidth="1"/>
    <col min="4" max="4" width="19.5703125" style="1" customWidth="1"/>
    <col min="5" max="5" width="14.7109375" style="1" customWidth="1"/>
    <col min="6" max="6" width="16.5703125" style="1" customWidth="1"/>
    <col min="7" max="7" width="16" style="1" customWidth="1"/>
    <col min="8" max="8" width="12.140625" style="1" customWidth="1"/>
    <col min="9" max="9" width="10.85546875" style="1" customWidth="1"/>
    <col min="10" max="10" width="14.28515625" style="1" customWidth="1"/>
    <col min="11" max="11" width="13.5703125" style="1" customWidth="1"/>
    <col min="12" max="12" width="13.85546875" style="1" customWidth="1"/>
    <col min="13" max="13" width="15" style="1" customWidth="1"/>
    <col min="14" max="14" width="13.42578125" style="1" customWidth="1"/>
    <col min="15" max="15" width="13.7109375" style="1" customWidth="1"/>
    <col min="16" max="16" width="13.42578125" style="1" customWidth="1"/>
    <col min="17" max="18" width="13" style="1" customWidth="1"/>
    <col min="19" max="19" width="14.28515625" style="1" customWidth="1"/>
    <col min="20" max="20" width="13" style="1" customWidth="1"/>
    <col min="21" max="21" width="11.5703125" style="1" customWidth="1"/>
    <col min="22" max="22" width="14.28515625" style="1" customWidth="1"/>
    <col min="23" max="23" width="11.5703125" style="1" customWidth="1"/>
    <col min="24" max="24" width="13.5703125" style="1" customWidth="1"/>
    <col min="25" max="25" width="11.5703125" style="1" customWidth="1"/>
    <col min="26" max="26" width="13.5703125" style="1" customWidth="1"/>
    <col min="27" max="27" width="11.5703125" style="1" customWidth="1"/>
    <col min="28" max="28" width="13" style="1" customWidth="1"/>
    <col min="29" max="29" width="11.5703125" style="1" customWidth="1"/>
    <col min="30" max="30" width="13.42578125" style="1" customWidth="1"/>
    <col min="31" max="33" width="11.5703125" style="1" customWidth="1"/>
    <col min="34" max="34" width="94.5703125" style="1" customWidth="1"/>
    <col min="35" max="16384" width="9.140625" style="1"/>
  </cols>
  <sheetData>
    <row r="1" spans="1:35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7"/>
    </row>
    <row r="2" spans="1:35" s="10" customFormat="1" ht="15.75" x14ac:dyDescent="0.25">
      <c r="A2" s="8"/>
      <c r="B2" s="8"/>
      <c r="C2" s="44" t="s">
        <v>0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5" s="10" customFormat="1" ht="36.75" customHeight="1" x14ac:dyDescent="0.25">
      <c r="A3" s="8"/>
      <c r="B3" s="8"/>
      <c r="C3" s="45" t="s">
        <v>1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11"/>
      <c r="U3" s="11"/>
      <c r="V3" s="11"/>
      <c r="W3" s="11"/>
      <c r="X3" s="11"/>
      <c r="Y3" s="11"/>
      <c r="Z3" s="11"/>
      <c r="AA3" s="11"/>
      <c r="AB3" s="11"/>
      <c r="AC3" s="11"/>
      <c r="AD3" s="12"/>
      <c r="AE3" s="12"/>
      <c r="AF3" s="12"/>
      <c r="AG3" s="12" t="s">
        <v>2</v>
      </c>
      <c r="AH3" s="12"/>
    </row>
    <row r="4" spans="1:35" s="10" customFormat="1" ht="15" customHeight="1" x14ac:dyDescent="0.25">
      <c r="A4" s="46" t="s">
        <v>3</v>
      </c>
      <c r="B4" s="49" t="s">
        <v>4</v>
      </c>
      <c r="C4" s="49" t="s">
        <v>5</v>
      </c>
      <c r="D4" s="52" t="s">
        <v>6</v>
      </c>
      <c r="E4" s="52" t="s">
        <v>6</v>
      </c>
      <c r="F4" s="52" t="s">
        <v>7</v>
      </c>
      <c r="G4" s="52" t="s">
        <v>8</v>
      </c>
      <c r="H4" s="54" t="s">
        <v>9</v>
      </c>
      <c r="I4" s="55"/>
      <c r="J4" s="54" t="s">
        <v>10</v>
      </c>
      <c r="K4" s="55"/>
      <c r="L4" s="54" t="s">
        <v>11</v>
      </c>
      <c r="M4" s="55"/>
      <c r="N4" s="54" t="s">
        <v>12</v>
      </c>
      <c r="O4" s="55"/>
      <c r="P4" s="54" t="s">
        <v>13</v>
      </c>
      <c r="Q4" s="55"/>
      <c r="R4" s="54" t="s">
        <v>14</v>
      </c>
      <c r="S4" s="55"/>
      <c r="T4" s="54" t="s">
        <v>15</v>
      </c>
      <c r="U4" s="55"/>
      <c r="V4" s="54" t="s">
        <v>16</v>
      </c>
      <c r="W4" s="55"/>
      <c r="X4" s="54" t="s">
        <v>17</v>
      </c>
      <c r="Y4" s="55"/>
      <c r="Z4" s="54" t="s">
        <v>18</v>
      </c>
      <c r="AA4" s="55"/>
      <c r="AB4" s="54" t="s">
        <v>19</v>
      </c>
      <c r="AC4" s="55"/>
      <c r="AD4" s="54" t="s">
        <v>20</v>
      </c>
      <c r="AE4" s="55"/>
      <c r="AF4" s="54" t="s">
        <v>21</v>
      </c>
      <c r="AG4" s="55"/>
      <c r="AH4" s="64" t="s">
        <v>22</v>
      </c>
    </row>
    <row r="5" spans="1:35" s="10" customFormat="1" ht="39" customHeight="1" x14ac:dyDescent="0.25">
      <c r="A5" s="47"/>
      <c r="B5" s="50"/>
      <c r="C5" s="50"/>
      <c r="D5" s="53"/>
      <c r="E5" s="53"/>
      <c r="F5" s="53"/>
      <c r="G5" s="53"/>
      <c r="H5" s="56"/>
      <c r="I5" s="57"/>
      <c r="J5" s="56"/>
      <c r="K5" s="57"/>
      <c r="L5" s="56"/>
      <c r="M5" s="57"/>
      <c r="N5" s="56"/>
      <c r="O5" s="57"/>
      <c r="P5" s="56"/>
      <c r="Q5" s="57"/>
      <c r="R5" s="56"/>
      <c r="S5" s="57"/>
      <c r="T5" s="56"/>
      <c r="U5" s="57"/>
      <c r="V5" s="56"/>
      <c r="W5" s="57"/>
      <c r="X5" s="56"/>
      <c r="Y5" s="57"/>
      <c r="Z5" s="56"/>
      <c r="AA5" s="57"/>
      <c r="AB5" s="56"/>
      <c r="AC5" s="57"/>
      <c r="AD5" s="56"/>
      <c r="AE5" s="57"/>
      <c r="AF5" s="56"/>
      <c r="AG5" s="57"/>
      <c r="AH5" s="65"/>
    </row>
    <row r="6" spans="1:35" s="10" customFormat="1" ht="64.5" customHeight="1" x14ac:dyDescent="0.25">
      <c r="A6" s="48"/>
      <c r="B6" s="51"/>
      <c r="C6" s="51"/>
      <c r="D6" s="13">
        <v>2026</v>
      </c>
      <c r="E6" s="43">
        <v>46054</v>
      </c>
      <c r="F6" s="43">
        <v>46054</v>
      </c>
      <c r="G6" s="43">
        <v>46054</v>
      </c>
      <c r="H6" s="14" t="s">
        <v>23</v>
      </c>
      <c r="I6" s="14" t="s">
        <v>24</v>
      </c>
      <c r="J6" s="14" t="s">
        <v>25</v>
      </c>
      <c r="K6" s="14" t="s">
        <v>26</v>
      </c>
      <c r="L6" s="14" t="s">
        <v>25</v>
      </c>
      <c r="M6" s="14" t="s">
        <v>26</v>
      </c>
      <c r="N6" s="14" t="s">
        <v>25</v>
      </c>
      <c r="O6" s="14" t="s">
        <v>26</v>
      </c>
      <c r="P6" s="14" t="s">
        <v>25</v>
      </c>
      <c r="Q6" s="14" t="s">
        <v>26</v>
      </c>
      <c r="R6" s="14" t="s">
        <v>25</v>
      </c>
      <c r="S6" s="14" t="s">
        <v>26</v>
      </c>
      <c r="T6" s="14" t="s">
        <v>25</v>
      </c>
      <c r="U6" s="14" t="s">
        <v>26</v>
      </c>
      <c r="V6" s="14" t="s">
        <v>25</v>
      </c>
      <c r="W6" s="14" t="s">
        <v>26</v>
      </c>
      <c r="X6" s="14" t="s">
        <v>25</v>
      </c>
      <c r="Y6" s="14" t="s">
        <v>26</v>
      </c>
      <c r="Z6" s="14" t="s">
        <v>25</v>
      </c>
      <c r="AA6" s="14" t="s">
        <v>26</v>
      </c>
      <c r="AB6" s="14" t="s">
        <v>25</v>
      </c>
      <c r="AC6" s="14" t="s">
        <v>26</v>
      </c>
      <c r="AD6" s="14" t="s">
        <v>25</v>
      </c>
      <c r="AE6" s="14" t="s">
        <v>26</v>
      </c>
      <c r="AF6" s="14" t="s">
        <v>25</v>
      </c>
      <c r="AG6" s="14" t="s">
        <v>26</v>
      </c>
      <c r="AH6" s="66"/>
    </row>
    <row r="7" spans="1:35" s="10" customFormat="1" ht="15.75" x14ac:dyDescent="0.2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5">
        <v>17</v>
      </c>
      <c r="R7" s="15">
        <v>18</v>
      </c>
      <c r="S7" s="15">
        <v>19</v>
      </c>
      <c r="T7" s="15">
        <v>20</v>
      </c>
      <c r="U7" s="15">
        <v>21</v>
      </c>
      <c r="V7" s="15">
        <v>22</v>
      </c>
      <c r="W7" s="15">
        <v>23</v>
      </c>
      <c r="X7" s="15">
        <v>24</v>
      </c>
      <c r="Y7" s="15">
        <v>25</v>
      </c>
      <c r="Z7" s="15">
        <v>26</v>
      </c>
      <c r="AA7" s="15">
        <v>27</v>
      </c>
      <c r="AB7" s="15">
        <v>28</v>
      </c>
      <c r="AC7" s="15">
        <v>29</v>
      </c>
      <c r="AD7" s="15">
        <v>30</v>
      </c>
      <c r="AE7" s="15">
        <v>31</v>
      </c>
      <c r="AF7" s="15">
        <v>32</v>
      </c>
      <c r="AG7" s="15">
        <v>33</v>
      </c>
      <c r="AH7" s="15">
        <v>34</v>
      </c>
    </row>
    <row r="8" spans="1:35" s="20" customFormat="1" ht="31.5" customHeight="1" x14ac:dyDescent="0.25">
      <c r="A8" s="61"/>
      <c r="B8" s="64" t="s">
        <v>27</v>
      </c>
      <c r="C8" s="16" t="s">
        <v>28</v>
      </c>
      <c r="D8" s="17">
        <f>D9+D10+D11</f>
        <v>257344.79499999998</v>
      </c>
      <c r="E8" s="17">
        <f>E9+E10+E11</f>
        <v>58977.716</v>
      </c>
      <c r="F8" s="17">
        <f>F9+F10+F11</f>
        <v>29806.25</v>
      </c>
      <c r="G8" s="17">
        <f t="shared" ref="G8" si="0">G9+G10+G11</f>
        <v>29806.25</v>
      </c>
      <c r="H8" s="17">
        <f>IFERROR(G8/D8*100,0)</f>
        <v>11.58222376325894</v>
      </c>
      <c r="I8" s="17">
        <f>IFERROR(G8/E8*100,0)</f>
        <v>50.53815580108256</v>
      </c>
      <c r="J8" s="18">
        <f>J9+J10+J11</f>
        <v>58977.716</v>
      </c>
      <c r="K8" s="18">
        <f t="shared" ref="K8:AG8" si="1">K9+K10+K11</f>
        <v>29806.25</v>
      </c>
      <c r="L8" s="18">
        <f t="shared" si="1"/>
        <v>32949.273999999998</v>
      </c>
      <c r="M8" s="18">
        <f t="shared" si="1"/>
        <v>0</v>
      </c>
      <c r="N8" s="18">
        <f t="shared" si="1"/>
        <v>24958.353999999999</v>
      </c>
      <c r="O8" s="18">
        <f t="shared" si="1"/>
        <v>0</v>
      </c>
      <c r="P8" s="18">
        <f t="shared" si="1"/>
        <v>19094.446</v>
      </c>
      <c r="Q8" s="18">
        <f t="shared" si="1"/>
        <v>0</v>
      </c>
      <c r="R8" s="18">
        <f t="shared" si="1"/>
        <v>14081.517999999998</v>
      </c>
      <c r="S8" s="18">
        <f t="shared" si="1"/>
        <v>0</v>
      </c>
      <c r="T8" s="18">
        <f t="shared" si="1"/>
        <v>13370.264999999998</v>
      </c>
      <c r="U8" s="18">
        <f t="shared" si="1"/>
        <v>0</v>
      </c>
      <c r="V8" s="18">
        <f t="shared" si="1"/>
        <v>17405.406000000003</v>
      </c>
      <c r="W8" s="18">
        <f t="shared" si="1"/>
        <v>2.97</v>
      </c>
      <c r="X8" s="18">
        <f t="shared" si="1"/>
        <v>13036.016999999998</v>
      </c>
      <c r="Y8" s="18">
        <f t="shared" si="1"/>
        <v>0</v>
      </c>
      <c r="Z8" s="18">
        <f t="shared" si="1"/>
        <v>15302.074000000001</v>
      </c>
      <c r="AA8" s="18">
        <f t="shared" si="1"/>
        <v>0</v>
      </c>
      <c r="AB8" s="18">
        <f t="shared" si="1"/>
        <v>21402.721000000001</v>
      </c>
      <c r="AC8" s="18">
        <f t="shared" si="1"/>
        <v>0</v>
      </c>
      <c r="AD8" s="18">
        <f t="shared" si="1"/>
        <v>13601.684999999999</v>
      </c>
      <c r="AE8" s="18">
        <f t="shared" si="1"/>
        <v>0</v>
      </c>
      <c r="AF8" s="18">
        <f t="shared" si="1"/>
        <v>13165.319</v>
      </c>
      <c r="AG8" s="18">
        <f t="shared" si="1"/>
        <v>0</v>
      </c>
      <c r="AH8" s="19"/>
    </row>
    <row r="9" spans="1:35" s="25" customFormat="1" ht="57" customHeight="1" x14ac:dyDescent="0.25">
      <c r="A9" s="62"/>
      <c r="B9" s="65"/>
      <c r="C9" s="21" t="s">
        <v>29</v>
      </c>
      <c r="D9" s="22">
        <f>D18</f>
        <v>3824.7950000000005</v>
      </c>
      <c r="E9" s="22">
        <f>E18</f>
        <v>210.8</v>
      </c>
      <c r="F9" s="22">
        <f>F18</f>
        <v>0</v>
      </c>
      <c r="G9" s="22">
        <f t="shared" ref="G9" si="2">G18</f>
        <v>0</v>
      </c>
      <c r="H9" s="22">
        <f>IFERROR(G9/D9*100,0)</f>
        <v>0</v>
      </c>
      <c r="I9" s="22">
        <f>IFERROR(G9/E9*100,0)</f>
        <v>0</v>
      </c>
      <c r="J9" s="23">
        <f>J18</f>
        <v>210.8</v>
      </c>
      <c r="K9" s="23">
        <f t="shared" ref="K9:AG9" si="3">K18</f>
        <v>0</v>
      </c>
      <c r="L9" s="23">
        <f t="shared" si="3"/>
        <v>2008.269</v>
      </c>
      <c r="M9" s="23">
        <f t="shared" si="3"/>
        <v>0</v>
      </c>
      <c r="N9" s="23">
        <f t="shared" si="3"/>
        <v>619.46900000000005</v>
      </c>
      <c r="O9" s="23">
        <f t="shared" si="3"/>
        <v>0</v>
      </c>
      <c r="P9" s="23">
        <f t="shared" si="3"/>
        <v>2.9689999999999999</v>
      </c>
      <c r="Q9" s="23">
        <f t="shared" si="3"/>
        <v>0</v>
      </c>
      <c r="R9" s="23">
        <f t="shared" si="3"/>
        <v>2.9689999999999999</v>
      </c>
      <c r="S9" s="23">
        <f>S18</f>
        <v>0</v>
      </c>
      <c r="T9" s="23">
        <f t="shared" si="3"/>
        <v>2.9689999999999999</v>
      </c>
      <c r="U9" s="23">
        <f t="shared" si="3"/>
        <v>0</v>
      </c>
      <c r="V9" s="23">
        <f t="shared" si="3"/>
        <v>2.9689999999999999</v>
      </c>
      <c r="W9" s="23">
        <v>2.97</v>
      </c>
      <c r="X9" s="23">
        <f t="shared" si="3"/>
        <v>2.9689999999999999</v>
      </c>
      <c r="Y9" s="23">
        <f t="shared" si="3"/>
        <v>0</v>
      </c>
      <c r="Z9" s="23">
        <f t="shared" si="3"/>
        <v>959.46900000000005</v>
      </c>
      <c r="AA9" s="23">
        <f t="shared" si="3"/>
        <v>0</v>
      </c>
      <c r="AB9" s="23">
        <f t="shared" si="3"/>
        <v>2.9689999999999999</v>
      </c>
      <c r="AC9" s="23">
        <f t="shared" si="3"/>
        <v>0</v>
      </c>
      <c r="AD9" s="23">
        <f t="shared" si="3"/>
        <v>2.9689999999999999</v>
      </c>
      <c r="AE9" s="23">
        <f t="shared" si="3"/>
        <v>0</v>
      </c>
      <c r="AF9" s="23">
        <f t="shared" si="3"/>
        <v>6.0049999999999999</v>
      </c>
      <c r="AG9" s="23">
        <f t="shared" si="3"/>
        <v>0</v>
      </c>
      <c r="AH9" s="24"/>
    </row>
    <row r="10" spans="1:35" s="25" customFormat="1" ht="38.25" customHeight="1" x14ac:dyDescent="0.25">
      <c r="A10" s="62"/>
      <c r="B10" s="65"/>
      <c r="C10" s="21" t="s">
        <v>30</v>
      </c>
      <c r="D10" s="22">
        <f>D14+D19</f>
        <v>253519.99999999997</v>
      </c>
      <c r="E10" s="22">
        <f>E14+E19</f>
        <v>58766.915999999997</v>
      </c>
      <c r="F10" s="22">
        <f>F14+F19</f>
        <v>29806.25</v>
      </c>
      <c r="G10" s="22">
        <f t="shared" ref="G10:AG10" si="4">G14+G19</f>
        <v>29806.25</v>
      </c>
      <c r="H10" s="22">
        <f>IFERROR(G10/D10*100,0)</f>
        <v>11.756961975386558</v>
      </c>
      <c r="I10" s="22">
        <f>IFERROR(G10/E10*100,0)</f>
        <v>50.719438808053162</v>
      </c>
      <c r="J10" s="22">
        <f t="shared" si="4"/>
        <v>58766.915999999997</v>
      </c>
      <c r="K10" s="22">
        <f>K14+K19</f>
        <v>29806.25</v>
      </c>
      <c r="L10" s="22">
        <f t="shared" si="4"/>
        <v>30941.004999999997</v>
      </c>
      <c r="M10" s="22">
        <f t="shared" si="4"/>
        <v>0</v>
      </c>
      <c r="N10" s="22">
        <f t="shared" si="4"/>
        <v>24338.884999999998</v>
      </c>
      <c r="O10" s="22">
        <f t="shared" si="4"/>
        <v>0</v>
      </c>
      <c r="P10" s="22">
        <f t="shared" si="4"/>
        <v>19091.476999999999</v>
      </c>
      <c r="Q10" s="22">
        <f t="shared" si="4"/>
        <v>0</v>
      </c>
      <c r="R10" s="22">
        <f t="shared" si="4"/>
        <v>14078.548999999999</v>
      </c>
      <c r="S10" s="22">
        <f t="shared" si="4"/>
        <v>0</v>
      </c>
      <c r="T10" s="22">
        <f>T14+T19</f>
        <v>13367.295999999998</v>
      </c>
      <c r="U10" s="22">
        <f t="shared" si="4"/>
        <v>0</v>
      </c>
      <c r="V10" s="22">
        <f t="shared" si="4"/>
        <v>17402.437000000002</v>
      </c>
      <c r="W10" s="22">
        <f t="shared" si="4"/>
        <v>0</v>
      </c>
      <c r="X10" s="22">
        <f t="shared" si="4"/>
        <v>13033.047999999999</v>
      </c>
      <c r="Y10" s="22">
        <f t="shared" si="4"/>
        <v>0</v>
      </c>
      <c r="Z10" s="22">
        <f t="shared" si="4"/>
        <v>14342.605</v>
      </c>
      <c r="AA10" s="22">
        <f t="shared" si="4"/>
        <v>0</v>
      </c>
      <c r="AB10" s="22">
        <f t="shared" si="4"/>
        <v>21399.752</v>
      </c>
      <c r="AC10" s="22">
        <f t="shared" si="4"/>
        <v>0</v>
      </c>
      <c r="AD10" s="22">
        <f t="shared" si="4"/>
        <v>13598.716</v>
      </c>
      <c r="AE10" s="22">
        <f t="shared" si="4"/>
        <v>0</v>
      </c>
      <c r="AF10" s="22">
        <f t="shared" si="4"/>
        <v>13159.314</v>
      </c>
      <c r="AG10" s="22">
        <f t="shared" si="4"/>
        <v>0</v>
      </c>
      <c r="AH10" s="24"/>
    </row>
    <row r="11" spans="1:35" s="25" customFormat="1" ht="38.25" customHeight="1" x14ac:dyDescent="0.25">
      <c r="A11" s="63"/>
      <c r="B11" s="66"/>
      <c r="C11" s="21" t="s">
        <v>31</v>
      </c>
      <c r="D11" s="22">
        <f>D15</f>
        <v>0</v>
      </c>
      <c r="E11" s="22">
        <f>E15</f>
        <v>0</v>
      </c>
      <c r="F11" s="22">
        <f t="shared" ref="F11:AG11" si="5">F15</f>
        <v>0</v>
      </c>
      <c r="G11" s="22">
        <f t="shared" si="5"/>
        <v>0</v>
      </c>
      <c r="H11" s="22">
        <f>IFERROR(G11/D11*100,0)</f>
        <v>0</v>
      </c>
      <c r="I11" s="22">
        <f>IFERROR(G11/E11*100,0)</f>
        <v>0</v>
      </c>
      <c r="J11" s="22">
        <f t="shared" si="5"/>
        <v>0</v>
      </c>
      <c r="K11" s="22">
        <f t="shared" si="5"/>
        <v>0</v>
      </c>
      <c r="L11" s="22">
        <f t="shared" si="5"/>
        <v>0</v>
      </c>
      <c r="M11" s="22">
        <f t="shared" si="5"/>
        <v>0</v>
      </c>
      <c r="N11" s="22">
        <f t="shared" si="5"/>
        <v>0</v>
      </c>
      <c r="O11" s="22">
        <f t="shared" si="5"/>
        <v>0</v>
      </c>
      <c r="P11" s="22">
        <f t="shared" si="5"/>
        <v>0</v>
      </c>
      <c r="Q11" s="22">
        <f t="shared" si="5"/>
        <v>0</v>
      </c>
      <c r="R11" s="22">
        <f t="shared" si="5"/>
        <v>0</v>
      </c>
      <c r="S11" s="22">
        <f t="shared" si="5"/>
        <v>0</v>
      </c>
      <c r="T11" s="22">
        <f>T15</f>
        <v>0</v>
      </c>
      <c r="U11" s="22">
        <f t="shared" si="5"/>
        <v>0</v>
      </c>
      <c r="V11" s="22">
        <f t="shared" si="5"/>
        <v>0</v>
      </c>
      <c r="W11" s="22">
        <f t="shared" si="5"/>
        <v>0</v>
      </c>
      <c r="X11" s="22">
        <f t="shared" si="5"/>
        <v>0</v>
      </c>
      <c r="Y11" s="22">
        <f t="shared" si="5"/>
        <v>0</v>
      </c>
      <c r="Z11" s="22">
        <f t="shared" si="5"/>
        <v>0</v>
      </c>
      <c r="AA11" s="22">
        <f t="shared" si="5"/>
        <v>0</v>
      </c>
      <c r="AB11" s="22">
        <f t="shared" si="5"/>
        <v>0</v>
      </c>
      <c r="AC11" s="22">
        <f>AC15</f>
        <v>0</v>
      </c>
      <c r="AD11" s="22">
        <f t="shared" si="5"/>
        <v>0</v>
      </c>
      <c r="AE11" s="22">
        <f t="shared" si="5"/>
        <v>0</v>
      </c>
      <c r="AF11" s="22">
        <f t="shared" si="5"/>
        <v>0</v>
      </c>
      <c r="AG11" s="22">
        <f t="shared" si="5"/>
        <v>0</v>
      </c>
      <c r="AH11" s="24"/>
    </row>
    <row r="12" spans="1:35" s="25" customFormat="1" ht="18.75" customHeight="1" x14ac:dyDescent="0.25">
      <c r="A12" s="26"/>
      <c r="B12" s="58" t="s">
        <v>32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60"/>
      <c r="AH12" s="24"/>
    </row>
    <row r="13" spans="1:35" s="20" customFormat="1" ht="264" customHeight="1" x14ac:dyDescent="0.25">
      <c r="A13" s="61" t="s">
        <v>33</v>
      </c>
      <c r="B13" s="64" t="s">
        <v>34</v>
      </c>
      <c r="C13" s="16" t="s">
        <v>28</v>
      </c>
      <c r="D13" s="17">
        <f>D14+D15</f>
        <v>234203.09999999998</v>
      </c>
      <c r="E13" s="17">
        <f>E14+E15</f>
        <v>58002.315999999999</v>
      </c>
      <c r="F13" s="17">
        <f>F14+F15</f>
        <v>29806.25</v>
      </c>
      <c r="G13" s="17">
        <f>G14+G15</f>
        <v>29806.25</v>
      </c>
      <c r="H13" s="17">
        <f>IFERROR(G13/D13*100,0)</f>
        <v>12.726667580403506</v>
      </c>
      <c r="I13" s="17">
        <f>IFERROR(G13/E13*100,0)</f>
        <v>51.388034229529737</v>
      </c>
      <c r="J13" s="18">
        <f>J14+J15</f>
        <v>58002.315999999999</v>
      </c>
      <c r="K13" s="18">
        <f t="shared" ref="K13:AG13" si="6">K14+K15</f>
        <v>29806.25</v>
      </c>
      <c r="L13" s="18">
        <f t="shared" si="6"/>
        <v>30176.404999999999</v>
      </c>
      <c r="M13" s="18">
        <f t="shared" si="6"/>
        <v>0</v>
      </c>
      <c r="N13" s="18">
        <f t="shared" si="6"/>
        <v>23137.584999999999</v>
      </c>
      <c r="O13" s="18">
        <f t="shared" si="6"/>
        <v>0</v>
      </c>
      <c r="P13" s="18">
        <f t="shared" si="6"/>
        <v>17086.177</v>
      </c>
      <c r="Q13" s="18">
        <f t="shared" si="6"/>
        <v>0</v>
      </c>
      <c r="R13" s="18">
        <f t="shared" si="6"/>
        <v>12135.749</v>
      </c>
      <c r="S13" s="18">
        <f t="shared" si="6"/>
        <v>0</v>
      </c>
      <c r="T13" s="18">
        <f>T14+T15</f>
        <v>11361.995999999999</v>
      </c>
      <c r="U13" s="18">
        <f t="shared" si="6"/>
        <v>0</v>
      </c>
      <c r="V13" s="18">
        <f t="shared" si="6"/>
        <v>15459.637000000001</v>
      </c>
      <c r="W13" s="18">
        <f t="shared" si="6"/>
        <v>0</v>
      </c>
      <c r="X13" s="18">
        <f t="shared" si="6"/>
        <v>11027.748</v>
      </c>
      <c r="Y13" s="18">
        <f t="shared" si="6"/>
        <v>0</v>
      </c>
      <c r="Z13" s="18">
        <f t="shared" si="6"/>
        <v>12337.305</v>
      </c>
      <c r="AA13" s="18">
        <f t="shared" si="6"/>
        <v>0</v>
      </c>
      <c r="AB13" s="18">
        <f t="shared" si="6"/>
        <v>19456.952000000001</v>
      </c>
      <c r="AC13" s="18">
        <f t="shared" si="6"/>
        <v>0</v>
      </c>
      <c r="AD13" s="18">
        <f t="shared" si="6"/>
        <v>12358.016</v>
      </c>
      <c r="AE13" s="18">
        <f t="shared" si="6"/>
        <v>0</v>
      </c>
      <c r="AF13" s="18">
        <f t="shared" si="6"/>
        <v>11663.214</v>
      </c>
      <c r="AG13" s="18">
        <f t="shared" si="6"/>
        <v>0</v>
      </c>
      <c r="AH13" s="67" t="s">
        <v>39</v>
      </c>
      <c r="AI13" s="27"/>
    </row>
    <row r="14" spans="1:35" s="32" customFormat="1" ht="66" customHeight="1" x14ac:dyDescent="0.25">
      <c r="A14" s="62"/>
      <c r="B14" s="65"/>
      <c r="C14" s="28" t="s">
        <v>30</v>
      </c>
      <c r="D14" s="29">
        <f>SUM(J14,L14,N14,P14,R14,T14,V14,X14,Z14,AB14,AD14,AF14)</f>
        <v>234203.09999999998</v>
      </c>
      <c r="E14" s="29">
        <f>J14</f>
        <v>58002.315999999999</v>
      </c>
      <c r="F14" s="30">
        <f>G14</f>
        <v>29806.25</v>
      </c>
      <c r="G14" s="29">
        <f>SUM(K14,M14,O14,Q14,S14,U14,W14,Y14,AA14,AC14,AE14,AG14)</f>
        <v>29806.25</v>
      </c>
      <c r="H14" s="29">
        <f>IFERROR(G14/D14*100,0)</f>
        <v>12.726667580403506</v>
      </c>
      <c r="I14" s="29">
        <f>IFERROR(G14/E14*100,0)</f>
        <v>51.388034229529737</v>
      </c>
      <c r="J14" s="30">
        <v>58002.315999999999</v>
      </c>
      <c r="K14" s="30">
        <v>29806.25</v>
      </c>
      <c r="L14" s="30">
        <v>30176.404999999999</v>
      </c>
      <c r="M14" s="30">
        <v>0</v>
      </c>
      <c r="N14" s="30">
        <v>23137.584999999999</v>
      </c>
      <c r="O14" s="30">
        <v>0</v>
      </c>
      <c r="P14" s="30">
        <v>17086.177</v>
      </c>
      <c r="Q14" s="30">
        <v>0</v>
      </c>
      <c r="R14" s="30">
        <v>12135.749</v>
      </c>
      <c r="S14" s="30">
        <v>0</v>
      </c>
      <c r="T14" s="30">
        <v>11361.995999999999</v>
      </c>
      <c r="U14" s="30">
        <v>0</v>
      </c>
      <c r="V14" s="30">
        <v>15459.637000000001</v>
      </c>
      <c r="W14" s="30">
        <v>0</v>
      </c>
      <c r="X14" s="30">
        <v>11027.748</v>
      </c>
      <c r="Y14" s="30">
        <v>0</v>
      </c>
      <c r="Z14" s="30">
        <v>12337.305</v>
      </c>
      <c r="AA14" s="30">
        <v>0</v>
      </c>
      <c r="AB14" s="30">
        <v>19456.952000000001</v>
      </c>
      <c r="AC14" s="30">
        <v>0</v>
      </c>
      <c r="AD14" s="30">
        <v>12358.016</v>
      </c>
      <c r="AE14" s="30">
        <v>0</v>
      </c>
      <c r="AF14" s="30">
        <v>11663.214</v>
      </c>
      <c r="AG14" s="30">
        <v>0</v>
      </c>
      <c r="AH14" s="68"/>
      <c r="AI14" s="31"/>
    </row>
    <row r="15" spans="1:35" s="36" customFormat="1" ht="58.5" hidden="1" customHeight="1" x14ac:dyDescent="0.25">
      <c r="A15" s="63"/>
      <c r="B15" s="66"/>
      <c r="C15" s="28" t="s">
        <v>31</v>
      </c>
      <c r="D15" s="29">
        <f>SUM(J15,L15,N15,P15,R15,T15,V15,X15,Z15,AB15,AD15,AF15)</f>
        <v>0</v>
      </c>
      <c r="E15" s="29">
        <f>J15</f>
        <v>0</v>
      </c>
      <c r="F15" s="33">
        <f>G15</f>
        <v>0</v>
      </c>
      <c r="G15" s="29">
        <f>SUM(K15,M15,O15,Q15,S15,U15,W15,Y15,AA15,AC15,AE15,AG15)</f>
        <v>0</v>
      </c>
      <c r="H15" s="29">
        <f>IFERROR(G15/D15*100,0)</f>
        <v>0</v>
      </c>
      <c r="I15" s="29">
        <f>IFERROR(G15/E15*100,0)</f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  <c r="AG15" s="30">
        <v>0</v>
      </c>
      <c r="AH15" s="34"/>
      <c r="AI15" s="35"/>
    </row>
    <row r="16" spans="1:35" s="25" customFormat="1" ht="21" customHeight="1" x14ac:dyDescent="0.25">
      <c r="A16" s="26"/>
      <c r="B16" s="58" t="s">
        <v>35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60"/>
      <c r="AH16" s="24"/>
      <c r="AI16" s="37"/>
    </row>
    <row r="17" spans="1:35" s="20" customFormat="1" ht="115.5" customHeight="1" x14ac:dyDescent="0.25">
      <c r="A17" s="61" t="s">
        <v>36</v>
      </c>
      <c r="B17" s="64" t="s">
        <v>37</v>
      </c>
      <c r="C17" s="16" t="s">
        <v>28</v>
      </c>
      <c r="D17" s="17">
        <f>SUM(J17,L17,N17,P17,R17,T17,V17,X17,Z17,AB17,AD17,AF17)</f>
        <v>23141.695000000003</v>
      </c>
      <c r="E17" s="17">
        <f>E18+E19</f>
        <v>975.40000000000009</v>
      </c>
      <c r="F17" s="17">
        <f>F18+F19</f>
        <v>0</v>
      </c>
      <c r="G17" s="17">
        <f t="shared" ref="G17" si="7">G18+G19</f>
        <v>0</v>
      </c>
      <c r="H17" s="17">
        <f>IFERROR(G17/D17*100,0)</f>
        <v>0</v>
      </c>
      <c r="I17" s="17">
        <f>IFERROR(G17/E17*100,0)</f>
        <v>0</v>
      </c>
      <c r="J17" s="18">
        <f>J18+J19</f>
        <v>975.40000000000009</v>
      </c>
      <c r="K17" s="18">
        <f t="shared" ref="K17:AG17" si="8">K18+K19</f>
        <v>0</v>
      </c>
      <c r="L17" s="18">
        <f t="shared" si="8"/>
        <v>2772.8690000000001</v>
      </c>
      <c r="M17" s="18">
        <f t="shared" si="8"/>
        <v>0</v>
      </c>
      <c r="N17" s="18">
        <f t="shared" si="8"/>
        <v>1820.769</v>
      </c>
      <c r="O17" s="18">
        <f t="shared" si="8"/>
        <v>0</v>
      </c>
      <c r="P17" s="18">
        <f t="shared" si="8"/>
        <v>2008.269</v>
      </c>
      <c r="Q17" s="18">
        <f t="shared" si="8"/>
        <v>0</v>
      </c>
      <c r="R17" s="18">
        <f t="shared" si="8"/>
        <v>1945.769</v>
      </c>
      <c r="S17" s="18">
        <f t="shared" si="8"/>
        <v>0</v>
      </c>
      <c r="T17" s="18">
        <f t="shared" si="8"/>
        <v>2008.269</v>
      </c>
      <c r="U17" s="18">
        <f t="shared" si="8"/>
        <v>0</v>
      </c>
      <c r="V17" s="18">
        <f t="shared" si="8"/>
        <v>1945.769</v>
      </c>
      <c r="W17" s="18">
        <f t="shared" si="8"/>
        <v>0</v>
      </c>
      <c r="X17" s="18">
        <f t="shared" si="8"/>
        <v>2008.269</v>
      </c>
      <c r="Y17" s="18">
        <f t="shared" si="8"/>
        <v>0</v>
      </c>
      <c r="Z17" s="18">
        <f t="shared" si="8"/>
        <v>2964.7690000000002</v>
      </c>
      <c r="AA17" s="18">
        <f t="shared" si="8"/>
        <v>0</v>
      </c>
      <c r="AB17" s="18">
        <f t="shared" si="8"/>
        <v>1945.769</v>
      </c>
      <c r="AC17" s="18">
        <f t="shared" si="8"/>
        <v>0</v>
      </c>
      <c r="AD17" s="18">
        <f t="shared" si="8"/>
        <v>1243.6690000000001</v>
      </c>
      <c r="AE17" s="18">
        <f t="shared" si="8"/>
        <v>0</v>
      </c>
      <c r="AF17" s="18">
        <f t="shared" si="8"/>
        <v>1502.105</v>
      </c>
      <c r="AG17" s="18">
        <f t="shared" si="8"/>
        <v>0</v>
      </c>
      <c r="AH17" s="69" t="s">
        <v>38</v>
      </c>
      <c r="AI17" s="37"/>
    </row>
    <row r="18" spans="1:35" s="41" customFormat="1" ht="69" customHeight="1" x14ac:dyDescent="0.25">
      <c r="A18" s="62"/>
      <c r="B18" s="65"/>
      <c r="C18" s="28" t="s">
        <v>29</v>
      </c>
      <c r="D18" s="29">
        <f>SUM(J18,L18,N18,P18,R18,T18,V18,X18,Z18,AB18,AD18,AF18)</f>
        <v>3824.7950000000005</v>
      </c>
      <c r="E18" s="29">
        <f>J18</f>
        <v>210.8</v>
      </c>
      <c r="F18" s="29">
        <f>G18</f>
        <v>0</v>
      </c>
      <c r="G18" s="29">
        <f>SUM(K18,M18,O18,Q18,S18,U18,W18,Y18,AA18,AC18,AE18,AG18)</f>
        <v>0</v>
      </c>
      <c r="H18" s="29">
        <f>IFERROR(G18/D18*100,0)</f>
        <v>0</v>
      </c>
      <c r="I18" s="29">
        <f>IFERROR(G18/E18*100,0)</f>
        <v>0</v>
      </c>
      <c r="J18" s="38">
        <v>210.8</v>
      </c>
      <c r="K18" s="39">
        <v>0</v>
      </c>
      <c r="L18" s="30">
        <v>2008.269</v>
      </c>
      <c r="M18" s="30">
        <v>0</v>
      </c>
      <c r="N18" s="30">
        <v>619.46900000000005</v>
      </c>
      <c r="O18" s="30">
        <v>0</v>
      </c>
      <c r="P18" s="30">
        <v>2.9689999999999999</v>
      </c>
      <c r="Q18" s="30">
        <v>0</v>
      </c>
      <c r="R18" s="30">
        <v>2.9689999999999999</v>
      </c>
      <c r="S18" s="30">
        <v>0</v>
      </c>
      <c r="T18" s="30">
        <v>2.9689999999999999</v>
      </c>
      <c r="U18" s="30">
        <v>0</v>
      </c>
      <c r="V18" s="30">
        <v>2.9689999999999999</v>
      </c>
      <c r="W18" s="30">
        <v>0</v>
      </c>
      <c r="X18" s="30">
        <v>2.9689999999999999</v>
      </c>
      <c r="Y18" s="30">
        <v>0</v>
      </c>
      <c r="Z18" s="30">
        <v>959.46900000000005</v>
      </c>
      <c r="AA18" s="30">
        <v>0</v>
      </c>
      <c r="AB18" s="30">
        <v>2.9689999999999999</v>
      </c>
      <c r="AC18" s="30">
        <v>0</v>
      </c>
      <c r="AD18" s="30">
        <v>2.9689999999999999</v>
      </c>
      <c r="AE18" s="30">
        <v>0</v>
      </c>
      <c r="AF18" s="30">
        <v>6.0049999999999999</v>
      </c>
      <c r="AG18" s="30">
        <v>0</v>
      </c>
      <c r="AH18" s="69"/>
      <c r="AI18" s="40"/>
    </row>
    <row r="19" spans="1:35" s="36" customFormat="1" ht="77.25" customHeight="1" x14ac:dyDescent="0.25">
      <c r="A19" s="63"/>
      <c r="B19" s="66"/>
      <c r="C19" s="28" t="s">
        <v>30</v>
      </c>
      <c r="D19" s="29">
        <f>SUM(J19,L19,N19,P19,R19,T19,V19,X19,Z19,AB19,AD19,AF19)</f>
        <v>19316.899999999998</v>
      </c>
      <c r="E19" s="29">
        <f>J19</f>
        <v>764.6</v>
      </c>
      <c r="F19" s="29">
        <f>G19</f>
        <v>0</v>
      </c>
      <c r="G19" s="29">
        <f>SUM(K19,M19,O19,Q19,S19,U19,W19,Y19,AA19,AC19,AE19,AG19)</f>
        <v>0</v>
      </c>
      <c r="H19" s="29">
        <f>IFERROR(G19/D19*100,0)</f>
        <v>0</v>
      </c>
      <c r="I19" s="29">
        <f>IFERROR(G19/E19*100,0)</f>
        <v>0</v>
      </c>
      <c r="J19" s="30">
        <v>764.6</v>
      </c>
      <c r="K19" s="30">
        <v>0</v>
      </c>
      <c r="L19" s="30">
        <v>764.6</v>
      </c>
      <c r="M19" s="30">
        <v>0</v>
      </c>
      <c r="N19" s="30">
        <v>1201.3</v>
      </c>
      <c r="O19" s="30">
        <v>0</v>
      </c>
      <c r="P19" s="30">
        <v>2005.3</v>
      </c>
      <c r="Q19" s="30">
        <v>0</v>
      </c>
      <c r="R19" s="30">
        <v>1942.8</v>
      </c>
      <c r="S19" s="30">
        <v>0</v>
      </c>
      <c r="T19" s="30">
        <v>2005.3</v>
      </c>
      <c r="U19" s="30">
        <v>0</v>
      </c>
      <c r="V19" s="30">
        <v>1942.8</v>
      </c>
      <c r="W19" s="30">
        <v>0</v>
      </c>
      <c r="X19" s="30">
        <v>2005.3</v>
      </c>
      <c r="Y19" s="30">
        <v>0</v>
      </c>
      <c r="Z19" s="30">
        <v>2005.3</v>
      </c>
      <c r="AA19" s="30">
        <v>0</v>
      </c>
      <c r="AB19" s="30">
        <v>1942.8</v>
      </c>
      <c r="AC19" s="30">
        <v>0</v>
      </c>
      <c r="AD19" s="30">
        <v>1240.7</v>
      </c>
      <c r="AE19" s="30">
        <v>0</v>
      </c>
      <c r="AF19" s="30">
        <v>1496.1</v>
      </c>
      <c r="AG19" s="30">
        <v>0</v>
      </c>
      <c r="AH19" s="69"/>
      <c r="AI19" s="35"/>
    </row>
  </sheetData>
  <mergeCells count="33">
    <mergeCell ref="AH13:AH14"/>
    <mergeCell ref="AH17:AH19"/>
    <mergeCell ref="T4:U5"/>
    <mergeCell ref="B16:AG16"/>
    <mergeCell ref="A17:A19"/>
    <mergeCell ref="B17:B19"/>
    <mergeCell ref="AH4:AH6"/>
    <mergeCell ref="A8:A11"/>
    <mergeCell ref="B8:B11"/>
    <mergeCell ref="B12:AG12"/>
    <mergeCell ref="A13:A15"/>
    <mergeCell ref="B13:B15"/>
    <mergeCell ref="V4:W5"/>
    <mergeCell ref="X4:Y5"/>
    <mergeCell ref="Z4:AA5"/>
    <mergeCell ref="AB4:AC5"/>
    <mergeCell ref="AD4:AE5"/>
    <mergeCell ref="AF4:AG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L4:M5"/>
    <mergeCell ref="N4:O5"/>
    <mergeCell ref="P4:Q5"/>
    <mergeCell ref="R4:S5"/>
    <mergeCell ref="J4:K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 СОГХ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Цёвка Елена Александровна</dc:creator>
  <cp:lastModifiedBy>Осинцева Татьяна Николаевна</cp:lastModifiedBy>
  <dcterms:created xsi:type="dcterms:W3CDTF">2026-02-13T03:44:54Z</dcterms:created>
  <dcterms:modified xsi:type="dcterms:W3CDTF">2026-03-02T09:14:23Z</dcterms:modified>
</cp:coreProperties>
</file>