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9" i="1" s="1"/>
  <c r="E21" i="1"/>
  <c r="E16" i="1"/>
  <c r="E15" i="1"/>
  <c r="E14" i="1"/>
  <c r="E10" i="1"/>
  <c r="E9" i="1"/>
  <c r="X13" i="1"/>
  <c r="G15" i="1" l="1"/>
  <c r="F15" i="1" s="1"/>
  <c r="F10" i="1" s="1"/>
  <c r="Q22" i="1" l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F14" i="1"/>
  <c r="F9" i="1" s="1"/>
  <c r="D14" i="1"/>
  <c r="AF13" i="1"/>
  <c r="AE13" i="1"/>
  <c r="AD13" i="1"/>
  <c r="AC13" i="1"/>
  <c r="AB13" i="1"/>
  <c r="AA13" i="1"/>
  <c r="Z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I14" i="1"/>
  <c r="D9" i="1"/>
  <c r="H9" i="1" s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I21" i="1"/>
  <c r="F27" i="1"/>
  <c r="H15" i="1"/>
  <c r="H25" i="1"/>
  <c r="H27" i="1"/>
  <c r="J8" i="1"/>
  <c r="P11" i="1"/>
  <c r="D11" i="1" s="1"/>
  <c r="E11" i="1" l="1"/>
  <c r="I9" i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<sst xmlns="http://schemas.openxmlformats.org/spreadsheetml/2006/main" count="85" uniqueCount="48">
  <si>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</si>
  <si>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</si>
  <si>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</si>
  <si>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</si>
  <si>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</si>
  <si>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</si>
  <si>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</si>
  <si>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</si>
  <si>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</si>
  <si>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</si>
  <si>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</si>
  <si>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</si>
  <si>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</si>
  <si>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</si>
  <si>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</si>
  <si>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</si>
  <si>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</si>
  <si>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</si>
  <si>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</si>
  <si>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</si>
  <si>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</si>
  <si>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</si>
  <si>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</si>
  <si>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</si>
  <si>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</si>
  <si>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</si>
  <si>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</si>
  <si>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</si>
  <si>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</si>
  <si>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</si>
  <si>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</si>
  <si>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</si>
  <si>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</si>
  <si>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</si>
  <si>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</si>
  <si>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</si>
  <si>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</si>
  <si>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</si>
  <si>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</si>
  <si>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</si>
  <si>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</si>
  <si>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</si>
  <si>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</si>
  <si>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</si>
  <si>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</si>
  <si>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</si>
  <si>
    <t>1. Муниципальный контракт № 070/2026 от 21.05.2026 на оказание услуг по проведению негосударственной экспертизы проверки  достоверности сметной  стоимости объекта "Благоустройство дворовой территории по адресу: улица Молодежная, дом №30 в городе Когалыме":
- цена контракта: 33,60 тыс.руб.;
- срок окончания работ: 26.06.2026 г.
- подрядчик -ООО "ГК "ЭКСПЕРТ"</t>
  </si>
  <si>
    <t>2. Муниципальный контракт № 26ДО251 от 30.04.2026 на выполнение проектно-изыскательских работ и работ по благоустройству объекта: "Сквер Профессорский" на пересечении улиц Береговая и Широкая в городе Когалыме:
- цена контракта: 20 465,97 тыс.руб.;
- срок окончания работ: 30.11.2026 г.
- подрядчик -ООО "Дорстройсервис"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</si>
</sst>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V13" activePane="bottomRight" state="frozen"/>
      <selection pane="topRight" activeCell="G1" sqref="G1"/>
      <selection pane="bottomLeft" activeCell="A8" sqref="A8"/>
      <selection pane="bottomRight" activeCell="AI20" sqref="AI20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4.8554687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48.285156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70" t="s">
        <v>3</v>
      </c>
      <c r="B4" s="73" t="s">
        <v>4</v>
      </c>
      <c r="C4" s="73" t="s">
        <v>5</v>
      </c>
      <c r="D4" s="76" t="s">
        <v>6</v>
      </c>
      <c r="E4" s="76" t="s">
        <v>6</v>
      </c>
      <c r="F4" s="76" t="s">
        <v>7</v>
      </c>
      <c r="G4" s="76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91" t="s">
        <v>22</v>
      </c>
    </row>
    <row r="5" spans="1:35" s="1" customFormat="1" ht="39" customHeight="1" x14ac:dyDescent="0.25">
      <c r="A5" s="71"/>
      <c r="B5" s="74"/>
      <c r="C5" s="74"/>
      <c r="D5" s="77"/>
      <c r="E5" s="77"/>
      <c r="F5" s="77"/>
      <c r="G5" s="77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2"/>
    </row>
    <row r="6" spans="1:35" s="1" customFormat="1" ht="47.25" x14ac:dyDescent="0.25">
      <c r="A6" s="72"/>
      <c r="B6" s="75"/>
      <c r="C6" s="75"/>
      <c r="D6" s="10">
        <v>2026</v>
      </c>
      <c r="E6" s="11">
        <v>46204</v>
      </c>
      <c r="F6" s="11">
        <v>46204</v>
      </c>
      <c r="G6" s="11">
        <v>46204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93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4"/>
      <c r="B8" s="97" t="s">
        <v>27</v>
      </c>
      <c r="C8" s="14" t="s">
        <v>28</v>
      </c>
      <c r="D8" s="15">
        <f>D9+D10+D11</f>
        <v>528950.41999999993</v>
      </c>
      <c r="E8" s="15">
        <f>E9+E10+E11</f>
        <v>130978.6</v>
      </c>
      <c r="F8" s="15">
        <f t="shared" ref="F8:G8" si="0">F9+F10+F11</f>
        <v>130100.20000000001</v>
      </c>
      <c r="G8" s="15">
        <f t="shared" si="0"/>
        <v>130100.20000000001</v>
      </c>
      <c r="H8" s="15">
        <f>IFERROR(G8/D8*100,0)</f>
        <v>24.595915813811061</v>
      </c>
      <c r="I8" s="15">
        <f>IFERROR(G8/E8*100,0)</f>
        <v>99.329356093285469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14326.18</v>
      </c>
      <c r="S8" s="16">
        <f t="shared" si="1"/>
        <v>14326.18</v>
      </c>
      <c r="T8" s="16">
        <f t="shared" si="1"/>
        <v>116652.42</v>
      </c>
      <c r="U8" s="16">
        <f t="shared" si="1"/>
        <v>115774.01999999999</v>
      </c>
      <c r="V8" s="16">
        <f t="shared" si="1"/>
        <v>34184.770000000004</v>
      </c>
      <c r="W8" s="16">
        <f t="shared" si="1"/>
        <v>0</v>
      </c>
      <c r="X8" s="16">
        <f t="shared" si="1"/>
        <v>26461.489999999998</v>
      </c>
      <c r="Y8" s="16">
        <f t="shared" si="1"/>
        <v>0</v>
      </c>
      <c r="Z8" s="16">
        <f t="shared" si="1"/>
        <v>108834.44</v>
      </c>
      <c r="AA8" s="16">
        <f t="shared" si="1"/>
        <v>0</v>
      </c>
      <c r="AB8" s="16">
        <f t="shared" si="1"/>
        <v>223229.73</v>
      </c>
      <c r="AC8" s="16">
        <f t="shared" si="1"/>
        <v>0</v>
      </c>
      <c r="AD8" s="16">
        <f t="shared" si="1"/>
        <v>5261.39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5"/>
      <c r="B9" s="98"/>
      <c r="C9" s="19" t="s">
        <v>29</v>
      </c>
      <c r="D9" s="20">
        <f>J9+L9+N9+P9+R9+T9+V9+X9+Z9+AB9+AD9+AF9</f>
        <v>104545</v>
      </c>
      <c r="E9" s="21">
        <f>J9+L9+N9+P9+R9+T9</f>
        <v>21787.43</v>
      </c>
      <c r="F9" s="20">
        <f>F14</f>
        <v>21787.43</v>
      </c>
      <c r="G9" s="20">
        <f>G14</f>
        <v>21787.43</v>
      </c>
      <c r="H9" s="20">
        <f t="shared" ref="H9" si="2">IFERROR(G9/D9*100,0)</f>
        <v>20.84024104452628</v>
      </c>
      <c r="I9" s="20">
        <f t="shared" ref="I9" si="3">IFERROR(G9/E9*100,0)</f>
        <v>100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0</v>
      </c>
      <c r="S9" s="20">
        <f t="shared" si="4"/>
        <v>0</v>
      </c>
      <c r="T9" s="20">
        <f t="shared" si="4"/>
        <v>21787.43</v>
      </c>
      <c r="U9" s="20">
        <f t="shared" si="4"/>
        <v>21787.43</v>
      </c>
      <c r="V9" s="20">
        <f t="shared" si="4"/>
        <v>10454.5</v>
      </c>
      <c r="W9" s="20">
        <f t="shared" si="4"/>
        <v>0</v>
      </c>
      <c r="X9" s="20">
        <f t="shared" si="4"/>
        <v>7833.69</v>
      </c>
      <c r="Y9" s="20">
        <f t="shared" si="4"/>
        <v>0</v>
      </c>
      <c r="Z9" s="20">
        <f t="shared" si="4"/>
        <v>20909</v>
      </c>
      <c r="AA9" s="20">
        <f t="shared" si="4"/>
        <v>0</v>
      </c>
      <c r="AB9" s="20">
        <f t="shared" si="4"/>
        <v>43560.38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2"/>
    </row>
    <row r="10" spans="1:35" s="23" customFormat="1" ht="58.5" customHeight="1" x14ac:dyDescent="0.25">
      <c r="A10" s="95"/>
      <c r="B10" s="98"/>
      <c r="C10" s="19" t="s">
        <v>30</v>
      </c>
      <c r="D10" s="20">
        <f t="shared" ref="D10" si="5">J10+L10+N10+P10+R10+T10+V10+X10+Z10+AB10+AD10+AF10</f>
        <v>163519.1</v>
      </c>
      <c r="E10" s="21">
        <f>J10+L10+N10+P10+R10+T10</f>
        <v>34077.78</v>
      </c>
      <c r="F10" s="20">
        <f>F15+F26+F18</f>
        <v>34077.78</v>
      </c>
      <c r="G10" s="20">
        <f t="shared" ref="G10" si="6">G15+G26+G18</f>
        <v>34077.78</v>
      </c>
      <c r="H10" s="20">
        <f>IFERROR(G10/D10*100,0)</f>
        <v>20.840244350659955</v>
      </c>
      <c r="I10" s="20">
        <f>IFERROR(G10/E10*100,0)</f>
        <v>100</v>
      </c>
      <c r="J10" s="20">
        <f t="shared" ref="J10:AG10" si="7">J15+J26+J18</f>
        <v>0</v>
      </c>
      <c r="K10" s="20">
        <f t="shared" si="7"/>
        <v>0</v>
      </c>
      <c r="L10" s="20">
        <f t="shared" si="7"/>
        <v>0</v>
      </c>
      <c r="M10" s="20">
        <f t="shared" si="7"/>
        <v>0</v>
      </c>
      <c r="N10" s="20">
        <f t="shared" si="7"/>
        <v>0</v>
      </c>
      <c r="O10" s="20">
        <f t="shared" si="7"/>
        <v>0</v>
      </c>
      <c r="P10" s="20">
        <f t="shared" si="7"/>
        <v>0</v>
      </c>
      <c r="Q10" s="20">
        <f t="shared" si="7"/>
        <v>0</v>
      </c>
      <c r="R10" s="20">
        <f t="shared" si="7"/>
        <v>0</v>
      </c>
      <c r="S10" s="20">
        <f t="shared" si="7"/>
        <v>0</v>
      </c>
      <c r="T10" s="20">
        <f t="shared" si="7"/>
        <v>34077.78</v>
      </c>
      <c r="U10" s="20">
        <f t="shared" si="7"/>
        <v>34077.78</v>
      </c>
      <c r="V10" s="20">
        <f t="shared" si="7"/>
        <v>16351.9</v>
      </c>
      <c r="W10" s="20">
        <f t="shared" si="7"/>
        <v>0</v>
      </c>
      <c r="X10" s="20">
        <f t="shared" si="7"/>
        <v>12252.68</v>
      </c>
      <c r="Y10" s="20">
        <f t="shared" si="7"/>
        <v>0</v>
      </c>
      <c r="Z10" s="20">
        <f t="shared" si="7"/>
        <v>32703.8</v>
      </c>
      <c r="AA10" s="20">
        <f t="shared" si="7"/>
        <v>0</v>
      </c>
      <c r="AB10" s="20">
        <f t="shared" si="7"/>
        <v>68132.94</v>
      </c>
      <c r="AC10" s="20">
        <f t="shared" si="7"/>
        <v>0</v>
      </c>
      <c r="AD10" s="20">
        <f t="shared" si="7"/>
        <v>0</v>
      </c>
      <c r="AE10" s="20">
        <f t="shared" si="7"/>
        <v>0</v>
      </c>
      <c r="AF10" s="20">
        <f t="shared" si="7"/>
        <v>0</v>
      </c>
      <c r="AG10" s="20">
        <f t="shared" si="7"/>
        <v>0</v>
      </c>
      <c r="AH10" s="22"/>
    </row>
    <row r="11" spans="1:35" s="23" customFormat="1" ht="39.75" customHeight="1" x14ac:dyDescent="0.25">
      <c r="A11" s="96"/>
      <c r="B11" s="99"/>
      <c r="C11" s="19" t="s">
        <v>31</v>
      </c>
      <c r="D11" s="20">
        <f>J11+L11+N11+P11+R11+T11+V11+X11+Z11+AB11+AD11+AF11</f>
        <v>260886.32</v>
      </c>
      <c r="E11" s="21">
        <f>J11+L11+N11+P11+R11+T11</f>
        <v>75113.39</v>
      </c>
      <c r="F11" s="20">
        <f t="shared" ref="F11:G11" si="8">F16+F19+F21+F23+F27</f>
        <v>74234.990000000005</v>
      </c>
      <c r="G11" s="20">
        <f t="shared" si="8"/>
        <v>74234.990000000005</v>
      </c>
      <c r="H11" s="20">
        <f>IFERROR(G11/D11*100,0)</f>
        <v>28.454918602094587</v>
      </c>
      <c r="I11" s="20">
        <f>IFERROR(G11/E11*100,0)</f>
        <v>98.830568025221609</v>
      </c>
      <c r="J11" s="20">
        <f t="shared" ref="J11:AG11" si="9">J16+J19+J21+J23+J27</f>
        <v>0</v>
      </c>
      <c r="K11" s="20">
        <f t="shared" si="9"/>
        <v>0</v>
      </c>
      <c r="L11" s="20">
        <f t="shared" si="9"/>
        <v>0</v>
      </c>
      <c r="M11" s="20">
        <f t="shared" si="9"/>
        <v>0</v>
      </c>
      <c r="N11" s="20">
        <f t="shared" si="9"/>
        <v>0</v>
      </c>
      <c r="O11" s="20">
        <f t="shared" si="9"/>
        <v>0</v>
      </c>
      <c r="P11" s="20">
        <f t="shared" si="9"/>
        <v>0</v>
      </c>
      <c r="Q11" s="20">
        <f t="shared" si="9"/>
        <v>0</v>
      </c>
      <c r="R11" s="20">
        <f t="shared" si="9"/>
        <v>14326.18</v>
      </c>
      <c r="S11" s="20">
        <f t="shared" si="9"/>
        <v>14326.18</v>
      </c>
      <c r="T11" s="20">
        <f t="shared" si="9"/>
        <v>60787.21</v>
      </c>
      <c r="U11" s="20">
        <f t="shared" si="9"/>
        <v>59908.81</v>
      </c>
      <c r="V11" s="20">
        <f t="shared" si="9"/>
        <v>7378.37</v>
      </c>
      <c r="W11" s="20">
        <f t="shared" si="9"/>
        <v>0</v>
      </c>
      <c r="X11" s="20">
        <f t="shared" si="9"/>
        <v>6375.12</v>
      </c>
      <c r="Y11" s="20">
        <f t="shared" si="9"/>
        <v>0</v>
      </c>
      <c r="Z11" s="20">
        <f t="shared" si="9"/>
        <v>55221.64</v>
      </c>
      <c r="AA11" s="20">
        <f t="shared" si="9"/>
        <v>0</v>
      </c>
      <c r="AB11" s="20">
        <f t="shared" si="9"/>
        <v>111536.41</v>
      </c>
      <c r="AC11" s="20">
        <f t="shared" si="9"/>
        <v>0</v>
      </c>
      <c r="AD11" s="20">
        <f t="shared" si="9"/>
        <v>5261.39</v>
      </c>
      <c r="AE11" s="20">
        <f t="shared" si="9"/>
        <v>0</v>
      </c>
      <c r="AF11" s="20">
        <f t="shared" si="9"/>
        <v>0</v>
      </c>
      <c r="AG11" s="20">
        <f t="shared" si="9"/>
        <v>0</v>
      </c>
      <c r="AH11" s="22"/>
    </row>
    <row r="12" spans="1:35" s="26" customFormat="1" ht="26.25" customHeight="1" x14ac:dyDescent="0.25">
      <c r="A12" s="24"/>
      <c r="B12" s="100" t="s">
        <v>32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2"/>
      <c r="AH12" s="25"/>
    </row>
    <row r="13" spans="1:35" s="31" customFormat="1" ht="33.75" customHeight="1" x14ac:dyDescent="0.25">
      <c r="A13" s="103" t="s">
        <v>33</v>
      </c>
      <c r="B13" s="91" t="s">
        <v>34</v>
      </c>
      <c r="C13" s="27" t="s">
        <v>28</v>
      </c>
      <c r="D13" s="28">
        <f>D15+D16+D14</f>
        <v>453882.80000000005</v>
      </c>
      <c r="E13" s="28">
        <f>E15+E16+E14</f>
        <v>115740.41999999998</v>
      </c>
      <c r="F13" s="28">
        <f>F15+F16+F14</f>
        <v>115740.41999999998</v>
      </c>
      <c r="G13" s="28">
        <f t="shared" ref="G13:AG13" si="10">G15+G16+G14</f>
        <v>115740.41999999998</v>
      </c>
      <c r="H13" s="28">
        <f t="shared" ref="H13:H23" si="11">IFERROR(G13/D13*100,0)</f>
        <v>25.500067418285067</v>
      </c>
      <c r="I13" s="28">
        <f t="shared" ref="I13:I23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0</v>
      </c>
      <c r="M13" s="28">
        <f t="shared" si="10"/>
        <v>0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115740.41999999998</v>
      </c>
      <c r="U13" s="28">
        <f t="shared" si="10"/>
        <v>115740.41999999998</v>
      </c>
      <c r="V13" s="28">
        <f t="shared" si="10"/>
        <v>34184.770000000004</v>
      </c>
      <c r="W13" s="28">
        <f t="shared" si="10"/>
        <v>0</v>
      </c>
      <c r="X13" s="28">
        <f>X15+X16+X14</f>
        <v>26461.489999999998</v>
      </c>
      <c r="Y13" s="28">
        <f t="shared" si="10"/>
        <v>0</v>
      </c>
      <c r="Z13" s="28">
        <f t="shared" si="10"/>
        <v>108834.44</v>
      </c>
      <c r="AA13" s="28">
        <f t="shared" si="10"/>
        <v>0</v>
      </c>
      <c r="AB13" s="28">
        <f t="shared" si="10"/>
        <v>168661.68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0</v>
      </c>
      <c r="AG13" s="28">
        <f t="shared" si="10"/>
        <v>0</v>
      </c>
      <c r="AH13" s="29"/>
      <c r="AI13" s="30"/>
    </row>
    <row r="14" spans="1:35" s="31" customFormat="1" ht="96" x14ac:dyDescent="0.25">
      <c r="A14" s="104"/>
      <c r="B14" s="92"/>
      <c r="C14" s="32" t="s">
        <v>29</v>
      </c>
      <c r="D14" s="21">
        <f>SUM(J14,L14,N14,P14,R14,T14,V14,X14,Z14,AB14,AD14,AF14)</f>
        <v>104545</v>
      </c>
      <c r="E14" s="21">
        <f>J14+L14+N14+P14+R14+T14</f>
        <v>21787.43</v>
      </c>
      <c r="F14" s="21">
        <f>G14</f>
        <v>21787.43</v>
      </c>
      <c r="G14" s="21">
        <f>SUM(K14,M14,O14,Q14,S14,U14,W14,Y14,AA14,AC14,AE14,AG14)</f>
        <v>21787.43</v>
      </c>
      <c r="H14" s="21">
        <f t="shared" si="11"/>
        <v>20.84024104452628</v>
      </c>
      <c r="I14" s="21">
        <f t="shared" si="12"/>
        <v>100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21787.43</v>
      </c>
      <c r="U14" s="21">
        <v>21787.43</v>
      </c>
      <c r="V14" s="21">
        <v>10454.5</v>
      </c>
      <c r="W14" s="21">
        <v>0</v>
      </c>
      <c r="X14" s="21">
        <v>7833.69</v>
      </c>
      <c r="Y14" s="21">
        <v>0</v>
      </c>
      <c r="Z14" s="21">
        <v>20909</v>
      </c>
      <c r="AA14" s="21">
        <v>0</v>
      </c>
      <c r="AB14" s="21">
        <v>43560.38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108" x14ac:dyDescent="0.25">
      <c r="A15" s="104"/>
      <c r="B15" s="92"/>
      <c r="C15" s="32" t="s">
        <v>30</v>
      </c>
      <c r="D15" s="21">
        <f>SUM(J15,L15,N15,P15,R15,T15,V15,X15,Z15,AB15,AD15,AF15)</f>
        <v>163519.1</v>
      </c>
      <c r="E15" s="21">
        <f>J15+L15+N15+P15+R15+T15</f>
        <v>34077.78</v>
      </c>
      <c r="F15" s="21">
        <f>G15</f>
        <v>34077.78</v>
      </c>
      <c r="G15" s="21">
        <f>SUM(K15,M15,O15,Q15,S15,U15,W15,Y15,AA15,AC15,AE15,AG15)</f>
        <v>34077.78</v>
      </c>
      <c r="H15" s="21">
        <f t="shared" si="11"/>
        <v>20.840244350659955</v>
      </c>
      <c r="I15" s="21">
        <f t="shared" si="12"/>
        <v>100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34077.78</v>
      </c>
      <c r="U15" s="34">
        <v>34077.78</v>
      </c>
      <c r="V15" s="34">
        <v>16351.9</v>
      </c>
      <c r="W15" s="34">
        <v>0</v>
      </c>
      <c r="X15" s="34">
        <v>12252.68</v>
      </c>
      <c r="Y15" s="34">
        <v>0</v>
      </c>
      <c r="Z15" s="34">
        <v>32703.8</v>
      </c>
      <c r="AA15" s="34">
        <v>0</v>
      </c>
      <c r="AB15" s="34">
        <v>68132.94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5"/>
      <c r="B16" s="93"/>
      <c r="C16" s="32" t="s">
        <v>31</v>
      </c>
      <c r="D16" s="21">
        <f>SUM(J16,L16,N16,P16,R16,T16,V16,X16,Z16,AB16,AD16,AF16)</f>
        <v>185818.7</v>
      </c>
      <c r="E16" s="21">
        <f>J16+L16+N16+P16+R16+T16</f>
        <v>59875.21</v>
      </c>
      <c r="F16" s="21">
        <f>G16</f>
        <v>59875.21</v>
      </c>
      <c r="G16" s="21">
        <f>SUM(K16,M16,O16,Q16,S16,U16,W16,Y16,AA16,AC16,AE16,AG16)</f>
        <v>59875.21</v>
      </c>
      <c r="H16" s="21">
        <f t="shared" si="11"/>
        <v>32.222381278095256</v>
      </c>
      <c r="I16" s="21">
        <f t="shared" si="12"/>
        <v>100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59875.21</v>
      </c>
      <c r="U16" s="36">
        <v>59875.21</v>
      </c>
      <c r="V16" s="36">
        <v>7378.37</v>
      </c>
      <c r="W16" s="36">
        <v>0</v>
      </c>
      <c r="X16" s="36">
        <v>6375.12</v>
      </c>
      <c r="Y16" s="36">
        <v>0</v>
      </c>
      <c r="Z16" s="36">
        <v>55221.64</v>
      </c>
      <c r="AA16" s="36">
        <v>0</v>
      </c>
      <c r="AB16" s="36">
        <v>56968.36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109" t="s">
        <v>35</v>
      </c>
      <c r="B17" s="106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1"/>
        <v>0</v>
      </c>
      <c r="I17" s="63">
        <f t="shared" si="12"/>
        <v>0</v>
      </c>
      <c r="J17" s="63">
        <f t="shared" ref="J17:O17" si="13">J18+J19</f>
        <v>0</v>
      </c>
      <c r="K17" s="63">
        <f t="shared" si="13"/>
        <v>0</v>
      </c>
      <c r="L17" s="63">
        <f t="shared" si="13"/>
        <v>0</v>
      </c>
      <c r="M17" s="63">
        <f t="shared" si="13"/>
        <v>0</v>
      </c>
      <c r="N17" s="63">
        <f t="shared" si="13"/>
        <v>0</v>
      </c>
      <c r="O17" s="63">
        <f t="shared" si="13"/>
        <v>0</v>
      </c>
      <c r="P17" s="63">
        <f>P18+P19</f>
        <v>0</v>
      </c>
      <c r="Q17" s="63">
        <f t="shared" ref="Q17:AG17" si="14">Q18+Q19</f>
        <v>0</v>
      </c>
      <c r="R17" s="63">
        <f>R18+R19</f>
        <v>0</v>
      </c>
      <c r="S17" s="63">
        <f t="shared" si="14"/>
        <v>0</v>
      </c>
      <c r="T17" s="63">
        <f t="shared" si="14"/>
        <v>0</v>
      </c>
      <c r="U17" s="63">
        <f t="shared" si="14"/>
        <v>0</v>
      </c>
      <c r="V17" s="63">
        <f t="shared" si="14"/>
        <v>0</v>
      </c>
      <c r="W17" s="63">
        <f t="shared" si="14"/>
        <v>0</v>
      </c>
      <c r="X17" s="63">
        <f t="shared" si="14"/>
        <v>0</v>
      </c>
      <c r="Y17" s="63">
        <f t="shared" si="14"/>
        <v>0</v>
      </c>
      <c r="Z17" s="63">
        <f t="shared" si="14"/>
        <v>0</v>
      </c>
      <c r="AA17" s="63">
        <f t="shared" si="14"/>
        <v>0</v>
      </c>
      <c r="AB17" s="63">
        <f t="shared" si="14"/>
        <v>0</v>
      </c>
      <c r="AC17" s="63">
        <f t="shared" si="14"/>
        <v>0</v>
      </c>
      <c r="AD17" s="63">
        <f t="shared" si="14"/>
        <v>0</v>
      </c>
      <c r="AE17" s="63">
        <f t="shared" si="14"/>
        <v>0</v>
      </c>
      <c r="AF17" s="63">
        <f t="shared" si="14"/>
        <v>0</v>
      </c>
      <c r="AG17" s="63">
        <f t="shared" si="14"/>
        <v>0</v>
      </c>
      <c r="AH17" s="40"/>
      <c r="AI17" s="38"/>
    </row>
    <row r="18" spans="1:35" s="39" customFormat="1" ht="45" hidden="1" x14ac:dyDescent="0.25">
      <c r="A18" s="110"/>
      <c r="B18" s="107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2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111"/>
      <c r="B19" s="108"/>
      <c r="C19" s="64" t="s">
        <v>31</v>
      </c>
      <c r="D19" s="61">
        <f>SUM(J19,L19,N19,P19,R19,T19,V19,X19,Z19,AB19,AD19,AF19)</f>
        <v>0</v>
      </c>
      <c r="E19" s="61">
        <f t="shared" ref="E19" si="15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2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123.75" customHeight="1" x14ac:dyDescent="0.25">
      <c r="A20" s="112" t="s">
        <v>37</v>
      </c>
      <c r="B20" s="91" t="s">
        <v>43</v>
      </c>
      <c r="C20" s="27" t="s">
        <v>28</v>
      </c>
      <c r="D20" s="28">
        <f>D21</f>
        <v>75067.62000000001</v>
      </c>
      <c r="E20" s="28">
        <f t="shared" ref="E20:G20" si="16">E21</f>
        <v>15238.18</v>
      </c>
      <c r="F20" s="28">
        <f t="shared" si="16"/>
        <v>14359.78</v>
      </c>
      <c r="G20" s="28">
        <f t="shared" si="16"/>
        <v>14359.78</v>
      </c>
      <c r="H20" s="28">
        <f t="shared" si="11"/>
        <v>19.12912651286933</v>
      </c>
      <c r="I20" s="28">
        <f t="shared" si="12"/>
        <v>94.23553206485289</v>
      </c>
      <c r="J20" s="43">
        <f>J21</f>
        <v>0</v>
      </c>
      <c r="K20" s="43">
        <f t="shared" ref="K20:AG20" si="17">K21</f>
        <v>0</v>
      </c>
      <c r="L20" s="43">
        <f t="shared" si="17"/>
        <v>0</v>
      </c>
      <c r="M20" s="43">
        <f t="shared" si="17"/>
        <v>0</v>
      </c>
      <c r="N20" s="43">
        <f t="shared" si="17"/>
        <v>0</v>
      </c>
      <c r="O20" s="43">
        <f t="shared" si="17"/>
        <v>0</v>
      </c>
      <c r="P20" s="43">
        <f t="shared" si="17"/>
        <v>0</v>
      </c>
      <c r="Q20" s="43">
        <f t="shared" si="17"/>
        <v>0</v>
      </c>
      <c r="R20" s="43">
        <f t="shared" si="17"/>
        <v>14326.18</v>
      </c>
      <c r="S20" s="43">
        <f t="shared" si="17"/>
        <v>14326.18</v>
      </c>
      <c r="T20" s="43">
        <f t="shared" si="17"/>
        <v>912</v>
      </c>
      <c r="U20" s="43">
        <f t="shared" si="17"/>
        <v>33.6</v>
      </c>
      <c r="V20" s="43">
        <f t="shared" si="17"/>
        <v>0</v>
      </c>
      <c r="W20" s="43">
        <f t="shared" si="17"/>
        <v>0</v>
      </c>
      <c r="X20" s="43">
        <f t="shared" si="17"/>
        <v>0</v>
      </c>
      <c r="Y20" s="43">
        <f t="shared" si="17"/>
        <v>0</v>
      </c>
      <c r="Z20" s="43">
        <f t="shared" si="17"/>
        <v>0</v>
      </c>
      <c r="AA20" s="43">
        <f t="shared" si="17"/>
        <v>0</v>
      </c>
      <c r="AB20" s="43">
        <f t="shared" si="17"/>
        <v>54568.05</v>
      </c>
      <c r="AC20" s="43">
        <f t="shared" si="17"/>
        <v>0</v>
      </c>
      <c r="AD20" s="43">
        <f t="shared" si="17"/>
        <v>5261.39</v>
      </c>
      <c r="AE20" s="43">
        <f t="shared" si="17"/>
        <v>0</v>
      </c>
      <c r="AF20" s="43">
        <f t="shared" si="17"/>
        <v>0</v>
      </c>
      <c r="AG20" s="43">
        <f t="shared" si="17"/>
        <v>0</v>
      </c>
      <c r="AH20" s="44" t="s">
        <v>46</v>
      </c>
      <c r="AI20" s="38"/>
    </row>
    <row r="21" spans="1:35" s="39" customFormat="1" ht="113.25" customHeight="1" x14ac:dyDescent="0.25">
      <c r="A21" s="113"/>
      <c r="B21" s="93"/>
      <c r="C21" s="32" t="s">
        <v>31</v>
      </c>
      <c r="D21" s="21">
        <f>SUM(J21,L21,N21,P21,R21,T21,V21,X21,Z21,AB21,AD21,AF21)</f>
        <v>75067.62000000001</v>
      </c>
      <c r="E21" s="21">
        <f>J21+L21+N21+P21+R21+T21</f>
        <v>15238.18</v>
      </c>
      <c r="F21" s="21">
        <f>G21</f>
        <v>14359.78</v>
      </c>
      <c r="G21" s="21">
        <f>SUM(K21,M21,O21,Q21,S21,U21,W21,Y21,AA21,AC21,AE21,AG21)</f>
        <v>14359.78</v>
      </c>
      <c r="H21" s="21">
        <f t="shared" si="11"/>
        <v>19.12912651286933</v>
      </c>
      <c r="I21" s="21">
        <f t="shared" si="12"/>
        <v>94.23553206485289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14326.18</v>
      </c>
      <c r="S21" s="34">
        <v>14326.18</v>
      </c>
      <c r="T21" s="34">
        <v>912</v>
      </c>
      <c r="U21" s="34">
        <v>33.6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54568.05</v>
      </c>
      <c r="AC21" s="34">
        <v>0</v>
      </c>
      <c r="AD21" s="34">
        <v>5261.39</v>
      </c>
      <c r="AE21" s="34">
        <v>0</v>
      </c>
      <c r="AF21" s="34">
        <v>0</v>
      </c>
      <c r="AG21" s="34">
        <v>0</v>
      </c>
      <c r="AH21" s="44" t="s">
        <v>47</v>
      </c>
      <c r="AI21" s="38"/>
    </row>
    <row r="22" spans="1:35" s="39" customFormat="1" ht="60" hidden="1" customHeight="1" x14ac:dyDescent="0.25">
      <c r="A22" s="112" t="s">
        <v>38</v>
      </c>
      <c r="B22" s="91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18">F23</f>
        <v>0</v>
      </c>
      <c r="G22" s="63">
        <f>G23</f>
        <v>0</v>
      </c>
      <c r="H22" s="63">
        <f t="shared" si="11"/>
        <v>0</v>
      </c>
      <c r="I22" s="63">
        <f t="shared" si="12"/>
        <v>0</v>
      </c>
      <c r="J22" s="67">
        <f>J23</f>
        <v>0</v>
      </c>
      <c r="K22" s="67">
        <f t="shared" ref="K22:AG22" si="19">K23</f>
        <v>0</v>
      </c>
      <c r="L22" s="67">
        <f t="shared" si="19"/>
        <v>0</v>
      </c>
      <c r="M22" s="67">
        <f t="shared" si="19"/>
        <v>0</v>
      </c>
      <c r="N22" s="67">
        <f t="shared" si="19"/>
        <v>0</v>
      </c>
      <c r="O22" s="67">
        <f t="shared" si="19"/>
        <v>0</v>
      </c>
      <c r="P22" s="67">
        <f t="shared" si="19"/>
        <v>0</v>
      </c>
      <c r="Q22" s="67">
        <f t="shared" si="19"/>
        <v>0</v>
      </c>
      <c r="R22" s="67">
        <f t="shared" si="19"/>
        <v>0</v>
      </c>
      <c r="S22" s="67">
        <f t="shared" si="19"/>
        <v>0</v>
      </c>
      <c r="T22" s="67">
        <f t="shared" si="19"/>
        <v>0</v>
      </c>
      <c r="U22" s="67">
        <f t="shared" si="19"/>
        <v>0</v>
      </c>
      <c r="V22" s="67">
        <f t="shared" si="19"/>
        <v>0</v>
      </c>
      <c r="W22" s="67">
        <f t="shared" si="19"/>
        <v>0</v>
      </c>
      <c r="X22" s="67">
        <f t="shared" si="19"/>
        <v>0</v>
      </c>
      <c r="Y22" s="67">
        <f t="shared" si="19"/>
        <v>0</v>
      </c>
      <c r="Z22" s="67">
        <f t="shared" si="19"/>
        <v>0</v>
      </c>
      <c r="AA22" s="67">
        <f t="shared" si="19"/>
        <v>0</v>
      </c>
      <c r="AB22" s="67">
        <f t="shared" si="19"/>
        <v>0</v>
      </c>
      <c r="AC22" s="67">
        <f t="shared" si="19"/>
        <v>0</v>
      </c>
      <c r="AD22" s="67">
        <f t="shared" si="19"/>
        <v>0</v>
      </c>
      <c r="AE22" s="67">
        <f t="shared" si="19"/>
        <v>0</v>
      </c>
      <c r="AF22" s="67">
        <f t="shared" si="19"/>
        <v>0</v>
      </c>
      <c r="AG22" s="67">
        <f t="shared" si="19"/>
        <v>0</v>
      </c>
      <c r="AH22" s="45"/>
      <c r="AI22" s="38"/>
    </row>
    <row r="23" spans="1:35" s="39" customFormat="1" ht="31.5" hidden="1" customHeight="1" x14ac:dyDescent="0.25">
      <c r="A23" s="113"/>
      <c r="B23" s="93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1"/>
        <v>0</v>
      </c>
      <c r="I23" s="61">
        <f t="shared" si="12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0">E26+E27</f>
        <v>0</v>
      </c>
      <c r="F25" s="51">
        <f t="shared" si="20"/>
        <v>0</v>
      </c>
      <c r="G25" s="51">
        <f t="shared" si="20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1">SUM(J27:J27)</f>
        <v>0</v>
      </c>
      <c r="K25" s="52">
        <f t="shared" si="21"/>
        <v>0</v>
      </c>
      <c r="L25" s="52">
        <f t="shared" si="21"/>
        <v>0</v>
      </c>
      <c r="M25" s="52">
        <f t="shared" si="21"/>
        <v>0</v>
      </c>
      <c r="N25" s="52">
        <f t="shared" si="21"/>
        <v>0</v>
      </c>
      <c r="O25" s="52">
        <f t="shared" si="21"/>
        <v>0</v>
      </c>
      <c r="P25" s="52">
        <f t="shared" si="21"/>
        <v>0</v>
      </c>
      <c r="Q25" s="52">
        <f t="shared" si="21"/>
        <v>0</v>
      </c>
      <c r="R25" s="52">
        <f t="shared" si="21"/>
        <v>0</v>
      </c>
      <c r="S25" s="52">
        <f t="shared" si="21"/>
        <v>0</v>
      </c>
      <c r="T25" s="52">
        <f t="shared" si="21"/>
        <v>0</v>
      </c>
      <c r="U25" s="52">
        <f t="shared" si="21"/>
        <v>0</v>
      </c>
      <c r="V25" s="52">
        <f t="shared" si="21"/>
        <v>0</v>
      </c>
      <c r="W25" s="52">
        <f t="shared" si="21"/>
        <v>0</v>
      </c>
      <c r="X25" s="52">
        <f t="shared" si="21"/>
        <v>0</v>
      </c>
      <c r="Y25" s="52">
        <f t="shared" si="21"/>
        <v>0</v>
      </c>
      <c r="Z25" s="52">
        <f t="shared" si="21"/>
        <v>0</v>
      </c>
      <c r="AA25" s="52">
        <f t="shared" si="21"/>
        <v>0</v>
      </c>
      <c r="AB25" s="52">
        <f t="shared" si="21"/>
        <v>0</v>
      </c>
      <c r="AC25" s="52">
        <f t="shared" si="21"/>
        <v>0</v>
      </c>
      <c r="AD25" s="52">
        <f t="shared" si="21"/>
        <v>0</v>
      </c>
      <c r="AE25" s="52">
        <f t="shared" si="21"/>
        <v>0</v>
      </c>
      <c r="AF25" s="52">
        <f t="shared" si="21"/>
        <v>0</v>
      </c>
      <c r="AG25" s="52">
        <f t="shared" si="21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B17:B19"/>
    <mergeCell ref="A17:A19"/>
    <mergeCell ref="A20:A21"/>
    <mergeCell ref="B20:B21"/>
    <mergeCell ref="A22:A23"/>
    <mergeCell ref="B22:B23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2026-07-29T12:03:50Z</dcterms:modified>
</cp:coreProperties>
</file>