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545" windowWidth="15990" windowHeight="8715"/>
  </bookViews>
  <sheets>
    <sheet name="на 01.04.2023" sheetId="41" r:id="rId1"/>
  </sheets>
  <calcPr calcId="162913"/>
</workbook>
</file>

<file path=xl/calcChain.xml><?xml version="1.0" encoding="utf-8"?>
<calcChain xmlns="http://schemas.openxmlformats.org/spreadsheetml/2006/main">
  <c r="AI207" i="41" l="1"/>
  <c r="Y191" i="41"/>
  <c r="Y197" i="41" s="1"/>
  <c r="Y187" i="41"/>
  <c r="Y193" i="41" s="1"/>
  <c r="Y199" i="41" s="1"/>
  <c r="H187" i="41"/>
  <c r="H193" i="41" s="1"/>
  <c r="Y185" i="41"/>
  <c r="Y184" i="41"/>
  <c r="H184" i="41"/>
  <c r="AC182" i="41"/>
  <c r="U182" i="41"/>
  <c r="M182" i="41"/>
  <c r="AN174" i="41"/>
  <c r="AN171" i="41" s="1"/>
  <c r="AJ174" i="41"/>
  <c r="AJ171" i="41" s="1"/>
  <c r="AF174" i="41"/>
  <c r="AF171" i="41" s="1"/>
  <c r="AB174" i="41"/>
  <c r="AB171" i="41" s="1"/>
  <c r="X174" i="41"/>
  <c r="X171" i="41" s="1"/>
  <c r="T174" i="41"/>
  <c r="T171" i="41" s="1"/>
  <c r="P174" i="41"/>
  <c r="P171" i="41" s="1"/>
  <c r="L174" i="41"/>
  <c r="L171" i="41" s="1"/>
  <c r="H174" i="41"/>
  <c r="H171" i="41" s="1"/>
  <c r="D174" i="41"/>
  <c r="D171" i="41" s="1"/>
  <c r="AO171" i="41"/>
  <c r="AG171" i="41"/>
  <c r="Y171" i="41"/>
  <c r="Q171" i="41"/>
  <c r="I171" i="41"/>
  <c r="E168" i="41"/>
  <c r="C168" i="41"/>
  <c r="C165" i="41" s="1"/>
  <c r="B168" i="41"/>
  <c r="AP165" i="41"/>
  <c r="AO165" i="41"/>
  <c r="AN165" i="41"/>
  <c r="AM165" i="41"/>
  <c r="AL165" i="41"/>
  <c r="AK165" i="41"/>
  <c r="AJ165" i="41"/>
  <c r="AI165" i="41"/>
  <c r="AH165" i="41"/>
  <c r="AG165" i="41"/>
  <c r="AF165" i="41"/>
  <c r="AE165" i="41"/>
  <c r="AD165" i="41"/>
  <c r="AC165" i="41"/>
  <c r="AB165" i="41"/>
  <c r="AA165" i="41"/>
  <c r="Z165" i="41"/>
  <c r="Y165" i="41"/>
  <c r="X165" i="41"/>
  <c r="W165" i="41"/>
  <c r="V165" i="41"/>
  <c r="U165" i="41"/>
  <c r="T165" i="41"/>
  <c r="S165" i="41"/>
  <c r="R165" i="41"/>
  <c r="Q165" i="41"/>
  <c r="P165" i="41"/>
  <c r="O165" i="41"/>
  <c r="N165" i="41"/>
  <c r="M165" i="41"/>
  <c r="L165" i="41"/>
  <c r="K165" i="41"/>
  <c r="J165" i="41"/>
  <c r="I165" i="41"/>
  <c r="H165" i="41"/>
  <c r="B165" i="41"/>
  <c r="I163" i="41"/>
  <c r="AP162" i="41"/>
  <c r="AP174" i="41" s="1"/>
  <c r="AP171" i="41" s="1"/>
  <c r="AO162" i="41"/>
  <c r="AO174" i="41" s="1"/>
  <c r="AN162" i="41"/>
  <c r="AM162" i="41"/>
  <c r="AM174" i="41" s="1"/>
  <c r="AM171" i="41" s="1"/>
  <c r="AL162" i="41"/>
  <c r="AL174" i="41" s="1"/>
  <c r="AL171" i="41" s="1"/>
  <c r="AK162" i="41"/>
  <c r="AK174" i="41" s="1"/>
  <c r="AK171" i="41" s="1"/>
  <c r="AJ162" i="41"/>
  <c r="AI162" i="41"/>
  <c r="AI174" i="41" s="1"/>
  <c r="AI171" i="41" s="1"/>
  <c r="AH162" i="41"/>
  <c r="AH174" i="41" s="1"/>
  <c r="AH171" i="41" s="1"/>
  <c r="AG162" i="41"/>
  <c r="AG174" i="41" s="1"/>
  <c r="AF162" i="41"/>
  <c r="AE162" i="41"/>
  <c r="AE174" i="41" s="1"/>
  <c r="AE171" i="41" s="1"/>
  <c r="AD162" i="41"/>
  <c r="AD174" i="41" s="1"/>
  <c r="AD171" i="41" s="1"/>
  <c r="AC162" i="41"/>
  <c r="AC174" i="41" s="1"/>
  <c r="AC171" i="41" s="1"/>
  <c r="AB162" i="41"/>
  <c r="AA162" i="41"/>
  <c r="AA174" i="41" s="1"/>
  <c r="AA171" i="41" s="1"/>
  <c r="Z162" i="41"/>
  <c r="Z174" i="41" s="1"/>
  <c r="Z171" i="41" s="1"/>
  <c r="Y162" i="41"/>
  <c r="Y174" i="41" s="1"/>
  <c r="X162" i="41"/>
  <c r="W162" i="41"/>
  <c r="W174" i="41" s="1"/>
  <c r="W171" i="41" s="1"/>
  <c r="V162" i="41"/>
  <c r="V174" i="41" s="1"/>
  <c r="V171" i="41" s="1"/>
  <c r="U162" i="41"/>
  <c r="U174" i="41" s="1"/>
  <c r="U171" i="41" s="1"/>
  <c r="T162" i="41"/>
  <c r="S162" i="41"/>
  <c r="S174" i="41" s="1"/>
  <c r="S171" i="41" s="1"/>
  <c r="R162" i="41"/>
  <c r="R174" i="41" s="1"/>
  <c r="R171" i="41" s="1"/>
  <c r="Q162" i="41"/>
  <c r="Q174" i="41" s="1"/>
  <c r="P162" i="41"/>
  <c r="O162" i="41"/>
  <c r="O174" i="41" s="1"/>
  <c r="O171" i="41" s="1"/>
  <c r="N162" i="41"/>
  <c r="N174" i="41" s="1"/>
  <c r="N171" i="41" s="1"/>
  <c r="M162" i="41"/>
  <c r="M174" i="41" s="1"/>
  <c r="M171" i="41" s="1"/>
  <c r="L162" i="41"/>
  <c r="K162" i="41"/>
  <c r="K174" i="41" s="1"/>
  <c r="K171" i="41" s="1"/>
  <c r="J162" i="41"/>
  <c r="E162" i="41" s="1"/>
  <c r="I162" i="41"/>
  <c r="I174" i="41" s="1"/>
  <c r="H162" i="41"/>
  <c r="C162" i="41" s="1"/>
  <c r="D162" i="41"/>
  <c r="B162" i="41"/>
  <c r="I161" i="41"/>
  <c r="AP159" i="41"/>
  <c r="AO159" i="41"/>
  <c r="AN159" i="41"/>
  <c r="AM159" i="41"/>
  <c r="AL159" i="41"/>
  <c r="AK159" i="41"/>
  <c r="AJ159" i="41"/>
  <c r="AI159" i="41"/>
  <c r="AH159" i="41"/>
  <c r="AG159" i="41"/>
  <c r="AF159" i="41"/>
  <c r="AE159" i="41"/>
  <c r="AD159" i="41"/>
  <c r="AC159" i="41"/>
  <c r="AB159" i="41"/>
  <c r="AA159" i="41"/>
  <c r="Z159" i="41"/>
  <c r="Y159" i="41"/>
  <c r="X159" i="41"/>
  <c r="W159" i="41"/>
  <c r="V159" i="41"/>
  <c r="U159" i="41"/>
  <c r="T159" i="41"/>
  <c r="S159" i="41"/>
  <c r="R159" i="41"/>
  <c r="Q159" i="41"/>
  <c r="P159" i="41"/>
  <c r="O159" i="41"/>
  <c r="N159" i="41"/>
  <c r="M159" i="41"/>
  <c r="L159" i="41"/>
  <c r="K159" i="41"/>
  <c r="J159" i="41"/>
  <c r="I159" i="41"/>
  <c r="H159" i="41"/>
  <c r="D159" i="41"/>
  <c r="AP155" i="41"/>
  <c r="AO155" i="41"/>
  <c r="AN155" i="41"/>
  <c r="AM155" i="41"/>
  <c r="AL155" i="41"/>
  <c r="AK155" i="41"/>
  <c r="AJ155" i="41"/>
  <c r="AI155" i="41"/>
  <c r="AH155" i="41"/>
  <c r="AG155" i="41"/>
  <c r="AF155" i="41"/>
  <c r="AE155" i="41"/>
  <c r="AD155" i="41"/>
  <c r="AC155" i="41"/>
  <c r="AB155" i="41"/>
  <c r="AA155" i="41"/>
  <c r="Z155" i="41"/>
  <c r="Y155" i="41"/>
  <c r="X155" i="41"/>
  <c r="W155" i="41"/>
  <c r="V155" i="41"/>
  <c r="U155" i="41"/>
  <c r="T155" i="41"/>
  <c r="S155" i="41"/>
  <c r="R155" i="41"/>
  <c r="Q155" i="41"/>
  <c r="P155" i="41"/>
  <c r="O155" i="41"/>
  <c r="N155" i="41"/>
  <c r="M155" i="41"/>
  <c r="L155" i="41"/>
  <c r="K155" i="41"/>
  <c r="B155" i="41" s="1"/>
  <c r="J155" i="41"/>
  <c r="I155" i="41"/>
  <c r="H155" i="41"/>
  <c r="E155" i="41"/>
  <c r="D155" i="41" s="1"/>
  <c r="C155" i="41"/>
  <c r="AP154" i="41"/>
  <c r="AP151" i="41" s="1"/>
  <c r="AO154" i="41"/>
  <c r="AN154" i="41"/>
  <c r="AN151" i="41" s="1"/>
  <c r="AM154" i="41"/>
  <c r="AL154" i="41"/>
  <c r="AK154" i="41"/>
  <c r="AJ154" i="41"/>
  <c r="AJ151" i="41" s="1"/>
  <c r="AI154" i="41"/>
  <c r="AH154" i="41"/>
  <c r="AH151" i="41" s="1"/>
  <c r="AG154" i="41"/>
  <c r="AF154" i="41"/>
  <c r="AF151" i="41" s="1"/>
  <c r="AE154" i="41"/>
  <c r="AD154" i="41"/>
  <c r="AD151" i="41" s="1"/>
  <c r="AC154" i="41"/>
  <c r="AB154" i="41"/>
  <c r="AB151" i="41" s="1"/>
  <c r="AA154" i="41"/>
  <c r="Z154" i="41"/>
  <c r="Z151" i="41" s="1"/>
  <c r="Y154" i="41"/>
  <c r="X154" i="41"/>
  <c r="X151" i="41" s="1"/>
  <c r="W154" i="41"/>
  <c r="V154" i="41"/>
  <c r="U154" i="41"/>
  <c r="U180" i="41" s="1"/>
  <c r="T154" i="41"/>
  <c r="T151" i="41" s="1"/>
  <c r="S154" i="41"/>
  <c r="R154" i="41"/>
  <c r="Q154" i="41"/>
  <c r="P154" i="41"/>
  <c r="P151" i="41" s="1"/>
  <c r="O154" i="41"/>
  <c r="O180" i="41" s="1"/>
  <c r="N154" i="41"/>
  <c r="N151" i="41" s="1"/>
  <c r="M154" i="41"/>
  <c r="L154" i="41"/>
  <c r="K154" i="41"/>
  <c r="J154" i="41"/>
  <c r="I154" i="41"/>
  <c r="H154" i="41"/>
  <c r="G154" i="41"/>
  <c r="F154" i="41"/>
  <c r="F151" i="41" s="1"/>
  <c r="AP153" i="41"/>
  <c r="AO153" i="41"/>
  <c r="AO151" i="41" s="1"/>
  <c r="AN153" i="41"/>
  <c r="AM153" i="41"/>
  <c r="AM151" i="41" s="1"/>
  <c r="AL153" i="41"/>
  <c r="AK153" i="41"/>
  <c r="AK151" i="41" s="1"/>
  <c r="AJ153" i="41"/>
  <c r="AI153" i="41"/>
  <c r="AI151" i="41" s="1"/>
  <c r="AH153" i="41"/>
  <c r="AG153" i="41"/>
  <c r="AG151" i="41" s="1"/>
  <c r="AF153" i="41"/>
  <c r="AE153" i="41"/>
  <c r="AE151" i="41" s="1"/>
  <c r="AD153" i="41"/>
  <c r="AC153" i="41"/>
  <c r="AC151" i="41" s="1"/>
  <c r="AB153" i="41"/>
  <c r="AA153" i="41"/>
  <c r="AA151" i="41" s="1"/>
  <c r="Z153" i="41"/>
  <c r="Y153" i="41"/>
  <c r="Y151" i="41" s="1"/>
  <c r="X153" i="41"/>
  <c r="W153" i="41"/>
  <c r="W151" i="41" s="1"/>
  <c r="V153" i="41"/>
  <c r="U153" i="41"/>
  <c r="U151" i="41" s="1"/>
  <c r="T153" i="41"/>
  <c r="S153" i="41"/>
  <c r="S151" i="41" s="1"/>
  <c r="R153" i="41"/>
  <c r="Q153" i="41"/>
  <c r="Q151" i="41" s="1"/>
  <c r="P153" i="41"/>
  <c r="O153" i="41"/>
  <c r="N153" i="41"/>
  <c r="M153" i="41"/>
  <c r="L153" i="41"/>
  <c r="K153" i="41"/>
  <c r="B153" i="41" s="1"/>
  <c r="J153" i="41"/>
  <c r="I153" i="41"/>
  <c r="H153" i="41"/>
  <c r="H199" i="41" s="1"/>
  <c r="G153" i="41"/>
  <c r="F153" i="41"/>
  <c r="E153" i="41"/>
  <c r="D153" i="41" s="1"/>
  <c r="C153" i="41"/>
  <c r="AL151" i="41"/>
  <c r="V151" i="41"/>
  <c r="O151" i="41"/>
  <c r="O205" i="41" s="1"/>
  <c r="M151" i="41"/>
  <c r="K151" i="41"/>
  <c r="I151" i="41"/>
  <c r="G151" i="41"/>
  <c r="E148" i="41"/>
  <c r="C148" i="41"/>
  <c r="B148" i="41"/>
  <c r="AP145" i="41"/>
  <c r="AO145" i="41"/>
  <c r="AN145" i="41"/>
  <c r="AM145" i="41"/>
  <c r="AL145" i="41"/>
  <c r="AK145" i="41"/>
  <c r="AJ145" i="41"/>
  <c r="AI145" i="41"/>
  <c r="AH145" i="41"/>
  <c r="AG145" i="41"/>
  <c r="AF145" i="41"/>
  <c r="AE145" i="41"/>
  <c r="AD145" i="41"/>
  <c r="AC145" i="41"/>
  <c r="AB145" i="41"/>
  <c r="AA145" i="41"/>
  <c r="Z145" i="41"/>
  <c r="Y145" i="41"/>
  <c r="X145" i="41"/>
  <c r="W145" i="41"/>
  <c r="V145" i="41"/>
  <c r="U145" i="41"/>
  <c r="T145" i="41"/>
  <c r="S145" i="41"/>
  <c r="R145" i="41"/>
  <c r="Q145" i="41"/>
  <c r="P145" i="41"/>
  <c r="O145" i="41"/>
  <c r="N145" i="41"/>
  <c r="M145" i="41"/>
  <c r="L145" i="41"/>
  <c r="K145" i="41"/>
  <c r="J145" i="41"/>
  <c r="I145" i="41"/>
  <c r="H145" i="41"/>
  <c r="B145" i="41"/>
  <c r="I143" i="41"/>
  <c r="AP142" i="41"/>
  <c r="AP139" i="41" s="1"/>
  <c r="AO142" i="41"/>
  <c r="AN142" i="41"/>
  <c r="AN139" i="41" s="1"/>
  <c r="AM142" i="41"/>
  <c r="AL142" i="41"/>
  <c r="AL139" i="41" s="1"/>
  <c r="AK142" i="41"/>
  <c r="AJ142" i="41"/>
  <c r="AJ139" i="41" s="1"/>
  <c r="AI142" i="41"/>
  <c r="AH142" i="41"/>
  <c r="AH139" i="41" s="1"/>
  <c r="AG142" i="41"/>
  <c r="AF142" i="41"/>
  <c r="AF139" i="41" s="1"/>
  <c r="AE142" i="41"/>
  <c r="AD142" i="41"/>
  <c r="AD139" i="41" s="1"/>
  <c r="AC142" i="41"/>
  <c r="AB142" i="41"/>
  <c r="AB139" i="41" s="1"/>
  <c r="AA142" i="41"/>
  <c r="Z142" i="41"/>
  <c r="Z139" i="41" s="1"/>
  <c r="Y142" i="41"/>
  <c r="X142" i="41"/>
  <c r="X139" i="41" s="1"/>
  <c r="W142" i="41"/>
  <c r="V142" i="41"/>
  <c r="V139" i="41" s="1"/>
  <c r="U142" i="41"/>
  <c r="T142" i="41"/>
  <c r="T139" i="41" s="1"/>
  <c r="S142" i="41"/>
  <c r="R142" i="41"/>
  <c r="R139" i="41" s="1"/>
  <c r="Q142" i="41"/>
  <c r="P142" i="41"/>
  <c r="P139" i="41" s="1"/>
  <c r="O142" i="41"/>
  <c r="N142" i="41"/>
  <c r="N139" i="41" s="1"/>
  <c r="M142" i="41"/>
  <c r="L142" i="41"/>
  <c r="L139" i="41" s="1"/>
  <c r="K142" i="41"/>
  <c r="J142" i="41"/>
  <c r="I142" i="41"/>
  <c r="H142" i="41"/>
  <c r="I141" i="41"/>
  <c r="AO139" i="41"/>
  <c r="AM139" i="41"/>
  <c r="AK139" i="41"/>
  <c r="AI139" i="41"/>
  <c r="AG139" i="41"/>
  <c r="AE139" i="41"/>
  <c r="AC139" i="41"/>
  <c r="AA139" i="41"/>
  <c r="Y139" i="41"/>
  <c r="W139" i="41"/>
  <c r="U139" i="41"/>
  <c r="S139" i="41"/>
  <c r="Q139" i="41"/>
  <c r="O139" i="41"/>
  <c r="M139" i="41"/>
  <c r="K139" i="41"/>
  <c r="I139" i="41"/>
  <c r="AO136" i="41"/>
  <c r="AM136" i="41"/>
  <c r="AK136" i="41"/>
  <c r="AI136" i="41"/>
  <c r="AI182" i="41" s="1"/>
  <c r="AG136" i="41"/>
  <c r="AE136" i="41"/>
  <c r="AC136" i="41"/>
  <c r="AC207" i="41" s="1"/>
  <c r="AA136" i="41"/>
  <c r="Y136" i="41"/>
  <c r="Y207" i="41" s="1"/>
  <c r="W136" i="41"/>
  <c r="U136" i="41"/>
  <c r="U207" i="41" s="1"/>
  <c r="S136" i="41"/>
  <c r="S182" i="41" s="1"/>
  <c r="Q136" i="41"/>
  <c r="Q207" i="41" s="1"/>
  <c r="O136" i="41"/>
  <c r="M136" i="41"/>
  <c r="M207" i="41" s="1"/>
  <c r="K136" i="41"/>
  <c r="I136" i="41"/>
  <c r="I207" i="41" s="1"/>
  <c r="U131" i="41"/>
  <c r="E128" i="41"/>
  <c r="C128" i="41"/>
  <c r="C125" i="41" s="1"/>
  <c r="B128" i="41"/>
  <c r="AP125" i="41"/>
  <c r="AO125" i="41"/>
  <c r="AN125" i="41"/>
  <c r="AM125" i="41"/>
  <c r="AL125" i="41"/>
  <c r="AK125" i="41"/>
  <c r="AJ125" i="41"/>
  <c r="AI125" i="41"/>
  <c r="AH125" i="41"/>
  <c r="AG125" i="41"/>
  <c r="AF125" i="41"/>
  <c r="AE125" i="41"/>
  <c r="AD125" i="41"/>
  <c r="AC125" i="41"/>
  <c r="AB125" i="41"/>
  <c r="AA125" i="41"/>
  <c r="Z125" i="41"/>
  <c r="Y125" i="41"/>
  <c r="X125" i="41"/>
  <c r="W125" i="41"/>
  <c r="V125" i="41"/>
  <c r="U125" i="41"/>
  <c r="T125" i="41"/>
  <c r="S125" i="41"/>
  <c r="R125" i="41"/>
  <c r="Q125" i="41"/>
  <c r="P125" i="41"/>
  <c r="O125" i="41"/>
  <c r="N125" i="41"/>
  <c r="M125" i="41"/>
  <c r="L125" i="41"/>
  <c r="K125" i="41"/>
  <c r="J125" i="41"/>
  <c r="I125" i="41"/>
  <c r="H125" i="41"/>
  <c r="B125" i="41"/>
  <c r="E122" i="41"/>
  <c r="G122" i="41" s="1"/>
  <c r="G119" i="41" s="1"/>
  <c r="D122" i="41"/>
  <c r="D119" i="41" s="1"/>
  <c r="C122" i="41"/>
  <c r="B122" i="41"/>
  <c r="B119" i="41" s="1"/>
  <c r="AP119" i="41"/>
  <c r="AO119" i="41"/>
  <c r="AN119" i="41"/>
  <c r="AM119" i="41"/>
  <c r="AL119" i="41"/>
  <c r="AK119" i="41"/>
  <c r="AJ119" i="41"/>
  <c r="AI119" i="41"/>
  <c r="AH119" i="41"/>
  <c r="AG119" i="41"/>
  <c r="AF119" i="41"/>
  <c r="AE119" i="41"/>
  <c r="AD119" i="41"/>
  <c r="AC119" i="41"/>
  <c r="AB119" i="41"/>
  <c r="AA119" i="41"/>
  <c r="Z119" i="41"/>
  <c r="Y119" i="41"/>
  <c r="X119" i="41"/>
  <c r="W119" i="41"/>
  <c r="V119" i="41"/>
  <c r="U119" i="41"/>
  <c r="T119" i="41"/>
  <c r="S119" i="41"/>
  <c r="R119" i="41"/>
  <c r="Q119" i="41"/>
  <c r="P119" i="41"/>
  <c r="O119" i="41"/>
  <c r="N119" i="41"/>
  <c r="M119" i="41"/>
  <c r="L119" i="41"/>
  <c r="K119" i="41"/>
  <c r="J119" i="41"/>
  <c r="I119" i="41"/>
  <c r="H119" i="41"/>
  <c r="E119" i="41"/>
  <c r="C119" i="41"/>
  <c r="E116" i="41"/>
  <c r="C116" i="41"/>
  <c r="C113" i="41" s="1"/>
  <c r="B116" i="41"/>
  <c r="AP113" i="41"/>
  <c r="AO113" i="41"/>
  <c r="AN113" i="41"/>
  <c r="AM113" i="41"/>
  <c r="AL113" i="41"/>
  <c r="AK113" i="41"/>
  <c r="AJ113" i="41"/>
  <c r="AI113" i="41"/>
  <c r="AH113" i="41"/>
  <c r="AG113" i="41"/>
  <c r="AF113" i="41"/>
  <c r="AE113" i="41"/>
  <c r="AD113" i="41"/>
  <c r="AC113" i="41"/>
  <c r="AB113" i="41"/>
  <c r="AA113" i="41"/>
  <c r="Z113" i="41"/>
  <c r="Y113" i="41"/>
  <c r="X113" i="41"/>
  <c r="W113" i="41"/>
  <c r="V113" i="41"/>
  <c r="U113" i="41"/>
  <c r="T113" i="41"/>
  <c r="S113" i="41"/>
  <c r="R113" i="41"/>
  <c r="Q113" i="41"/>
  <c r="P113" i="41"/>
  <c r="O113" i="41"/>
  <c r="N113" i="41"/>
  <c r="M113" i="41"/>
  <c r="L113" i="41"/>
  <c r="K113" i="41"/>
  <c r="J113" i="41"/>
  <c r="I113" i="41"/>
  <c r="H113" i="41"/>
  <c r="B113" i="41"/>
  <c r="E110" i="41"/>
  <c r="G110" i="41" s="1"/>
  <c r="D110" i="41"/>
  <c r="D107" i="41" s="1"/>
  <c r="C110" i="41"/>
  <c r="B110" i="41"/>
  <c r="B107" i="41" s="1"/>
  <c r="AP107" i="41"/>
  <c r="AO107" i="41"/>
  <c r="AN107" i="41"/>
  <c r="AM107" i="41"/>
  <c r="AL107" i="41"/>
  <c r="AK107" i="41"/>
  <c r="AJ107" i="41"/>
  <c r="AI107" i="41"/>
  <c r="AH107" i="41"/>
  <c r="AG107" i="41"/>
  <c r="AF107" i="41"/>
  <c r="AE107" i="41"/>
  <c r="AD107" i="41"/>
  <c r="AC107" i="41"/>
  <c r="AB107" i="41"/>
  <c r="AA107" i="41"/>
  <c r="Z107" i="41"/>
  <c r="Y107" i="41"/>
  <c r="X107" i="41"/>
  <c r="W107" i="41"/>
  <c r="V107" i="41"/>
  <c r="U107" i="41"/>
  <c r="T107" i="41"/>
  <c r="S107" i="41"/>
  <c r="R107" i="41"/>
  <c r="Q107" i="41"/>
  <c r="P107" i="41"/>
  <c r="O107" i="41"/>
  <c r="N107" i="41"/>
  <c r="M107" i="41"/>
  <c r="L107" i="41"/>
  <c r="K107" i="41"/>
  <c r="J107" i="41"/>
  <c r="I107" i="41"/>
  <c r="H107" i="41"/>
  <c r="G107" i="41"/>
  <c r="E107" i="41"/>
  <c r="C107" i="41"/>
  <c r="E104" i="41"/>
  <c r="C104" i="41"/>
  <c r="B104" i="41"/>
  <c r="AP101" i="41"/>
  <c r="AO101" i="41"/>
  <c r="AN101" i="41"/>
  <c r="AM101" i="41"/>
  <c r="AL101" i="41"/>
  <c r="AK101" i="41"/>
  <c r="AJ101" i="41"/>
  <c r="AI101" i="41"/>
  <c r="AH101" i="41"/>
  <c r="AG101" i="41"/>
  <c r="AF101" i="41"/>
  <c r="AE101" i="41"/>
  <c r="AD101" i="41"/>
  <c r="AC101" i="41"/>
  <c r="AB101" i="41"/>
  <c r="AA101" i="41"/>
  <c r="Z101" i="41"/>
  <c r="Y101" i="41"/>
  <c r="X101" i="41"/>
  <c r="W101" i="41"/>
  <c r="V101" i="41"/>
  <c r="U101" i="41"/>
  <c r="T101" i="41"/>
  <c r="S101" i="41"/>
  <c r="R101" i="41"/>
  <c r="Q101" i="41"/>
  <c r="P101" i="41"/>
  <c r="O101" i="41"/>
  <c r="N101" i="41"/>
  <c r="M101" i="41"/>
  <c r="L101" i="41"/>
  <c r="K101" i="41"/>
  <c r="J101" i="41"/>
  <c r="I101" i="41"/>
  <c r="H101" i="41"/>
  <c r="B101" i="41"/>
  <c r="E98" i="41"/>
  <c r="G98" i="41" s="1"/>
  <c r="D98" i="41"/>
  <c r="D95" i="41" s="1"/>
  <c r="C98" i="41"/>
  <c r="B98" i="41"/>
  <c r="B95" i="41" s="1"/>
  <c r="AP95" i="41"/>
  <c r="AO95" i="41"/>
  <c r="AN95" i="41"/>
  <c r="AM95" i="41"/>
  <c r="AL95" i="41"/>
  <c r="AK95" i="41"/>
  <c r="AJ95" i="41"/>
  <c r="AI95" i="41"/>
  <c r="AH95" i="41"/>
  <c r="AG95" i="41"/>
  <c r="AF95" i="41"/>
  <c r="AE95" i="41"/>
  <c r="AD95" i="41"/>
  <c r="AC95" i="41"/>
  <c r="AB95" i="41"/>
  <c r="AA95" i="41"/>
  <c r="Z95" i="41"/>
  <c r="Y95" i="41"/>
  <c r="X95" i="41"/>
  <c r="W95" i="41"/>
  <c r="V95" i="41"/>
  <c r="U95" i="41"/>
  <c r="T95" i="41"/>
  <c r="S95" i="41"/>
  <c r="R95" i="41"/>
  <c r="Q95" i="41"/>
  <c r="P95" i="41"/>
  <c r="O95" i="41"/>
  <c r="N95" i="41"/>
  <c r="M95" i="41"/>
  <c r="L95" i="41"/>
  <c r="K95" i="41"/>
  <c r="J95" i="41"/>
  <c r="I95" i="41"/>
  <c r="H95" i="41"/>
  <c r="E95" i="41"/>
  <c r="F95" i="41" s="1"/>
  <c r="C95" i="41"/>
  <c r="AP92" i="41"/>
  <c r="AP89" i="41" s="1"/>
  <c r="AO92" i="41"/>
  <c r="AN92" i="41"/>
  <c r="AN89" i="41" s="1"/>
  <c r="AM92" i="41"/>
  <c r="AL92" i="41"/>
  <c r="AL89" i="41" s="1"/>
  <c r="AK92" i="41"/>
  <c r="AJ92" i="41"/>
  <c r="AJ89" i="41" s="1"/>
  <c r="AI92" i="41"/>
  <c r="AH92" i="41"/>
  <c r="AH89" i="41" s="1"/>
  <c r="AG92" i="41"/>
  <c r="AF92" i="41"/>
  <c r="AF89" i="41" s="1"/>
  <c r="AE92" i="41"/>
  <c r="AD92" i="41"/>
  <c r="AD89" i="41" s="1"/>
  <c r="AC92" i="41"/>
  <c r="AB92" i="41"/>
  <c r="AB89" i="41" s="1"/>
  <c r="AA92" i="41"/>
  <c r="Z92" i="41"/>
  <c r="Z89" i="41" s="1"/>
  <c r="Y92" i="41"/>
  <c r="X92" i="41"/>
  <c r="X89" i="41" s="1"/>
  <c r="W92" i="41"/>
  <c r="V92" i="41"/>
  <c r="V89" i="41" s="1"/>
  <c r="U92" i="41"/>
  <c r="T92" i="41"/>
  <c r="T89" i="41" s="1"/>
  <c r="S92" i="41"/>
  <c r="R92" i="41"/>
  <c r="R89" i="41" s="1"/>
  <c r="Q92" i="41"/>
  <c r="P92" i="41"/>
  <c r="P89" i="41" s="1"/>
  <c r="O92" i="41"/>
  <c r="N92" i="41"/>
  <c r="N89" i="41" s="1"/>
  <c r="M92" i="41"/>
  <c r="L92" i="41"/>
  <c r="L89" i="41" s="1"/>
  <c r="K92" i="41"/>
  <c r="J92" i="41"/>
  <c r="I92" i="41"/>
  <c r="H92" i="41"/>
  <c r="H89" i="41" s="1"/>
  <c r="AO89" i="41"/>
  <c r="AM89" i="41"/>
  <c r="AK89" i="41"/>
  <c r="AI89" i="41"/>
  <c r="AG89" i="41"/>
  <c r="AE89" i="41"/>
  <c r="AC89" i="41"/>
  <c r="AA89" i="41"/>
  <c r="Y89" i="41"/>
  <c r="W89" i="41"/>
  <c r="U89" i="41"/>
  <c r="S89" i="41"/>
  <c r="Q89" i="41"/>
  <c r="O89" i="41"/>
  <c r="M89" i="41"/>
  <c r="K89" i="41"/>
  <c r="I89" i="41"/>
  <c r="AP86" i="41"/>
  <c r="AO86" i="41"/>
  <c r="AN86" i="41"/>
  <c r="AN83" i="41" s="1"/>
  <c r="AM86" i="41"/>
  <c r="AL86" i="41"/>
  <c r="AK86" i="41"/>
  <c r="AJ86" i="41"/>
  <c r="AJ83" i="41" s="1"/>
  <c r="AI86" i="41"/>
  <c r="AH86" i="41"/>
  <c r="AG86" i="41"/>
  <c r="AF86" i="41"/>
  <c r="AF83" i="41" s="1"/>
  <c r="AE86" i="41"/>
  <c r="AD86" i="41"/>
  <c r="AC86" i="41"/>
  <c r="AB86" i="41"/>
  <c r="AB83" i="41" s="1"/>
  <c r="AA86" i="41"/>
  <c r="Z86" i="41"/>
  <c r="Y86" i="41"/>
  <c r="X86" i="41"/>
  <c r="X83" i="41" s="1"/>
  <c r="W86" i="41"/>
  <c r="V86" i="41"/>
  <c r="U86" i="41"/>
  <c r="T86" i="41"/>
  <c r="T83" i="41" s="1"/>
  <c r="S86" i="41"/>
  <c r="R86" i="41"/>
  <c r="R83" i="41" s="1"/>
  <c r="Q86" i="41"/>
  <c r="P86" i="41"/>
  <c r="O86" i="41"/>
  <c r="N86" i="41"/>
  <c r="N83" i="41" s="1"/>
  <c r="M86" i="41"/>
  <c r="L86" i="41"/>
  <c r="L83" i="41" s="1"/>
  <c r="K86" i="41"/>
  <c r="J86" i="41"/>
  <c r="I86" i="41"/>
  <c r="H86" i="41"/>
  <c r="H83" i="41" s="1"/>
  <c r="AO83" i="41"/>
  <c r="AM83" i="41"/>
  <c r="AK83" i="41"/>
  <c r="AI83" i="41"/>
  <c r="AG83" i="41"/>
  <c r="AE83" i="41"/>
  <c r="AC83" i="41"/>
  <c r="AA83" i="41"/>
  <c r="Y83" i="41"/>
  <c r="W83" i="41"/>
  <c r="U83" i="41"/>
  <c r="S83" i="41"/>
  <c r="Q83" i="41"/>
  <c r="O83" i="41"/>
  <c r="M83" i="41"/>
  <c r="K83" i="41"/>
  <c r="I83" i="41"/>
  <c r="E79" i="41"/>
  <c r="C79" i="41"/>
  <c r="C76" i="41" s="1"/>
  <c r="B79" i="41"/>
  <c r="AP76" i="41"/>
  <c r="AO76" i="41"/>
  <c r="AN76" i="41"/>
  <c r="AM76" i="41"/>
  <c r="AL76" i="41"/>
  <c r="AK76" i="41"/>
  <c r="AJ76" i="41"/>
  <c r="AI76" i="41"/>
  <c r="AH76" i="41"/>
  <c r="AG76" i="41"/>
  <c r="AF76" i="41"/>
  <c r="AE76" i="41"/>
  <c r="AD76" i="41"/>
  <c r="AC76" i="41"/>
  <c r="AB76" i="41"/>
  <c r="AA76" i="41"/>
  <c r="Z76" i="41"/>
  <c r="Y76" i="41"/>
  <c r="X76" i="41"/>
  <c r="W76" i="41"/>
  <c r="V76" i="41"/>
  <c r="U76" i="41"/>
  <c r="T76" i="41"/>
  <c r="S76" i="41"/>
  <c r="R76" i="41"/>
  <c r="Q76" i="41"/>
  <c r="P76" i="41"/>
  <c r="O76" i="41"/>
  <c r="N76" i="41"/>
  <c r="M76" i="41"/>
  <c r="L76" i="41"/>
  <c r="K76" i="41"/>
  <c r="J76" i="41"/>
  <c r="I76" i="41"/>
  <c r="H76" i="41"/>
  <c r="B76" i="41"/>
  <c r="E74" i="41"/>
  <c r="G74" i="41" s="1"/>
  <c r="D74" i="41"/>
  <c r="D71" i="41" s="1"/>
  <c r="C74" i="41"/>
  <c r="B74" i="41"/>
  <c r="B71" i="41" s="1"/>
  <c r="AP71" i="41"/>
  <c r="AO71" i="41"/>
  <c r="AN71" i="41"/>
  <c r="AM71" i="41"/>
  <c r="AL71" i="41"/>
  <c r="AK71" i="41"/>
  <c r="AJ71" i="41"/>
  <c r="AI71" i="41"/>
  <c r="AH71" i="41"/>
  <c r="AG71" i="41"/>
  <c r="AF71" i="41"/>
  <c r="AE71" i="41"/>
  <c r="AD71" i="41"/>
  <c r="AC71" i="41"/>
  <c r="AB71" i="41"/>
  <c r="AA71" i="41"/>
  <c r="Z71" i="41"/>
  <c r="Y71" i="41"/>
  <c r="X71" i="41"/>
  <c r="W71" i="41"/>
  <c r="V71" i="41"/>
  <c r="U71" i="41"/>
  <c r="T71" i="41"/>
  <c r="S71" i="41"/>
  <c r="R71" i="41"/>
  <c r="Q71" i="41"/>
  <c r="P71" i="41"/>
  <c r="O71" i="41"/>
  <c r="N71" i="41"/>
  <c r="M71" i="41"/>
  <c r="L71" i="41"/>
  <c r="K71" i="41"/>
  <c r="J71" i="41"/>
  <c r="I71" i="41"/>
  <c r="H71" i="41"/>
  <c r="G71" i="41"/>
  <c r="E71" i="41"/>
  <c r="C71" i="41"/>
  <c r="E68" i="41"/>
  <c r="C68" i="41"/>
  <c r="C65" i="41" s="1"/>
  <c r="B68" i="41"/>
  <c r="AP65" i="41"/>
  <c r="AO65" i="41"/>
  <c r="AN65" i="41"/>
  <c r="AM65" i="41"/>
  <c r="AL65" i="41"/>
  <c r="AK65" i="41"/>
  <c r="AJ65" i="41"/>
  <c r="AI65" i="41"/>
  <c r="AH65" i="41"/>
  <c r="AG65" i="41"/>
  <c r="AF65" i="41"/>
  <c r="AE65" i="41"/>
  <c r="AD65" i="41"/>
  <c r="AC65" i="41"/>
  <c r="AB65" i="41"/>
  <c r="AA65" i="41"/>
  <c r="Z65" i="41"/>
  <c r="Y65" i="41"/>
  <c r="X65" i="41"/>
  <c r="W65" i="41"/>
  <c r="V65" i="41"/>
  <c r="U65" i="41"/>
  <c r="T65" i="41"/>
  <c r="S65" i="41"/>
  <c r="R65" i="41"/>
  <c r="Q65" i="41"/>
  <c r="P65" i="41"/>
  <c r="O65" i="41"/>
  <c r="N65" i="41"/>
  <c r="M65" i="41"/>
  <c r="L65" i="41"/>
  <c r="K65" i="41"/>
  <c r="J65" i="41"/>
  <c r="I65" i="41"/>
  <c r="H65" i="41"/>
  <c r="B65" i="41"/>
  <c r="AP62" i="41"/>
  <c r="AO62" i="41"/>
  <c r="AN62" i="41"/>
  <c r="AM62" i="41"/>
  <c r="AL62" i="41"/>
  <c r="AK62" i="41"/>
  <c r="AJ62" i="41"/>
  <c r="AI62" i="41"/>
  <c r="AH62" i="41"/>
  <c r="AG62" i="41"/>
  <c r="AF62" i="41"/>
  <c r="AE62" i="41"/>
  <c r="AD62" i="41"/>
  <c r="AC62" i="41"/>
  <c r="AB62" i="41"/>
  <c r="AA62" i="41"/>
  <c r="Z62" i="41"/>
  <c r="Y62" i="41"/>
  <c r="X62" i="41"/>
  <c r="W62" i="41"/>
  <c r="V62" i="41"/>
  <c r="U62" i="41"/>
  <c r="U59" i="41" s="1"/>
  <c r="T62" i="41"/>
  <c r="S62" i="41"/>
  <c r="S59" i="41" s="1"/>
  <c r="R62" i="41"/>
  <c r="Q62" i="41"/>
  <c r="P62" i="41"/>
  <c r="O62" i="41"/>
  <c r="O59" i="41" s="1"/>
  <c r="N62" i="41"/>
  <c r="M62" i="41"/>
  <c r="M59" i="41" s="1"/>
  <c r="L62" i="41"/>
  <c r="K62" i="41"/>
  <c r="J62" i="41"/>
  <c r="I62" i="41"/>
  <c r="I59" i="41" s="1"/>
  <c r="H62" i="41"/>
  <c r="C62" i="41"/>
  <c r="C59" i="41" s="1"/>
  <c r="AP59" i="41"/>
  <c r="AN59" i="41"/>
  <c r="AL59" i="41"/>
  <c r="AJ59" i="41"/>
  <c r="AH59" i="41"/>
  <c r="AF59" i="41"/>
  <c r="AD59" i="41"/>
  <c r="AB59" i="41"/>
  <c r="Z59" i="41"/>
  <c r="X59" i="41"/>
  <c r="V59" i="41"/>
  <c r="T59" i="41"/>
  <c r="R59" i="41"/>
  <c r="P59" i="41"/>
  <c r="N59" i="41"/>
  <c r="L59" i="41"/>
  <c r="J59" i="41"/>
  <c r="H59" i="41"/>
  <c r="E58" i="41"/>
  <c r="G58" i="41" s="1"/>
  <c r="D58" i="41"/>
  <c r="C58" i="41"/>
  <c r="B58" i="41"/>
  <c r="F58" i="41" s="1"/>
  <c r="E56" i="41"/>
  <c r="G56" i="41" s="1"/>
  <c r="D56" i="41"/>
  <c r="C56" i="41"/>
  <c r="B56" i="41"/>
  <c r="AP53" i="41"/>
  <c r="AO53" i="41"/>
  <c r="AN53" i="41"/>
  <c r="AM53" i="41"/>
  <c r="AL53" i="41"/>
  <c r="AK53" i="41"/>
  <c r="AJ53" i="41"/>
  <c r="AI53" i="41"/>
  <c r="AH53" i="41"/>
  <c r="AG53" i="41"/>
  <c r="AF53" i="41"/>
  <c r="AE53" i="41"/>
  <c r="AD53" i="41"/>
  <c r="AC53" i="41"/>
  <c r="AB53" i="41"/>
  <c r="AA53" i="41"/>
  <c r="Z53" i="41"/>
  <c r="Y53" i="41"/>
  <c r="X53" i="41"/>
  <c r="W53" i="41"/>
  <c r="V53" i="41"/>
  <c r="U53" i="41"/>
  <c r="T53" i="41"/>
  <c r="S53" i="41"/>
  <c r="R53" i="41"/>
  <c r="Q53" i="41"/>
  <c r="P53" i="41"/>
  <c r="O53" i="41"/>
  <c r="N53" i="41"/>
  <c r="M53" i="41"/>
  <c r="L53" i="41"/>
  <c r="K53" i="41"/>
  <c r="J53" i="41"/>
  <c r="I53" i="41"/>
  <c r="H53" i="41"/>
  <c r="E53" i="41"/>
  <c r="C53" i="41"/>
  <c r="E52" i="41"/>
  <c r="C52" i="41"/>
  <c r="C28" i="41" s="1"/>
  <c r="C136" i="41" s="1"/>
  <c r="C207" i="41" s="1"/>
  <c r="C182" i="41" s="1"/>
  <c r="B52" i="41"/>
  <c r="E50" i="41"/>
  <c r="C50" i="41"/>
  <c r="C47" i="41" s="1"/>
  <c r="B50" i="41"/>
  <c r="AP47" i="41"/>
  <c r="AO47" i="41"/>
  <c r="AN47" i="41"/>
  <c r="AM47" i="41"/>
  <c r="AL47" i="41"/>
  <c r="AK47" i="41"/>
  <c r="AJ47" i="41"/>
  <c r="AI47" i="41"/>
  <c r="AH47" i="41"/>
  <c r="AG47" i="41"/>
  <c r="AF47" i="41"/>
  <c r="AE47" i="41"/>
  <c r="AD47" i="41"/>
  <c r="AC47" i="41"/>
  <c r="AB47" i="41"/>
  <c r="AA47" i="41"/>
  <c r="Z47" i="41"/>
  <c r="Y47" i="41"/>
  <c r="X47" i="41"/>
  <c r="W47" i="41"/>
  <c r="V47" i="41"/>
  <c r="U47" i="41"/>
  <c r="T47" i="41"/>
  <c r="S47" i="41"/>
  <c r="R47" i="41"/>
  <c r="Q47" i="41"/>
  <c r="P47" i="41"/>
  <c r="O47" i="41"/>
  <c r="N47" i="41"/>
  <c r="M47" i="41"/>
  <c r="L47" i="41"/>
  <c r="K47" i="41"/>
  <c r="J47" i="41"/>
  <c r="I47" i="41"/>
  <c r="H47" i="41"/>
  <c r="B47" i="41"/>
  <c r="E44" i="41"/>
  <c r="G44" i="41" s="1"/>
  <c r="D44" i="41"/>
  <c r="D41" i="41" s="1"/>
  <c r="C44" i="41"/>
  <c r="B44" i="41"/>
  <c r="B41" i="41" s="1"/>
  <c r="AP41" i="41"/>
  <c r="AO41" i="41"/>
  <c r="AN41" i="41"/>
  <c r="AM41" i="41"/>
  <c r="AL41" i="41"/>
  <c r="AK41" i="41"/>
  <c r="AJ41" i="41"/>
  <c r="AI41" i="41"/>
  <c r="AH41" i="41"/>
  <c r="AG41" i="41"/>
  <c r="AF41" i="41"/>
  <c r="AE41" i="41"/>
  <c r="AD41" i="41"/>
  <c r="AC41" i="41"/>
  <c r="AB41" i="41"/>
  <c r="AA41" i="41"/>
  <c r="Z41" i="41"/>
  <c r="Y41" i="41"/>
  <c r="X41" i="41"/>
  <c r="W41" i="41"/>
  <c r="V41" i="41"/>
  <c r="U41" i="41"/>
  <c r="T41" i="41"/>
  <c r="S41" i="41"/>
  <c r="R41" i="41"/>
  <c r="Q41" i="41"/>
  <c r="P41" i="41"/>
  <c r="O41" i="41"/>
  <c r="N41" i="41"/>
  <c r="M41" i="41"/>
  <c r="L41" i="41"/>
  <c r="K41" i="41"/>
  <c r="J41" i="41"/>
  <c r="I41" i="41"/>
  <c r="H41" i="41"/>
  <c r="E41" i="41"/>
  <c r="C41" i="41"/>
  <c r="G41" i="41" s="1"/>
  <c r="E38" i="41"/>
  <c r="C38" i="41"/>
  <c r="C35" i="41" s="1"/>
  <c r="B38" i="41"/>
  <c r="AP35" i="41"/>
  <c r="AO35" i="41"/>
  <c r="AN35" i="41"/>
  <c r="AM35" i="41"/>
  <c r="AL35" i="41"/>
  <c r="AK35" i="41"/>
  <c r="AJ35" i="41"/>
  <c r="AI35" i="41"/>
  <c r="AH35" i="41"/>
  <c r="AG35" i="41"/>
  <c r="AF35" i="41"/>
  <c r="AE35" i="41"/>
  <c r="AD35" i="41"/>
  <c r="AC35" i="41"/>
  <c r="AB35" i="41"/>
  <c r="AA35" i="41"/>
  <c r="Z35" i="41"/>
  <c r="Y35" i="41"/>
  <c r="X35" i="41"/>
  <c r="W35" i="41"/>
  <c r="V35" i="41"/>
  <c r="U35" i="41"/>
  <c r="T35" i="41"/>
  <c r="S35" i="41"/>
  <c r="R35" i="41"/>
  <c r="Q35" i="41"/>
  <c r="P35" i="41"/>
  <c r="O35" i="41"/>
  <c r="N35" i="41"/>
  <c r="M35" i="41"/>
  <c r="L35" i="41"/>
  <c r="K35" i="41"/>
  <c r="J35" i="41"/>
  <c r="I35" i="41"/>
  <c r="H35" i="41"/>
  <c r="B35" i="41"/>
  <c r="E32" i="41"/>
  <c r="G32" i="41" s="1"/>
  <c r="D32" i="41"/>
  <c r="D29" i="41" s="1"/>
  <c r="C32" i="41"/>
  <c r="B32" i="41"/>
  <c r="B29" i="41" s="1"/>
  <c r="AP29" i="41"/>
  <c r="AO29" i="41"/>
  <c r="AN29" i="41"/>
  <c r="AM29" i="41"/>
  <c r="AL29" i="41"/>
  <c r="AK29" i="41"/>
  <c r="AJ29" i="41"/>
  <c r="AI29" i="41"/>
  <c r="AH29" i="41"/>
  <c r="AG29" i="41"/>
  <c r="AF29" i="41"/>
  <c r="AE29" i="41"/>
  <c r="AD29" i="41"/>
  <c r="AC29" i="41"/>
  <c r="AB29" i="41"/>
  <c r="AA29" i="41"/>
  <c r="Z29" i="41"/>
  <c r="Y29" i="41"/>
  <c r="X29" i="41"/>
  <c r="W29" i="41"/>
  <c r="V29" i="41"/>
  <c r="U29" i="41"/>
  <c r="T29" i="41"/>
  <c r="S29" i="41"/>
  <c r="R29" i="41"/>
  <c r="Q29" i="41"/>
  <c r="P29" i="41"/>
  <c r="O29" i="41"/>
  <c r="N29" i="41"/>
  <c r="M29" i="41"/>
  <c r="L29" i="41"/>
  <c r="K29" i="41"/>
  <c r="J29" i="41"/>
  <c r="I29" i="41"/>
  <c r="H29" i="41"/>
  <c r="E29" i="41"/>
  <c r="F29" i="41" s="1"/>
  <c r="C29" i="41"/>
  <c r="AP28" i="41"/>
  <c r="AO28" i="41"/>
  <c r="AN28" i="41"/>
  <c r="AM28" i="41"/>
  <c r="AL28" i="41"/>
  <c r="AK28" i="41"/>
  <c r="AJ28" i="41"/>
  <c r="AI28" i="41"/>
  <c r="AH28" i="41"/>
  <c r="AG28" i="41"/>
  <c r="AF28" i="41"/>
  <c r="AE28" i="41"/>
  <c r="AD28" i="41"/>
  <c r="AC28" i="41"/>
  <c r="AB28" i="41"/>
  <c r="AA28" i="41"/>
  <c r="Z28" i="41"/>
  <c r="Y28" i="41"/>
  <c r="X28" i="41"/>
  <c r="W28" i="41"/>
  <c r="V28" i="41"/>
  <c r="U28" i="41"/>
  <c r="T28" i="41"/>
  <c r="S28" i="41"/>
  <c r="R28" i="41"/>
  <c r="Q28" i="41"/>
  <c r="P28" i="41"/>
  <c r="O28" i="41"/>
  <c r="N28" i="41"/>
  <c r="M28" i="41"/>
  <c r="L28" i="41"/>
  <c r="K28" i="41"/>
  <c r="J28" i="41"/>
  <c r="I28" i="41"/>
  <c r="H28" i="41"/>
  <c r="AP26" i="41"/>
  <c r="AO26" i="41"/>
  <c r="AN26" i="41"/>
  <c r="AM26" i="41"/>
  <c r="AL26" i="41"/>
  <c r="AK26" i="41"/>
  <c r="AJ26" i="41"/>
  <c r="AI26" i="41"/>
  <c r="AH26" i="41"/>
  <c r="AG26" i="41"/>
  <c r="AF26" i="41"/>
  <c r="AE26" i="41"/>
  <c r="AD26" i="41"/>
  <c r="AC26" i="41"/>
  <c r="AB26" i="41"/>
  <c r="AA26" i="41"/>
  <c r="Z26" i="41"/>
  <c r="Y26" i="41"/>
  <c r="X26" i="41"/>
  <c r="W26" i="41"/>
  <c r="V26" i="41"/>
  <c r="U26" i="41"/>
  <c r="T26" i="41"/>
  <c r="S26" i="41"/>
  <c r="R26" i="41"/>
  <c r="Q26" i="41"/>
  <c r="P26" i="41"/>
  <c r="O26" i="41"/>
  <c r="N26" i="41"/>
  <c r="M26" i="41"/>
  <c r="L26" i="41"/>
  <c r="K26" i="41"/>
  <c r="B26" i="41" s="1"/>
  <c r="J26" i="41"/>
  <c r="I26" i="41"/>
  <c r="H26" i="41"/>
  <c r="E26" i="41"/>
  <c r="I24" i="41"/>
  <c r="I23" i="41" s="1"/>
  <c r="AO23" i="41"/>
  <c r="AM23" i="41"/>
  <c r="AK23" i="41"/>
  <c r="AI23" i="41"/>
  <c r="AG23" i="41"/>
  <c r="AE23" i="41"/>
  <c r="AC23" i="41"/>
  <c r="AA23" i="41"/>
  <c r="Y23" i="41"/>
  <c r="W23" i="41"/>
  <c r="U23" i="41"/>
  <c r="S23" i="41"/>
  <c r="Q23" i="41"/>
  <c r="O23" i="41"/>
  <c r="M23" i="41"/>
  <c r="K23" i="41"/>
  <c r="AP18" i="41"/>
  <c r="AO18" i="41"/>
  <c r="AN18" i="41"/>
  <c r="AL18" i="41"/>
  <c r="AK18" i="41"/>
  <c r="AI18" i="41"/>
  <c r="AH18" i="41"/>
  <c r="AF18" i="41"/>
  <c r="AE18" i="41"/>
  <c r="AC18" i="41"/>
  <c r="AB18" i="41"/>
  <c r="Z18" i="41"/>
  <c r="Y18" i="41"/>
  <c r="W18" i="41"/>
  <c r="V18" i="41"/>
  <c r="T18" i="41"/>
  <c r="S18" i="41"/>
  <c r="Q18" i="41"/>
  <c r="P18" i="41"/>
  <c r="N18" i="41"/>
  <c r="M18" i="41"/>
  <c r="K18" i="41"/>
  <c r="J18" i="41"/>
  <c r="H18" i="41"/>
  <c r="E18" i="41"/>
  <c r="B18" i="41"/>
  <c r="AP15" i="41"/>
  <c r="AO15" i="41"/>
  <c r="AN15" i="41"/>
  <c r="AM15" i="41"/>
  <c r="AL15" i="41"/>
  <c r="AJ15" i="41"/>
  <c r="AI15" i="41"/>
  <c r="AH15" i="41"/>
  <c r="AG15" i="41"/>
  <c r="AF15" i="41"/>
  <c r="AD15" i="41"/>
  <c r="AC15" i="41"/>
  <c r="AB15" i="41"/>
  <c r="AA15" i="41"/>
  <c r="Z15" i="41"/>
  <c r="X15" i="41"/>
  <c r="W15" i="41"/>
  <c r="V15" i="41"/>
  <c r="U15" i="41"/>
  <c r="T15" i="41"/>
  <c r="R15" i="41"/>
  <c r="Q15" i="41"/>
  <c r="P15" i="41"/>
  <c r="O15" i="41"/>
  <c r="N15" i="41"/>
  <c r="L15" i="41"/>
  <c r="K15" i="41"/>
  <c r="J15" i="41"/>
  <c r="I15" i="41"/>
  <c r="H15" i="41"/>
  <c r="E15" i="41"/>
  <c r="B15" i="41"/>
  <c r="E12" i="41"/>
  <c r="C12" i="41"/>
  <c r="B12" i="41"/>
  <c r="AP9" i="41"/>
  <c r="AP8" i="41" s="1"/>
  <c r="AO9" i="41"/>
  <c r="AN9" i="41"/>
  <c r="AN8" i="41" s="1"/>
  <c r="AM9" i="41"/>
  <c r="AL9" i="41"/>
  <c r="AL8" i="41" s="1"/>
  <c r="AK9" i="41"/>
  <c r="AJ9" i="41"/>
  <c r="AJ8" i="41" s="1"/>
  <c r="AI9" i="41"/>
  <c r="AH9" i="41"/>
  <c r="AH8" i="41" s="1"/>
  <c r="AG9" i="41"/>
  <c r="AF9" i="41"/>
  <c r="AF8" i="41" s="1"/>
  <c r="AE9" i="41"/>
  <c r="AD9" i="41"/>
  <c r="AD8" i="41" s="1"/>
  <c r="AC9" i="41"/>
  <c r="AB9" i="41"/>
  <c r="AB8" i="41" s="1"/>
  <c r="AA9" i="41"/>
  <c r="Z9" i="41"/>
  <c r="Z8" i="41" s="1"/>
  <c r="Y9" i="41"/>
  <c r="X9" i="41"/>
  <c r="X8" i="41" s="1"/>
  <c r="W9" i="41"/>
  <c r="V9" i="41"/>
  <c r="V8" i="41" s="1"/>
  <c r="U9" i="41"/>
  <c r="T9" i="41"/>
  <c r="T8" i="41" s="1"/>
  <c r="S9" i="41"/>
  <c r="R9" i="41"/>
  <c r="R8" i="41" s="1"/>
  <c r="Q9" i="41"/>
  <c r="P9" i="41"/>
  <c r="P8" i="41" s="1"/>
  <c r="O9" i="41"/>
  <c r="N9" i="41"/>
  <c r="N8" i="41" s="1"/>
  <c r="M9" i="41"/>
  <c r="L9" i="41"/>
  <c r="L8" i="41" s="1"/>
  <c r="K9" i="41"/>
  <c r="J9" i="41"/>
  <c r="J8" i="41" s="1"/>
  <c r="I9" i="41"/>
  <c r="H9" i="41"/>
  <c r="H8" i="41" s="1"/>
  <c r="B9" i="41"/>
  <c r="B8" i="41" s="1"/>
  <c r="AO8" i="41"/>
  <c r="AM8" i="41"/>
  <c r="AK8" i="41"/>
  <c r="AI8" i="41"/>
  <c r="AG8" i="41"/>
  <c r="AE8" i="41"/>
  <c r="AC8" i="41"/>
  <c r="AA8" i="41"/>
  <c r="Y8" i="41"/>
  <c r="W8" i="41"/>
  <c r="U8" i="41"/>
  <c r="S8" i="41"/>
  <c r="Q8" i="41"/>
  <c r="O8" i="41"/>
  <c r="M8" i="41"/>
  <c r="K8" i="41"/>
  <c r="I8" i="41"/>
  <c r="F12" i="41" l="1"/>
  <c r="D12" i="41"/>
  <c r="D9" i="41" s="1"/>
  <c r="D8" i="41" s="1"/>
  <c r="E9" i="41"/>
  <c r="F15" i="41"/>
  <c r="F18" i="41"/>
  <c r="D18" i="41"/>
  <c r="G18" i="41"/>
  <c r="F26" i="41"/>
  <c r="D26" i="41"/>
  <c r="C18" i="41"/>
  <c r="C9" i="41"/>
  <c r="C8" i="41" s="1"/>
  <c r="G12" i="41"/>
  <c r="AF205" i="41"/>
  <c r="H190" i="41"/>
  <c r="H196" i="41" s="1"/>
  <c r="H136" i="41"/>
  <c r="H23" i="41"/>
  <c r="B28" i="41"/>
  <c r="B23" i="41" s="1"/>
  <c r="J136" i="41"/>
  <c r="E28" i="41"/>
  <c r="J23" i="41"/>
  <c r="L136" i="41"/>
  <c r="L23" i="41"/>
  <c r="N136" i="41"/>
  <c r="N23" i="41"/>
  <c r="P136" i="41"/>
  <c r="P23" i="41"/>
  <c r="R136" i="41"/>
  <c r="R23" i="41"/>
  <c r="T136" i="41"/>
  <c r="T23" i="41"/>
  <c r="V136" i="41"/>
  <c r="V23" i="41"/>
  <c r="X136" i="41"/>
  <c r="X23" i="41"/>
  <c r="Z136" i="41"/>
  <c r="Z23" i="41"/>
  <c r="AB136" i="41"/>
  <c r="AB23" i="41"/>
  <c r="AD136" i="41"/>
  <c r="AD23" i="41"/>
  <c r="AF136" i="41"/>
  <c r="AF23" i="41"/>
  <c r="AH136" i="41"/>
  <c r="AH23" i="41"/>
  <c r="AJ136" i="41"/>
  <c r="AJ23" i="41"/>
  <c r="AL136" i="41"/>
  <c r="AL23" i="41"/>
  <c r="AN136" i="41"/>
  <c r="AN23" i="41"/>
  <c r="AP136" i="41"/>
  <c r="AP23" i="41"/>
  <c r="F38" i="41"/>
  <c r="D38" i="41"/>
  <c r="D35" i="41" s="1"/>
  <c r="E35" i="41"/>
  <c r="F44" i="41"/>
  <c r="G50" i="41"/>
  <c r="G52" i="41"/>
  <c r="F53" i="41"/>
  <c r="K134" i="41"/>
  <c r="K131" i="41" s="1"/>
  <c r="B62" i="41"/>
  <c r="B59" i="41" s="1"/>
  <c r="K59" i="41"/>
  <c r="Q134" i="41"/>
  <c r="Q131" i="41" s="1"/>
  <c r="Q59" i="41"/>
  <c r="W134" i="41"/>
  <c r="W131" i="41" s="1"/>
  <c r="W59" i="41"/>
  <c r="Y134" i="41"/>
  <c r="Y131" i="41" s="1"/>
  <c r="Y59" i="41"/>
  <c r="AA134" i="41"/>
  <c r="AA59" i="41"/>
  <c r="AC134" i="41"/>
  <c r="AC131" i="41" s="1"/>
  <c r="AC59" i="41"/>
  <c r="AE134" i="41"/>
  <c r="AE131" i="41" s="1"/>
  <c r="AE59" i="41"/>
  <c r="AG134" i="41"/>
  <c r="AG59" i="41"/>
  <c r="AI134" i="41"/>
  <c r="AI131" i="41" s="1"/>
  <c r="AI59" i="41"/>
  <c r="AK134" i="41"/>
  <c r="AK131" i="41" s="1"/>
  <c r="AK59" i="41"/>
  <c r="AM134" i="41"/>
  <c r="AM59" i="41"/>
  <c r="AO134" i="41"/>
  <c r="AO131" i="41" s="1"/>
  <c r="AO59" i="41"/>
  <c r="F68" i="41"/>
  <c r="F65" i="41" s="1"/>
  <c r="D68" i="41"/>
  <c r="D65" i="41" s="1"/>
  <c r="E65" i="41"/>
  <c r="F74" i="41"/>
  <c r="F71" i="41" s="1"/>
  <c r="G79" i="41"/>
  <c r="G76" i="41" s="1"/>
  <c r="E86" i="41"/>
  <c r="J83" i="41"/>
  <c r="J134" i="41"/>
  <c r="P83" i="41"/>
  <c r="P134" i="41"/>
  <c r="V83" i="41"/>
  <c r="V134" i="41"/>
  <c r="Z83" i="41"/>
  <c r="Z134" i="41"/>
  <c r="AD83" i="41"/>
  <c r="AD134" i="41"/>
  <c r="AH83" i="41"/>
  <c r="AH134" i="41"/>
  <c r="AL83" i="41"/>
  <c r="AL134" i="41"/>
  <c r="AP83" i="41"/>
  <c r="AP134" i="41"/>
  <c r="E92" i="41"/>
  <c r="J89" i="41"/>
  <c r="E89" i="41" s="1"/>
  <c r="F104" i="41"/>
  <c r="F101" i="41" s="1"/>
  <c r="D104" i="41"/>
  <c r="D101" i="41" s="1"/>
  <c r="E101" i="41"/>
  <c r="F110" i="41"/>
  <c r="F107" i="41" s="1"/>
  <c r="G116" i="41"/>
  <c r="G113" i="41" s="1"/>
  <c r="F128" i="41"/>
  <c r="F125" i="41" s="1"/>
  <c r="D128" i="41"/>
  <c r="D125" i="41" s="1"/>
  <c r="E125" i="41"/>
  <c r="H134" i="41"/>
  <c r="S134" i="41"/>
  <c r="S131" i="41" s="1"/>
  <c r="AB134" i="41"/>
  <c r="AB131" i="41" s="1"/>
  <c r="AJ134" i="41"/>
  <c r="B142" i="41"/>
  <c r="B139" i="41" s="1"/>
  <c r="H139" i="41"/>
  <c r="E142" i="41"/>
  <c r="J139" i="41"/>
  <c r="H151" i="41"/>
  <c r="B154" i="41"/>
  <c r="B151" i="41" s="1"/>
  <c r="E154" i="41"/>
  <c r="J151" i="41"/>
  <c r="L180" i="41"/>
  <c r="L151" i="41"/>
  <c r="L205" i="41" s="1"/>
  <c r="R180" i="41"/>
  <c r="R151" i="41"/>
  <c r="R205" i="41" s="1"/>
  <c r="G168" i="41"/>
  <c r="J205" i="41"/>
  <c r="J180" i="41"/>
  <c r="M205" i="41"/>
  <c r="M202" i="41" s="1"/>
  <c r="M15" i="41"/>
  <c r="P205" i="41"/>
  <c r="P180" i="41"/>
  <c r="S205" i="41"/>
  <c r="S180" i="41"/>
  <c r="S177" i="41" s="1"/>
  <c r="S15" i="41"/>
  <c r="V205" i="41"/>
  <c r="Y180" i="41"/>
  <c r="Y15" i="41"/>
  <c r="AB180" i="41"/>
  <c r="AE180" i="41"/>
  <c r="AE15" i="41"/>
  <c r="AH205" i="41"/>
  <c r="AH180" i="41"/>
  <c r="AK205" i="41"/>
  <c r="AK202" i="41" s="1"/>
  <c r="AK15" i="41"/>
  <c r="AP205" i="41"/>
  <c r="AP180" i="41"/>
  <c r="C26" i="41"/>
  <c r="I134" i="41"/>
  <c r="G29" i="41"/>
  <c r="Y190" i="41"/>
  <c r="F32" i="41"/>
  <c r="G38" i="41"/>
  <c r="F41" i="41"/>
  <c r="F50" i="41"/>
  <c r="D50" i="41"/>
  <c r="D47" i="41" s="1"/>
  <c r="E47" i="41"/>
  <c r="F52" i="41"/>
  <c r="D52" i="41"/>
  <c r="G53" i="41"/>
  <c r="B53" i="41"/>
  <c r="D53" i="41"/>
  <c r="F56" i="41"/>
  <c r="E62" i="41"/>
  <c r="N134" i="41"/>
  <c r="T134" i="41"/>
  <c r="G68" i="41"/>
  <c r="G65" i="41" s="1"/>
  <c r="F79" i="41"/>
  <c r="F76" i="41" s="1"/>
  <c r="D79" i="41"/>
  <c r="D76" i="41" s="1"/>
  <c r="E76" i="41"/>
  <c r="B86" i="41"/>
  <c r="B83" i="41" s="1"/>
  <c r="B92" i="41"/>
  <c r="B89" i="41" s="1"/>
  <c r="G95" i="41"/>
  <c r="F98" i="41"/>
  <c r="C101" i="41"/>
  <c r="C92" i="41"/>
  <c r="G104" i="41"/>
  <c r="G101" i="41" s="1"/>
  <c r="F116" i="41"/>
  <c r="F113" i="41" s="1"/>
  <c r="D116" i="41"/>
  <c r="D113" i="41" s="1"/>
  <c r="E113" i="41"/>
  <c r="F122" i="41"/>
  <c r="F119" i="41" s="1"/>
  <c r="G128" i="41"/>
  <c r="G125" i="41" s="1"/>
  <c r="M134" i="41"/>
  <c r="M131" i="41" s="1"/>
  <c r="X134" i="41"/>
  <c r="AF134" i="41"/>
  <c r="AN134" i="41"/>
  <c r="AN131" i="41" s="1"/>
  <c r="K182" i="41"/>
  <c r="K207" i="41"/>
  <c r="O207" i="41"/>
  <c r="O182" i="41"/>
  <c r="O177" i="41" s="1"/>
  <c r="O131" i="41"/>
  <c r="W207" i="41"/>
  <c r="W182" i="41"/>
  <c r="AA182" i="41"/>
  <c r="AA207" i="41"/>
  <c r="AE182" i="41"/>
  <c r="AE207" i="41"/>
  <c r="AM182" i="41"/>
  <c r="AM207" i="41"/>
  <c r="F148" i="41"/>
  <c r="D148" i="41"/>
  <c r="D145" i="41" s="1"/>
  <c r="E145" i="41"/>
  <c r="G148" i="41"/>
  <c r="O202" i="41"/>
  <c r="V180" i="41"/>
  <c r="AB205" i="41"/>
  <c r="S207" i="41"/>
  <c r="AG182" i="41"/>
  <c r="AG207" i="41"/>
  <c r="AK182" i="41"/>
  <c r="AK207" i="41"/>
  <c r="AO182" i="41"/>
  <c r="AO207" i="41"/>
  <c r="C145" i="41"/>
  <c r="C142" i="41"/>
  <c r="U205" i="41"/>
  <c r="U202" i="41" s="1"/>
  <c r="U177" i="41"/>
  <c r="B174" i="41"/>
  <c r="B171" i="41" s="1"/>
  <c r="B159" i="41"/>
  <c r="F162" i="41"/>
  <c r="F174" i="41" s="1"/>
  <c r="F171" i="41" s="1"/>
  <c r="I182" i="41"/>
  <c r="Q182" i="41"/>
  <c r="Y182" i="41"/>
  <c r="Y188" i="41" s="1"/>
  <c r="Y194" i="41" s="1"/>
  <c r="Y200" i="41" s="1"/>
  <c r="K205" i="41"/>
  <c r="K180" i="41"/>
  <c r="K177" i="41" s="1"/>
  <c r="N205" i="41"/>
  <c r="Q205" i="41"/>
  <c r="Q202" i="41" s="1"/>
  <c r="W205" i="41"/>
  <c r="W202" i="41" s="1"/>
  <c r="Z205" i="41"/>
  <c r="AC180" i="41"/>
  <c r="AC177" i="41" s="1"/>
  <c r="AI180" i="41"/>
  <c r="AI177" i="41" s="1"/>
  <c r="AL205" i="41"/>
  <c r="AO205" i="41"/>
  <c r="AO202" i="41" s="1"/>
  <c r="Y196" i="41"/>
  <c r="C174" i="41"/>
  <c r="C171" i="41" s="1"/>
  <c r="C159" i="41"/>
  <c r="E174" i="41"/>
  <c r="E171" i="41" s="1"/>
  <c r="G162" i="41"/>
  <c r="G174" i="41" s="1"/>
  <c r="G171" i="41" s="1"/>
  <c r="E159" i="41"/>
  <c r="F168" i="41"/>
  <c r="D168" i="41"/>
  <c r="D165" i="41" s="1"/>
  <c r="E165" i="41"/>
  <c r="J174" i="41"/>
  <c r="J171" i="41" s="1"/>
  <c r="H180" i="41"/>
  <c r="AF180" i="41"/>
  <c r="H186" i="41" l="1"/>
  <c r="H192" i="41" s="1"/>
  <c r="H198" i="41" s="1"/>
  <c r="G165" i="41"/>
  <c r="F165" i="41"/>
  <c r="G145" i="41"/>
  <c r="F145" i="41"/>
  <c r="X205" i="41"/>
  <c r="X180" i="41"/>
  <c r="X131" i="41"/>
  <c r="C86" i="41"/>
  <c r="C83" i="41" s="1"/>
  <c r="C89" i="41"/>
  <c r="T131" i="41"/>
  <c r="T205" i="41"/>
  <c r="F62" i="41"/>
  <c r="F59" i="41" s="1"/>
  <c r="D62" i="41"/>
  <c r="D59" i="41" s="1"/>
  <c r="E59" i="41"/>
  <c r="G62" i="41"/>
  <c r="G59" i="41" s="1"/>
  <c r="I205" i="41"/>
  <c r="I202" i="41" s="1"/>
  <c r="I180" i="41"/>
  <c r="I177" i="41" s="1"/>
  <c r="I131" i="41"/>
  <c r="AP177" i="41"/>
  <c r="AN180" i="41"/>
  <c r="AE177" i="41"/>
  <c r="AB177" i="41"/>
  <c r="Y177" i="41"/>
  <c r="Y183" i="41" s="1"/>
  <c r="Y189" i="41" s="1"/>
  <c r="Y195" i="41" s="1"/>
  <c r="Y201" i="41" s="1"/>
  <c r="Y186" i="41"/>
  <c r="Y192" i="41" s="1"/>
  <c r="Y198" i="41" s="1"/>
  <c r="G142" i="41"/>
  <c r="G155" i="41" s="1"/>
  <c r="E139" i="41"/>
  <c r="F142" i="41"/>
  <c r="F155" i="41" s="1"/>
  <c r="D142" i="41"/>
  <c r="D139" i="41" s="1"/>
  <c r="H131" i="41"/>
  <c r="B134" i="41"/>
  <c r="G92" i="41"/>
  <c r="F92" i="41"/>
  <c r="D92" i="41"/>
  <c r="D89" i="41" s="1"/>
  <c r="AM205" i="41"/>
  <c r="AM202" i="41" s="1"/>
  <c r="AM180" i="41"/>
  <c r="AM177" i="41" s="1"/>
  <c r="AM131" i="41"/>
  <c r="AG205" i="41"/>
  <c r="AG202" i="41" s="1"/>
  <c r="AG180" i="41"/>
  <c r="AG177" i="41" s="1"/>
  <c r="AG131" i="41"/>
  <c r="AA205" i="41"/>
  <c r="AA202" i="41" s="1"/>
  <c r="AA180" i="41"/>
  <c r="AA177" i="41" s="1"/>
  <c r="AA131" i="41"/>
  <c r="G35" i="41"/>
  <c r="F35" i="41"/>
  <c r="AP207" i="41"/>
  <c r="AP182" i="41"/>
  <c r="AN207" i="41"/>
  <c r="AN182" i="41"/>
  <c r="AL207" i="41"/>
  <c r="AL202" i="41" s="1"/>
  <c r="AL182" i="41"/>
  <c r="AJ207" i="41"/>
  <c r="AJ182" i="41"/>
  <c r="AH207" i="41"/>
  <c r="AH202" i="41" s="1"/>
  <c r="AH182" i="41"/>
  <c r="AF207" i="41"/>
  <c r="AF182" i="41"/>
  <c r="AD207" i="41"/>
  <c r="AD182" i="41"/>
  <c r="AB207" i="41"/>
  <c r="AB202" i="41" s="1"/>
  <c r="AB182" i="41"/>
  <c r="Z207" i="41"/>
  <c r="Z202" i="41" s="1"/>
  <c r="Z182" i="41"/>
  <c r="X207" i="41"/>
  <c r="X182" i="41"/>
  <c r="V207" i="41"/>
  <c r="V202" i="41" s="1"/>
  <c r="V182" i="41"/>
  <c r="T207" i="41"/>
  <c r="T182" i="41"/>
  <c r="R207" i="41"/>
  <c r="R202" i="41" s="1"/>
  <c r="R182" i="41"/>
  <c r="R131" i="41"/>
  <c r="P207" i="41"/>
  <c r="P182" i="41"/>
  <c r="P177" i="41" s="1"/>
  <c r="N207" i="41"/>
  <c r="N182" i="41"/>
  <c r="L207" i="41"/>
  <c r="L202" i="41" s="1"/>
  <c r="L182" i="41"/>
  <c r="L177" i="41" s="1"/>
  <c r="L131" i="41"/>
  <c r="G28" i="41"/>
  <c r="F28" i="41"/>
  <c r="D28" i="41"/>
  <c r="D23" i="41" s="1"/>
  <c r="H207" i="41"/>
  <c r="H182" i="41"/>
  <c r="H188" i="41" s="1"/>
  <c r="H194" i="41" s="1"/>
  <c r="H200" i="41" s="1"/>
  <c r="B136" i="41"/>
  <c r="B207" i="41" s="1"/>
  <c r="B182" i="41" s="1"/>
  <c r="AF202" i="41"/>
  <c r="H205" i="41"/>
  <c r="H202" i="41" s="1"/>
  <c r="E23" i="41"/>
  <c r="G9" i="41"/>
  <c r="E8" i="41"/>
  <c r="F9" i="41"/>
  <c r="AF177" i="41"/>
  <c r="G159" i="41"/>
  <c r="F159" i="41"/>
  <c r="AO180" i="41"/>
  <c r="AO177" i="41" s="1"/>
  <c r="AI205" i="41"/>
  <c r="AI202" i="41" s="1"/>
  <c r="AC205" i="41"/>
  <c r="AC202" i="41" s="1"/>
  <c r="W180" i="41"/>
  <c r="W177" i="41" s="1"/>
  <c r="Q180" i="41"/>
  <c r="Q177" i="41" s="1"/>
  <c r="N202" i="41"/>
  <c r="K202" i="41"/>
  <c r="C154" i="41"/>
  <c r="C151" i="41" s="1"/>
  <c r="C139" i="41"/>
  <c r="V177" i="41"/>
  <c r="AF131" i="41"/>
  <c r="N131" i="41"/>
  <c r="N180" i="41"/>
  <c r="G47" i="41"/>
  <c r="F47" i="41"/>
  <c r="C134" i="41"/>
  <c r="C131" i="41" s="1"/>
  <c r="C23" i="41"/>
  <c r="AP202" i="41"/>
  <c r="AN205" i="41"/>
  <c r="AK180" i="41"/>
  <c r="AK177" i="41" s="1"/>
  <c r="AH177" i="41"/>
  <c r="AE205" i="41"/>
  <c r="AE202" i="41" s="1"/>
  <c r="Y205" i="41"/>
  <c r="Y202" i="41" s="1"/>
  <c r="S202" i="41"/>
  <c r="P202" i="41"/>
  <c r="M180" i="41"/>
  <c r="M177" i="41" s="1"/>
  <c r="R177" i="41"/>
  <c r="D154" i="41"/>
  <c r="D151" i="41" s="1"/>
  <c r="E151" i="41"/>
  <c r="AJ180" i="41"/>
  <c r="AJ177" i="41" s="1"/>
  <c r="AJ131" i="41"/>
  <c r="AJ205" i="41"/>
  <c r="AJ202" i="41" s="1"/>
  <c r="F89" i="41"/>
  <c r="G89" i="41"/>
  <c r="AP131" i="41"/>
  <c r="AL131" i="41"/>
  <c r="AL180" i="41"/>
  <c r="AL177" i="41" s="1"/>
  <c r="AH131" i="41"/>
  <c r="AD205" i="41"/>
  <c r="AD131" i="41"/>
  <c r="AD180" i="41"/>
  <c r="AD177" i="41" s="1"/>
  <c r="Z131" i="41"/>
  <c r="Z180" i="41"/>
  <c r="Z177" i="41" s="1"/>
  <c r="V131" i="41"/>
  <c r="P131" i="41"/>
  <c r="E134" i="41"/>
  <c r="J131" i="41"/>
  <c r="G86" i="41"/>
  <c r="F86" i="41"/>
  <c r="D86" i="41"/>
  <c r="D83" i="41" s="1"/>
  <c r="E83" i="41"/>
  <c r="J207" i="41"/>
  <c r="J202" i="41" s="1"/>
  <c r="J182" i="41"/>
  <c r="J177" i="41" s="1"/>
  <c r="E136" i="41"/>
  <c r="H185" i="41"/>
  <c r="H191" i="41" s="1"/>
  <c r="H197" i="41" s="1"/>
  <c r="T180" i="41"/>
  <c r="T177" i="41" s="1"/>
  <c r="C15" i="41"/>
  <c r="G15" i="41" s="1"/>
  <c r="G26" i="41"/>
  <c r="D15" i="41"/>
  <c r="E207" i="41" l="1"/>
  <c r="F136" i="41"/>
  <c r="D136" i="41"/>
  <c r="D207" i="41" s="1"/>
  <c r="D182" i="41" s="1"/>
  <c r="G136" i="41"/>
  <c r="G134" i="41"/>
  <c r="F134" i="41"/>
  <c r="D134" i="41"/>
  <c r="E131" i="41"/>
  <c r="E205" i="41"/>
  <c r="F23" i="41"/>
  <c r="G23" i="41"/>
  <c r="T202" i="41"/>
  <c r="X202" i="41"/>
  <c r="C205" i="41"/>
  <c r="F83" i="41"/>
  <c r="G83" i="41"/>
  <c r="AD202" i="41"/>
  <c r="AN202" i="41"/>
  <c r="N177" i="41"/>
  <c r="F8" i="41"/>
  <c r="G8" i="41"/>
  <c r="B131" i="41"/>
  <c r="B205" i="41"/>
  <c r="G139" i="41"/>
  <c r="F139" i="41"/>
  <c r="AN177" i="41"/>
  <c r="X177" i="41"/>
  <c r="H177" i="41"/>
  <c r="H183" i="41" s="1"/>
  <c r="H189" i="41" s="1"/>
  <c r="H195" i="41" s="1"/>
  <c r="H201" i="41" s="1"/>
  <c r="B202" i="41" l="1"/>
  <c r="B180" i="41"/>
  <c r="B177" i="41" s="1"/>
  <c r="G205" i="41"/>
  <c r="F205" i="41"/>
  <c r="E180" i="41"/>
  <c r="E202" i="41"/>
  <c r="D131" i="41"/>
  <c r="D205" i="41"/>
  <c r="F207" i="41"/>
  <c r="G207" i="41"/>
  <c r="E182" i="41"/>
  <c r="C202" i="41"/>
  <c r="C180" i="41"/>
  <c r="C177" i="41" s="1"/>
  <c r="F131" i="41"/>
  <c r="G131" i="41"/>
  <c r="F182" i="41" l="1"/>
  <c r="G182" i="41"/>
  <c r="G180" i="41"/>
  <c r="E177" i="41"/>
  <c r="F180" i="41"/>
  <c r="D202" i="41"/>
  <c r="D180" i="41"/>
  <c r="D177" i="41" s="1"/>
  <c r="F202" i="41"/>
  <c r="G202" i="41"/>
  <c r="F177" i="41" l="1"/>
  <c r="G177" i="41"/>
</calcChain>
</file>

<file path=xl/sharedStrings.xml><?xml version="1.0" encoding="utf-8"?>
<sst xmlns="http://schemas.openxmlformats.org/spreadsheetml/2006/main" count="278" uniqueCount="90">
  <si>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</si>
  <si>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</si>
  <si>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</si>
  <si>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</si>
  <si>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</si>
  <si>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</si>
  <si>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</si>
  <si>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</si>
  <si>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</si>
  <si>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</si>
  <si>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</si>
  <si>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</si>
  <si>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</si>
  <si>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</si>
  <si>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</si>
  <si>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</si>
  <si>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</si>
  <si>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</si>
  <si>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</si>
  <si>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</si>
  <si>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</si>
  <si>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</si>
  <si>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</si>
  <si>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</si>
  <si>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</si>
  <si>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</si>
  <si>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в том числе</t>
  </si>
  <si>
    <t>в т.ч. МБ в части софинансирования</t>
  </si>
  <si>
    <t>бюджет ХМАО – Югры</t>
  </si>
  <si>
    <t>Подпрограмма 1. «Автомобильный транспорт»</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</si>
  <si>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</si>
  <si>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</si>
  <si>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</si>
  <si>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</si>
  <si>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</si>
  <si>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</si>
  <si>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Итого по подпрограмме 2</t>
  </si>
  <si>
    <t>Подпрограмма 3. «Безопасность дорожного движения»</t>
  </si>
  <si>
    <t>Итого по подпрограмме 3</t>
  </si>
  <si>
    <t>бюджет города Когалыма (МБ)</t>
  </si>
  <si>
    <t>Проекты, портфели проектов города Когалыма:</t>
  </si>
  <si>
    <t>в том числе инвестиции в объекты муниципальной собственности</t>
  </si>
  <si>
    <t>Прочие расходы</t>
  </si>
  <si>
    <t>И.А.Цыганкова, тел. 93-790</t>
  </si>
  <si>
    <t>Директор МКУ "УЖКХ города Когалыма"</t>
  </si>
  <si>
    <t>Процессная часть</t>
  </si>
  <si>
    <t>1.1. Организация пассажирских перевозок автомобильным транспортом общего пользования по городским маршрутам (I)</t>
  </si>
  <si>
    <t>3.1.1. Обеспечение бесперебойного функционирования системы фотовидеофиксации</t>
  </si>
  <si>
    <t>Э.Н.Голубцов</t>
  </si>
  <si>
    <t>Процессная часть в целом по муниципальной программе</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</si>
  <si>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</si>
  <si>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</si>
  <si>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</si>
  <si>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t>
  </si>
  <si>
    <t xml:space="preserve">2.3.3. Приобретение, монтаж, ремонт и техническое обслуживание информационных табло </t>
  </si>
  <si>
    <t>Подпрограмма 4. «Повышение доступности и безопасности транспортных услуг, оказываемых с использованием воздушного транспорта»</t>
  </si>
  <si>
    <t>4.1.1. Субсидии на финансовое обеспечение затрат организациям воздушного транспорта</t>
  </si>
  <si>
    <t>Итого по подпрограмме 4</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</si>
  <si>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</si>
  <si>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План на
 2023 год, тыс.руб.</t>
  </si>
  <si>
    <t>2.2.1. Строительство сетей наружного освещения участка автомобильной дороги по улице Центральная в городе Когалыме</t>
  </si>
  <si>
    <t>2.2.2. Строительство сетей наружного освещения участка автомобильных дорог по улице Авиаторов в городе Когалыме (в том числе ПИР)</t>
  </si>
  <si>
    <t>2.2.3. Строительство сетей наружного освещения участков автомобильных дорог по улице Лангепасская в городе Когалыме (в том числе ПИР)</t>
  </si>
  <si>
    <t>2.3.4. Выполнение мероприятий по актуализации программы комплексного развития транспортной инфраструктуры города Когалыма</t>
  </si>
  <si>
    <t>2.1.3. Реконструкция участков автомобильных дорог улица Дорожников и улица Романтиков (в том числе ПИР)</t>
  </si>
  <si>
    <r>
      <rPr>
        <b/>
        <sz val="14"/>
        <color theme="1"/>
        <rFont val="Times New Roman"/>
        <family val="1"/>
        <charset val="204"/>
      </rPr>
      <t>МУ "УКС г.Когалыма":</t>
    </r>
    <r>
      <rPr>
        <sz val="14"/>
        <color theme="1"/>
        <rFont val="Times New Roman"/>
        <family val="1"/>
        <charset val="204"/>
      </rPr>
      <t xml:space="preserve">
Заключение контракта планируется после подписания контракта на ремонт автомобильных дорог.</t>
    </r>
  </si>
  <si>
    <r>
      <t xml:space="preserve">МКУ "ЕДДС г.Когалыма":
</t>
    </r>
    <r>
      <rPr>
        <sz val="14"/>
        <color theme="1"/>
        <rFont val="Times New Roman"/>
        <family val="1"/>
        <charset val="204"/>
      </rPr>
      <t>Отклонение факта от плана сложилось в результате оплаты электрической энергии по факту потребления комплексами фотовидеофиксации города Когалыма</t>
    </r>
  </si>
  <si>
    <r>
      <rPr>
        <b/>
        <sz val="14"/>
        <color theme="1"/>
        <rFont val="Times New Roman"/>
        <family val="1"/>
        <charset val="204"/>
      </rPr>
      <t>МУ "УКС г.Когалыма":</t>
    </r>
    <r>
      <rPr>
        <sz val="14"/>
        <color theme="1"/>
        <rFont val="Times New Roman"/>
        <family val="1"/>
        <charset val="204"/>
      </rPr>
      <t xml:space="preserve">
Ведется определение приоритетных участков автомобильных дорог, подлежащих ремонту.</t>
    </r>
  </si>
  <si>
    <t>2.1.4. Реконструкция развязки Восточная (проспект Нефтяников, улица Ноябрьская)</t>
  </si>
  <si>
    <t>2.1.5. Капитальный ремонт объекта "Путепровод на км 0+468 автодороги Повховское шоссе в городе Когалыме</t>
  </si>
  <si>
    <t>2.3.5. Обустройство и модернизация светофорных объектов</t>
  </si>
  <si>
    <r>
      <t xml:space="preserve">МКУ "УЖКХ г.Когалыма":
</t>
    </r>
    <r>
      <rPr>
        <sz val="13"/>
        <color theme="1"/>
        <rFont val="Times New Roman"/>
        <family val="1"/>
        <charset val="204"/>
      </rPr>
      <t>На основании решения Думы г.Когалыма от 28.02.2023 №240-ГД выделены дополнительные плановые ассигнования на: 
- модернизацию светофорных объектов на  перекрестке улиц Мира и Повха в сумме 1890,6 тыс.руб.;
- выполнение работ по установке светофорного объектав районе ледового дворца "Айсберг", расположенного по ул.Степана Повха в сумме 945,3 тыс.руб.</t>
    </r>
  </si>
  <si>
    <t>Отчет о ходе реализации муниципальной программы «Развитие транспортной системы города Когалыма» по состоянию на 01.04.2023</t>
  </si>
  <si>
    <t>План на 01.04.2023</t>
  </si>
  <si>
    <t>Профинансировано на 01.04.2023</t>
  </si>
  <si>
    <t>Кассовый расход на 01.04.2023</t>
  </si>
  <si>
    <r>
      <rPr>
        <b/>
        <sz val="14"/>
        <color theme="1"/>
        <rFont val="Times New Roman"/>
        <family val="1"/>
        <charset val="204"/>
      </rPr>
      <t>МКУ "УЖКХ г.Когалыма":</t>
    </r>
    <r>
      <rPr>
        <sz val="14"/>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с ИП Шахбазовым Фикрет Таха оглы заключены МК от 28.11.2022:
- 0187300013722000190 на сумму 12 185,822 тыс.руб. (сумма финансирования в 2023 году 11 190,19 тыс.руб.);
- 0187300013722000192 на сумму 12 337,393 тыс.руб. (сумма финансирования в 2023 году 11 287,551 тыс.руб.).
С ООО "Когалымская городская типография" заключен контракт от 15.03.2023 №24 на поставку полиграфической продукции (баннеров остановочных) на сумму 544,69 тыс.руб.</t>
    </r>
  </si>
  <si>
    <t>2.1. Строительство, реконструкция, капитальный ремонт и ремонт автомобильных дорог общего  пользования местного значения (II, 1, 2)</t>
  </si>
  <si>
    <r>
      <rPr>
        <b/>
        <sz val="14"/>
        <color theme="1"/>
        <rFont val="Times New Roman"/>
        <family val="1"/>
        <charset val="204"/>
      </rPr>
      <t>МУ "УКС г.Когалыма":</t>
    </r>
    <r>
      <rPr>
        <sz val="14"/>
        <color theme="1"/>
        <rFont val="Times New Roman"/>
        <family val="1"/>
        <charset val="204"/>
      </rPr>
      <t xml:space="preserve">
1. Муниципальный контракт №0187300013721000151 от 09.09.2022 на выполнение проектно-изыскательских работ: 
- цена контракта 4 540,54 тыс. руб., 
- срок окончания работ - 89 календарных дней с даты заключения Контракта (06.12.2022),
- ведется выполнение работ.
2. Договор №КГ-106.23 от 28.03.2023 на осуществление технологического присоединения к электрическим сетям объекта на сумму 41,89 тыс. руб., срок окончания оказания услуг 12.05.2023, перечислен аванс 45% от цены договора.</t>
    </r>
  </si>
  <si>
    <r>
      <rPr>
        <b/>
        <sz val="14"/>
        <color theme="1"/>
        <rFont val="Times New Roman"/>
        <family val="1"/>
        <charset val="204"/>
      </rPr>
      <t>МУ "УКС г.Когалыма":</t>
    </r>
    <r>
      <rPr>
        <sz val="14"/>
        <color theme="1"/>
        <rFont val="Times New Roman"/>
        <family val="1"/>
        <charset val="204"/>
      </rPr>
      <t xml:space="preserve">
Ведется подготовка электронного аукциона, который будет размещен после доведения плановых ассигнований из бюджета ХМАО-Югры. </t>
    </r>
  </si>
  <si>
    <t>2.2. Строительство, реконструкция, капитальный ремонт, ремонт сетей наружного освещения автомобильных дорог общего пользования местного значения (3)</t>
  </si>
  <si>
    <r>
      <rPr>
        <b/>
        <sz val="14"/>
        <color theme="1"/>
        <rFont val="Times New Roman"/>
        <family val="1"/>
        <charset val="204"/>
      </rPr>
      <t>МУ "УКС г.Когалыма":</t>
    </r>
    <r>
      <rPr>
        <sz val="14"/>
        <color theme="1"/>
        <rFont val="Times New Roman"/>
        <family val="1"/>
        <charset val="204"/>
      </rPr>
      <t xml:space="preserve">
Аукционная документация направлена в отдел муниципального заказа Администрации города Когалыма на размещение.</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</si>
  <si>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№2/2023 от 26.01.2023 на корректировку проекта:
- цена контракта 394,33 тыс. руб.,
- срок окончания выполнения работ 20.03.2023,
- работы выполнены и оплачены в полном объеме.
2. Ведется подготовка аукционной документации на строительство объекта.</t>
    </r>
  </si>
  <si>
    <r>
      <rPr>
        <b/>
        <sz val="14"/>
        <color theme="1"/>
        <rFont val="Times New Roman"/>
        <family val="1"/>
        <charset val="204"/>
      </rPr>
      <t>МУ "УКС г.Когалыма":</t>
    </r>
    <r>
      <rPr>
        <sz val="14"/>
        <color theme="1"/>
        <rFont val="Times New Roman"/>
        <family val="1"/>
        <charset val="204"/>
      </rPr>
      <t xml:space="preserve">
1. Муниципальный контракт №1/2023 от 26.01.2023 на корректировку проекта:
- цена контракта 299,12 тыс. руб.,
- срок окончания выполнения работ 20.03.2023,
- работы выполнены и оплачены в полном объеме.
2. Ведется подготовка аукционной документации на строительство объекта.</t>
    </r>
  </si>
  <si>
    <t>2.3. Обеспечение функционирования сети автомобильных дорог общего пользования местного значения (4, 5, 6, 7)</t>
  </si>
  <si>
    <r>
      <rPr>
        <b/>
        <sz val="14"/>
        <rFont val="Times New Roman"/>
        <family val="1"/>
        <charset val="204"/>
      </rPr>
      <t>МБУ "КСАТ":</t>
    </r>
    <r>
      <rPr>
        <sz val="14"/>
        <rFont val="Times New Roman"/>
        <family val="1"/>
        <charset val="204"/>
      </rPr>
      <t xml:space="preserve">
Отклонение от плана составляет  17 219,28 тыс. руб. в том числе:
1. 6 126,68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2 506,96 тыс. руб.  -неисполнение субсидии по статье начисления на оплату труда возникло в связи с оплатой страховых взносов в апреле 2023 г.
3. 14,34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1 274,13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204,28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207,47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52,18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4 906,37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1 573,62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2. Оплата счетов за приобретение запасных частей  произведена по факту поставки товара. 3 Оплата за приобретение шин, будет по факту поставки товара
10. 89,89 тыс. руб. - неисполнение по статье расходов прочие расходы  оплата налога на имущество произведена  согласно с поданной декларации , а также уплата налогов, гос.пошлин и сборов, разного рода платежей произведена согласно фактической потребности в спец.разрешениях
11. 53,49 тыс. руб. неисполнение по статье расходов  пособий по уходу за ребенком инвалидом, оплата  произведена по факту предоставленных документов
12.  125,37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60,0 тыс. руб. неисполнение субсидии по статье  расходов на приобретение мягкого инвентаря, оплата будет произведена по факту поставки товара
14. 24,5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r>
  </si>
  <si>
    <r>
      <rPr>
        <b/>
        <sz val="14"/>
        <color theme="1"/>
        <rFont val="Times New Roman"/>
        <family val="1"/>
        <charset val="204"/>
      </rPr>
      <t>МКУ "УЖКХ г.Когалыма":</t>
    </r>
    <r>
      <rPr>
        <sz val="14"/>
        <color theme="1"/>
        <rFont val="Times New Roman"/>
        <family val="1"/>
        <charset val="204"/>
      </rPr>
      <t xml:space="preserve">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23.12.2022 №0187300013722000223 на сумму 27 125,20 тыс.руб.
С АО "Газпром энергосбыт Тюмень" на организацию освещения светофорных объектов заключен контракт от 30.12.2022 №ЭС1902000061/23 на сумму 802,4 тыс.руб.
На основании решения Думы г.Когалыма от 28.02.2023 №240-ГД выделены дополнительные плановые ассигнования на обеспечение электроэнергией светофорных объектов в сумме 53,9 тыс.руб.
Оплата работ по оперативному, техническому обслуживанию и текущему ремонту электрооборудования светофорных объектов, а также потребленной электроэнергии светофорных объектов г.Когалыма производится по факту на основании счетов-фактур.</t>
    </r>
  </si>
  <si>
    <r>
      <rPr>
        <b/>
        <sz val="14"/>
        <color theme="1"/>
        <rFont val="Times New Roman"/>
        <family val="1"/>
        <charset val="204"/>
      </rPr>
      <t>МКУ "УЖКХ г.Когалыма":</t>
    </r>
    <r>
      <rPr>
        <sz val="14"/>
        <color theme="1"/>
        <rFont val="Times New Roman"/>
        <family val="1"/>
        <charset val="204"/>
      </rPr>
      <t xml:space="preserve">
С ПАО "РОСТЕЛЕКОМ" заключен контракт на обслуживание (абонентскую плату) сим-карт информационных табло, установленных на остановочных павильонах от 22.12.2022 №1273/1-GSM на сумму 201,6т.р.
С ООО "Умный транспорт" заключен контракт от 10.01.2023 №14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30,0 тыс.руб.</t>
    </r>
  </si>
  <si>
    <r>
      <t xml:space="preserve">МКУ "УЖКХ г.Когалыма":
</t>
    </r>
    <r>
      <rPr>
        <sz val="13"/>
        <color theme="1"/>
        <rFont val="Times New Roman"/>
        <family val="1"/>
        <charset val="204"/>
      </rPr>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1 231,966 тыс.руб. Дата окончания исполнения контракта 26.11.2023.</t>
    </r>
  </si>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</sst>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 numFmtId="170" formatCode="#,##0.0"/>
    <numFmt numFmtId="171" formatCode="#,##0.00\ _₽"/>
  </numFmts>
  <fonts count="3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
      <b/>
      <sz val="13"/>
      <name val="Times New Roman"/>
      <family val="1"/>
      <charset val="204"/>
    </font>
    <font>
      <sz val="16"/>
      <color theme="1"/>
      <name val="Times New Roman"/>
      <family val="1"/>
      <charset val="204"/>
    </font>
    <font>
      <b/>
      <sz val="16"/>
      <color theme="1"/>
      <name val="Times New Roman"/>
      <family val="1"/>
      <charset val="204"/>
    </font>
    <font>
      <sz val="14"/>
      <color theme="1"/>
      <name val="Times New Roman"/>
      <family val="1"/>
      <charset val="204"/>
    </font>
    <font>
      <sz val="13"/>
      <color rgb="FF000000"/>
      <name val="Times New Roman"/>
      <family val="1"/>
      <charset val="204"/>
    </font>
    <font>
      <sz val="13"/>
      <name val="Times New Roman"/>
      <family val="1"/>
      <charset val="204"/>
    </font>
    <font>
      <sz val="16"/>
      <name val="Times New Roman"/>
      <family val="1"/>
      <charset val="204"/>
    </font>
    <font>
      <b/>
      <sz val="16"/>
      <name val="Times New Roman"/>
      <family val="1"/>
      <charset val="204"/>
    </font>
    <font>
      <i/>
      <sz val="11"/>
      <name val="Times New Roman"/>
      <family val="1"/>
      <charset val="204"/>
    </font>
    <font>
      <sz val="14"/>
      <name val="Times New Roman"/>
      <family val="1"/>
      <charset val="204"/>
    </font>
    <font>
      <b/>
      <sz val="14"/>
      <color theme="1"/>
      <name val="Times New Roman"/>
      <family val="1"/>
      <charset val="204"/>
    </font>
    <font>
      <b/>
      <sz val="18"/>
      <name val="Times New Roman"/>
      <family val="1"/>
      <charset val="204"/>
    </font>
    <font>
      <sz val="13"/>
      <color theme="1"/>
      <name val="Times New Roman"/>
    </font>
    <font>
      <sz val="13"/>
      <color rgb="FF000000"/>
      <name val="Times New Roman"/>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ABF3CC"/>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0">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9" fillId="0" borderId="0" applyFont="0" applyFill="0" applyBorder="0" applyAlignment="0" applyProtection="0"/>
    <xf numFmtId="169" fontId="6" fillId="0" borderId="0" applyFont="0" applyFill="0" applyBorder="0" applyAlignment="0" applyProtection="0"/>
    <xf numFmtId="0" fontId="2" fillId="0" borderId="0"/>
    <xf numFmtId="0" fontId="1" fillId="0" borderId="0"/>
  </cellStyleXfs>
  <cellXfs count="161">
    <xf numFmtId="0" fontId="0" fillId="0" borderId="0" xfId="0"/>
    <xf numFmtId="0" fontId="21" fillId="4" borderId="3" xfId="0" applyFont="1" applyFill="1" applyBorder="1" applyAlignment="1">
      <alignment horizontal="left" vertical="center" wrapText="1"/>
    </xf>
    <xf numFmtId="0" fontId="0" fillId="4" borderId="0" xfId="0" applyFill="1"/>
    <xf numFmtId="4" fontId="22" fillId="0" borderId="1" xfId="0" applyNumberFormat="1" applyFont="1" applyBorder="1" applyAlignment="1">
      <alignment horizontal="center" vertical="center"/>
    </xf>
    <xf numFmtId="0" fontId="24" fillId="4" borderId="9" xfId="1" applyFont="1" applyFill="1" applyBorder="1" applyAlignment="1" applyProtection="1">
      <alignment horizontal="left" vertical="center"/>
    </xf>
    <xf numFmtId="170" fontId="27" fillId="4" borderId="8" xfId="2" applyNumberFormat="1" applyFont="1" applyFill="1" applyBorder="1" applyAlignment="1" applyProtection="1">
      <alignment horizontal="center" vertical="center" wrapText="1"/>
    </xf>
    <xf numFmtId="170" fontId="27" fillId="4" borderId="8" xfId="1" applyNumberFormat="1" applyFont="1" applyFill="1" applyBorder="1" applyAlignment="1" applyProtection="1">
      <alignment horizontal="center" vertical="center" wrapText="1"/>
    </xf>
    <xf numFmtId="171" fontId="27" fillId="4" borderId="8" xfId="2" applyNumberFormat="1" applyFont="1" applyFill="1" applyBorder="1" applyAlignment="1" applyProtection="1">
      <alignment horizontal="center" vertical="center" wrapText="1"/>
    </xf>
    <xf numFmtId="165" fontId="27" fillId="4" borderId="8" xfId="1" applyNumberFormat="1" applyFont="1" applyFill="1" applyBorder="1" applyAlignment="1" applyProtection="1">
      <alignment horizontal="center" vertical="center" wrapText="1"/>
    </xf>
    <xf numFmtId="165" fontId="27" fillId="4" borderId="10" xfId="1" applyNumberFormat="1" applyFont="1" applyFill="1" applyBorder="1" applyAlignment="1" applyProtection="1">
      <alignment horizontal="center" vertical="center" wrapText="1"/>
    </xf>
    <xf numFmtId="165" fontId="21" fillId="4" borderId="1" xfId="1" applyNumberFormat="1" applyFont="1" applyFill="1" applyBorder="1" applyAlignment="1" applyProtection="1">
      <alignment horizontal="left" vertical="top" wrapText="1"/>
    </xf>
    <xf numFmtId="0" fontId="0" fillId="0" borderId="0" xfId="0" applyFont="1" applyFill="1"/>
    <xf numFmtId="0" fontId="0" fillId="4" borderId="0" xfId="0" applyFont="1" applyFill="1"/>
    <xf numFmtId="0" fontId="11" fillId="0" borderId="0" xfId="29" applyFont="1"/>
    <xf numFmtId="0" fontId="11" fillId="0" borderId="0" xfId="29" applyFont="1" applyAlignment="1">
      <alignment horizontal="center"/>
    </xf>
    <xf numFmtId="0" fontId="14" fillId="0" borderId="1" xfId="29" applyFont="1" applyBorder="1" applyAlignment="1">
      <alignment horizontal="center" vertical="center" wrapText="1"/>
    </xf>
    <xf numFmtId="0" fontId="12" fillId="0" borderId="4" xfId="29" applyFont="1" applyBorder="1" applyAlignment="1">
      <alignment horizontal="center" vertical="center" wrapText="1"/>
    </xf>
    <xf numFmtId="0" fontId="11" fillId="0" borderId="1" xfId="29" applyFont="1" applyFill="1" applyBorder="1" applyAlignment="1">
      <alignment horizontal="center" vertical="center" wrapText="1"/>
    </xf>
    <xf numFmtId="0" fontId="11" fillId="2" borderId="1" xfId="29" applyFont="1" applyFill="1" applyBorder="1" applyAlignment="1">
      <alignment horizontal="center" vertical="center" wrapText="1"/>
    </xf>
    <xf numFmtId="0" fontId="11" fillId="0" borderId="1" xfId="29" applyFont="1" applyBorder="1"/>
    <xf numFmtId="0" fontId="12" fillId="0" borderId="1" xfId="29" applyFont="1" applyBorder="1" applyAlignment="1">
      <alignment horizontal="center" vertical="center" wrapText="1"/>
    </xf>
    <xf numFmtId="0" fontId="23" fillId="7" borderId="1" xfId="29" applyFont="1" applyFill="1" applyBorder="1"/>
    <xf numFmtId="0" fontId="23" fillId="7" borderId="0" xfId="29" applyFont="1" applyFill="1"/>
    <xf numFmtId="0" fontId="18" fillId="5" borderId="1" xfId="29" applyFont="1" applyFill="1" applyBorder="1" applyAlignment="1">
      <alignment horizontal="left" vertical="center" wrapText="1"/>
    </xf>
    <xf numFmtId="4" fontId="14" fillId="5" borderId="1" xfId="29" applyNumberFormat="1" applyFont="1" applyFill="1" applyBorder="1" applyAlignment="1">
      <alignment horizontal="center" vertical="center" wrapText="1"/>
    </xf>
    <xf numFmtId="0" fontId="14" fillId="3" borderId="0" xfId="29" applyFont="1" applyFill="1"/>
    <xf numFmtId="0" fontId="14" fillId="0" borderId="1" xfId="29" applyFont="1" applyFill="1" applyBorder="1" applyAlignment="1">
      <alignment horizontal="left" vertical="top" wrapText="1"/>
    </xf>
    <xf numFmtId="4" fontId="14" fillId="0" borderId="1" xfId="29" applyNumberFormat="1" applyFont="1" applyFill="1" applyBorder="1" applyAlignment="1">
      <alignment horizontal="center" vertical="top" wrapText="1"/>
    </xf>
    <xf numFmtId="0" fontId="11" fillId="3" borderId="0" xfId="29" applyFont="1" applyFill="1"/>
    <xf numFmtId="0" fontId="11" fillId="0" borderId="1" xfId="29" applyFont="1" applyFill="1" applyBorder="1" applyAlignment="1">
      <alignment horizontal="left" vertical="top" wrapText="1"/>
    </xf>
    <xf numFmtId="168" fontId="11" fillId="0"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wrapText="1"/>
    </xf>
    <xf numFmtId="0" fontId="11" fillId="3" borderId="1" xfId="29" applyFont="1" applyFill="1" applyBorder="1"/>
    <xf numFmtId="0" fontId="11" fillId="2" borderId="1" xfId="29" applyFont="1" applyFill="1" applyBorder="1"/>
    <xf numFmtId="0" fontId="11" fillId="0" borderId="1" xfId="29" applyFont="1" applyFill="1" applyBorder="1"/>
    <xf numFmtId="0" fontId="11" fillId="0" borderId="1" xfId="29" applyFont="1" applyFill="1" applyBorder="1" applyAlignment="1">
      <alignment horizontal="left" vertical="center" wrapText="1"/>
    </xf>
    <xf numFmtId="4" fontId="11" fillId="3" borderId="1" xfId="29" applyNumberFormat="1" applyFont="1" applyFill="1" applyBorder="1" applyAlignment="1">
      <alignment horizontal="center"/>
    </xf>
    <xf numFmtId="4" fontId="11" fillId="2" borderId="1" xfId="29" applyNumberFormat="1" applyFont="1" applyFill="1" applyBorder="1" applyAlignment="1">
      <alignment horizontal="center"/>
    </xf>
    <xf numFmtId="4" fontId="11" fillId="0" borderId="1" xfId="29" applyNumberFormat="1" applyFont="1" applyFill="1" applyBorder="1" applyAlignment="1">
      <alignment horizontal="center"/>
    </xf>
    <xf numFmtId="0" fontId="11" fillId="2" borderId="1" xfId="29" applyFont="1" applyFill="1" applyBorder="1" applyAlignment="1">
      <alignment horizontal="center" vertical="center"/>
    </xf>
    <xf numFmtId="0" fontId="13" fillId="0" borderId="1" xfId="29" applyFont="1" applyFill="1" applyBorder="1" applyAlignment="1">
      <alignment horizontal="left" vertical="center" wrapText="1"/>
    </xf>
    <xf numFmtId="168" fontId="13" fillId="0" borderId="1" xfId="29" applyNumberFormat="1" applyFont="1" applyFill="1" applyBorder="1" applyAlignment="1">
      <alignment horizontal="center" vertical="center" wrapText="1"/>
    </xf>
    <xf numFmtId="4" fontId="13" fillId="0" borderId="1" xfId="29" applyNumberFormat="1" applyFont="1" applyFill="1" applyBorder="1" applyAlignment="1">
      <alignment horizontal="center" vertical="center" wrapText="1"/>
    </xf>
    <xf numFmtId="0" fontId="13" fillId="3" borderId="1" xfId="29" applyFont="1" applyFill="1" applyBorder="1"/>
    <xf numFmtId="0" fontId="13" fillId="2" borderId="1" xfId="29" applyFont="1" applyFill="1" applyBorder="1"/>
    <xf numFmtId="0" fontId="13" fillId="0" borderId="1" xfId="29" applyFont="1" applyFill="1" applyBorder="1"/>
    <xf numFmtId="0" fontId="13" fillId="3" borderId="0" xfId="29" applyFont="1" applyFill="1"/>
    <xf numFmtId="0" fontId="18" fillId="7" borderId="1" xfId="29" applyFont="1" applyFill="1" applyBorder="1" applyAlignment="1">
      <alignment horizontal="left" vertical="center" wrapText="1"/>
    </xf>
    <xf numFmtId="168" fontId="14" fillId="0" borderId="1" xfId="29" applyNumberFormat="1" applyFont="1" applyFill="1" applyBorder="1" applyAlignment="1">
      <alignment horizontal="center" vertical="center" wrapText="1"/>
    </xf>
    <xf numFmtId="0" fontId="11" fillId="7" borderId="1" xfId="29" applyFont="1" applyFill="1" applyBorder="1"/>
    <xf numFmtId="0" fontId="20" fillId="4" borderId="6" xfId="29" applyFont="1" applyFill="1" applyBorder="1" applyAlignment="1">
      <alignment horizontal="left" vertical="center" wrapText="1"/>
    </xf>
    <xf numFmtId="0" fontId="14" fillId="5" borderId="1" xfId="29" applyFont="1" applyFill="1" applyBorder="1" applyAlignment="1">
      <alignment horizontal="left" vertical="center" wrapText="1"/>
    </xf>
    <xf numFmtId="0" fontId="23" fillId="6" borderId="1" xfId="29" applyFont="1" applyFill="1" applyBorder="1" applyAlignment="1">
      <alignment horizontal="left" vertical="center" wrapText="1"/>
    </xf>
    <xf numFmtId="4" fontId="11" fillId="6" borderId="1" xfId="29" applyNumberFormat="1" applyFont="1" applyFill="1" applyBorder="1" applyAlignment="1">
      <alignment horizontal="center" vertical="center" wrapText="1"/>
    </xf>
    <xf numFmtId="4" fontId="11" fillId="2" borderId="1" xfId="29" applyNumberFormat="1" applyFont="1" applyFill="1" applyBorder="1" applyAlignment="1">
      <alignment horizontal="center" vertical="center" wrapText="1"/>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xf>
    <xf numFmtId="168" fontId="14" fillId="5" borderId="1" xfId="29" applyNumberFormat="1" applyFont="1" applyFill="1" applyBorder="1" applyAlignment="1">
      <alignment horizontal="center" vertical="center" wrapText="1"/>
    </xf>
    <xf numFmtId="0" fontId="15" fillId="0" borderId="1" xfId="29" applyFont="1" applyFill="1" applyBorder="1" applyAlignment="1">
      <alignment horizontal="left" vertical="center" wrapText="1"/>
    </xf>
    <xf numFmtId="168" fontId="11" fillId="6" borderId="1" xfId="29" applyNumberFormat="1" applyFont="1" applyFill="1" applyBorder="1" applyAlignment="1">
      <alignment horizontal="center" vertical="center" wrapText="1"/>
    </xf>
    <xf numFmtId="0" fontId="11" fillId="8" borderId="0" xfId="29" applyFont="1" applyFill="1"/>
    <xf numFmtId="0" fontId="14" fillId="2" borderId="2" xfId="29" applyFont="1" applyFill="1" applyBorder="1" applyAlignment="1">
      <alignment horizontal="left" vertical="top" wrapText="1"/>
    </xf>
    <xf numFmtId="0" fontId="11" fillId="2" borderId="3" xfId="29" applyFont="1" applyFill="1" applyBorder="1" applyAlignment="1">
      <alignment horizontal="left" vertical="center" wrapText="1"/>
    </xf>
    <xf numFmtId="0" fontId="14" fillId="7" borderId="1" xfId="29" applyFont="1" applyFill="1" applyBorder="1" applyAlignment="1">
      <alignment horizontal="left" vertical="center" wrapText="1"/>
    </xf>
    <xf numFmtId="4" fontId="14" fillId="2" borderId="1" xfId="29" applyNumberFormat="1" applyFont="1" applyFill="1" applyBorder="1" applyAlignment="1">
      <alignment horizontal="center" vertical="center" wrapText="1"/>
    </xf>
    <xf numFmtId="4" fontId="11" fillId="0" borderId="1" xfId="29" applyNumberFormat="1" applyFont="1" applyFill="1" applyBorder="1" applyAlignment="1">
      <alignment horizontal="center" vertical="center"/>
    </xf>
    <xf numFmtId="0" fontId="11" fillId="0" borderId="1" xfId="29" applyFont="1" applyFill="1" applyBorder="1" applyAlignment="1">
      <alignment horizontal="center" vertical="center"/>
    </xf>
    <xf numFmtId="0" fontId="13" fillId="3" borderId="1" xfId="29" applyFont="1" applyFill="1" applyBorder="1" applyAlignment="1">
      <alignment horizontal="center" vertical="center"/>
    </xf>
    <xf numFmtId="0" fontId="13" fillId="0" borderId="1" xfId="29" applyFont="1" applyFill="1" applyBorder="1" applyAlignment="1">
      <alignment horizontal="center" vertical="center"/>
    </xf>
    <xf numFmtId="0" fontId="11" fillId="3" borderId="1" xfId="29" applyFont="1" applyFill="1" applyBorder="1" applyAlignment="1">
      <alignment horizontal="center"/>
    </xf>
    <xf numFmtId="0" fontId="11" fillId="2" borderId="1" xfId="29" applyFont="1" applyFill="1" applyBorder="1" applyAlignment="1">
      <alignment horizontal="center"/>
    </xf>
    <xf numFmtId="0" fontId="11" fillId="0" borderId="1" xfId="29" applyFont="1" applyFill="1" applyBorder="1" applyAlignment="1">
      <alignment horizontal="center"/>
    </xf>
    <xf numFmtId="4" fontId="14" fillId="0" borderId="1" xfId="29" applyNumberFormat="1" applyFont="1" applyFill="1" applyBorder="1" applyAlignment="1">
      <alignment horizontal="center" vertical="center" wrapText="1"/>
    </xf>
    <xf numFmtId="0" fontId="11" fillId="2" borderId="2" xfId="29" applyFont="1" applyFill="1" applyBorder="1" applyAlignment="1"/>
    <xf numFmtId="0" fontId="11" fillId="2" borderId="3" xfId="29" applyFont="1" applyFill="1" applyBorder="1" applyAlignment="1"/>
    <xf numFmtId="4" fontId="23" fillId="6" borderId="1" xfId="29" applyNumberFormat="1" applyFont="1" applyFill="1" applyBorder="1" applyAlignment="1">
      <alignment horizontal="center" vertical="center" wrapText="1"/>
    </xf>
    <xf numFmtId="0" fontId="23" fillId="3" borderId="0" xfId="29" applyFont="1" applyFill="1"/>
    <xf numFmtId="0" fontId="23" fillId="0" borderId="1" xfId="29" applyFont="1" applyFill="1" applyBorder="1" applyAlignment="1">
      <alignment horizontal="left" vertical="center" wrapText="1"/>
    </xf>
    <xf numFmtId="4" fontId="23" fillId="0" borderId="1" xfId="29" applyNumberFormat="1" applyFont="1" applyFill="1" applyBorder="1" applyAlignment="1">
      <alignment horizontal="center" vertical="center" wrapText="1"/>
    </xf>
    <xf numFmtId="0" fontId="23" fillId="3" borderId="1" xfId="29" applyFont="1" applyFill="1" applyBorder="1"/>
    <xf numFmtId="0" fontId="23" fillId="2" borderId="1" xfId="29" applyFont="1" applyFill="1" applyBorder="1"/>
    <xf numFmtId="0" fontId="23" fillId="0" borderId="1" xfId="29" applyFont="1" applyFill="1" applyBorder="1"/>
    <xf numFmtId="168" fontId="23" fillId="0" borderId="1" xfId="29" applyNumberFormat="1" applyFont="1" applyFill="1" applyBorder="1" applyAlignment="1">
      <alignment horizontal="center" vertical="center" wrapText="1"/>
    </xf>
    <xf numFmtId="0" fontId="23" fillId="3" borderId="1" xfId="29" applyFont="1" applyFill="1" applyBorder="1" applyAlignment="1">
      <alignment horizontal="center"/>
    </xf>
    <xf numFmtId="0" fontId="23" fillId="2" borderId="1" xfId="29" applyFont="1" applyFill="1" applyBorder="1" applyAlignment="1">
      <alignment horizontal="center"/>
    </xf>
    <xf numFmtId="0" fontId="23" fillId="0" borderId="1" xfId="29" applyFont="1" applyFill="1" applyBorder="1" applyAlignment="1">
      <alignment horizontal="center"/>
    </xf>
    <xf numFmtId="0" fontId="26" fillId="0" borderId="1" xfId="29" applyFont="1" applyFill="1" applyBorder="1" applyAlignment="1">
      <alignment horizontal="left" vertical="center" wrapText="1"/>
    </xf>
    <xf numFmtId="168" fontId="26" fillId="0" borderId="1" xfId="29" applyNumberFormat="1" applyFont="1" applyFill="1" applyBorder="1" applyAlignment="1">
      <alignment horizontal="center" vertical="center" wrapText="1"/>
    </xf>
    <xf numFmtId="4" fontId="26" fillId="0" borderId="1" xfId="29" applyNumberFormat="1" applyFont="1" applyFill="1" applyBorder="1" applyAlignment="1">
      <alignment horizontal="center" vertical="center" wrapText="1"/>
    </xf>
    <xf numFmtId="0" fontId="26" fillId="3" borderId="1" xfId="29" applyFont="1" applyFill="1" applyBorder="1"/>
    <xf numFmtId="0" fontId="26" fillId="2" borderId="1" xfId="29" applyFont="1" applyFill="1" applyBorder="1"/>
    <xf numFmtId="0" fontId="26" fillId="0" borderId="1" xfId="29" applyFont="1" applyFill="1" applyBorder="1"/>
    <xf numFmtId="0" fontId="26" fillId="3" borderId="0" xfId="29" applyFont="1" applyFill="1"/>
    <xf numFmtId="4" fontId="14" fillId="7" borderId="1" xfId="29" applyNumberFormat="1" applyFont="1" applyFill="1" applyBorder="1" applyAlignment="1">
      <alignment horizontal="center" vertical="center" wrapText="1"/>
    </xf>
    <xf numFmtId="0" fontId="11" fillId="2" borderId="4" xfId="29" applyFont="1" applyFill="1" applyBorder="1" applyAlignment="1"/>
    <xf numFmtId="0" fontId="14" fillId="0" borderId="1" xfId="29" applyFont="1" applyBorder="1"/>
    <xf numFmtId="0" fontId="14" fillId="0" borderId="1" xfId="29" applyFont="1" applyBorder="1" applyAlignment="1">
      <alignment wrapText="1"/>
    </xf>
    <xf numFmtId="0" fontId="14" fillId="0" borderId="0" xfId="29" applyFont="1"/>
    <xf numFmtId="0" fontId="14" fillId="4" borderId="1" xfId="29" applyFont="1" applyFill="1" applyBorder="1" applyAlignment="1">
      <alignment horizontal="left" vertical="center" wrapText="1"/>
    </xf>
    <xf numFmtId="4" fontId="14" fillId="4" borderId="1" xfId="29" applyNumberFormat="1" applyFont="1" applyFill="1" applyBorder="1" applyAlignment="1">
      <alignment horizontal="center" vertical="center" wrapText="1"/>
    </xf>
    <xf numFmtId="0" fontId="11" fillId="0" borderId="11" xfId="29" applyFont="1" applyBorder="1"/>
    <xf numFmtId="0" fontId="11" fillId="0" borderId="12" xfId="29" applyFont="1" applyBorder="1"/>
    <xf numFmtId="0" fontId="11" fillId="0" borderId="10" xfId="29" applyFont="1" applyBorder="1"/>
    <xf numFmtId="0" fontId="11" fillId="0" borderId="0" xfId="29" applyFont="1" applyFill="1" applyBorder="1" applyAlignment="1">
      <alignment horizontal="left" vertical="center" wrapText="1"/>
    </xf>
    <xf numFmtId="0" fontId="11" fillId="0" borderId="0" xfId="29" applyFont="1" applyAlignment="1"/>
    <xf numFmtId="0" fontId="11" fillId="0" borderId="8" xfId="29" applyFont="1" applyBorder="1"/>
    <xf numFmtId="0" fontId="28" fillId="2" borderId="2" xfId="29" applyFont="1" applyFill="1" applyBorder="1" applyAlignment="1">
      <alignment horizontal="left" vertical="top" wrapText="1"/>
    </xf>
    <xf numFmtId="0" fontId="21" fillId="2" borderId="3" xfId="29" applyFont="1" applyFill="1" applyBorder="1" applyAlignment="1">
      <alignment horizontal="left" vertical="top"/>
    </xf>
    <xf numFmtId="0" fontId="21" fillId="2" borderId="4" xfId="29" applyFont="1" applyFill="1" applyBorder="1" applyAlignment="1">
      <alignment horizontal="left" vertical="top"/>
    </xf>
    <xf numFmtId="0" fontId="20" fillId="7" borderId="5" xfId="29" applyFont="1" applyFill="1" applyBorder="1" applyAlignment="1">
      <alignment horizontal="left" vertical="center" wrapText="1"/>
    </xf>
    <xf numFmtId="0" fontId="20" fillId="7" borderId="6" xfId="29" applyFont="1" applyFill="1" applyBorder="1" applyAlignment="1">
      <alignment horizontal="left" vertical="center" wrapText="1"/>
    </xf>
    <xf numFmtId="0" fontId="20" fillId="7" borderId="7" xfId="29" applyFont="1" applyFill="1" applyBorder="1" applyAlignment="1">
      <alignment horizontal="left" vertical="center" wrapText="1"/>
    </xf>
    <xf numFmtId="0" fontId="14" fillId="2" borderId="1" xfId="29" applyFont="1" applyFill="1" applyBorder="1" applyAlignment="1">
      <alignment horizontal="left" vertical="center" wrapText="1"/>
    </xf>
    <xf numFmtId="0" fontId="14" fillId="2" borderId="1" xfId="29" applyFont="1" applyFill="1" applyBorder="1" applyAlignment="1">
      <alignment horizontal="left" vertical="center"/>
    </xf>
    <xf numFmtId="0" fontId="7" fillId="2" borderId="1" xfId="29" applyFont="1" applyFill="1" applyBorder="1" applyAlignment="1">
      <alignment horizontal="left" vertical="center" wrapText="1"/>
    </xf>
    <xf numFmtId="0" fontId="27" fillId="2" borderId="1" xfId="29" applyFont="1" applyFill="1" applyBorder="1" applyAlignment="1">
      <alignment horizontal="left" vertical="center" wrapText="1"/>
    </xf>
    <xf numFmtId="0" fontId="11" fillId="0" borderId="0" xfId="29" applyFont="1" applyAlignment="1">
      <alignment horizontal="left"/>
    </xf>
    <xf numFmtId="0" fontId="11" fillId="0" borderId="8" xfId="29" applyFont="1" applyBorder="1" applyAlignment="1">
      <alignment horizontal="center"/>
    </xf>
    <xf numFmtId="0" fontId="21" fillId="2" borderId="2" xfId="29" applyFont="1" applyFill="1" applyBorder="1" applyAlignment="1">
      <alignment horizontal="left" vertical="top" wrapText="1"/>
    </xf>
    <xf numFmtId="0" fontId="21" fillId="2" borderId="3" xfId="29" applyFont="1" applyFill="1" applyBorder="1" applyAlignment="1">
      <alignment horizontal="left" vertical="top" wrapText="1"/>
    </xf>
    <xf numFmtId="0" fontId="21" fillId="2" borderId="4" xfId="29" applyFont="1" applyFill="1" applyBorder="1" applyAlignment="1">
      <alignment horizontal="left" vertical="top" wrapText="1"/>
    </xf>
    <xf numFmtId="0" fontId="14" fillId="2" borderId="2" xfId="29" applyFont="1" applyFill="1" applyBorder="1" applyAlignment="1">
      <alignment horizontal="left" vertical="center" wrapText="1"/>
    </xf>
    <xf numFmtId="0" fontId="11" fillId="2" borderId="3" xfId="29" applyFont="1" applyFill="1" applyBorder="1" applyAlignment="1">
      <alignment horizontal="left" vertical="center" wrapText="1"/>
    </xf>
    <xf numFmtId="0" fontId="11" fillId="2" borderId="4" xfId="29" applyFont="1" applyFill="1" applyBorder="1" applyAlignment="1">
      <alignment horizontal="left" vertical="center" wrapText="1"/>
    </xf>
    <xf numFmtId="0" fontId="11" fillId="2" borderId="2" xfId="29" applyFont="1" applyFill="1" applyBorder="1" applyAlignment="1">
      <alignment horizontal="center"/>
    </xf>
    <xf numFmtId="0" fontId="11" fillId="2" borderId="3" xfId="29" applyFont="1" applyFill="1" applyBorder="1" applyAlignment="1">
      <alignment horizontal="center"/>
    </xf>
    <xf numFmtId="0" fontId="11" fillId="2" borderId="4" xfId="29" applyFont="1" applyFill="1" applyBorder="1" applyAlignment="1">
      <alignment horizontal="center"/>
    </xf>
    <xf numFmtId="0" fontId="11" fillId="2" borderId="2" xfId="29" applyFont="1" applyFill="1" applyBorder="1" applyAlignment="1">
      <alignment horizontal="left" vertical="center" wrapText="1"/>
    </xf>
    <xf numFmtId="0" fontId="11" fillId="2" borderId="3" xfId="29" applyFont="1" applyFill="1" applyBorder="1" applyAlignment="1">
      <alignment horizontal="left" vertical="center"/>
    </xf>
    <xf numFmtId="0" fontId="11" fillId="2" borderId="4" xfId="29" applyFont="1" applyFill="1" applyBorder="1" applyAlignment="1">
      <alignment horizontal="left" vertical="center"/>
    </xf>
    <xf numFmtId="0" fontId="27" fillId="2" borderId="2" xfId="29" applyFont="1" applyFill="1" applyBorder="1" applyAlignment="1">
      <alignment horizontal="left" vertical="center" wrapText="1"/>
    </xf>
    <xf numFmtId="0" fontId="27" fillId="2" borderId="3" xfId="29" applyFont="1" applyFill="1" applyBorder="1" applyAlignment="1">
      <alignment horizontal="left" vertical="center"/>
    </xf>
    <xf numFmtId="0" fontId="27" fillId="2" borderId="4" xfId="29" applyFont="1" applyFill="1" applyBorder="1" applyAlignment="1">
      <alignment horizontal="left" vertical="center"/>
    </xf>
    <xf numFmtId="0" fontId="20" fillId="2" borderId="2" xfId="29" applyFont="1" applyFill="1" applyBorder="1" applyAlignment="1">
      <alignment horizontal="left" vertical="top" wrapText="1"/>
    </xf>
    <xf numFmtId="0" fontId="19" fillId="2" borderId="3" xfId="29" applyFont="1" applyFill="1" applyBorder="1" applyAlignment="1">
      <alignment horizontal="left" vertical="top"/>
    </xf>
    <xf numFmtId="0" fontId="19" fillId="2" borderId="4" xfId="29" applyFont="1" applyFill="1" applyBorder="1" applyAlignment="1">
      <alignment horizontal="left" vertical="top"/>
    </xf>
    <xf numFmtId="0" fontId="11" fillId="2" borderId="2" xfId="29" applyFont="1" applyFill="1" applyBorder="1" applyAlignment="1">
      <alignment horizontal="center" vertical="center" wrapText="1"/>
    </xf>
    <xf numFmtId="0" fontId="11" fillId="2" borderId="3" xfId="29" applyFont="1" applyFill="1" applyBorder="1" applyAlignment="1">
      <alignment horizontal="center" vertical="center" wrapText="1"/>
    </xf>
    <xf numFmtId="0" fontId="11" fillId="2" borderId="4" xfId="29" applyFont="1" applyFill="1" applyBorder="1" applyAlignment="1">
      <alignment horizontal="center" vertical="center" wrapText="1"/>
    </xf>
    <xf numFmtId="165" fontId="7" fillId="0" borderId="5" xfId="29" applyNumberFormat="1" applyFont="1" applyFill="1" applyBorder="1" applyAlignment="1">
      <alignment horizontal="center" vertical="center" wrapText="1"/>
    </xf>
    <xf numFmtId="165" fontId="7" fillId="0" borderId="6" xfId="29" applyNumberFormat="1" applyFont="1" applyFill="1" applyBorder="1" applyAlignment="1">
      <alignment horizontal="center" vertical="center" wrapText="1"/>
    </xf>
    <xf numFmtId="165" fontId="7" fillId="0" borderId="7" xfId="29" applyNumberFormat="1" applyFont="1" applyFill="1" applyBorder="1" applyAlignment="1">
      <alignment horizontal="center" vertical="center" wrapText="1"/>
    </xf>
    <xf numFmtId="165" fontId="7" fillId="0" borderId="1" xfId="29" applyNumberFormat="1" applyFont="1" applyFill="1" applyBorder="1" applyAlignment="1">
      <alignment horizontal="center" vertical="center" wrapText="1"/>
    </xf>
    <xf numFmtId="0" fontId="25" fillId="7" borderId="5" xfId="29" applyFont="1" applyFill="1" applyBorder="1" applyAlignment="1">
      <alignment horizontal="left" vertical="center" wrapText="1"/>
    </xf>
    <xf numFmtId="0" fontId="25" fillId="7" borderId="6" xfId="29" applyFont="1" applyFill="1" applyBorder="1" applyAlignment="1">
      <alignment horizontal="left" vertical="center" wrapText="1"/>
    </xf>
    <xf numFmtId="0" fontId="25" fillId="7" borderId="7" xfId="29" applyFont="1" applyFill="1" applyBorder="1" applyAlignment="1">
      <alignment horizontal="left" vertical="center" wrapText="1"/>
    </xf>
    <xf numFmtId="0" fontId="29" fillId="0" borderId="0" xfId="29" applyFont="1" applyAlignment="1">
      <alignment horizontal="center" vertical="center"/>
    </xf>
    <xf numFmtId="0" fontId="12" fillId="0" borderId="2" xfId="29" applyFont="1" applyBorder="1" applyAlignment="1">
      <alignment horizontal="center" vertical="center" wrapText="1"/>
    </xf>
    <xf numFmtId="0" fontId="12" fillId="0" borderId="4" xfId="29" applyFont="1" applyBorder="1" applyAlignment="1">
      <alignment horizontal="center" vertical="center" wrapText="1"/>
    </xf>
    <xf numFmtId="0" fontId="12" fillId="0" borderId="1" xfId="29" applyFont="1" applyBorder="1" applyAlignment="1">
      <alignment horizontal="center" vertical="center" wrapText="1"/>
    </xf>
    <xf numFmtId="4" fontId="22" fillId="0" borderId="1" xfId="29" applyNumberFormat="1" applyFont="1" applyFill="1" applyBorder="1" applyAlignment="1">
      <alignment horizontal="center" vertical="center"/>
    </xf>
    <xf numFmtId="4" fontId="30" fillId="0" borderId="1" xfId="29" applyNumberFormat="1" applyFont="1" applyFill="1" applyBorder="1" applyAlignment="1">
      <alignment horizontal="center" vertical="center" wrapText="1"/>
    </xf>
    <xf numFmtId="168" fontId="30" fillId="0" borderId="1" xfId="29" applyNumberFormat="1" applyFont="1" applyFill="1" applyBorder="1" applyAlignment="1">
      <alignment horizontal="center" vertical="center" wrapText="1"/>
    </xf>
    <xf numFmtId="4" fontId="31" fillId="0" borderId="1" xfId="29" applyNumberFormat="1" applyFont="1" applyFill="1" applyBorder="1" applyAlignment="1">
      <alignment horizontal="center" vertical="center"/>
    </xf>
    <xf numFmtId="4" fontId="15" fillId="0" borderId="1" xfId="29" applyNumberFormat="1" applyFont="1" applyFill="1" applyBorder="1" applyAlignment="1">
      <alignment horizontal="center" vertical="center" wrapText="1"/>
    </xf>
    <xf numFmtId="0" fontId="15" fillId="3" borderId="1" xfId="29" applyNumberFormat="1" applyFont="1" applyFill="1" applyBorder="1" applyAlignment="1"/>
    <xf numFmtId="0" fontId="15" fillId="2" borderId="1" xfId="29" applyNumberFormat="1" applyFont="1" applyFill="1" applyBorder="1" applyAlignment="1"/>
    <xf numFmtId="0" fontId="15" fillId="0" borderId="1" xfId="29" applyNumberFormat="1" applyFont="1" applyFill="1" applyBorder="1" applyAlignment="1"/>
    <xf numFmtId="0" fontId="15" fillId="2" borderId="1" xfId="29" applyFont="1" applyFill="1" applyBorder="1"/>
    <xf numFmtId="0" fontId="15" fillId="2" borderId="3" xfId="29" applyFont="1" applyFill="1" applyBorder="1" applyAlignment="1">
      <alignment horizontal="left" vertical="top"/>
    </xf>
    <xf numFmtId="0" fontId="15" fillId="3" borderId="0" xfId="29" applyFont="1" applyFill="1"/>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6 3"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3"/>
  <sheetViews>
    <sheetView tabSelected="1" zoomScale="60" zoomScaleNormal="60" workbookViewId="0">
      <selection activeCell="D30" sqref="D30"/>
    </sheetView>
  </sheetViews>
  <sheetFormatPr defaultColWidth="9.28515625" defaultRowHeight="16.5" x14ac:dyDescent="0.25"/>
  <cols>
    <col min="1" max="1" width="55.28515625" style="13" customWidth="1"/>
    <col min="2" max="2" width="17.28515625" style="13" customWidth="1"/>
    <col min="3" max="3" width="17.140625" style="13" customWidth="1"/>
    <col min="4" max="4" width="14.42578125" style="13" customWidth="1"/>
    <col min="5" max="5" width="15" style="13" customWidth="1"/>
    <col min="6" max="6" width="13.28515625" style="13" customWidth="1"/>
    <col min="7" max="7" width="15.7109375" style="13" customWidth="1"/>
    <col min="8" max="8" width="13.7109375" style="13" customWidth="1"/>
    <col min="9" max="9" width="18.42578125" style="13" hidden="1" customWidth="1"/>
    <col min="10" max="10" width="14.42578125" style="13" customWidth="1"/>
    <col min="11" max="11" width="14.28515625" style="13" customWidth="1"/>
    <col min="12" max="12" width="12.7109375" style="13" hidden="1" customWidth="1"/>
    <col min="13" max="13" width="14.7109375" style="13" customWidth="1"/>
    <col min="14" max="14" width="13.7109375" style="13" customWidth="1"/>
    <col min="15" max="15" width="8.28515625" style="13" hidden="1" customWidth="1"/>
    <col min="16" max="16" width="14.140625" style="13" customWidth="1"/>
    <col min="17" max="17" width="14.28515625" style="13" customWidth="1"/>
    <col min="18" max="18" width="9.28515625" style="13" hidden="1" customWidth="1"/>
    <col min="19" max="19" width="13.7109375" style="13" customWidth="1"/>
    <col min="20" max="20" width="13.5703125" style="13" customWidth="1"/>
    <col min="21" max="21" width="9.28515625" style="13" hidden="1" customWidth="1"/>
    <col min="22" max="22" width="14.85546875" style="13" customWidth="1"/>
    <col min="23" max="23" width="14" style="13" customWidth="1"/>
    <col min="24" max="24" width="9.28515625" style="13" hidden="1" customWidth="1"/>
    <col min="25" max="25" width="13.7109375" style="13" customWidth="1"/>
    <col min="26" max="26" width="14.7109375" style="13" customWidth="1"/>
    <col min="27" max="27" width="9.28515625" style="13" hidden="1" customWidth="1"/>
    <col min="28" max="28" width="13.7109375" style="13" customWidth="1"/>
    <col min="29" max="29" width="14.42578125" style="13" customWidth="1"/>
    <col min="30" max="30" width="9.28515625" style="13" hidden="1" customWidth="1"/>
    <col min="31" max="31" width="15" style="13" customWidth="1"/>
    <col min="32" max="32" width="14.28515625" style="13" customWidth="1"/>
    <col min="33" max="33" width="9.28515625" style="13" hidden="1" customWidth="1"/>
    <col min="34" max="34" width="15.7109375" style="13" customWidth="1"/>
    <col min="35" max="35" width="15" style="13" customWidth="1"/>
    <col min="36" max="36" width="9.28515625" style="13" hidden="1" customWidth="1"/>
    <col min="37" max="37" width="14.28515625" style="13" customWidth="1"/>
    <col min="38" max="38" width="13.7109375" style="13" customWidth="1"/>
    <col min="39" max="39" width="9.28515625" style="13" hidden="1" customWidth="1"/>
    <col min="40" max="41" width="14.7109375" style="13" customWidth="1"/>
    <col min="42" max="42" width="15.28515625" style="13" customWidth="1"/>
    <col min="43" max="43" width="96.85546875" style="13" customWidth="1"/>
    <col min="44" max="16384" width="9.28515625" style="13"/>
  </cols>
  <sheetData>
    <row r="1" spans="1:43" ht="30.75" customHeight="1" x14ac:dyDescent="0.25">
      <c r="A1" s="146" t="s">
        <v>72</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row>
    <row r="2" spans="1:43" ht="18.75" customHeight="1" x14ac:dyDescent="0.25">
      <c r="A2" s="14"/>
      <c r="B2" s="14"/>
      <c r="C2" s="14"/>
      <c r="D2" s="14"/>
      <c r="E2" s="14"/>
      <c r="F2" s="14"/>
      <c r="G2" s="14"/>
      <c r="H2" s="14"/>
    </row>
    <row r="3" spans="1:43" ht="63" customHeight="1" x14ac:dyDescent="0.25">
      <c r="A3" s="147" t="s">
        <v>25</v>
      </c>
      <c r="B3" s="147" t="s">
        <v>59</v>
      </c>
      <c r="C3" s="147" t="s">
        <v>73</v>
      </c>
      <c r="D3" s="147" t="s">
        <v>74</v>
      </c>
      <c r="E3" s="147" t="s">
        <v>75</v>
      </c>
      <c r="F3" s="149" t="s">
        <v>22</v>
      </c>
      <c r="G3" s="149"/>
      <c r="H3" s="139" t="s">
        <v>0</v>
      </c>
      <c r="I3" s="140"/>
      <c r="J3" s="141"/>
      <c r="K3" s="139" t="s">
        <v>1</v>
      </c>
      <c r="L3" s="140"/>
      <c r="M3" s="141"/>
      <c r="N3" s="139" t="s">
        <v>2</v>
      </c>
      <c r="O3" s="140"/>
      <c r="P3" s="141"/>
      <c r="Q3" s="139" t="s">
        <v>3</v>
      </c>
      <c r="R3" s="140"/>
      <c r="S3" s="141"/>
      <c r="T3" s="139" t="s">
        <v>4</v>
      </c>
      <c r="U3" s="140"/>
      <c r="V3" s="141"/>
      <c r="W3" s="139" t="s">
        <v>5</v>
      </c>
      <c r="X3" s="140"/>
      <c r="Y3" s="141"/>
      <c r="Z3" s="139" t="s">
        <v>6</v>
      </c>
      <c r="AA3" s="140"/>
      <c r="AB3" s="141"/>
      <c r="AC3" s="139" t="s">
        <v>7</v>
      </c>
      <c r="AD3" s="140"/>
      <c r="AE3" s="141"/>
      <c r="AF3" s="139" t="s">
        <v>8</v>
      </c>
      <c r="AG3" s="140"/>
      <c r="AH3" s="141"/>
      <c r="AI3" s="139" t="s">
        <v>9</v>
      </c>
      <c r="AJ3" s="140"/>
      <c r="AK3" s="141"/>
      <c r="AL3" s="139" t="s">
        <v>10</v>
      </c>
      <c r="AM3" s="140"/>
      <c r="AN3" s="141"/>
      <c r="AO3" s="142" t="s">
        <v>11</v>
      </c>
      <c r="AP3" s="142"/>
      <c r="AQ3" s="15" t="s">
        <v>12</v>
      </c>
    </row>
    <row r="4" spans="1:43" ht="53.25" customHeight="1" x14ac:dyDescent="0.25">
      <c r="A4" s="148"/>
      <c r="B4" s="148"/>
      <c r="C4" s="148"/>
      <c r="D4" s="148"/>
      <c r="E4" s="148"/>
      <c r="F4" s="16" t="s">
        <v>20</v>
      </c>
      <c r="G4" s="16" t="s">
        <v>13</v>
      </c>
      <c r="H4" s="17" t="s">
        <v>21</v>
      </c>
      <c r="I4" s="17" t="s">
        <v>14</v>
      </c>
      <c r="J4" s="17" t="s">
        <v>19</v>
      </c>
      <c r="K4" s="17" t="s">
        <v>21</v>
      </c>
      <c r="L4" s="17" t="s">
        <v>14</v>
      </c>
      <c r="M4" s="18" t="s">
        <v>19</v>
      </c>
      <c r="N4" s="17" t="s">
        <v>21</v>
      </c>
      <c r="O4" s="17" t="s">
        <v>14</v>
      </c>
      <c r="P4" s="17" t="s">
        <v>19</v>
      </c>
      <c r="Q4" s="17" t="s">
        <v>21</v>
      </c>
      <c r="R4" s="17" t="s">
        <v>14</v>
      </c>
      <c r="S4" s="17" t="s">
        <v>19</v>
      </c>
      <c r="T4" s="17" t="s">
        <v>21</v>
      </c>
      <c r="U4" s="17" t="s">
        <v>14</v>
      </c>
      <c r="V4" s="17" t="s">
        <v>19</v>
      </c>
      <c r="W4" s="17" t="s">
        <v>21</v>
      </c>
      <c r="X4" s="17" t="s">
        <v>14</v>
      </c>
      <c r="Y4" s="17" t="s">
        <v>19</v>
      </c>
      <c r="Z4" s="17" t="s">
        <v>21</v>
      </c>
      <c r="AA4" s="17" t="s">
        <v>14</v>
      </c>
      <c r="AB4" s="17" t="s">
        <v>19</v>
      </c>
      <c r="AC4" s="17" t="s">
        <v>21</v>
      </c>
      <c r="AD4" s="17" t="s">
        <v>14</v>
      </c>
      <c r="AE4" s="17" t="s">
        <v>19</v>
      </c>
      <c r="AF4" s="17" t="s">
        <v>21</v>
      </c>
      <c r="AG4" s="17" t="s">
        <v>14</v>
      </c>
      <c r="AH4" s="17" t="s">
        <v>19</v>
      </c>
      <c r="AI4" s="17" t="s">
        <v>21</v>
      </c>
      <c r="AJ4" s="17" t="s">
        <v>14</v>
      </c>
      <c r="AK4" s="17" t="s">
        <v>19</v>
      </c>
      <c r="AL4" s="17" t="s">
        <v>21</v>
      </c>
      <c r="AM4" s="17" t="s">
        <v>14</v>
      </c>
      <c r="AN4" s="17" t="s">
        <v>19</v>
      </c>
      <c r="AO4" s="17" t="s">
        <v>21</v>
      </c>
      <c r="AP4" s="17" t="s">
        <v>19</v>
      </c>
      <c r="AQ4" s="19"/>
    </row>
    <row r="5" spans="1:43" x14ac:dyDescent="0.25">
      <c r="A5" s="20">
        <v>1</v>
      </c>
      <c r="B5" s="20">
        <v>2</v>
      </c>
      <c r="C5" s="20">
        <v>3</v>
      </c>
      <c r="D5" s="20">
        <v>4</v>
      </c>
      <c r="E5" s="20">
        <v>5</v>
      </c>
      <c r="F5" s="20">
        <v>6</v>
      </c>
      <c r="G5" s="20">
        <v>7</v>
      </c>
      <c r="H5" s="17">
        <v>8</v>
      </c>
      <c r="I5" s="17"/>
      <c r="J5" s="17">
        <v>9</v>
      </c>
      <c r="K5" s="17">
        <v>10</v>
      </c>
      <c r="L5" s="17"/>
      <c r="M5" s="17">
        <v>11</v>
      </c>
      <c r="N5" s="17">
        <v>12</v>
      </c>
      <c r="O5" s="17"/>
      <c r="P5" s="17">
        <v>13</v>
      </c>
      <c r="Q5" s="17">
        <v>14</v>
      </c>
      <c r="R5" s="17"/>
      <c r="S5" s="17">
        <v>15</v>
      </c>
      <c r="T5" s="17">
        <v>16</v>
      </c>
      <c r="U5" s="17"/>
      <c r="V5" s="17">
        <v>17</v>
      </c>
      <c r="W5" s="17">
        <v>18</v>
      </c>
      <c r="X5" s="17"/>
      <c r="Y5" s="17">
        <v>19</v>
      </c>
      <c r="Z5" s="17">
        <v>20</v>
      </c>
      <c r="AA5" s="17"/>
      <c r="AB5" s="17">
        <v>21</v>
      </c>
      <c r="AC5" s="17">
        <v>22</v>
      </c>
      <c r="AD5" s="17"/>
      <c r="AE5" s="17">
        <v>23</v>
      </c>
      <c r="AF5" s="17">
        <v>24</v>
      </c>
      <c r="AG5" s="17"/>
      <c r="AH5" s="17">
        <v>25</v>
      </c>
      <c r="AI5" s="17">
        <v>26</v>
      </c>
      <c r="AJ5" s="17"/>
      <c r="AK5" s="17">
        <v>27</v>
      </c>
      <c r="AL5" s="17">
        <v>28</v>
      </c>
      <c r="AM5" s="17"/>
      <c r="AN5" s="17">
        <v>29</v>
      </c>
      <c r="AO5" s="17">
        <v>30</v>
      </c>
      <c r="AP5" s="17">
        <v>31</v>
      </c>
      <c r="AQ5" s="17">
        <v>32</v>
      </c>
    </row>
    <row r="6" spans="1:43" s="22" customFormat="1" ht="18" customHeight="1" x14ac:dyDescent="0.25">
      <c r="A6" s="143" t="s">
        <v>29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5"/>
      <c r="AQ6" s="21"/>
    </row>
    <row r="7" spans="1:43" s="11" customFormat="1" ht="20.25" x14ac:dyDescent="0.25">
      <c r="A7" s="4" t="s">
        <v>45</v>
      </c>
      <c r="B7" s="5"/>
      <c r="C7" s="6"/>
      <c r="D7" s="6"/>
      <c r="E7" s="5"/>
      <c r="F7" s="7"/>
      <c r="G7" s="7"/>
      <c r="H7" s="8"/>
      <c r="I7" s="8"/>
      <c r="J7" s="8"/>
      <c r="K7" s="8"/>
      <c r="L7" s="8"/>
      <c r="M7" s="8"/>
      <c r="N7" s="8"/>
      <c r="O7" s="8"/>
      <c r="P7" s="8"/>
      <c r="Q7" s="8"/>
      <c r="R7" s="8"/>
      <c r="S7" s="8"/>
      <c r="T7" s="8"/>
      <c r="U7" s="8"/>
      <c r="V7" s="8"/>
      <c r="W7" s="8"/>
      <c r="X7" s="8"/>
      <c r="Y7" s="8"/>
      <c r="Z7" s="8"/>
      <c r="AA7" s="8"/>
      <c r="AB7" s="8"/>
      <c r="AC7" s="8"/>
      <c r="AD7" s="8"/>
      <c r="AE7" s="9"/>
      <c r="AF7" s="10"/>
      <c r="AH7" s="12"/>
      <c r="AI7" s="12"/>
      <c r="AJ7" s="12"/>
      <c r="AK7" s="12"/>
      <c r="AL7" s="12"/>
      <c r="AM7" s="12"/>
      <c r="AN7" s="12"/>
      <c r="AO7" s="12"/>
      <c r="AP7" s="12"/>
      <c r="AQ7" s="12"/>
    </row>
    <row r="8" spans="1:43" s="25" customFormat="1" ht="67.5" customHeight="1" x14ac:dyDescent="0.25">
      <c r="A8" s="23" t="s">
        <v>46</v>
      </c>
      <c r="B8" s="24">
        <f>B9</f>
        <v>25069</v>
      </c>
      <c r="C8" s="24">
        <f>C9</f>
        <v>3918.13</v>
      </c>
      <c r="D8" s="24">
        <f>D9</f>
        <v>5835.91</v>
      </c>
      <c r="E8" s="24">
        <f>E9</f>
        <v>5835.91</v>
      </c>
      <c r="F8" s="24">
        <f>E8/B8*100</f>
        <v>23.279388886672784</v>
      </c>
      <c r="G8" s="24">
        <f>E8/C8*100</f>
        <v>148.9463085706702</v>
      </c>
      <c r="H8" s="24">
        <f t="shared" ref="H8:AP8" si="0">H9</f>
        <v>1821.83</v>
      </c>
      <c r="I8" s="24">
        <f t="shared" si="0"/>
        <v>0</v>
      </c>
      <c r="J8" s="24">
        <f t="shared" si="0"/>
        <v>1821.83</v>
      </c>
      <c r="K8" s="24">
        <f t="shared" si="0"/>
        <v>2096.3000000000002</v>
      </c>
      <c r="L8" s="24">
        <f t="shared" si="0"/>
        <v>0</v>
      </c>
      <c r="M8" s="24">
        <f t="shared" si="0"/>
        <v>2096.3000000000002</v>
      </c>
      <c r="N8" s="24">
        <f t="shared" si="0"/>
        <v>2462.48</v>
      </c>
      <c r="O8" s="24">
        <f t="shared" si="0"/>
        <v>0</v>
      </c>
      <c r="P8" s="24">
        <f t="shared" si="0"/>
        <v>1917.78</v>
      </c>
      <c r="Q8" s="24">
        <f t="shared" si="0"/>
        <v>2082.37</v>
      </c>
      <c r="R8" s="24">
        <f t="shared" si="0"/>
        <v>0</v>
      </c>
      <c r="S8" s="24">
        <f t="shared" si="0"/>
        <v>0</v>
      </c>
      <c r="T8" s="24">
        <f t="shared" si="0"/>
        <v>2013.83</v>
      </c>
      <c r="U8" s="24">
        <f t="shared" si="0"/>
        <v>0</v>
      </c>
      <c r="V8" s="24">
        <f t="shared" si="0"/>
        <v>0</v>
      </c>
      <c r="W8" s="24">
        <f t="shared" si="0"/>
        <v>2080.06</v>
      </c>
      <c r="X8" s="24">
        <f t="shared" si="0"/>
        <v>0</v>
      </c>
      <c r="Y8" s="24">
        <f t="shared" si="0"/>
        <v>0</v>
      </c>
      <c r="Z8" s="24">
        <f t="shared" si="0"/>
        <v>2027.23</v>
      </c>
      <c r="AA8" s="24">
        <f t="shared" si="0"/>
        <v>0</v>
      </c>
      <c r="AB8" s="24">
        <f t="shared" si="0"/>
        <v>0</v>
      </c>
      <c r="AC8" s="24" t="e">
        <f>A1AC9</f>
        <v>#NAME?</v>
      </c>
      <c r="AD8" s="24">
        <f t="shared" si="0"/>
        <v>0</v>
      </c>
      <c r="AE8" s="24">
        <f t="shared" si="0"/>
        <v>0</v>
      </c>
      <c r="AF8" s="24">
        <f t="shared" si="0"/>
        <v>2090.87</v>
      </c>
      <c r="AG8" s="24">
        <f t="shared" si="0"/>
        <v>0</v>
      </c>
      <c r="AH8" s="24">
        <f t="shared" si="0"/>
        <v>0</v>
      </c>
      <c r="AI8" s="24">
        <f t="shared" si="0"/>
        <v>2012.41</v>
      </c>
      <c r="AJ8" s="24">
        <f t="shared" si="0"/>
        <v>0</v>
      </c>
      <c r="AK8" s="24">
        <f t="shared" si="0"/>
        <v>0</v>
      </c>
      <c r="AL8" s="24">
        <f t="shared" si="0"/>
        <v>2079.63</v>
      </c>
      <c r="AM8" s="24">
        <f t="shared" si="0"/>
        <v>0</v>
      </c>
      <c r="AN8" s="24">
        <f t="shared" si="0"/>
        <v>0</v>
      </c>
      <c r="AO8" s="24">
        <f t="shared" si="0"/>
        <v>2235.17</v>
      </c>
      <c r="AP8" s="24">
        <f t="shared" si="0"/>
        <v>0</v>
      </c>
      <c r="AQ8" s="118" t="s">
        <v>76</v>
      </c>
    </row>
    <row r="9" spans="1:43" s="28" customFormat="1" x14ac:dyDescent="0.25">
      <c r="A9" s="26" t="s">
        <v>30</v>
      </c>
      <c r="B9" s="27">
        <f>B10+B11+B12+B14</f>
        <v>25069</v>
      </c>
      <c r="C9" s="27">
        <f>C10+C11+C12+C14</f>
        <v>3918.13</v>
      </c>
      <c r="D9" s="27">
        <f>D10+D11+D12+D14</f>
        <v>5835.91</v>
      </c>
      <c r="E9" s="27">
        <f>E10+E11+E12+E14</f>
        <v>5835.91</v>
      </c>
      <c r="F9" s="27">
        <f>E9/B9*100</f>
        <v>23.279388886672784</v>
      </c>
      <c r="G9" s="27">
        <f>E9/C9*100</f>
        <v>148.9463085706702</v>
      </c>
      <c r="H9" s="27">
        <f>H10+H11+H12+H14</f>
        <v>1821.83</v>
      </c>
      <c r="I9" s="27">
        <f t="shared" ref="I9:AP9" si="1">I10+I11+I12+I14</f>
        <v>0</v>
      </c>
      <c r="J9" s="27">
        <f t="shared" si="1"/>
        <v>1821.83</v>
      </c>
      <c r="K9" s="27">
        <f t="shared" si="1"/>
        <v>2096.3000000000002</v>
      </c>
      <c r="L9" s="27">
        <f t="shared" si="1"/>
        <v>0</v>
      </c>
      <c r="M9" s="27">
        <f t="shared" si="1"/>
        <v>2096.3000000000002</v>
      </c>
      <c r="N9" s="27">
        <f t="shared" si="1"/>
        <v>2462.48</v>
      </c>
      <c r="O9" s="27">
        <f t="shared" si="1"/>
        <v>0</v>
      </c>
      <c r="P9" s="27">
        <f t="shared" si="1"/>
        <v>1917.78</v>
      </c>
      <c r="Q9" s="27">
        <f t="shared" si="1"/>
        <v>2082.37</v>
      </c>
      <c r="R9" s="27">
        <f t="shared" si="1"/>
        <v>0</v>
      </c>
      <c r="S9" s="27">
        <f t="shared" si="1"/>
        <v>0</v>
      </c>
      <c r="T9" s="27">
        <f t="shared" si="1"/>
        <v>2013.83</v>
      </c>
      <c r="U9" s="27">
        <f t="shared" si="1"/>
        <v>0</v>
      </c>
      <c r="V9" s="27">
        <f t="shared" si="1"/>
        <v>0</v>
      </c>
      <c r="W9" s="27">
        <f t="shared" si="1"/>
        <v>2080.06</v>
      </c>
      <c r="X9" s="27">
        <f t="shared" si="1"/>
        <v>0</v>
      </c>
      <c r="Y9" s="27">
        <f t="shared" si="1"/>
        <v>0</v>
      </c>
      <c r="Z9" s="27">
        <f t="shared" si="1"/>
        <v>2027.23</v>
      </c>
      <c r="AA9" s="27">
        <f t="shared" si="1"/>
        <v>0</v>
      </c>
      <c r="AB9" s="27">
        <f t="shared" si="1"/>
        <v>0</v>
      </c>
      <c r="AC9" s="27">
        <f t="shared" si="1"/>
        <v>2066.8200000000002</v>
      </c>
      <c r="AD9" s="27">
        <f t="shared" si="1"/>
        <v>0</v>
      </c>
      <c r="AE9" s="27">
        <f t="shared" si="1"/>
        <v>0</v>
      </c>
      <c r="AF9" s="27">
        <f t="shared" si="1"/>
        <v>2090.87</v>
      </c>
      <c r="AG9" s="27">
        <f t="shared" si="1"/>
        <v>0</v>
      </c>
      <c r="AH9" s="27">
        <f t="shared" si="1"/>
        <v>0</v>
      </c>
      <c r="AI9" s="27">
        <f t="shared" si="1"/>
        <v>2012.41</v>
      </c>
      <c r="AJ9" s="27">
        <f t="shared" si="1"/>
        <v>0</v>
      </c>
      <c r="AK9" s="27">
        <f t="shared" si="1"/>
        <v>0</v>
      </c>
      <c r="AL9" s="27">
        <f t="shared" si="1"/>
        <v>2079.63</v>
      </c>
      <c r="AM9" s="27">
        <f t="shared" si="1"/>
        <v>0</v>
      </c>
      <c r="AN9" s="27">
        <f t="shared" si="1"/>
        <v>0</v>
      </c>
      <c r="AO9" s="27">
        <f t="shared" si="1"/>
        <v>2235.17</v>
      </c>
      <c r="AP9" s="27">
        <f t="shared" si="1"/>
        <v>0</v>
      </c>
      <c r="AQ9" s="107"/>
    </row>
    <row r="10" spans="1:43" s="28" customFormat="1" x14ac:dyDescent="0.25">
      <c r="A10" s="29" t="s">
        <v>16</v>
      </c>
      <c r="B10" s="30"/>
      <c r="C10" s="30"/>
      <c r="D10" s="30"/>
      <c r="E10" s="30"/>
      <c r="F10" s="30"/>
      <c r="G10" s="30"/>
      <c r="H10" s="31"/>
      <c r="I10" s="32"/>
      <c r="J10" s="33"/>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3"/>
      <c r="AQ10" s="107"/>
    </row>
    <row r="11" spans="1:43" s="28" customFormat="1" ht="33" hidden="1" customHeight="1" x14ac:dyDescent="0.25">
      <c r="A11" s="35" t="s">
        <v>31</v>
      </c>
      <c r="B11" s="30"/>
      <c r="C11" s="30"/>
      <c r="D11" s="30"/>
      <c r="E11" s="30"/>
      <c r="F11" s="30"/>
      <c r="G11" s="30"/>
      <c r="H11" s="31"/>
      <c r="I11" s="32"/>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3"/>
      <c r="AQ11" s="107"/>
    </row>
    <row r="12" spans="1:43" s="28" customFormat="1" x14ac:dyDescent="0.25">
      <c r="A12" s="35" t="s">
        <v>15</v>
      </c>
      <c r="B12" s="30">
        <f>H12+K12+N12+Q12+T12+W12+Z12+AC12+AF12+AI12+AL12+AO12</f>
        <v>25069</v>
      </c>
      <c r="C12" s="30">
        <f>H12+K12</f>
        <v>3918.13</v>
      </c>
      <c r="D12" s="30">
        <f>E12</f>
        <v>5835.91</v>
      </c>
      <c r="E12" s="30">
        <f>J12+M12+P12+S12+V12+Y12+AB12+AE12+AH12+AK12+AN12+AP12</f>
        <v>5835.91</v>
      </c>
      <c r="F12" s="30">
        <f>E12/B12*100</f>
        <v>23.279388886672784</v>
      </c>
      <c r="G12" s="30">
        <f>E12/C12*100</f>
        <v>148.9463085706702</v>
      </c>
      <c r="H12" s="31">
        <v>1821.83</v>
      </c>
      <c r="I12" s="36"/>
      <c r="J12" s="37">
        <v>1821.83</v>
      </c>
      <c r="K12" s="38">
        <v>2096.3000000000002</v>
      </c>
      <c r="L12" s="38"/>
      <c r="M12" s="38">
        <v>2096.3000000000002</v>
      </c>
      <c r="N12" s="38">
        <v>2462.48</v>
      </c>
      <c r="O12" s="38"/>
      <c r="P12" s="38">
        <v>1917.78</v>
      </c>
      <c r="Q12" s="38">
        <v>2082.37</v>
      </c>
      <c r="R12" s="38"/>
      <c r="S12" s="38"/>
      <c r="T12" s="38">
        <v>2013.83</v>
      </c>
      <c r="U12" s="38"/>
      <c r="V12" s="38"/>
      <c r="W12" s="38">
        <v>2080.06</v>
      </c>
      <c r="X12" s="38"/>
      <c r="Y12" s="38"/>
      <c r="Z12" s="38">
        <v>2027.23</v>
      </c>
      <c r="AA12" s="38"/>
      <c r="AB12" s="38"/>
      <c r="AC12" s="38">
        <v>2066.8200000000002</v>
      </c>
      <c r="AD12" s="38"/>
      <c r="AE12" s="38"/>
      <c r="AF12" s="38">
        <v>2090.87</v>
      </c>
      <c r="AG12" s="38"/>
      <c r="AH12" s="38"/>
      <c r="AI12" s="38">
        <v>2012.41</v>
      </c>
      <c r="AJ12" s="38"/>
      <c r="AK12" s="38"/>
      <c r="AL12" s="38">
        <v>2079.63</v>
      </c>
      <c r="AM12" s="38"/>
      <c r="AN12" s="38"/>
      <c r="AO12" s="38">
        <v>2235.17</v>
      </c>
      <c r="AP12" s="39"/>
      <c r="AQ12" s="107"/>
    </row>
    <row r="13" spans="1:43" s="46" customFormat="1" x14ac:dyDescent="0.25">
      <c r="A13" s="40" t="s">
        <v>27</v>
      </c>
      <c r="B13" s="41"/>
      <c r="C13" s="41"/>
      <c r="D13" s="30"/>
      <c r="E13" s="41"/>
      <c r="F13" s="41"/>
      <c r="G13" s="41"/>
      <c r="H13" s="42"/>
      <c r="I13" s="43"/>
      <c r="J13" s="44"/>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4"/>
      <c r="AQ13" s="107"/>
    </row>
    <row r="14" spans="1:43" s="28" customFormat="1" x14ac:dyDescent="0.25">
      <c r="A14" s="35" t="s">
        <v>23</v>
      </c>
      <c r="B14" s="30"/>
      <c r="C14" s="30"/>
      <c r="D14" s="30"/>
      <c r="E14" s="30"/>
      <c r="F14" s="30"/>
      <c r="G14" s="30"/>
      <c r="H14" s="31"/>
      <c r="I14" s="32"/>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3"/>
      <c r="AQ14" s="107"/>
    </row>
    <row r="15" spans="1:43" s="25" customFormat="1" x14ac:dyDescent="0.25">
      <c r="A15" s="47" t="s">
        <v>32</v>
      </c>
      <c r="B15" s="48">
        <f>B16+B17+B18+B20</f>
        <v>25069</v>
      </c>
      <c r="C15" s="48">
        <f>C16+C17+C18+C20</f>
        <v>3918.13</v>
      </c>
      <c r="D15" s="48">
        <f>D16+D17+D18+D20</f>
        <v>5835.91</v>
      </c>
      <c r="E15" s="48">
        <f>E16+E17+E18+E20</f>
        <v>5835.91</v>
      </c>
      <c r="F15" s="48">
        <f>E15/B15*100</f>
        <v>23.279388886672784</v>
      </c>
      <c r="G15" s="48">
        <f>E15/C15*100</f>
        <v>148.9463085706702</v>
      </c>
      <c r="H15" s="48">
        <f>H16+H17+H18+H19+H20</f>
        <v>1821.83</v>
      </c>
      <c r="I15" s="48">
        <f t="shared" ref="I15:AP15" si="2">I16+I17+I18+I19+I20</f>
        <v>0</v>
      </c>
      <c r="J15" s="48">
        <f t="shared" si="2"/>
        <v>1821.83</v>
      </c>
      <c r="K15" s="48">
        <f t="shared" si="2"/>
        <v>2096.3000000000002</v>
      </c>
      <c r="L15" s="48">
        <f t="shared" si="2"/>
        <v>0</v>
      </c>
      <c r="M15" s="48">
        <f t="shared" si="2"/>
        <v>2096.3000000000002</v>
      </c>
      <c r="N15" s="48">
        <f t="shared" si="2"/>
        <v>2462.48</v>
      </c>
      <c r="O15" s="48">
        <f t="shared" si="2"/>
        <v>0</v>
      </c>
      <c r="P15" s="48">
        <f t="shared" si="2"/>
        <v>1917.78</v>
      </c>
      <c r="Q15" s="48">
        <f t="shared" si="2"/>
        <v>2082.37</v>
      </c>
      <c r="R15" s="48">
        <f t="shared" si="2"/>
        <v>0</v>
      </c>
      <c r="S15" s="48">
        <f t="shared" si="2"/>
        <v>0</v>
      </c>
      <c r="T15" s="48">
        <f t="shared" si="2"/>
        <v>2013.83</v>
      </c>
      <c r="U15" s="48">
        <f t="shared" si="2"/>
        <v>0</v>
      </c>
      <c r="V15" s="48">
        <f t="shared" si="2"/>
        <v>0</v>
      </c>
      <c r="W15" s="48">
        <f t="shared" si="2"/>
        <v>2080.06</v>
      </c>
      <c r="X15" s="48">
        <f t="shared" si="2"/>
        <v>0</v>
      </c>
      <c r="Y15" s="48">
        <f t="shared" si="2"/>
        <v>0</v>
      </c>
      <c r="Z15" s="48">
        <f t="shared" si="2"/>
        <v>2027.23</v>
      </c>
      <c r="AA15" s="48">
        <f t="shared" si="2"/>
        <v>0</v>
      </c>
      <c r="AB15" s="48">
        <f t="shared" si="2"/>
        <v>0</v>
      </c>
      <c r="AC15" s="48">
        <f t="shared" si="2"/>
        <v>2066.8200000000002</v>
      </c>
      <c r="AD15" s="48">
        <f t="shared" si="2"/>
        <v>0</v>
      </c>
      <c r="AE15" s="48">
        <f t="shared" si="2"/>
        <v>0</v>
      </c>
      <c r="AF15" s="48">
        <f t="shared" si="2"/>
        <v>2090.87</v>
      </c>
      <c r="AG15" s="48">
        <f t="shared" si="2"/>
        <v>0</v>
      </c>
      <c r="AH15" s="48">
        <f t="shared" si="2"/>
        <v>0</v>
      </c>
      <c r="AI15" s="48">
        <f t="shared" si="2"/>
        <v>2012.41</v>
      </c>
      <c r="AJ15" s="48">
        <f t="shared" si="2"/>
        <v>0</v>
      </c>
      <c r="AK15" s="48">
        <f t="shared" si="2"/>
        <v>0</v>
      </c>
      <c r="AL15" s="48">
        <f t="shared" si="2"/>
        <v>2079.63</v>
      </c>
      <c r="AM15" s="48">
        <f t="shared" si="2"/>
        <v>0</v>
      </c>
      <c r="AN15" s="48">
        <f t="shared" si="2"/>
        <v>0</v>
      </c>
      <c r="AO15" s="48">
        <f t="shared" si="2"/>
        <v>2235.17</v>
      </c>
      <c r="AP15" s="48">
        <f t="shared" si="2"/>
        <v>0</v>
      </c>
      <c r="AQ15" s="107"/>
    </row>
    <row r="16" spans="1:43" s="28" customFormat="1" x14ac:dyDescent="0.25">
      <c r="A16" s="29" t="s">
        <v>16</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107"/>
    </row>
    <row r="17" spans="1:43" s="28" customFormat="1" x14ac:dyDescent="0.25">
      <c r="A17" s="35" t="s">
        <v>28</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107"/>
    </row>
    <row r="18" spans="1:43" s="28" customFormat="1" x14ac:dyDescent="0.25">
      <c r="A18" s="35" t="s">
        <v>17</v>
      </c>
      <c r="B18" s="30">
        <f>H18+K18+N18+Q18+T18+W18+Z18+AC18+AF18+AI18+AL18+AO18</f>
        <v>25069</v>
      </c>
      <c r="C18" s="30">
        <f>C12</f>
        <v>3918.13</v>
      </c>
      <c r="D18" s="30">
        <f>E18</f>
        <v>5835.91</v>
      </c>
      <c r="E18" s="30">
        <f>J18+M18+P18+S18+V18+Y18+AB18+AE18+AH18+AK18+AN18+AP18</f>
        <v>5835.91</v>
      </c>
      <c r="F18" s="30">
        <f>E18/B18*100</f>
        <v>23.279388886672784</v>
      </c>
      <c r="G18" s="30">
        <f>E18/C18*100</f>
        <v>148.9463085706702</v>
      </c>
      <c r="H18" s="30">
        <f>H12</f>
        <v>1821.83</v>
      </c>
      <c r="I18" s="30"/>
      <c r="J18" s="30">
        <f>J12</f>
        <v>1821.83</v>
      </c>
      <c r="K18" s="30">
        <f>K12</f>
        <v>2096.3000000000002</v>
      </c>
      <c r="L18" s="30"/>
      <c r="M18" s="30">
        <f>M12</f>
        <v>2096.3000000000002</v>
      </c>
      <c r="N18" s="30">
        <f>N12</f>
        <v>2462.48</v>
      </c>
      <c r="O18" s="30"/>
      <c r="P18" s="30">
        <f>P12</f>
        <v>1917.78</v>
      </c>
      <c r="Q18" s="30">
        <f>Q12</f>
        <v>2082.37</v>
      </c>
      <c r="R18" s="30"/>
      <c r="S18" s="30">
        <f>S12</f>
        <v>0</v>
      </c>
      <c r="T18" s="30">
        <f>T12</f>
        <v>2013.83</v>
      </c>
      <c r="U18" s="30"/>
      <c r="V18" s="30">
        <f>V12</f>
        <v>0</v>
      </c>
      <c r="W18" s="30">
        <f>W12</f>
        <v>2080.06</v>
      </c>
      <c r="X18" s="30"/>
      <c r="Y18" s="30">
        <f>Y12</f>
        <v>0</v>
      </c>
      <c r="Z18" s="30">
        <f>Z12</f>
        <v>2027.23</v>
      </c>
      <c r="AA18" s="30"/>
      <c r="AB18" s="30">
        <f>AB12</f>
        <v>0</v>
      </c>
      <c r="AC18" s="30">
        <f>AC12</f>
        <v>2066.8200000000002</v>
      </c>
      <c r="AD18" s="30"/>
      <c r="AE18" s="30">
        <f>AE12</f>
        <v>0</v>
      </c>
      <c r="AF18" s="30">
        <f>AF12</f>
        <v>2090.87</v>
      </c>
      <c r="AG18" s="30"/>
      <c r="AH18" s="30">
        <f>AH12</f>
        <v>0</v>
      </c>
      <c r="AI18" s="30">
        <f>AI12</f>
        <v>2012.41</v>
      </c>
      <c r="AJ18" s="30"/>
      <c r="AK18" s="30">
        <f>AK12</f>
        <v>0</v>
      </c>
      <c r="AL18" s="30">
        <f>AL12</f>
        <v>2079.63</v>
      </c>
      <c r="AM18" s="30"/>
      <c r="AN18" s="30">
        <f>AN12</f>
        <v>0</v>
      </c>
      <c r="AO18" s="30">
        <f>AO12</f>
        <v>2235.17</v>
      </c>
      <c r="AP18" s="30">
        <f>AP12</f>
        <v>0</v>
      </c>
      <c r="AQ18" s="107"/>
    </row>
    <row r="19" spans="1:43" s="46" customFormat="1" x14ac:dyDescent="0.25">
      <c r="A19" s="40" t="s">
        <v>27</v>
      </c>
      <c r="B19" s="30"/>
      <c r="C19" s="30"/>
      <c r="D19" s="30"/>
      <c r="E19" s="30"/>
      <c r="F19" s="30"/>
      <c r="G19" s="30"/>
      <c r="H19" s="30"/>
      <c r="I19" s="43"/>
      <c r="J19" s="30"/>
      <c r="K19" s="30"/>
      <c r="L19" s="45"/>
      <c r="M19" s="30"/>
      <c r="N19" s="30"/>
      <c r="O19" s="45"/>
      <c r="P19" s="30"/>
      <c r="Q19" s="30"/>
      <c r="R19" s="45"/>
      <c r="S19" s="30"/>
      <c r="T19" s="30"/>
      <c r="U19" s="45"/>
      <c r="V19" s="30"/>
      <c r="W19" s="30"/>
      <c r="X19" s="45"/>
      <c r="Y19" s="30"/>
      <c r="Z19" s="30"/>
      <c r="AA19" s="45"/>
      <c r="AB19" s="30"/>
      <c r="AC19" s="30"/>
      <c r="AD19" s="45"/>
      <c r="AE19" s="30"/>
      <c r="AF19" s="30"/>
      <c r="AG19" s="45"/>
      <c r="AH19" s="30"/>
      <c r="AI19" s="30"/>
      <c r="AJ19" s="45"/>
      <c r="AK19" s="30"/>
      <c r="AL19" s="30"/>
      <c r="AM19" s="45"/>
      <c r="AN19" s="30"/>
      <c r="AO19" s="30"/>
      <c r="AP19" s="30"/>
      <c r="AQ19" s="107"/>
    </row>
    <row r="20" spans="1:43" s="28" customFormat="1" x14ac:dyDescent="0.25">
      <c r="A20" s="35" t="s">
        <v>23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108"/>
    </row>
    <row r="21" spans="1:43" ht="15.75" customHeight="1" x14ac:dyDescent="0.25">
      <c r="A21" s="109" t="s">
        <v>33</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1"/>
      <c r="AQ21" s="49"/>
    </row>
    <row r="22" spans="1:43" customFormat="1" ht="20.25" customHeight="1" x14ac:dyDescent="0.25">
      <c r="A22" s="4" t="s">
        <v>45</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1"/>
      <c r="AG22" s="2"/>
      <c r="AH22" s="2"/>
      <c r="AI22" s="2"/>
      <c r="AJ22" s="2"/>
      <c r="AK22" s="2"/>
      <c r="AL22" s="2"/>
      <c r="AM22" s="2"/>
      <c r="AN22" s="2"/>
      <c r="AO22" s="2"/>
      <c r="AP22" s="2"/>
      <c r="AQ22" s="2"/>
    </row>
    <row r="23" spans="1:43" s="28" customFormat="1" ht="69" customHeight="1" x14ac:dyDescent="0.25">
      <c r="A23" s="51" t="s">
        <v>77</v>
      </c>
      <c r="B23" s="24">
        <f>B24+B25+B26+B28</f>
        <v>270623.08</v>
      </c>
      <c r="C23" s="24">
        <f>C24+C25+C26+C28</f>
        <v>0</v>
      </c>
      <c r="D23" s="24">
        <f>D24+D25+D26+D28</f>
        <v>18.850000000000001</v>
      </c>
      <c r="E23" s="24">
        <f>E24+E25+E26+E28</f>
        <v>18.850000000000001</v>
      </c>
      <c r="F23" s="24">
        <f>IFERROR(E23/B23%,0)</f>
        <v>6.9654073850611703E-3</v>
      </c>
      <c r="G23" s="24">
        <f>IFERROR(E23/C23%,0)</f>
        <v>0</v>
      </c>
      <c r="H23" s="24">
        <f t="shared" ref="H23:AP23" si="3">H24+H25+H26+H28</f>
        <v>0</v>
      </c>
      <c r="I23" s="24">
        <f t="shared" si="3"/>
        <v>264</v>
      </c>
      <c r="J23" s="24">
        <f t="shared" si="3"/>
        <v>0</v>
      </c>
      <c r="K23" s="24">
        <f t="shared" si="3"/>
        <v>0</v>
      </c>
      <c r="L23" s="24">
        <f t="shared" si="3"/>
        <v>0</v>
      </c>
      <c r="M23" s="24">
        <f t="shared" si="3"/>
        <v>0</v>
      </c>
      <c r="N23" s="24">
        <f t="shared" si="3"/>
        <v>18.850000000000001</v>
      </c>
      <c r="O23" s="24">
        <f t="shared" si="3"/>
        <v>0</v>
      </c>
      <c r="P23" s="24">
        <f t="shared" si="3"/>
        <v>18.850000000000001</v>
      </c>
      <c r="Q23" s="24">
        <f t="shared" si="3"/>
        <v>14.66</v>
      </c>
      <c r="R23" s="24">
        <f t="shared" si="3"/>
        <v>0</v>
      </c>
      <c r="S23" s="24">
        <f t="shared" si="3"/>
        <v>0</v>
      </c>
      <c r="T23" s="24">
        <f t="shared" si="3"/>
        <v>0</v>
      </c>
      <c r="U23" s="24">
        <f t="shared" si="3"/>
        <v>0</v>
      </c>
      <c r="V23" s="24">
        <f t="shared" si="3"/>
        <v>0</v>
      </c>
      <c r="W23" s="24">
        <f t="shared" si="3"/>
        <v>0</v>
      </c>
      <c r="X23" s="24">
        <f t="shared" si="3"/>
        <v>0</v>
      </c>
      <c r="Y23" s="24">
        <f t="shared" si="3"/>
        <v>0</v>
      </c>
      <c r="Z23" s="24">
        <f t="shared" si="3"/>
        <v>9180.869999999999</v>
      </c>
      <c r="AA23" s="24">
        <f t="shared" si="3"/>
        <v>0</v>
      </c>
      <c r="AB23" s="24">
        <f t="shared" si="3"/>
        <v>0</v>
      </c>
      <c r="AC23" s="24">
        <f t="shared" si="3"/>
        <v>11513.91</v>
      </c>
      <c r="AD23" s="24">
        <f t="shared" si="3"/>
        <v>0</v>
      </c>
      <c r="AE23" s="24">
        <f t="shared" si="3"/>
        <v>0</v>
      </c>
      <c r="AF23" s="24">
        <f t="shared" si="3"/>
        <v>16750.61</v>
      </c>
      <c r="AG23" s="24">
        <f t="shared" si="3"/>
        <v>0</v>
      </c>
      <c r="AH23" s="24">
        <f t="shared" si="3"/>
        <v>0</v>
      </c>
      <c r="AI23" s="24">
        <f t="shared" si="3"/>
        <v>30081.989999999998</v>
      </c>
      <c r="AJ23" s="24">
        <f t="shared" si="3"/>
        <v>0</v>
      </c>
      <c r="AK23" s="24">
        <f t="shared" si="3"/>
        <v>0</v>
      </c>
      <c r="AL23" s="24">
        <f t="shared" si="3"/>
        <v>9724.2199999999993</v>
      </c>
      <c r="AM23" s="24">
        <f t="shared" si="3"/>
        <v>0</v>
      </c>
      <c r="AN23" s="24">
        <f t="shared" si="3"/>
        <v>0</v>
      </c>
      <c r="AO23" s="24">
        <f t="shared" si="3"/>
        <v>193337.97</v>
      </c>
      <c r="AP23" s="24">
        <f t="shared" si="3"/>
        <v>0</v>
      </c>
      <c r="AQ23" s="124"/>
    </row>
    <row r="24" spans="1:43" s="28" customFormat="1" x14ac:dyDescent="0.25">
      <c r="A24" s="35" t="s">
        <v>16</v>
      </c>
      <c r="B24" s="30"/>
      <c r="C24" s="30"/>
      <c r="D24" s="30"/>
      <c r="E24" s="30"/>
      <c r="F24" s="30"/>
      <c r="G24" s="30"/>
      <c r="H24" s="30"/>
      <c r="I24" s="30">
        <f>I30+I36</f>
        <v>0</v>
      </c>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3"/>
      <c r="AQ24" s="125"/>
    </row>
    <row r="25" spans="1:43" s="28" customFormat="1" x14ac:dyDescent="0.25">
      <c r="A25" s="35" t="s">
        <v>28</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3"/>
      <c r="AQ25" s="125"/>
    </row>
    <row r="26" spans="1:43" s="28" customFormat="1" x14ac:dyDescent="0.25">
      <c r="A26" s="35" t="s">
        <v>15</v>
      </c>
      <c r="B26" s="30">
        <f>H26+K26+N26+Q26+T26+W26+Z26+AC26+AF26+AI26+AL26+AO26</f>
        <v>46213.8</v>
      </c>
      <c r="C26" s="30">
        <f>C32+C38+C44+C50+C56</f>
        <v>0</v>
      </c>
      <c r="D26" s="30">
        <f>E26</f>
        <v>18.850000000000001</v>
      </c>
      <c r="E26" s="30">
        <f>J26+M26+P26+S26+V26+Y26+AB26+AE26+AH26+AK26+AN26+AP26</f>
        <v>18.850000000000001</v>
      </c>
      <c r="F26" s="3">
        <f>IFERROR(E26/B26%,0)</f>
        <v>4.0788682168529745E-2</v>
      </c>
      <c r="G26" s="3">
        <f>IFERROR(E26/C26%,0)</f>
        <v>0</v>
      </c>
      <c r="H26" s="30">
        <f t="shared" ref="H26:AP26" si="4">H32+H38+H44+H50+H56</f>
        <v>0</v>
      </c>
      <c r="I26" s="30">
        <f t="shared" si="4"/>
        <v>264</v>
      </c>
      <c r="J26" s="30">
        <f t="shared" si="4"/>
        <v>0</v>
      </c>
      <c r="K26" s="30">
        <f t="shared" si="4"/>
        <v>0</v>
      </c>
      <c r="L26" s="30">
        <f t="shared" si="4"/>
        <v>0</v>
      </c>
      <c r="M26" s="30">
        <f t="shared" si="4"/>
        <v>0</v>
      </c>
      <c r="N26" s="30">
        <f t="shared" si="4"/>
        <v>18.850000000000001</v>
      </c>
      <c r="O26" s="30">
        <f t="shared" si="4"/>
        <v>0</v>
      </c>
      <c r="P26" s="30">
        <f t="shared" si="4"/>
        <v>18.850000000000001</v>
      </c>
      <c r="Q26" s="30">
        <f t="shared" si="4"/>
        <v>14.66</v>
      </c>
      <c r="R26" s="30">
        <f t="shared" si="4"/>
        <v>0</v>
      </c>
      <c r="S26" s="30">
        <f t="shared" si="4"/>
        <v>0</v>
      </c>
      <c r="T26" s="30">
        <f t="shared" si="4"/>
        <v>0</v>
      </c>
      <c r="U26" s="30">
        <f t="shared" si="4"/>
        <v>0</v>
      </c>
      <c r="V26" s="30">
        <f t="shared" si="4"/>
        <v>0</v>
      </c>
      <c r="W26" s="30">
        <f t="shared" si="4"/>
        <v>0</v>
      </c>
      <c r="X26" s="30">
        <f t="shared" si="4"/>
        <v>0</v>
      </c>
      <c r="Y26" s="30">
        <f t="shared" si="4"/>
        <v>0</v>
      </c>
      <c r="Z26" s="30">
        <f t="shared" si="4"/>
        <v>4540.54</v>
      </c>
      <c r="AA26" s="30">
        <f t="shared" si="4"/>
        <v>0</v>
      </c>
      <c r="AB26" s="30">
        <f t="shared" si="4"/>
        <v>0</v>
      </c>
      <c r="AC26" s="30">
        <f t="shared" si="4"/>
        <v>0</v>
      </c>
      <c r="AD26" s="30">
        <f t="shared" si="4"/>
        <v>0</v>
      </c>
      <c r="AE26" s="30">
        <f t="shared" si="4"/>
        <v>0</v>
      </c>
      <c r="AF26" s="30">
        <f t="shared" si="4"/>
        <v>0</v>
      </c>
      <c r="AG26" s="30">
        <f t="shared" si="4"/>
        <v>0</v>
      </c>
      <c r="AH26" s="30">
        <f t="shared" si="4"/>
        <v>0</v>
      </c>
      <c r="AI26" s="30">
        <f t="shared" si="4"/>
        <v>9159.9</v>
      </c>
      <c r="AJ26" s="30">
        <f t="shared" si="4"/>
        <v>0</v>
      </c>
      <c r="AK26" s="30">
        <f t="shared" si="4"/>
        <v>0</v>
      </c>
      <c r="AL26" s="30">
        <f t="shared" si="4"/>
        <v>0</v>
      </c>
      <c r="AM26" s="30">
        <f t="shared" si="4"/>
        <v>0</v>
      </c>
      <c r="AN26" s="30">
        <f t="shared" si="4"/>
        <v>0</v>
      </c>
      <c r="AO26" s="30">
        <f t="shared" si="4"/>
        <v>32479.85</v>
      </c>
      <c r="AP26" s="30">
        <f t="shared" si="4"/>
        <v>0</v>
      </c>
      <c r="AQ26" s="125"/>
    </row>
    <row r="27" spans="1:43" s="46" customFormat="1" x14ac:dyDescent="0.25">
      <c r="A27" s="40" t="s">
        <v>27</v>
      </c>
      <c r="B27" s="30"/>
      <c r="C27" s="30"/>
      <c r="D27" s="30"/>
      <c r="E27" s="30"/>
      <c r="F27" s="3"/>
      <c r="G27" s="3"/>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125"/>
    </row>
    <row r="28" spans="1:43" s="28" customFormat="1" x14ac:dyDescent="0.25">
      <c r="A28" s="35" t="s">
        <v>23</v>
      </c>
      <c r="B28" s="30">
        <f>H28+K28+N28+Q28+T28+W28+Z28+AC28+AF28+AI28+AL28+AO28</f>
        <v>224409.28</v>
      </c>
      <c r="C28" s="30">
        <f>C34+C40+C46+C52+C58</f>
        <v>0</v>
      </c>
      <c r="D28" s="30">
        <f>E28</f>
        <v>0</v>
      </c>
      <c r="E28" s="30">
        <f>J28+M28+P28+S28+V28+Y28+AB28+AE28+AH28+AK28+AN28+AP28</f>
        <v>0</v>
      </c>
      <c r="F28" s="3">
        <f>IFERROR(E28/B28%,0)</f>
        <v>0</v>
      </c>
      <c r="G28" s="3">
        <f>IFERROR(E28/C28%,0)</f>
        <v>0</v>
      </c>
      <c r="H28" s="30">
        <f t="shared" ref="H28:AP28" si="5">H34+H40+H46+H52+H58</f>
        <v>0</v>
      </c>
      <c r="I28" s="30">
        <f t="shared" si="5"/>
        <v>0</v>
      </c>
      <c r="J28" s="30">
        <f t="shared" si="5"/>
        <v>0</v>
      </c>
      <c r="K28" s="30">
        <f t="shared" si="5"/>
        <v>0</v>
      </c>
      <c r="L28" s="30">
        <f t="shared" si="5"/>
        <v>0</v>
      </c>
      <c r="M28" s="30">
        <f t="shared" si="5"/>
        <v>0</v>
      </c>
      <c r="N28" s="30">
        <f t="shared" si="5"/>
        <v>0</v>
      </c>
      <c r="O28" s="30">
        <f t="shared" si="5"/>
        <v>0</v>
      </c>
      <c r="P28" s="30">
        <f t="shared" si="5"/>
        <v>0</v>
      </c>
      <c r="Q28" s="30">
        <f t="shared" si="5"/>
        <v>0</v>
      </c>
      <c r="R28" s="30">
        <f t="shared" si="5"/>
        <v>0</v>
      </c>
      <c r="S28" s="30">
        <f t="shared" si="5"/>
        <v>0</v>
      </c>
      <c r="T28" s="30">
        <f t="shared" si="5"/>
        <v>0</v>
      </c>
      <c r="U28" s="30">
        <f t="shared" si="5"/>
        <v>0</v>
      </c>
      <c r="V28" s="30">
        <f t="shared" si="5"/>
        <v>0</v>
      </c>
      <c r="W28" s="30">
        <f t="shared" si="5"/>
        <v>0</v>
      </c>
      <c r="X28" s="30">
        <f t="shared" si="5"/>
        <v>0</v>
      </c>
      <c r="Y28" s="30">
        <f t="shared" si="5"/>
        <v>0</v>
      </c>
      <c r="Z28" s="30">
        <f t="shared" si="5"/>
        <v>4640.33</v>
      </c>
      <c r="AA28" s="30">
        <f t="shared" si="5"/>
        <v>0</v>
      </c>
      <c r="AB28" s="30">
        <f t="shared" si="5"/>
        <v>0</v>
      </c>
      <c r="AC28" s="30">
        <f t="shared" si="5"/>
        <v>11513.91</v>
      </c>
      <c r="AD28" s="30">
        <f t="shared" si="5"/>
        <v>0</v>
      </c>
      <c r="AE28" s="30">
        <f t="shared" si="5"/>
        <v>0</v>
      </c>
      <c r="AF28" s="30">
        <f t="shared" si="5"/>
        <v>16750.61</v>
      </c>
      <c r="AG28" s="30">
        <f t="shared" si="5"/>
        <v>0</v>
      </c>
      <c r="AH28" s="30">
        <f t="shared" si="5"/>
        <v>0</v>
      </c>
      <c r="AI28" s="30">
        <f t="shared" si="5"/>
        <v>20922.09</v>
      </c>
      <c r="AJ28" s="30">
        <f t="shared" si="5"/>
        <v>0</v>
      </c>
      <c r="AK28" s="30">
        <f t="shared" si="5"/>
        <v>0</v>
      </c>
      <c r="AL28" s="30">
        <f t="shared" si="5"/>
        <v>9724.2199999999993</v>
      </c>
      <c r="AM28" s="30">
        <f t="shared" si="5"/>
        <v>0</v>
      </c>
      <c r="AN28" s="30">
        <f t="shared" si="5"/>
        <v>0</v>
      </c>
      <c r="AO28" s="30">
        <f t="shared" si="5"/>
        <v>160858.12</v>
      </c>
      <c r="AP28" s="30">
        <f t="shared" si="5"/>
        <v>0</v>
      </c>
      <c r="AQ28" s="126"/>
    </row>
    <row r="29" spans="1:43" s="28" customFormat="1" ht="76.5" customHeight="1" x14ac:dyDescent="0.25">
      <c r="A29" s="52" t="s">
        <v>34</v>
      </c>
      <c r="B29" s="53">
        <f>B30+B31+B32+B34</f>
        <v>8771</v>
      </c>
      <c r="C29" s="53">
        <f>C30+C31+C32+C34</f>
        <v>0</v>
      </c>
      <c r="D29" s="53">
        <f>D30+D31+D32+D34</f>
        <v>0</v>
      </c>
      <c r="E29" s="53">
        <f>E30+E31+E32+E34</f>
        <v>0</v>
      </c>
      <c r="F29" s="53">
        <f>IFERROR(E29/B29%,0)</f>
        <v>0</v>
      </c>
      <c r="G29" s="53">
        <f>IFERROR(E29/C29%,0)</f>
        <v>0</v>
      </c>
      <c r="H29" s="53">
        <f>H30+H31+H32+H34</f>
        <v>0</v>
      </c>
      <c r="I29" s="53">
        <f t="shared" ref="I29:AP29" si="6">I30+I31+I32+I34</f>
        <v>0</v>
      </c>
      <c r="J29" s="53">
        <f t="shared" si="6"/>
        <v>0</v>
      </c>
      <c r="K29" s="53">
        <f>K30+K31+K32+K34</f>
        <v>0</v>
      </c>
      <c r="L29" s="53">
        <f t="shared" si="6"/>
        <v>0</v>
      </c>
      <c r="M29" s="53">
        <f t="shared" si="6"/>
        <v>0</v>
      </c>
      <c r="N29" s="53">
        <f t="shared" si="6"/>
        <v>0</v>
      </c>
      <c r="O29" s="53">
        <f t="shared" si="6"/>
        <v>0</v>
      </c>
      <c r="P29" s="53">
        <f t="shared" si="6"/>
        <v>0</v>
      </c>
      <c r="Q29" s="53">
        <f t="shared" si="6"/>
        <v>0</v>
      </c>
      <c r="R29" s="53">
        <f t="shared" si="6"/>
        <v>0</v>
      </c>
      <c r="S29" s="53">
        <f t="shared" si="6"/>
        <v>0</v>
      </c>
      <c r="T29" s="53">
        <f t="shared" si="6"/>
        <v>0</v>
      </c>
      <c r="U29" s="53">
        <f t="shared" si="6"/>
        <v>0</v>
      </c>
      <c r="V29" s="53">
        <f t="shared" si="6"/>
        <v>0</v>
      </c>
      <c r="W29" s="53">
        <f t="shared" si="6"/>
        <v>0</v>
      </c>
      <c r="X29" s="53">
        <f t="shared" si="6"/>
        <v>0</v>
      </c>
      <c r="Y29" s="53">
        <f t="shared" si="6"/>
        <v>0</v>
      </c>
      <c r="Z29" s="53">
        <f t="shared" si="6"/>
        <v>0</v>
      </c>
      <c r="AA29" s="53">
        <f t="shared" si="6"/>
        <v>0</v>
      </c>
      <c r="AB29" s="53">
        <f t="shared" si="6"/>
        <v>0</v>
      </c>
      <c r="AC29" s="53">
        <f t="shared" si="6"/>
        <v>0</v>
      </c>
      <c r="AD29" s="53">
        <f t="shared" si="6"/>
        <v>0</v>
      </c>
      <c r="AE29" s="53">
        <f t="shared" si="6"/>
        <v>0</v>
      </c>
      <c r="AF29" s="53">
        <f t="shared" si="6"/>
        <v>0</v>
      </c>
      <c r="AG29" s="53">
        <f t="shared" si="6"/>
        <v>0</v>
      </c>
      <c r="AH29" s="53">
        <f t="shared" si="6"/>
        <v>0</v>
      </c>
      <c r="AI29" s="53">
        <f t="shared" si="6"/>
        <v>8771</v>
      </c>
      <c r="AJ29" s="53">
        <f t="shared" si="6"/>
        <v>0</v>
      </c>
      <c r="AK29" s="53">
        <f t="shared" si="6"/>
        <v>0</v>
      </c>
      <c r="AL29" s="53">
        <f t="shared" si="6"/>
        <v>0</v>
      </c>
      <c r="AM29" s="53">
        <f t="shared" si="6"/>
        <v>0</v>
      </c>
      <c r="AN29" s="53">
        <f t="shared" si="6"/>
        <v>0</v>
      </c>
      <c r="AO29" s="53">
        <f t="shared" si="6"/>
        <v>0</v>
      </c>
      <c r="AP29" s="53">
        <f t="shared" si="6"/>
        <v>0</v>
      </c>
      <c r="AQ29" s="118" t="s">
        <v>67</v>
      </c>
    </row>
    <row r="30" spans="1:43" s="28" customFormat="1" x14ac:dyDescent="0.25">
      <c r="A30" s="35" t="s">
        <v>16</v>
      </c>
      <c r="B30" s="31"/>
      <c r="C30" s="31"/>
      <c r="D30" s="31"/>
      <c r="E30" s="31"/>
      <c r="F30" s="54"/>
      <c r="G30" s="54"/>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3"/>
      <c r="AQ30" s="107"/>
    </row>
    <row r="31" spans="1:43" s="28" customFormat="1" x14ac:dyDescent="0.25">
      <c r="A31" s="35" t="s">
        <v>28</v>
      </c>
      <c r="B31" s="31"/>
      <c r="C31" s="31"/>
      <c r="D31" s="31"/>
      <c r="E31" s="31"/>
      <c r="F31" s="54"/>
      <c r="G31" s="54"/>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3"/>
      <c r="AQ31" s="107"/>
    </row>
    <row r="32" spans="1:43" s="28" customFormat="1" x14ac:dyDescent="0.25">
      <c r="A32" s="35" t="s">
        <v>15</v>
      </c>
      <c r="B32" s="31">
        <f>H32+K32+N32+Q32+T32+W32+Z32+AC32+AF32+AI32+AL32+AO32</f>
        <v>8771</v>
      </c>
      <c r="C32" s="30">
        <f>H32+K32</f>
        <v>0</v>
      </c>
      <c r="D32" s="31">
        <f>E32</f>
        <v>0</v>
      </c>
      <c r="E32" s="31">
        <f>J32+M32+P32+S32+V32+Y32+AB32+AE32+AH32+AK32+AN32+AP32</f>
        <v>0</v>
      </c>
      <c r="F32" s="3">
        <f>IFERROR(E32/B32%,0)</f>
        <v>0</v>
      </c>
      <c r="G32" s="3">
        <f>IFERROR(E32/C32%,0)</f>
        <v>0</v>
      </c>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v>8771</v>
      </c>
      <c r="AJ32" s="30"/>
      <c r="AK32" s="30"/>
      <c r="AL32" s="30"/>
      <c r="AM32" s="30"/>
      <c r="AN32" s="30"/>
      <c r="AO32" s="30"/>
      <c r="AP32" s="33"/>
      <c r="AQ32" s="107"/>
    </row>
    <row r="33" spans="1:43" s="46" customFormat="1" x14ac:dyDescent="0.25">
      <c r="A33" s="40" t="s">
        <v>27</v>
      </c>
      <c r="B33" s="41"/>
      <c r="C33" s="41"/>
      <c r="D33" s="31"/>
      <c r="E33" s="41"/>
      <c r="F33" s="54"/>
      <c r="G33" s="54"/>
      <c r="H33" s="42"/>
      <c r="I33" s="43"/>
      <c r="J33" s="44"/>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4"/>
      <c r="AQ33" s="107"/>
    </row>
    <row r="34" spans="1:43" s="28" customFormat="1" x14ac:dyDescent="0.25">
      <c r="A34" s="35" t="s">
        <v>23</v>
      </c>
      <c r="B34" s="31"/>
      <c r="C34" s="31"/>
      <c r="D34" s="31"/>
      <c r="E34" s="31"/>
      <c r="F34" s="54"/>
      <c r="G34" s="54"/>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3"/>
      <c r="AQ34" s="108"/>
    </row>
    <row r="35" spans="1:43" s="28" customFormat="1" ht="68.25" customHeight="1" x14ac:dyDescent="0.25">
      <c r="A35" s="52" t="s">
        <v>35</v>
      </c>
      <c r="B35" s="53">
        <f>B36+B37+B38+B40</f>
        <v>388.9</v>
      </c>
      <c r="C35" s="53">
        <f>C36+C37+C38+C40</f>
        <v>0</v>
      </c>
      <c r="D35" s="53">
        <f>D36+D37+D38+D40</f>
        <v>0</v>
      </c>
      <c r="E35" s="53">
        <f>E36+E37+E38+E40</f>
        <v>0</v>
      </c>
      <c r="F35" s="53">
        <f>IFERROR(E35/B35%,0)</f>
        <v>0</v>
      </c>
      <c r="G35" s="53">
        <f>IFERROR(E35/C35%,0)</f>
        <v>0</v>
      </c>
      <c r="H35" s="53">
        <f>H36+H37+H38+H40</f>
        <v>0</v>
      </c>
      <c r="I35" s="53">
        <f t="shared" ref="I35:AP35" si="7">I36+I37+I38+I40</f>
        <v>66</v>
      </c>
      <c r="J35" s="53">
        <f t="shared" si="7"/>
        <v>0</v>
      </c>
      <c r="K35" s="53">
        <f t="shared" si="7"/>
        <v>0</v>
      </c>
      <c r="L35" s="53">
        <f t="shared" si="7"/>
        <v>0</v>
      </c>
      <c r="M35" s="53">
        <f t="shared" si="7"/>
        <v>0</v>
      </c>
      <c r="N35" s="53">
        <f t="shared" si="7"/>
        <v>0</v>
      </c>
      <c r="O35" s="53">
        <f t="shared" si="7"/>
        <v>0</v>
      </c>
      <c r="P35" s="53">
        <f t="shared" si="7"/>
        <v>0</v>
      </c>
      <c r="Q35" s="53">
        <f t="shared" si="7"/>
        <v>0</v>
      </c>
      <c r="R35" s="53">
        <f t="shared" si="7"/>
        <v>0</v>
      </c>
      <c r="S35" s="53">
        <f t="shared" si="7"/>
        <v>0</v>
      </c>
      <c r="T35" s="53">
        <f t="shared" si="7"/>
        <v>0</v>
      </c>
      <c r="U35" s="53">
        <f t="shared" si="7"/>
        <v>0</v>
      </c>
      <c r="V35" s="53">
        <f t="shared" si="7"/>
        <v>0</v>
      </c>
      <c r="W35" s="53">
        <f t="shared" si="7"/>
        <v>0</v>
      </c>
      <c r="X35" s="53">
        <f t="shared" si="7"/>
        <v>0</v>
      </c>
      <c r="Y35" s="53">
        <f t="shared" si="7"/>
        <v>0</v>
      </c>
      <c r="Z35" s="53">
        <f t="shared" si="7"/>
        <v>0</v>
      </c>
      <c r="AA35" s="53">
        <f t="shared" si="7"/>
        <v>0</v>
      </c>
      <c r="AB35" s="53">
        <f t="shared" si="7"/>
        <v>0</v>
      </c>
      <c r="AC35" s="53">
        <f t="shared" si="7"/>
        <v>0</v>
      </c>
      <c r="AD35" s="53">
        <f t="shared" si="7"/>
        <v>0</v>
      </c>
      <c r="AE35" s="53">
        <f t="shared" si="7"/>
        <v>0</v>
      </c>
      <c r="AF35" s="53">
        <f t="shared" si="7"/>
        <v>0</v>
      </c>
      <c r="AG35" s="53">
        <f t="shared" si="7"/>
        <v>0</v>
      </c>
      <c r="AH35" s="53">
        <f t="shared" si="7"/>
        <v>0</v>
      </c>
      <c r="AI35" s="53">
        <f t="shared" si="7"/>
        <v>388.9</v>
      </c>
      <c r="AJ35" s="53">
        <f t="shared" si="7"/>
        <v>0</v>
      </c>
      <c r="AK35" s="53">
        <f t="shared" si="7"/>
        <v>0</v>
      </c>
      <c r="AL35" s="53">
        <f t="shared" si="7"/>
        <v>0</v>
      </c>
      <c r="AM35" s="53">
        <f t="shared" si="7"/>
        <v>0</v>
      </c>
      <c r="AN35" s="53">
        <f t="shared" si="7"/>
        <v>0</v>
      </c>
      <c r="AO35" s="53">
        <f t="shared" si="7"/>
        <v>0</v>
      </c>
      <c r="AP35" s="53">
        <f t="shared" si="7"/>
        <v>0</v>
      </c>
      <c r="AQ35" s="118" t="s">
        <v>65</v>
      </c>
    </row>
    <row r="36" spans="1:43" s="28" customFormat="1" x14ac:dyDescent="0.25">
      <c r="A36" s="35" t="s">
        <v>16</v>
      </c>
      <c r="B36" s="31"/>
      <c r="C36" s="31"/>
      <c r="D36" s="31"/>
      <c r="E36" s="31"/>
      <c r="F36" s="54"/>
      <c r="G36" s="54"/>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3"/>
      <c r="AQ36" s="107"/>
    </row>
    <row r="37" spans="1:43" s="28" customFormat="1" x14ac:dyDescent="0.25">
      <c r="A37" s="35" t="s">
        <v>28</v>
      </c>
      <c r="B37" s="31"/>
      <c r="C37" s="31"/>
      <c r="D37" s="31"/>
      <c r="E37" s="31"/>
      <c r="F37" s="54"/>
      <c r="G37" s="54"/>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3"/>
      <c r="AQ37" s="107"/>
    </row>
    <row r="38" spans="1:43" s="28" customFormat="1" x14ac:dyDescent="0.25">
      <c r="A38" s="35" t="s">
        <v>15</v>
      </c>
      <c r="B38" s="31">
        <f>H38+K38+N38+Q38+T38+W38+Z38+AC38+AF38+AI38+AL38+AO38</f>
        <v>388.9</v>
      </c>
      <c r="C38" s="30">
        <f>H38+K38</f>
        <v>0</v>
      </c>
      <c r="D38" s="31">
        <f>E38</f>
        <v>0</v>
      </c>
      <c r="E38" s="31">
        <f>J38+M38+P38+S38+V38+Y38+AB38+AE38+AH38+AK38+AN38+AP38</f>
        <v>0</v>
      </c>
      <c r="F38" s="3">
        <f>IFERROR(E38/B38%,0)</f>
        <v>0</v>
      </c>
      <c r="G38" s="3">
        <f>IFERROR(E38/C38%,0)</f>
        <v>0</v>
      </c>
      <c r="H38" s="30"/>
      <c r="I38" s="30">
        <v>66</v>
      </c>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v>388.9</v>
      </c>
      <c r="AJ38" s="30"/>
      <c r="AK38" s="30"/>
      <c r="AL38" s="30"/>
      <c r="AM38" s="30"/>
      <c r="AN38" s="30"/>
      <c r="AO38" s="30"/>
      <c r="AP38" s="33"/>
      <c r="AQ38" s="107"/>
    </row>
    <row r="39" spans="1:43" s="46" customFormat="1" ht="15" customHeight="1" x14ac:dyDescent="0.25">
      <c r="A39" s="40" t="s">
        <v>27</v>
      </c>
      <c r="B39" s="41"/>
      <c r="C39" s="41"/>
      <c r="D39" s="31"/>
      <c r="E39" s="41"/>
      <c r="F39" s="54"/>
      <c r="G39" s="54"/>
      <c r="H39" s="42"/>
      <c r="I39" s="43"/>
      <c r="J39" s="44"/>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4"/>
      <c r="AQ39" s="107"/>
    </row>
    <row r="40" spans="1:43" s="28" customFormat="1" x14ac:dyDescent="0.25">
      <c r="A40" s="35" t="s">
        <v>23</v>
      </c>
      <c r="B40" s="31"/>
      <c r="C40" s="31"/>
      <c r="D40" s="31"/>
      <c r="E40" s="31"/>
      <c r="F40" s="54"/>
      <c r="G40" s="54"/>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3"/>
      <c r="AQ40" s="108"/>
    </row>
    <row r="41" spans="1:43" s="28" customFormat="1" ht="71.25" customHeight="1" x14ac:dyDescent="0.25">
      <c r="A41" s="52" t="s">
        <v>64</v>
      </c>
      <c r="B41" s="53">
        <f>B42+B43+B44+B46</f>
        <v>4582.5</v>
      </c>
      <c r="C41" s="53">
        <f>C42+C43+C44+C46</f>
        <v>0</v>
      </c>
      <c r="D41" s="53">
        <f>D42+D43+D44+D46</f>
        <v>18.850000000000001</v>
      </c>
      <c r="E41" s="53">
        <f>E42+E43+E44+E46</f>
        <v>18.850000000000001</v>
      </c>
      <c r="F41" s="53">
        <f>IFERROR(E41/B41%,0)</f>
        <v>0.41134751773049644</v>
      </c>
      <c r="G41" s="53">
        <f>IFERROR(E41/C41%,0)</f>
        <v>0</v>
      </c>
      <c r="H41" s="53">
        <f>H42+H43+H44+H46</f>
        <v>0</v>
      </c>
      <c r="I41" s="53">
        <f t="shared" ref="I41:AP41" si="8">I42+I43+I44+I46</f>
        <v>66</v>
      </c>
      <c r="J41" s="53">
        <f t="shared" si="8"/>
        <v>0</v>
      </c>
      <c r="K41" s="53">
        <f t="shared" si="8"/>
        <v>0</v>
      </c>
      <c r="L41" s="53">
        <f t="shared" si="8"/>
        <v>0</v>
      </c>
      <c r="M41" s="53">
        <f t="shared" si="8"/>
        <v>0</v>
      </c>
      <c r="N41" s="53">
        <f t="shared" si="8"/>
        <v>18.850000000000001</v>
      </c>
      <c r="O41" s="53">
        <f t="shared" si="8"/>
        <v>0</v>
      </c>
      <c r="P41" s="53">
        <f t="shared" si="8"/>
        <v>18.850000000000001</v>
      </c>
      <c r="Q41" s="53">
        <f t="shared" si="8"/>
        <v>14.66</v>
      </c>
      <c r="R41" s="53">
        <f t="shared" si="8"/>
        <v>0</v>
      </c>
      <c r="S41" s="53">
        <f t="shared" si="8"/>
        <v>0</v>
      </c>
      <c r="T41" s="53">
        <f t="shared" si="8"/>
        <v>0</v>
      </c>
      <c r="U41" s="53">
        <f t="shared" si="8"/>
        <v>0</v>
      </c>
      <c r="V41" s="53">
        <f t="shared" si="8"/>
        <v>0</v>
      </c>
      <c r="W41" s="53">
        <f t="shared" si="8"/>
        <v>0</v>
      </c>
      <c r="X41" s="53">
        <f t="shared" si="8"/>
        <v>0</v>
      </c>
      <c r="Y41" s="53">
        <f t="shared" si="8"/>
        <v>0</v>
      </c>
      <c r="Z41" s="53">
        <f t="shared" si="8"/>
        <v>4540.54</v>
      </c>
      <c r="AA41" s="53">
        <f t="shared" si="8"/>
        <v>0</v>
      </c>
      <c r="AB41" s="53">
        <f t="shared" si="8"/>
        <v>0</v>
      </c>
      <c r="AC41" s="53">
        <f t="shared" si="8"/>
        <v>0</v>
      </c>
      <c r="AD41" s="53">
        <f t="shared" si="8"/>
        <v>0</v>
      </c>
      <c r="AE41" s="53">
        <f t="shared" si="8"/>
        <v>0</v>
      </c>
      <c r="AF41" s="53">
        <f t="shared" si="8"/>
        <v>0</v>
      </c>
      <c r="AG41" s="53">
        <f t="shared" si="8"/>
        <v>0</v>
      </c>
      <c r="AH41" s="53">
        <f t="shared" si="8"/>
        <v>0</v>
      </c>
      <c r="AI41" s="53">
        <f t="shared" si="8"/>
        <v>0</v>
      </c>
      <c r="AJ41" s="53">
        <f t="shared" si="8"/>
        <v>0</v>
      </c>
      <c r="AK41" s="53">
        <f t="shared" si="8"/>
        <v>0</v>
      </c>
      <c r="AL41" s="53">
        <f t="shared" si="8"/>
        <v>0</v>
      </c>
      <c r="AM41" s="53">
        <f t="shared" si="8"/>
        <v>0</v>
      </c>
      <c r="AN41" s="53">
        <f t="shared" si="8"/>
        <v>0</v>
      </c>
      <c r="AO41" s="53">
        <f t="shared" si="8"/>
        <v>8.4499999999999993</v>
      </c>
      <c r="AP41" s="53">
        <f t="shared" si="8"/>
        <v>0</v>
      </c>
      <c r="AQ41" s="118" t="s">
        <v>78</v>
      </c>
    </row>
    <row r="42" spans="1:43" s="28" customFormat="1" x14ac:dyDescent="0.25">
      <c r="A42" s="35" t="s">
        <v>16</v>
      </c>
      <c r="B42" s="31"/>
      <c r="C42" s="31"/>
      <c r="D42" s="31"/>
      <c r="E42" s="31"/>
      <c r="F42" s="54"/>
      <c r="G42" s="54"/>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3"/>
      <c r="AQ42" s="107"/>
    </row>
    <row r="43" spans="1:43" s="28" customFormat="1" x14ac:dyDescent="0.25">
      <c r="A43" s="35" t="s">
        <v>28</v>
      </c>
      <c r="B43" s="31"/>
      <c r="C43" s="31"/>
      <c r="D43" s="31"/>
      <c r="E43" s="31"/>
      <c r="F43" s="54"/>
      <c r="G43" s="54"/>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3"/>
      <c r="AQ43" s="107"/>
    </row>
    <row r="44" spans="1:43" s="28" customFormat="1" x14ac:dyDescent="0.25">
      <c r="A44" s="35" t="s">
        <v>15</v>
      </c>
      <c r="B44" s="31">
        <f>H44+K44+N44+Q44+T44+W44+Z44+AC44+AF44+AI44+AL44+AO44</f>
        <v>4582.5</v>
      </c>
      <c r="C44" s="30">
        <f>H44+K44</f>
        <v>0</v>
      </c>
      <c r="D44" s="31">
        <f>E44</f>
        <v>18.850000000000001</v>
      </c>
      <c r="E44" s="31">
        <f>J44+M44+P44+S44+V44+Y44+AB44+AE44+AH44+AK44+AN44+AP44</f>
        <v>18.850000000000001</v>
      </c>
      <c r="F44" s="3">
        <f>IFERROR(E44/B44%,0)</f>
        <v>0.41134751773049644</v>
      </c>
      <c r="G44" s="3">
        <f>IFERROR(E44/C44%,0)</f>
        <v>0</v>
      </c>
      <c r="H44" s="30"/>
      <c r="I44" s="30">
        <v>66</v>
      </c>
      <c r="J44" s="30"/>
      <c r="K44" s="30"/>
      <c r="L44" s="30"/>
      <c r="M44" s="30"/>
      <c r="N44" s="30">
        <v>18.850000000000001</v>
      </c>
      <c r="O44" s="30"/>
      <c r="P44" s="30">
        <v>18.850000000000001</v>
      </c>
      <c r="Q44" s="30">
        <v>14.66</v>
      </c>
      <c r="R44" s="30"/>
      <c r="S44" s="30"/>
      <c r="T44" s="30"/>
      <c r="U44" s="30"/>
      <c r="V44" s="30"/>
      <c r="W44" s="30"/>
      <c r="X44" s="30"/>
      <c r="Y44" s="30"/>
      <c r="Z44" s="30">
        <v>4540.54</v>
      </c>
      <c r="AA44" s="30"/>
      <c r="AB44" s="30"/>
      <c r="AC44" s="30"/>
      <c r="AD44" s="30"/>
      <c r="AE44" s="30"/>
      <c r="AF44" s="30"/>
      <c r="AG44" s="30"/>
      <c r="AH44" s="30"/>
      <c r="AI44" s="30"/>
      <c r="AJ44" s="30"/>
      <c r="AK44" s="30"/>
      <c r="AL44" s="30"/>
      <c r="AM44" s="30"/>
      <c r="AN44" s="30"/>
      <c r="AO44" s="30">
        <v>8.4499999999999993</v>
      </c>
      <c r="AP44" s="33"/>
      <c r="AQ44" s="107"/>
    </row>
    <row r="45" spans="1:43" s="46" customFormat="1" ht="15" customHeight="1" x14ac:dyDescent="0.25">
      <c r="A45" s="40" t="s">
        <v>27</v>
      </c>
      <c r="B45" s="41"/>
      <c r="C45" s="41"/>
      <c r="D45" s="31"/>
      <c r="E45" s="41"/>
      <c r="F45" s="54"/>
      <c r="G45" s="54"/>
      <c r="H45" s="42"/>
      <c r="I45" s="43"/>
      <c r="J45" s="44"/>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4"/>
      <c r="AQ45" s="107"/>
    </row>
    <row r="46" spans="1:43" s="28" customFormat="1" x14ac:dyDescent="0.25">
      <c r="A46" s="35" t="s">
        <v>23</v>
      </c>
      <c r="B46" s="31"/>
      <c r="C46" s="31"/>
      <c r="D46" s="31"/>
      <c r="E46" s="31"/>
      <c r="F46" s="54"/>
      <c r="G46" s="54"/>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3"/>
      <c r="AQ46" s="108"/>
    </row>
    <row r="47" spans="1:43" s="28" customFormat="1" ht="56.25" x14ac:dyDescent="0.25">
      <c r="A47" s="52" t="s">
        <v>68</v>
      </c>
      <c r="B47" s="53">
        <f>B48+B49+B50+B52</f>
        <v>181450.4</v>
      </c>
      <c r="C47" s="53">
        <f>C48+C49+C50+C52</f>
        <v>0</v>
      </c>
      <c r="D47" s="53">
        <f>D48+D49+D50+D52</f>
        <v>0</v>
      </c>
      <c r="E47" s="53">
        <f>E48+E49+E50+E52</f>
        <v>0</v>
      </c>
      <c r="F47" s="53">
        <f>IFERROR(E47/B47%,0)</f>
        <v>0</v>
      </c>
      <c r="G47" s="53">
        <f>IFERROR(E47/C47%,0)</f>
        <v>0</v>
      </c>
      <c r="H47" s="53">
        <f t="shared" ref="H47:AP47" si="9">H48+H49+H50+H52</f>
        <v>0</v>
      </c>
      <c r="I47" s="53">
        <f t="shared" si="9"/>
        <v>66</v>
      </c>
      <c r="J47" s="53">
        <f t="shared" si="9"/>
        <v>0</v>
      </c>
      <c r="K47" s="53">
        <f t="shared" si="9"/>
        <v>0</v>
      </c>
      <c r="L47" s="53">
        <f t="shared" si="9"/>
        <v>0</v>
      </c>
      <c r="M47" s="53">
        <f t="shared" si="9"/>
        <v>0</v>
      </c>
      <c r="N47" s="53">
        <f t="shared" si="9"/>
        <v>0</v>
      </c>
      <c r="O47" s="53">
        <f t="shared" si="9"/>
        <v>0</v>
      </c>
      <c r="P47" s="53">
        <f t="shared" si="9"/>
        <v>0</v>
      </c>
      <c r="Q47" s="53">
        <f t="shared" si="9"/>
        <v>0</v>
      </c>
      <c r="R47" s="53">
        <f t="shared" si="9"/>
        <v>0</v>
      </c>
      <c r="S47" s="53">
        <f t="shared" si="9"/>
        <v>0</v>
      </c>
      <c r="T47" s="53">
        <f t="shared" si="9"/>
        <v>0</v>
      </c>
      <c r="U47" s="53">
        <f t="shared" si="9"/>
        <v>0</v>
      </c>
      <c r="V47" s="53">
        <f t="shared" si="9"/>
        <v>0</v>
      </c>
      <c r="W47" s="53">
        <f t="shared" si="9"/>
        <v>0</v>
      </c>
      <c r="X47" s="53">
        <f t="shared" si="9"/>
        <v>0</v>
      </c>
      <c r="Y47" s="53">
        <f t="shared" si="9"/>
        <v>0</v>
      </c>
      <c r="Z47" s="53">
        <f t="shared" si="9"/>
        <v>0</v>
      </c>
      <c r="AA47" s="53">
        <f t="shared" si="9"/>
        <v>0</v>
      </c>
      <c r="AB47" s="53">
        <f t="shared" si="9"/>
        <v>0</v>
      </c>
      <c r="AC47" s="53">
        <f t="shared" si="9"/>
        <v>0</v>
      </c>
      <c r="AD47" s="53">
        <f t="shared" si="9"/>
        <v>0</v>
      </c>
      <c r="AE47" s="53">
        <f t="shared" si="9"/>
        <v>0</v>
      </c>
      <c r="AF47" s="53">
        <f t="shared" si="9"/>
        <v>5236.7</v>
      </c>
      <c r="AG47" s="53">
        <f t="shared" si="9"/>
        <v>0</v>
      </c>
      <c r="AH47" s="53">
        <f t="shared" si="9"/>
        <v>0</v>
      </c>
      <c r="AI47" s="53">
        <f t="shared" si="9"/>
        <v>9408.18</v>
      </c>
      <c r="AJ47" s="53">
        <f t="shared" si="9"/>
        <v>0</v>
      </c>
      <c r="AK47" s="53">
        <f t="shared" si="9"/>
        <v>0</v>
      </c>
      <c r="AL47" s="53">
        <f t="shared" si="9"/>
        <v>0</v>
      </c>
      <c r="AM47" s="53">
        <f t="shared" si="9"/>
        <v>0</v>
      </c>
      <c r="AN47" s="53">
        <f t="shared" si="9"/>
        <v>0</v>
      </c>
      <c r="AO47" s="53">
        <f t="shared" si="9"/>
        <v>166805.51999999999</v>
      </c>
      <c r="AP47" s="53">
        <f t="shared" si="9"/>
        <v>0</v>
      </c>
      <c r="AQ47" s="55" t="s">
        <v>79</v>
      </c>
    </row>
    <row r="48" spans="1:43" s="28" customFormat="1" ht="18.75" x14ac:dyDescent="0.25">
      <c r="A48" s="35" t="s">
        <v>16</v>
      </c>
      <c r="B48" s="31"/>
      <c r="C48" s="31"/>
      <c r="D48" s="31"/>
      <c r="E48" s="31"/>
      <c r="F48" s="54"/>
      <c r="G48" s="54"/>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3"/>
      <c r="AQ48" s="56"/>
    </row>
    <row r="49" spans="1:43" s="28" customFormat="1" ht="18.75" x14ac:dyDescent="0.25">
      <c r="A49" s="35" t="s">
        <v>28</v>
      </c>
      <c r="B49" s="31"/>
      <c r="C49" s="31"/>
      <c r="D49" s="31"/>
      <c r="E49" s="31"/>
      <c r="F49" s="54"/>
      <c r="G49" s="54"/>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3"/>
      <c r="AQ49" s="56"/>
    </row>
    <row r="50" spans="1:43" s="28" customFormat="1" ht="18.75" x14ac:dyDescent="0.25">
      <c r="A50" s="35" t="s">
        <v>15</v>
      </c>
      <c r="B50" s="31">
        <f>H50+K50+N50+Q50+T50+W50+Z50+AC50+AF50+AI50+AL50+AO50</f>
        <v>5947.4</v>
      </c>
      <c r="C50" s="30">
        <f>H50+K50</f>
        <v>0</v>
      </c>
      <c r="D50" s="31">
        <f>E50</f>
        <v>0</v>
      </c>
      <c r="E50" s="31">
        <f>J50+M50+P50+S50+V50+Y50+AB50+AE50+AH50+AK50+AN50+AP50</f>
        <v>0</v>
      </c>
      <c r="F50" s="150">
        <f>IFERROR(E50/B50%,0)</f>
        <v>0</v>
      </c>
      <c r="G50" s="150">
        <f>IFERROR(E50/C50%,0)</f>
        <v>0</v>
      </c>
      <c r="H50" s="30"/>
      <c r="I50" s="30">
        <v>66</v>
      </c>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v>5947.4</v>
      </c>
      <c r="AP50" s="33"/>
      <c r="AQ50" s="56"/>
    </row>
    <row r="51" spans="1:43" s="160" customFormat="1" x14ac:dyDescent="0.25">
      <c r="A51" s="58" t="s">
        <v>27</v>
      </c>
      <c r="B51" s="151"/>
      <c r="C51" s="152"/>
      <c r="D51" s="151"/>
      <c r="E51" s="151"/>
      <c r="F51" s="153"/>
      <c r="G51" s="153"/>
      <c r="H51" s="154"/>
      <c r="I51" s="155"/>
      <c r="J51" s="156"/>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8"/>
      <c r="AQ51" s="159"/>
    </row>
    <row r="52" spans="1:43" s="28" customFormat="1" ht="18.75" x14ac:dyDescent="0.25">
      <c r="A52" s="35" t="s">
        <v>23</v>
      </c>
      <c r="B52" s="31">
        <f>H52+K52+N52+Q52+T52+W52+Z52+AC52+AF52+AI52+AL52+AO52</f>
        <v>175503</v>
      </c>
      <c r="C52" s="30">
        <f>H52+K52</f>
        <v>0</v>
      </c>
      <c r="D52" s="31">
        <f>E52</f>
        <v>0</v>
      </c>
      <c r="E52" s="31">
        <f>J52+M52+P52+S52+V52+Y52+AB52+AE52+AH52+AK52+AN52+AP52</f>
        <v>0</v>
      </c>
      <c r="F52" s="153">
        <f>IFERROR(E52/B52%,0)</f>
        <v>0</v>
      </c>
      <c r="G52" s="153">
        <f>IFERROR(E52/C52%,0)</f>
        <v>0</v>
      </c>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v>5236.7</v>
      </c>
      <c r="AG52" s="30"/>
      <c r="AH52" s="30"/>
      <c r="AI52" s="30">
        <v>9408.18</v>
      </c>
      <c r="AJ52" s="30"/>
      <c r="AK52" s="30"/>
      <c r="AL52" s="30"/>
      <c r="AM52" s="30"/>
      <c r="AN52" s="30"/>
      <c r="AO52" s="30">
        <v>160858.12</v>
      </c>
      <c r="AP52" s="33"/>
      <c r="AQ52" s="56"/>
    </row>
    <row r="53" spans="1:43" s="28" customFormat="1" ht="56.25" x14ac:dyDescent="0.25">
      <c r="A53" s="52" t="s">
        <v>69</v>
      </c>
      <c r="B53" s="53">
        <f>B54+B55+B56+B58</f>
        <v>75430.28</v>
      </c>
      <c r="C53" s="53">
        <f>C54+C55+C56+C58</f>
        <v>0</v>
      </c>
      <c r="D53" s="53">
        <f>D54+D55+D56+D58</f>
        <v>0</v>
      </c>
      <c r="E53" s="53">
        <f>E54+E55+E56+E58</f>
        <v>0</v>
      </c>
      <c r="F53" s="53">
        <f>IFERROR(E53/B53%,0)</f>
        <v>0</v>
      </c>
      <c r="G53" s="53">
        <f>IFERROR(E53/C53%,0)</f>
        <v>0</v>
      </c>
      <c r="H53" s="53">
        <f t="shared" ref="H53:AP53" si="10">H54+H55+H56+H58</f>
        <v>0</v>
      </c>
      <c r="I53" s="53">
        <f t="shared" si="10"/>
        <v>66</v>
      </c>
      <c r="J53" s="53">
        <f t="shared" si="10"/>
        <v>0</v>
      </c>
      <c r="K53" s="53">
        <f t="shared" si="10"/>
        <v>0</v>
      </c>
      <c r="L53" s="53">
        <f t="shared" si="10"/>
        <v>0</v>
      </c>
      <c r="M53" s="53">
        <f t="shared" si="10"/>
        <v>0</v>
      </c>
      <c r="N53" s="53">
        <f t="shared" si="10"/>
        <v>0</v>
      </c>
      <c r="O53" s="53">
        <f t="shared" si="10"/>
        <v>0</v>
      </c>
      <c r="P53" s="53">
        <f t="shared" si="10"/>
        <v>0</v>
      </c>
      <c r="Q53" s="53">
        <f t="shared" si="10"/>
        <v>0</v>
      </c>
      <c r="R53" s="53">
        <f t="shared" si="10"/>
        <v>0</v>
      </c>
      <c r="S53" s="53">
        <f t="shared" si="10"/>
        <v>0</v>
      </c>
      <c r="T53" s="53">
        <f t="shared" si="10"/>
        <v>0</v>
      </c>
      <c r="U53" s="53">
        <f t="shared" si="10"/>
        <v>0</v>
      </c>
      <c r="V53" s="53">
        <f t="shared" si="10"/>
        <v>0</v>
      </c>
      <c r="W53" s="53">
        <f t="shared" si="10"/>
        <v>0</v>
      </c>
      <c r="X53" s="53">
        <f t="shared" si="10"/>
        <v>0</v>
      </c>
      <c r="Y53" s="53">
        <f t="shared" si="10"/>
        <v>0</v>
      </c>
      <c r="Z53" s="53">
        <f t="shared" si="10"/>
        <v>4640.33</v>
      </c>
      <c r="AA53" s="53">
        <f t="shared" si="10"/>
        <v>0</v>
      </c>
      <c r="AB53" s="53">
        <f t="shared" si="10"/>
        <v>0</v>
      </c>
      <c r="AC53" s="53">
        <f t="shared" si="10"/>
        <v>11513.91</v>
      </c>
      <c r="AD53" s="53">
        <f t="shared" si="10"/>
        <v>0</v>
      </c>
      <c r="AE53" s="53">
        <f t="shared" si="10"/>
        <v>0</v>
      </c>
      <c r="AF53" s="53">
        <f t="shared" si="10"/>
        <v>11513.91</v>
      </c>
      <c r="AG53" s="53">
        <f t="shared" si="10"/>
        <v>0</v>
      </c>
      <c r="AH53" s="53">
        <f t="shared" si="10"/>
        <v>0</v>
      </c>
      <c r="AI53" s="53">
        <f t="shared" si="10"/>
        <v>11513.91</v>
      </c>
      <c r="AJ53" s="53">
        <f t="shared" si="10"/>
        <v>0</v>
      </c>
      <c r="AK53" s="53">
        <f t="shared" si="10"/>
        <v>0</v>
      </c>
      <c r="AL53" s="53">
        <f t="shared" si="10"/>
        <v>9724.2199999999993</v>
      </c>
      <c r="AM53" s="53">
        <f t="shared" si="10"/>
        <v>0</v>
      </c>
      <c r="AN53" s="53">
        <f t="shared" si="10"/>
        <v>0</v>
      </c>
      <c r="AO53" s="53">
        <f t="shared" si="10"/>
        <v>26524</v>
      </c>
      <c r="AP53" s="53">
        <f t="shared" si="10"/>
        <v>0</v>
      </c>
      <c r="AQ53" s="55" t="s">
        <v>79</v>
      </c>
    </row>
    <row r="54" spans="1:43" s="28" customFormat="1" ht="18.75" x14ac:dyDescent="0.25">
      <c r="A54" s="35" t="s">
        <v>16</v>
      </c>
      <c r="B54" s="31"/>
      <c r="C54" s="31"/>
      <c r="D54" s="31"/>
      <c r="E54" s="31"/>
      <c r="F54" s="54"/>
      <c r="G54" s="54"/>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3"/>
      <c r="AQ54" s="56"/>
    </row>
    <row r="55" spans="1:43" s="28" customFormat="1" ht="18.75" x14ac:dyDescent="0.25">
      <c r="A55" s="35" t="s">
        <v>28</v>
      </c>
      <c r="B55" s="31"/>
      <c r="C55" s="31"/>
      <c r="D55" s="31"/>
      <c r="E55" s="31"/>
      <c r="F55" s="54"/>
      <c r="G55" s="54"/>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3"/>
      <c r="AQ55" s="56"/>
    </row>
    <row r="56" spans="1:43" s="28" customFormat="1" ht="18.75" x14ac:dyDescent="0.25">
      <c r="A56" s="35" t="s">
        <v>15</v>
      </c>
      <c r="B56" s="31">
        <f>H56+K56+N56+Q56+T56+W56+Z56+AC56+AF56+AI56+AL56+AO56</f>
        <v>26524</v>
      </c>
      <c r="C56" s="30">
        <f>H56+K56</f>
        <v>0</v>
      </c>
      <c r="D56" s="31">
        <f>E56</f>
        <v>0</v>
      </c>
      <c r="E56" s="31">
        <f>J56+M56+P56+S56+V56+Y56+AB56+AE56+AH56+AK56+AN56+AP56</f>
        <v>0</v>
      </c>
      <c r="F56" s="150">
        <f>IFERROR(E56/B56%,0)</f>
        <v>0</v>
      </c>
      <c r="G56" s="150">
        <f>IFERROR(E56/C56%,0)</f>
        <v>0</v>
      </c>
      <c r="H56" s="30"/>
      <c r="I56" s="30">
        <v>66</v>
      </c>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v>26524</v>
      </c>
      <c r="AP56" s="33"/>
      <c r="AQ56" s="56"/>
    </row>
    <row r="57" spans="1:43" s="160" customFormat="1" x14ac:dyDescent="0.25">
      <c r="A57" s="58" t="s">
        <v>27</v>
      </c>
      <c r="B57" s="151"/>
      <c r="C57" s="152"/>
      <c r="D57" s="151"/>
      <c r="E57" s="151"/>
      <c r="F57" s="153"/>
      <c r="G57" s="153"/>
      <c r="H57" s="154"/>
      <c r="I57" s="155"/>
      <c r="J57" s="156"/>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8"/>
      <c r="AQ57" s="159"/>
    </row>
    <row r="58" spans="1:43" s="28" customFormat="1" ht="18.75" x14ac:dyDescent="0.25">
      <c r="A58" s="35" t="s">
        <v>23</v>
      </c>
      <c r="B58" s="31">
        <f>H58+K58+N58+Q58+T58+W58+Z58+AC58+AF58+AI58+AL58+AO58</f>
        <v>48906.28</v>
      </c>
      <c r="C58" s="30">
        <f>H58+K58</f>
        <v>0</v>
      </c>
      <c r="D58" s="31">
        <f>E58</f>
        <v>0</v>
      </c>
      <c r="E58" s="31">
        <f>J58+M58+P58+S58+V58+Y58+AB58+AE58+AH58+AK58+AN58+AP58</f>
        <v>0</v>
      </c>
      <c r="F58" s="153">
        <f>IFERROR(E58/B58%,0)</f>
        <v>0</v>
      </c>
      <c r="G58" s="153">
        <f>IFERROR(E58/C58%,0)</f>
        <v>0</v>
      </c>
      <c r="H58" s="30"/>
      <c r="I58" s="30"/>
      <c r="J58" s="30"/>
      <c r="K58" s="30"/>
      <c r="L58" s="30"/>
      <c r="M58" s="30"/>
      <c r="N58" s="30"/>
      <c r="O58" s="30"/>
      <c r="P58" s="30"/>
      <c r="Q58" s="30"/>
      <c r="R58" s="30"/>
      <c r="S58" s="30"/>
      <c r="T58" s="30"/>
      <c r="U58" s="30"/>
      <c r="V58" s="30"/>
      <c r="W58" s="30"/>
      <c r="X58" s="30"/>
      <c r="Y58" s="30"/>
      <c r="Z58" s="30">
        <v>4640.33</v>
      </c>
      <c r="AA58" s="30"/>
      <c r="AB58" s="30"/>
      <c r="AC58" s="30">
        <v>11513.91</v>
      </c>
      <c r="AD58" s="30"/>
      <c r="AE58" s="30"/>
      <c r="AF58" s="30">
        <v>11513.91</v>
      </c>
      <c r="AG58" s="30"/>
      <c r="AH58" s="30"/>
      <c r="AI58" s="30">
        <v>11513.91</v>
      </c>
      <c r="AJ58" s="30"/>
      <c r="AK58" s="30"/>
      <c r="AL58" s="30">
        <v>9724.2199999999993</v>
      </c>
      <c r="AM58" s="30"/>
      <c r="AN58" s="30"/>
      <c r="AO58" s="30"/>
      <c r="AP58" s="33"/>
      <c r="AQ58" s="56"/>
    </row>
    <row r="59" spans="1:43" s="28" customFormat="1" ht="73.5" customHeight="1" x14ac:dyDescent="0.25">
      <c r="A59" s="23" t="s">
        <v>80</v>
      </c>
      <c r="B59" s="24">
        <f t="shared" ref="B59:G59" si="11">B62</f>
        <v>16349.999999999998</v>
      </c>
      <c r="C59" s="24">
        <f t="shared" si="11"/>
        <v>299.12</v>
      </c>
      <c r="D59" s="24">
        <f t="shared" si="11"/>
        <v>693.45</v>
      </c>
      <c r="E59" s="24">
        <f t="shared" si="11"/>
        <v>693.45</v>
      </c>
      <c r="F59" s="24">
        <f t="shared" si="11"/>
        <v>4.2412844036697255</v>
      </c>
      <c r="G59" s="24">
        <f t="shared" si="11"/>
        <v>231.83003476865474</v>
      </c>
      <c r="H59" s="57">
        <f>H60+H61+H62+H63+H64</f>
        <v>0</v>
      </c>
      <c r="I59" s="57">
        <f t="shared" ref="I59:AP59" si="12">I60+I61+I62+I63+I64</f>
        <v>0</v>
      </c>
      <c r="J59" s="57">
        <f t="shared" si="12"/>
        <v>0</v>
      </c>
      <c r="K59" s="57">
        <f t="shared" si="12"/>
        <v>0</v>
      </c>
      <c r="L59" s="57">
        <f t="shared" si="12"/>
        <v>0</v>
      </c>
      <c r="M59" s="57">
        <f t="shared" si="12"/>
        <v>0</v>
      </c>
      <c r="N59" s="57">
        <f t="shared" si="12"/>
        <v>693.45</v>
      </c>
      <c r="O59" s="57">
        <f t="shared" si="12"/>
        <v>0</v>
      </c>
      <c r="P59" s="57">
        <f t="shared" si="12"/>
        <v>693.45</v>
      </c>
      <c r="Q59" s="57">
        <f t="shared" si="12"/>
        <v>0</v>
      </c>
      <c r="R59" s="57">
        <f t="shared" si="12"/>
        <v>0</v>
      </c>
      <c r="S59" s="57">
        <f t="shared" si="12"/>
        <v>0</v>
      </c>
      <c r="T59" s="57">
        <f t="shared" si="12"/>
        <v>0</v>
      </c>
      <c r="U59" s="57">
        <f t="shared" si="12"/>
        <v>0</v>
      </c>
      <c r="V59" s="57">
        <f t="shared" si="12"/>
        <v>0</v>
      </c>
      <c r="W59" s="57">
        <f t="shared" si="12"/>
        <v>0.15000000000000002</v>
      </c>
      <c r="X59" s="57">
        <f t="shared" si="12"/>
        <v>0</v>
      </c>
      <c r="Y59" s="57">
        <f t="shared" si="12"/>
        <v>0</v>
      </c>
      <c r="Z59" s="57">
        <f t="shared" si="12"/>
        <v>0</v>
      </c>
      <c r="AA59" s="57">
        <f t="shared" si="12"/>
        <v>0</v>
      </c>
      <c r="AB59" s="57">
        <f t="shared" si="12"/>
        <v>0</v>
      </c>
      <c r="AC59" s="57">
        <f t="shared" si="12"/>
        <v>1752.3</v>
      </c>
      <c r="AD59" s="57">
        <f t="shared" si="12"/>
        <v>0</v>
      </c>
      <c r="AE59" s="57">
        <f t="shared" si="12"/>
        <v>0</v>
      </c>
      <c r="AF59" s="57">
        <f t="shared" si="12"/>
        <v>13904.099999999999</v>
      </c>
      <c r="AG59" s="57">
        <f t="shared" si="12"/>
        <v>0</v>
      </c>
      <c r="AH59" s="57">
        <f t="shared" si="12"/>
        <v>0</v>
      </c>
      <c r="AI59" s="57">
        <f t="shared" si="12"/>
        <v>0</v>
      </c>
      <c r="AJ59" s="57">
        <f t="shared" si="12"/>
        <v>0</v>
      </c>
      <c r="AK59" s="57">
        <f t="shared" si="12"/>
        <v>0</v>
      </c>
      <c r="AL59" s="57">
        <f t="shared" si="12"/>
        <v>0</v>
      </c>
      <c r="AM59" s="57">
        <f t="shared" si="12"/>
        <v>0</v>
      </c>
      <c r="AN59" s="57">
        <f t="shared" si="12"/>
        <v>0</v>
      </c>
      <c r="AO59" s="57">
        <f t="shared" si="12"/>
        <v>0</v>
      </c>
      <c r="AP59" s="57">
        <f t="shared" si="12"/>
        <v>0</v>
      </c>
      <c r="AQ59" s="136"/>
    </row>
    <row r="60" spans="1:43" s="28" customFormat="1" x14ac:dyDescent="0.25">
      <c r="A60" s="35" t="s">
        <v>16</v>
      </c>
      <c r="B60" s="31"/>
      <c r="C60" s="31"/>
      <c r="D60" s="31"/>
      <c r="E60" s="31"/>
      <c r="F60" s="31"/>
      <c r="G60" s="31"/>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3"/>
      <c r="AQ60" s="137"/>
    </row>
    <row r="61" spans="1:43" s="28" customFormat="1" x14ac:dyDescent="0.25">
      <c r="A61" s="35" t="s">
        <v>28</v>
      </c>
      <c r="B61" s="31"/>
      <c r="C61" s="31"/>
      <c r="D61" s="31"/>
      <c r="E61" s="31"/>
      <c r="F61" s="31"/>
      <c r="G61" s="31"/>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3"/>
      <c r="AQ61" s="137"/>
    </row>
    <row r="62" spans="1:43" s="28" customFormat="1" x14ac:dyDescent="0.25">
      <c r="A62" s="35" t="s">
        <v>15</v>
      </c>
      <c r="B62" s="31">
        <f>H62+K62+N62+Q62+T62+W62+Z62+AC62+AF62+AI62+AL62+AO62</f>
        <v>16349.999999999998</v>
      </c>
      <c r="C62" s="30">
        <f>C68+C74+C79</f>
        <v>299.12</v>
      </c>
      <c r="D62" s="31">
        <f>E62</f>
        <v>693.45</v>
      </c>
      <c r="E62" s="31">
        <f>J62+M62+P62+S62+V62+Y62+AB62+AE62+AH62+AK62+AN62+AP62</f>
        <v>693.45</v>
      </c>
      <c r="F62" s="3">
        <f>IFERROR(E62/B62%,0)</f>
        <v>4.2412844036697255</v>
      </c>
      <c r="G62" s="3">
        <f>IFERROR(E62/C62%,0)</f>
        <v>231.83003476865474</v>
      </c>
      <c r="H62" s="30">
        <f>H68+H74+H79</f>
        <v>0</v>
      </c>
      <c r="I62" s="30">
        <f t="shared" ref="I62:AP62" si="13">I68+I74+I79</f>
        <v>0</v>
      </c>
      <c r="J62" s="30">
        <f t="shared" si="13"/>
        <v>0</v>
      </c>
      <c r="K62" s="30">
        <f t="shared" si="13"/>
        <v>0</v>
      </c>
      <c r="L62" s="30">
        <f t="shared" si="13"/>
        <v>0</v>
      </c>
      <c r="M62" s="30">
        <f t="shared" si="13"/>
        <v>0</v>
      </c>
      <c r="N62" s="30">
        <f t="shared" si="13"/>
        <v>693.45</v>
      </c>
      <c r="O62" s="30">
        <f t="shared" si="13"/>
        <v>0</v>
      </c>
      <c r="P62" s="30">
        <f t="shared" si="13"/>
        <v>693.45</v>
      </c>
      <c r="Q62" s="30">
        <f t="shared" si="13"/>
        <v>0</v>
      </c>
      <c r="R62" s="30">
        <f t="shared" si="13"/>
        <v>0</v>
      </c>
      <c r="S62" s="30">
        <f t="shared" si="13"/>
        <v>0</v>
      </c>
      <c r="T62" s="30">
        <f t="shared" si="13"/>
        <v>0</v>
      </c>
      <c r="U62" s="30">
        <f t="shared" si="13"/>
        <v>0</v>
      </c>
      <c r="V62" s="30">
        <f t="shared" si="13"/>
        <v>0</v>
      </c>
      <c r="W62" s="30">
        <f t="shared" si="13"/>
        <v>0.15000000000000002</v>
      </c>
      <c r="X62" s="30">
        <f t="shared" si="13"/>
        <v>0</v>
      </c>
      <c r="Y62" s="30">
        <f t="shared" si="13"/>
        <v>0</v>
      </c>
      <c r="Z62" s="30">
        <f t="shared" si="13"/>
        <v>0</v>
      </c>
      <c r="AA62" s="30">
        <f t="shared" si="13"/>
        <v>0</v>
      </c>
      <c r="AB62" s="30">
        <f t="shared" si="13"/>
        <v>0</v>
      </c>
      <c r="AC62" s="30">
        <f t="shared" si="13"/>
        <v>1752.3</v>
      </c>
      <c r="AD62" s="30">
        <f t="shared" si="13"/>
        <v>0</v>
      </c>
      <c r="AE62" s="30">
        <f t="shared" si="13"/>
        <v>0</v>
      </c>
      <c r="AF62" s="30">
        <f t="shared" si="13"/>
        <v>13904.099999999999</v>
      </c>
      <c r="AG62" s="30">
        <f t="shared" si="13"/>
        <v>0</v>
      </c>
      <c r="AH62" s="30">
        <f t="shared" si="13"/>
        <v>0</v>
      </c>
      <c r="AI62" s="30">
        <f t="shared" si="13"/>
        <v>0</v>
      </c>
      <c r="AJ62" s="30">
        <f t="shared" si="13"/>
        <v>0</v>
      </c>
      <c r="AK62" s="30">
        <f t="shared" si="13"/>
        <v>0</v>
      </c>
      <c r="AL62" s="30">
        <f t="shared" si="13"/>
        <v>0</v>
      </c>
      <c r="AM62" s="30">
        <f t="shared" si="13"/>
        <v>0</v>
      </c>
      <c r="AN62" s="30">
        <f t="shared" si="13"/>
        <v>0</v>
      </c>
      <c r="AO62" s="30">
        <f t="shared" si="13"/>
        <v>0</v>
      </c>
      <c r="AP62" s="30">
        <f t="shared" si="13"/>
        <v>0</v>
      </c>
      <c r="AQ62" s="137"/>
    </row>
    <row r="63" spans="1:43" s="28" customFormat="1" x14ac:dyDescent="0.25">
      <c r="A63" s="58" t="s">
        <v>27</v>
      </c>
      <c r="B63" s="31"/>
      <c r="C63" s="31"/>
      <c r="D63" s="31"/>
      <c r="E63" s="31"/>
      <c r="F63" s="31"/>
      <c r="G63" s="31"/>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3"/>
      <c r="AQ63" s="137"/>
    </row>
    <row r="64" spans="1:43" s="28" customFormat="1" x14ac:dyDescent="0.25">
      <c r="A64" s="35" t="s">
        <v>23</v>
      </c>
      <c r="B64" s="31"/>
      <c r="C64" s="31"/>
      <c r="D64" s="31"/>
      <c r="E64" s="31"/>
      <c r="F64" s="31"/>
      <c r="G64" s="31"/>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3"/>
      <c r="AQ64" s="138"/>
    </row>
    <row r="65" spans="1:43" s="28" customFormat="1" ht="60" customHeight="1" x14ac:dyDescent="0.25">
      <c r="A65" s="52" t="s">
        <v>60</v>
      </c>
      <c r="B65" s="53">
        <f t="shared" ref="B65:G65" si="14">B68</f>
        <v>1752.3</v>
      </c>
      <c r="C65" s="53">
        <f t="shared" si="14"/>
        <v>0</v>
      </c>
      <c r="D65" s="53">
        <f t="shared" si="14"/>
        <v>0</v>
      </c>
      <c r="E65" s="53">
        <f t="shared" si="14"/>
        <v>0</v>
      </c>
      <c r="F65" s="53">
        <f t="shared" si="14"/>
        <v>0</v>
      </c>
      <c r="G65" s="53">
        <f t="shared" si="14"/>
        <v>0</v>
      </c>
      <c r="H65" s="59">
        <f>H66+H67+H68+H69+H70</f>
        <v>0</v>
      </c>
      <c r="I65" s="59">
        <f t="shared" ref="I65:AP65" si="15">I66+I67+I68+I69+I70</f>
        <v>0</v>
      </c>
      <c r="J65" s="59">
        <f t="shared" si="15"/>
        <v>0</v>
      </c>
      <c r="K65" s="59">
        <f t="shared" si="15"/>
        <v>0</v>
      </c>
      <c r="L65" s="59">
        <f t="shared" si="15"/>
        <v>0</v>
      </c>
      <c r="M65" s="59">
        <f t="shared" si="15"/>
        <v>0</v>
      </c>
      <c r="N65" s="59">
        <f t="shared" si="15"/>
        <v>0</v>
      </c>
      <c r="O65" s="59">
        <f t="shared" si="15"/>
        <v>0</v>
      </c>
      <c r="P65" s="59">
        <f t="shared" si="15"/>
        <v>0</v>
      </c>
      <c r="Q65" s="59">
        <f t="shared" si="15"/>
        <v>0</v>
      </c>
      <c r="R65" s="59">
        <f t="shared" si="15"/>
        <v>0</v>
      </c>
      <c r="S65" s="59">
        <f t="shared" si="15"/>
        <v>0</v>
      </c>
      <c r="T65" s="59">
        <f t="shared" si="15"/>
        <v>0</v>
      </c>
      <c r="U65" s="59">
        <f t="shared" si="15"/>
        <v>0</v>
      </c>
      <c r="V65" s="59">
        <f t="shared" si="15"/>
        <v>0</v>
      </c>
      <c r="W65" s="59">
        <f t="shared" si="15"/>
        <v>0</v>
      </c>
      <c r="X65" s="59">
        <f t="shared" si="15"/>
        <v>0</v>
      </c>
      <c r="Y65" s="59">
        <f t="shared" si="15"/>
        <v>0</v>
      </c>
      <c r="Z65" s="59">
        <f t="shared" si="15"/>
        <v>0</v>
      </c>
      <c r="AA65" s="59">
        <f t="shared" si="15"/>
        <v>0</v>
      </c>
      <c r="AB65" s="59">
        <f t="shared" si="15"/>
        <v>0</v>
      </c>
      <c r="AC65" s="59">
        <f t="shared" si="15"/>
        <v>1752.3</v>
      </c>
      <c r="AD65" s="59">
        <f t="shared" si="15"/>
        <v>0</v>
      </c>
      <c r="AE65" s="59">
        <f t="shared" si="15"/>
        <v>0</v>
      </c>
      <c r="AF65" s="59">
        <f t="shared" si="15"/>
        <v>0</v>
      </c>
      <c r="AG65" s="59">
        <f t="shared" si="15"/>
        <v>0</v>
      </c>
      <c r="AH65" s="59">
        <f t="shared" si="15"/>
        <v>0</v>
      </c>
      <c r="AI65" s="59">
        <f t="shared" si="15"/>
        <v>0</v>
      </c>
      <c r="AJ65" s="59">
        <f t="shared" si="15"/>
        <v>0</v>
      </c>
      <c r="AK65" s="59">
        <f t="shared" si="15"/>
        <v>0</v>
      </c>
      <c r="AL65" s="59">
        <f t="shared" si="15"/>
        <v>0</v>
      </c>
      <c r="AM65" s="59">
        <f t="shared" si="15"/>
        <v>0</v>
      </c>
      <c r="AN65" s="59">
        <f t="shared" si="15"/>
        <v>0</v>
      </c>
      <c r="AO65" s="59">
        <f t="shared" si="15"/>
        <v>0</v>
      </c>
      <c r="AP65" s="59">
        <f t="shared" si="15"/>
        <v>0</v>
      </c>
      <c r="AQ65" s="118" t="s">
        <v>81</v>
      </c>
    </row>
    <row r="66" spans="1:43" s="28" customFormat="1" x14ac:dyDescent="0.25">
      <c r="A66" s="35" t="s">
        <v>16</v>
      </c>
      <c r="B66" s="31"/>
      <c r="C66" s="31"/>
      <c r="D66" s="31"/>
      <c r="E66" s="31"/>
      <c r="F66" s="31"/>
      <c r="G66" s="31"/>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3"/>
      <c r="AQ66" s="119"/>
    </row>
    <row r="67" spans="1:43" s="28" customFormat="1" x14ac:dyDescent="0.25">
      <c r="A67" s="35" t="s">
        <v>28</v>
      </c>
      <c r="B67" s="31"/>
      <c r="C67" s="31"/>
      <c r="D67" s="31"/>
      <c r="E67" s="31"/>
      <c r="F67" s="31"/>
      <c r="G67" s="31"/>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3"/>
      <c r="AQ67" s="119"/>
    </row>
    <row r="68" spans="1:43" s="28" customFormat="1" x14ac:dyDescent="0.25">
      <c r="A68" s="35" t="s">
        <v>15</v>
      </c>
      <c r="B68" s="31">
        <f>H68+K68+N68+Q68+T68+W68+Z68+AC68+AF68+AI68+AL68+AO68</f>
        <v>1752.3</v>
      </c>
      <c r="C68" s="30">
        <f>H68+K68</f>
        <v>0</v>
      </c>
      <c r="D68" s="31">
        <f>E68</f>
        <v>0</v>
      </c>
      <c r="E68" s="31">
        <f>J68+M68+P68+S68+V68+Y68+AB68+AE68+AH68+AK68+AN68+AP68</f>
        <v>0</v>
      </c>
      <c r="F68" s="3">
        <f>IFERROR(E68/B68%,0)</f>
        <v>0</v>
      </c>
      <c r="G68" s="3">
        <f>IFERROR(E68/C68%,0)</f>
        <v>0</v>
      </c>
      <c r="H68" s="30"/>
      <c r="I68" s="30"/>
      <c r="J68" s="30"/>
      <c r="K68" s="30"/>
      <c r="L68" s="30"/>
      <c r="M68" s="30"/>
      <c r="N68" s="30"/>
      <c r="O68" s="30"/>
      <c r="P68" s="30"/>
      <c r="Q68" s="30"/>
      <c r="R68" s="30"/>
      <c r="S68" s="30"/>
      <c r="T68" s="30"/>
      <c r="U68" s="30"/>
      <c r="V68" s="30"/>
      <c r="W68" s="30"/>
      <c r="X68" s="30"/>
      <c r="Y68" s="30"/>
      <c r="Z68" s="30"/>
      <c r="AA68" s="30"/>
      <c r="AB68" s="30"/>
      <c r="AC68" s="30">
        <v>1752.3</v>
      </c>
      <c r="AD68" s="30"/>
      <c r="AE68" s="30"/>
      <c r="AF68" s="30"/>
      <c r="AG68" s="30"/>
      <c r="AH68" s="30"/>
      <c r="AI68" s="30"/>
      <c r="AJ68" s="30"/>
      <c r="AK68" s="30"/>
      <c r="AL68" s="30"/>
      <c r="AM68" s="30"/>
      <c r="AN68" s="30"/>
      <c r="AO68" s="30"/>
      <c r="AP68" s="33"/>
      <c r="AQ68" s="119"/>
    </row>
    <row r="69" spans="1:43" s="28" customFormat="1" x14ac:dyDescent="0.25">
      <c r="A69" s="58" t="s">
        <v>27</v>
      </c>
      <c r="B69" s="31"/>
      <c r="C69" s="31"/>
      <c r="D69" s="31"/>
      <c r="E69" s="31"/>
      <c r="F69" s="31"/>
      <c r="G69" s="31"/>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3"/>
      <c r="AQ69" s="119"/>
    </row>
    <row r="70" spans="1:43" s="28" customFormat="1" x14ac:dyDescent="0.25">
      <c r="A70" s="35" t="s">
        <v>23</v>
      </c>
      <c r="B70" s="31"/>
      <c r="C70" s="31"/>
      <c r="D70" s="31"/>
      <c r="E70" s="31"/>
      <c r="F70" s="31"/>
      <c r="G70" s="31"/>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3"/>
      <c r="AQ70" s="120"/>
    </row>
    <row r="71" spans="1:43" s="28" customFormat="1" ht="72" customHeight="1" x14ac:dyDescent="0.25">
      <c r="A71" s="52" t="s">
        <v>61</v>
      </c>
      <c r="B71" s="53">
        <f t="shared" ref="B71:G71" si="16">B74</f>
        <v>7229.7999999999993</v>
      </c>
      <c r="C71" s="53">
        <f t="shared" si="16"/>
        <v>0</v>
      </c>
      <c r="D71" s="53">
        <f t="shared" si="16"/>
        <v>394.33</v>
      </c>
      <c r="E71" s="53">
        <f t="shared" si="16"/>
        <v>394.33</v>
      </c>
      <c r="F71" s="53">
        <f t="shared" si="16"/>
        <v>5.4542310990622154</v>
      </c>
      <c r="G71" s="53">
        <f t="shared" si="16"/>
        <v>0</v>
      </c>
      <c r="H71" s="59">
        <f>H72+H73+H74+H75+H82</f>
        <v>0</v>
      </c>
      <c r="I71" s="59">
        <f t="shared" ref="I71:AP71" si="17">I72+I73+I74+I75+I82</f>
        <v>0</v>
      </c>
      <c r="J71" s="59">
        <f t="shared" si="17"/>
        <v>0</v>
      </c>
      <c r="K71" s="59">
        <f t="shared" si="17"/>
        <v>0</v>
      </c>
      <c r="L71" s="59">
        <f t="shared" si="17"/>
        <v>0</v>
      </c>
      <c r="M71" s="59">
        <f t="shared" si="17"/>
        <v>0</v>
      </c>
      <c r="N71" s="59">
        <f t="shared" si="17"/>
        <v>394.33</v>
      </c>
      <c r="O71" s="59">
        <f t="shared" si="17"/>
        <v>0</v>
      </c>
      <c r="P71" s="59">
        <f t="shared" si="17"/>
        <v>394.33</v>
      </c>
      <c r="Q71" s="59">
        <f t="shared" si="17"/>
        <v>0</v>
      </c>
      <c r="R71" s="59">
        <f t="shared" si="17"/>
        <v>0</v>
      </c>
      <c r="S71" s="59">
        <f t="shared" si="17"/>
        <v>0</v>
      </c>
      <c r="T71" s="59">
        <f t="shared" si="17"/>
        <v>0</v>
      </c>
      <c r="U71" s="59">
        <f t="shared" si="17"/>
        <v>0</v>
      </c>
      <c r="V71" s="59">
        <f t="shared" si="17"/>
        <v>0</v>
      </c>
      <c r="W71" s="59">
        <f t="shared" si="17"/>
        <v>7.0000000000000007E-2</v>
      </c>
      <c r="X71" s="59">
        <f t="shared" si="17"/>
        <v>0</v>
      </c>
      <c r="Y71" s="59">
        <f t="shared" si="17"/>
        <v>0</v>
      </c>
      <c r="Z71" s="59">
        <f t="shared" si="17"/>
        <v>0</v>
      </c>
      <c r="AA71" s="59">
        <f t="shared" si="17"/>
        <v>0</v>
      </c>
      <c r="AB71" s="59">
        <f t="shared" si="17"/>
        <v>0</v>
      </c>
      <c r="AC71" s="59">
        <f t="shared" si="17"/>
        <v>0</v>
      </c>
      <c r="AD71" s="59">
        <f t="shared" si="17"/>
        <v>0</v>
      </c>
      <c r="AE71" s="59">
        <f t="shared" si="17"/>
        <v>0</v>
      </c>
      <c r="AF71" s="59">
        <f t="shared" si="17"/>
        <v>6835.4</v>
      </c>
      <c r="AG71" s="59">
        <f t="shared" si="17"/>
        <v>0</v>
      </c>
      <c r="AH71" s="59">
        <f t="shared" si="17"/>
        <v>0</v>
      </c>
      <c r="AI71" s="59">
        <f t="shared" si="17"/>
        <v>0</v>
      </c>
      <c r="AJ71" s="59">
        <f t="shared" si="17"/>
        <v>0</v>
      </c>
      <c r="AK71" s="59">
        <f t="shared" si="17"/>
        <v>0</v>
      </c>
      <c r="AL71" s="59">
        <f t="shared" si="17"/>
        <v>0</v>
      </c>
      <c r="AM71" s="59">
        <f t="shared" si="17"/>
        <v>0</v>
      </c>
      <c r="AN71" s="59">
        <f t="shared" si="17"/>
        <v>0</v>
      </c>
      <c r="AO71" s="59">
        <f t="shared" si="17"/>
        <v>0</v>
      </c>
      <c r="AP71" s="59">
        <f t="shared" si="17"/>
        <v>0</v>
      </c>
      <c r="AQ71" s="118" t="s">
        <v>82</v>
      </c>
    </row>
    <row r="72" spans="1:43" s="28" customFormat="1" ht="16.5" customHeight="1" x14ac:dyDescent="0.25">
      <c r="A72" s="35" t="s">
        <v>16</v>
      </c>
      <c r="B72" s="31"/>
      <c r="C72" s="31"/>
      <c r="D72" s="31"/>
      <c r="E72" s="31"/>
      <c r="F72" s="31"/>
      <c r="G72" s="31"/>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3"/>
      <c r="AQ72" s="119"/>
    </row>
    <row r="73" spans="1:43" s="28" customFormat="1" ht="16.5" customHeight="1" x14ac:dyDescent="0.25">
      <c r="A73" s="35" t="s">
        <v>28</v>
      </c>
      <c r="B73" s="31"/>
      <c r="C73" s="31"/>
      <c r="D73" s="31"/>
      <c r="E73" s="31"/>
      <c r="F73" s="31"/>
      <c r="G73" s="31"/>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3"/>
      <c r="AQ73" s="119"/>
    </row>
    <row r="74" spans="1:43" s="28" customFormat="1" ht="16.5" customHeight="1" x14ac:dyDescent="0.25">
      <c r="A74" s="35" t="s">
        <v>15</v>
      </c>
      <c r="B74" s="31">
        <f>H74+K74+N74+Q74+T74+W74+Z74+AC74+AF74+AI74+AL74+AO74</f>
        <v>7229.7999999999993</v>
      </c>
      <c r="C74" s="30">
        <f>H74+K74</f>
        <v>0</v>
      </c>
      <c r="D74" s="31">
        <f>E74</f>
        <v>394.33</v>
      </c>
      <c r="E74" s="31">
        <f>J74+M74+P74+S74+V74+Y74+AB74+AE74+AH74+AK74+AN74+AP74</f>
        <v>394.33</v>
      </c>
      <c r="F74" s="3">
        <f>IFERROR(E74/B74%,0)</f>
        <v>5.4542310990622154</v>
      </c>
      <c r="G74" s="3">
        <f>IFERROR(E74/C74%,0)</f>
        <v>0</v>
      </c>
      <c r="H74" s="30"/>
      <c r="I74" s="30"/>
      <c r="J74" s="30"/>
      <c r="K74" s="30"/>
      <c r="L74" s="30"/>
      <c r="M74" s="30"/>
      <c r="N74" s="30">
        <v>394.33</v>
      </c>
      <c r="O74" s="30"/>
      <c r="P74" s="30">
        <v>394.33</v>
      </c>
      <c r="Q74" s="30"/>
      <c r="R74" s="30"/>
      <c r="S74" s="30"/>
      <c r="T74" s="30"/>
      <c r="U74" s="30"/>
      <c r="V74" s="30"/>
      <c r="W74" s="30">
        <v>7.0000000000000007E-2</v>
      </c>
      <c r="X74" s="30"/>
      <c r="Y74" s="30"/>
      <c r="Z74" s="30"/>
      <c r="AA74" s="30"/>
      <c r="AB74" s="30"/>
      <c r="AC74" s="30"/>
      <c r="AD74" s="30"/>
      <c r="AE74" s="30"/>
      <c r="AF74" s="30">
        <v>6835.4</v>
      </c>
      <c r="AG74" s="30"/>
      <c r="AH74" s="30"/>
      <c r="AI74" s="30"/>
      <c r="AJ74" s="30"/>
      <c r="AK74" s="30"/>
      <c r="AL74" s="30"/>
      <c r="AM74" s="30"/>
      <c r="AN74" s="30"/>
      <c r="AO74" s="30"/>
      <c r="AP74" s="33"/>
      <c r="AQ74" s="119"/>
    </row>
    <row r="75" spans="1:43" s="28" customFormat="1" ht="16.5" customHeight="1" x14ac:dyDescent="0.25">
      <c r="A75" s="58" t="s">
        <v>27</v>
      </c>
      <c r="B75" s="31"/>
      <c r="C75" s="31"/>
      <c r="D75" s="31"/>
      <c r="E75" s="31"/>
      <c r="F75" s="31"/>
      <c r="G75" s="31"/>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3"/>
      <c r="AQ75" s="120"/>
    </row>
    <row r="76" spans="1:43" s="28" customFormat="1" ht="73.5" customHeight="1" x14ac:dyDescent="0.25">
      <c r="A76" s="52" t="s">
        <v>62</v>
      </c>
      <c r="B76" s="53">
        <f t="shared" ref="B76:G76" si="18">B79</f>
        <v>7367.9</v>
      </c>
      <c r="C76" s="53">
        <f t="shared" si="18"/>
        <v>299.12</v>
      </c>
      <c r="D76" s="53">
        <f t="shared" si="18"/>
        <v>299.12</v>
      </c>
      <c r="E76" s="53">
        <f t="shared" si="18"/>
        <v>299.12</v>
      </c>
      <c r="F76" s="53">
        <f t="shared" si="18"/>
        <v>4.0597727982193028</v>
      </c>
      <c r="G76" s="53">
        <f t="shared" si="18"/>
        <v>100</v>
      </c>
      <c r="H76" s="59">
        <f>H77+H78+H79+H80+H81</f>
        <v>0</v>
      </c>
      <c r="I76" s="59">
        <f t="shared" ref="I76:AP76" si="19">I77+I78+I79+I80+I81</f>
        <v>0</v>
      </c>
      <c r="J76" s="59">
        <f t="shared" si="19"/>
        <v>0</v>
      </c>
      <c r="K76" s="59">
        <f t="shared" si="19"/>
        <v>0</v>
      </c>
      <c r="L76" s="59">
        <f t="shared" si="19"/>
        <v>0</v>
      </c>
      <c r="M76" s="59">
        <f t="shared" si="19"/>
        <v>0</v>
      </c>
      <c r="N76" s="59">
        <f t="shared" si="19"/>
        <v>299.12</v>
      </c>
      <c r="O76" s="59">
        <f t="shared" si="19"/>
        <v>0</v>
      </c>
      <c r="P76" s="59">
        <f t="shared" si="19"/>
        <v>299.12</v>
      </c>
      <c r="Q76" s="59">
        <f t="shared" si="19"/>
        <v>0</v>
      </c>
      <c r="R76" s="59">
        <f t="shared" si="19"/>
        <v>0</v>
      </c>
      <c r="S76" s="59">
        <f t="shared" si="19"/>
        <v>0</v>
      </c>
      <c r="T76" s="59">
        <f t="shared" si="19"/>
        <v>0</v>
      </c>
      <c r="U76" s="59">
        <f t="shared" si="19"/>
        <v>0</v>
      </c>
      <c r="V76" s="59">
        <f t="shared" si="19"/>
        <v>0</v>
      </c>
      <c r="W76" s="59">
        <f t="shared" si="19"/>
        <v>0.08</v>
      </c>
      <c r="X76" s="59">
        <f t="shared" si="19"/>
        <v>0</v>
      </c>
      <c r="Y76" s="59">
        <f t="shared" si="19"/>
        <v>0</v>
      </c>
      <c r="Z76" s="59">
        <f t="shared" si="19"/>
        <v>0</v>
      </c>
      <c r="AA76" s="59">
        <f t="shared" si="19"/>
        <v>0</v>
      </c>
      <c r="AB76" s="59">
        <f t="shared" si="19"/>
        <v>0</v>
      </c>
      <c r="AC76" s="59">
        <f t="shared" si="19"/>
        <v>0</v>
      </c>
      <c r="AD76" s="59">
        <f t="shared" si="19"/>
        <v>0</v>
      </c>
      <c r="AE76" s="59">
        <f t="shared" si="19"/>
        <v>0</v>
      </c>
      <c r="AF76" s="59">
        <f t="shared" si="19"/>
        <v>7068.7</v>
      </c>
      <c r="AG76" s="59">
        <f t="shared" si="19"/>
        <v>0</v>
      </c>
      <c r="AH76" s="59">
        <f t="shared" si="19"/>
        <v>0</v>
      </c>
      <c r="AI76" s="59">
        <f t="shared" si="19"/>
        <v>0</v>
      </c>
      <c r="AJ76" s="59">
        <f t="shared" si="19"/>
        <v>0</v>
      </c>
      <c r="AK76" s="59">
        <f t="shared" si="19"/>
        <v>0</v>
      </c>
      <c r="AL76" s="59">
        <f t="shared" si="19"/>
        <v>0</v>
      </c>
      <c r="AM76" s="59">
        <f t="shared" si="19"/>
        <v>0</v>
      </c>
      <c r="AN76" s="59">
        <f t="shared" si="19"/>
        <v>0</v>
      </c>
      <c r="AO76" s="59">
        <f t="shared" si="19"/>
        <v>0</v>
      </c>
      <c r="AP76" s="59">
        <f t="shared" si="19"/>
        <v>0</v>
      </c>
      <c r="AQ76" s="119" t="s">
        <v>83</v>
      </c>
    </row>
    <row r="77" spans="1:43" s="28" customFormat="1" ht="16.5" customHeight="1" x14ac:dyDescent="0.25">
      <c r="A77" s="35" t="s">
        <v>16</v>
      </c>
      <c r="B77" s="31"/>
      <c r="C77" s="31"/>
      <c r="D77" s="31"/>
      <c r="E77" s="31"/>
      <c r="F77" s="31"/>
      <c r="G77" s="31"/>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3"/>
      <c r="AQ77" s="119"/>
    </row>
    <row r="78" spans="1:43" s="28" customFormat="1" ht="16.5" customHeight="1" x14ac:dyDescent="0.25">
      <c r="A78" s="35" t="s">
        <v>28</v>
      </c>
      <c r="B78" s="31"/>
      <c r="C78" s="31"/>
      <c r="D78" s="31"/>
      <c r="E78" s="31"/>
      <c r="F78" s="31"/>
      <c r="G78" s="31"/>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3"/>
      <c r="AQ78" s="119"/>
    </row>
    <row r="79" spans="1:43" s="28" customFormat="1" ht="16.5" customHeight="1" x14ac:dyDescent="0.25">
      <c r="A79" s="35" t="s">
        <v>15</v>
      </c>
      <c r="B79" s="31">
        <f>H79+K79+N79+Q79+T79+W79+Z79+AC79+AF79+AI79+AL79+AO79</f>
        <v>7367.9</v>
      </c>
      <c r="C79" s="30">
        <f>H79+K79+N79</f>
        <v>299.12</v>
      </c>
      <c r="D79" s="31">
        <f>E79</f>
        <v>299.12</v>
      </c>
      <c r="E79" s="31">
        <f>J79+M79+P79+S79+V79+Y79+AB79+AE79+AH79+AK79+AN79+AP79</f>
        <v>299.12</v>
      </c>
      <c r="F79" s="3">
        <f>IFERROR(E79/B79%,0)</f>
        <v>4.0597727982193028</v>
      </c>
      <c r="G79" s="3">
        <f>IFERROR(E79/C79%,0)</f>
        <v>100</v>
      </c>
      <c r="H79" s="30"/>
      <c r="I79" s="30"/>
      <c r="J79" s="30"/>
      <c r="K79" s="30"/>
      <c r="L79" s="30"/>
      <c r="M79" s="30"/>
      <c r="N79" s="30">
        <v>299.12</v>
      </c>
      <c r="O79" s="30"/>
      <c r="P79" s="30">
        <v>299.12</v>
      </c>
      <c r="Q79" s="30"/>
      <c r="R79" s="30"/>
      <c r="S79" s="30"/>
      <c r="T79" s="30"/>
      <c r="U79" s="30"/>
      <c r="V79" s="30"/>
      <c r="W79" s="30">
        <v>0.08</v>
      </c>
      <c r="X79" s="30"/>
      <c r="Y79" s="30"/>
      <c r="Z79" s="30"/>
      <c r="AA79" s="30"/>
      <c r="AB79" s="30"/>
      <c r="AC79" s="30"/>
      <c r="AD79" s="30"/>
      <c r="AE79" s="30"/>
      <c r="AF79" s="30">
        <v>7068.7</v>
      </c>
      <c r="AG79" s="30"/>
      <c r="AH79" s="30"/>
      <c r="AI79" s="30"/>
      <c r="AJ79" s="30"/>
      <c r="AK79" s="30"/>
      <c r="AL79" s="30"/>
      <c r="AM79" s="30"/>
      <c r="AN79" s="30"/>
      <c r="AO79" s="30"/>
      <c r="AP79" s="33"/>
      <c r="AQ79" s="119"/>
    </row>
    <row r="80" spans="1:43" s="28" customFormat="1" ht="16.5" customHeight="1" x14ac:dyDescent="0.25">
      <c r="A80" s="58" t="s">
        <v>27</v>
      </c>
      <c r="B80" s="31"/>
      <c r="C80" s="31"/>
      <c r="D80" s="31"/>
      <c r="E80" s="31"/>
      <c r="F80" s="31"/>
      <c r="G80" s="31"/>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3"/>
      <c r="AQ80" s="119"/>
    </row>
    <row r="81" spans="1:43" s="28" customFormat="1" ht="16.5" customHeight="1" x14ac:dyDescent="0.25">
      <c r="A81" s="35" t="s">
        <v>23</v>
      </c>
      <c r="B81" s="31"/>
      <c r="C81" s="31"/>
      <c r="D81" s="31"/>
      <c r="E81" s="31"/>
      <c r="F81" s="31"/>
      <c r="G81" s="31"/>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3"/>
      <c r="AQ81" s="119"/>
    </row>
    <row r="82" spans="1:43" s="28" customFormat="1" ht="16.5" customHeight="1" x14ac:dyDescent="0.25">
      <c r="A82" s="35" t="s">
        <v>23</v>
      </c>
      <c r="B82" s="31"/>
      <c r="C82" s="31"/>
      <c r="D82" s="31"/>
      <c r="E82" s="31"/>
      <c r="F82" s="31"/>
      <c r="G82" s="31"/>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3"/>
      <c r="AQ82" s="120"/>
    </row>
    <row r="83" spans="1:43" s="28" customFormat="1" ht="67.150000000000006" customHeight="1" x14ac:dyDescent="0.25">
      <c r="A83" s="23" t="s">
        <v>84</v>
      </c>
      <c r="B83" s="24">
        <f>B84+B85+B86+B88</f>
        <v>208092.78999999992</v>
      </c>
      <c r="C83" s="24">
        <f>C84+C85+C86+C88</f>
        <v>67586.319999999992</v>
      </c>
      <c r="D83" s="24">
        <f>D84+D85+D86+D88</f>
        <v>50138.819999999992</v>
      </c>
      <c r="E83" s="24">
        <f>E84+E85+E86+E88</f>
        <v>50138.819999999992</v>
      </c>
      <c r="F83" s="24">
        <f>E83/B83*100</f>
        <v>24.09445324847632</v>
      </c>
      <c r="G83" s="24">
        <f>E83/C83*100</f>
        <v>74.184864629410214</v>
      </c>
      <c r="H83" s="24">
        <f t="shared" ref="H83:AP83" si="20">H84+H85+H86+H88</f>
        <v>23637.329999999994</v>
      </c>
      <c r="I83" s="24">
        <f t="shared" si="20"/>
        <v>0</v>
      </c>
      <c r="J83" s="24">
        <f t="shared" si="20"/>
        <v>11238.97</v>
      </c>
      <c r="K83" s="24">
        <f t="shared" si="20"/>
        <v>21966.85</v>
      </c>
      <c r="L83" s="24">
        <f t="shared" si="20"/>
        <v>0</v>
      </c>
      <c r="M83" s="24">
        <f t="shared" si="20"/>
        <v>23789.329999999998</v>
      </c>
      <c r="N83" s="24">
        <f t="shared" si="20"/>
        <v>21982.14</v>
      </c>
      <c r="O83" s="24">
        <f t="shared" si="20"/>
        <v>0</v>
      </c>
      <c r="P83" s="24">
        <f t="shared" si="20"/>
        <v>15110.52</v>
      </c>
      <c r="Q83" s="24">
        <f t="shared" si="20"/>
        <v>25557.59</v>
      </c>
      <c r="R83" s="24">
        <f t="shared" si="20"/>
        <v>0</v>
      </c>
      <c r="S83" s="24">
        <f t="shared" si="20"/>
        <v>0</v>
      </c>
      <c r="T83" s="24">
        <f t="shared" si="20"/>
        <v>18015.189999999999</v>
      </c>
      <c r="U83" s="24">
        <f t="shared" si="20"/>
        <v>0</v>
      </c>
      <c r="V83" s="24">
        <f t="shared" si="20"/>
        <v>0</v>
      </c>
      <c r="W83" s="24">
        <f t="shared" si="20"/>
        <v>15750.57</v>
      </c>
      <c r="X83" s="24">
        <f t="shared" si="20"/>
        <v>0</v>
      </c>
      <c r="Y83" s="24">
        <f t="shared" si="20"/>
        <v>0</v>
      </c>
      <c r="Z83" s="24">
        <f t="shared" si="20"/>
        <v>17513.329999999998</v>
      </c>
      <c r="AA83" s="24">
        <f t="shared" si="20"/>
        <v>0</v>
      </c>
      <c r="AB83" s="24">
        <f t="shared" si="20"/>
        <v>0</v>
      </c>
      <c r="AC83" s="24">
        <f t="shared" si="20"/>
        <v>10964.109999999999</v>
      </c>
      <c r="AD83" s="24">
        <f t="shared" si="20"/>
        <v>0</v>
      </c>
      <c r="AE83" s="24">
        <f t="shared" si="20"/>
        <v>0</v>
      </c>
      <c r="AF83" s="24">
        <f t="shared" si="20"/>
        <v>9897.5199999999986</v>
      </c>
      <c r="AG83" s="24">
        <f t="shared" si="20"/>
        <v>0</v>
      </c>
      <c r="AH83" s="24">
        <f t="shared" si="20"/>
        <v>0</v>
      </c>
      <c r="AI83" s="24">
        <f t="shared" si="20"/>
        <v>16129.11</v>
      </c>
      <c r="AJ83" s="24">
        <f t="shared" si="20"/>
        <v>0</v>
      </c>
      <c r="AK83" s="24">
        <f t="shared" si="20"/>
        <v>0</v>
      </c>
      <c r="AL83" s="24">
        <f t="shared" si="20"/>
        <v>15248.869999999999</v>
      </c>
      <c r="AM83" s="24">
        <f t="shared" si="20"/>
        <v>0</v>
      </c>
      <c r="AN83" s="24">
        <f t="shared" si="20"/>
        <v>0</v>
      </c>
      <c r="AO83" s="24">
        <f t="shared" si="20"/>
        <v>11430.179999999998</v>
      </c>
      <c r="AP83" s="24">
        <f t="shared" si="20"/>
        <v>0</v>
      </c>
      <c r="AQ83" s="124"/>
    </row>
    <row r="84" spans="1:43" s="28" customFormat="1" x14ac:dyDescent="0.25">
      <c r="A84" s="35" t="s">
        <v>16</v>
      </c>
      <c r="B84" s="31"/>
      <c r="C84" s="31"/>
      <c r="D84" s="31"/>
      <c r="E84" s="31"/>
      <c r="F84" s="31"/>
      <c r="G84" s="31"/>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3"/>
      <c r="AQ84" s="125"/>
    </row>
    <row r="85" spans="1:43" s="28" customFormat="1" x14ac:dyDescent="0.25">
      <c r="A85" s="35" t="s">
        <v>28</v>
      </c>
      <c r="B85" s="31"/>
      <c r="C85" s="31"/>
      <c r="D85" s="31"/>
      <c r="E85" s="31"/>
      <c r="F85" s="31"/>
      <c r="G85" s="31"/>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3"/>
      <c r="AQ85" s="125"/>
    </row>
    <row r="86" spans="1:43" s="28" customFormat="1" x14ac:dyDescent="0.25">
      <c r="A86" s="35" t="s">
        <v>15</v>
      </c>
      <c r="B86" s="31">
        <f>H86+K86+N86+Q86+T86+W86+Z86+AC86+AF86+AI86+AL86+AO86</f>
        <v>208092.78999999992</v>
      </c>
      <c r="C86" s="31">
        <f>C92+C110+C116+C122+C128</f>
        <v>67586.319999999992</v>
      </c>
      <c r="D86" s="31">
        <f>E86</f>
        <v>50138.819999999992</v>
      </c>
      <c r="E86" s="31">
        <f>J86+M86+P86+S86+V86+Y86+AB86+AE86+AH86+AK86+AN86+AP86</f>
        <v>50138.819999999992</v>
      </c>
      <c r="F86" s="31">
        <f>E86/B86*100</f>
        <v>24.09445324847632</v>
      </c>
      <c r="G86" s="31">
        <f>E86/C86*100</f>
        <v>74.184864629410214</v>
      </c>
      <c r="H86" s="30">
        <f t="shared" ref="H86:AP86" si="21">H92+H110+H116+H122+H128</f>
        <v>23637.329999999994</v>
      </c>
      <c r="I86" s="30">
        <f t="shared" si="21"/>
        <v>0</v>
      </c>
      <c r="J86" s="30">
        <f t="shared" si="21"/>
        <v>11238.97</v>
      </c>
      <c r="K86" s="30">
        <f t="shared" si="21"/>
        <v>21966.85</v>
      </c>
      <c r="L86" s="30">
        <f t="shared" si="21"/>
        <v>0</v>
      </c>
      <c r="M86" s="30">
        <f t="shared" si="21"/>
        <v>23789.329999999998</v>
      </c>
      <c r="N86" s="30">
        <f t="shared" si="21"/>
        <v>21982.14</v>
      </c>
      <c r="O86" s="30">
        <f t="shared" si="21"/>
        <v>0</v>
      </c>
      <c r="P86" s="30">
        <f t="shared" si="21"/>
        <v>15110.52</v>
      </c>
      <c r="Q86" s="30">
        <f t="shared" si="21"/>
        <v>25557.59</v>
      </c>
      <c r="R86" s="30">
        <f t="shared" si="21"/>
        <v>0</v>
      </c>
      <c r="S86" s="30">
        <f t="shared" si="21"/>
        <v>0</v>
      </c>
      <c r="T86" s="30">
        <f t="shared" si="21"/>
        <v>18015.189999999999</v>
      </c>
      <c r="U86" s="30">
        <f t="shared" si="21"/>
        <v>0</v>
      </c>
      <c r="V86" s="30">
        <f t="shared" si="21"/>
        <v>0</v>
      </c>
      <c r="W86" s="30">
        <f t="shared" si="21"/>
        <v>15750.57</v>
      </c>
      <c r="X86" s="30">
        <f t="shared" si="21"/>
        <v>0</v>
      </c>
      <c r="Y86" s="30">
        <f t="shared" si="21"/>
        <v>0</v>
      </c>
      <c r="Z86" s="30">
        <f t="shared" si="21"/>
        <v>17513.329999999998</v>
      </c>
      <c r="AA86" s="30">
        <f t="shared" si="21"/>
        <v>0</v>
      </c>
      <c r="AB86" s="30">
        <f t="shared" si="21"/>
        <v>0</v>
      </c>
      <c r="AC86" s="30">
        <f t="shared" si="21"/>
        <v>10964.109999999999</v>
      </c>
      <c r="AD86" s="30">
        <f t="shared" si="21"/>
        <v>0</v>
      </c>
      <c r="AE86" s="30">
        <f t="shared" si="21"/>
        <v>0</v>
      </c>
      <c r="AF86" s="30">
        <f t="shared" si="21"/>
        <v>9897.5199999999986</v>
      </c>
      <c r="AG86" s="30">
        <f t="shared" si="21"/>
        <v>0</v>
      </c>
      <c r="AH86" s="30">
        <f t="shared" si="21"/>
        <v>0</v>
      </c>
      <c r="AI86" s="30">
        <f t="shared" si="21"/>
        <v>16129.11</v>
      </c>
      <c r="AJ86" s="30">
        <f t="shared" si="21"/>
        <v>0</v>
      </c>
      <c r="AK86" s="30">
        <f t="shared" si="21"/>
        <v>0</v>
      </c>
      <c r="AL86" s="30">
        <f t="shared" si="21"/>
        <v>15248.869999999999</v>
      </c>
      <c r="AM86" s="30">
        <f t="shared" si="21"/>
        <v>0</v>
      </c>
      <c r="AN86" s="30">
        <f t="shared" si="21"/>
        <v>0</v>
      </c>
      <c r="AO86" s="30">
        <f t="shared" si="21"/>
        <v>11430.179999999998</v>
      </c>
      <c r="AP86" s="30">
        <f t="shared" si="21"/>
        <v>0</v>
      </c>
      <c r="AQ86" s="125"/>
    </row>
    <row r="87" spans="1:43" s="46" customFormat="1" x14ac:dyDescent="0.25">
      <c r="A87" s="40" t="s">
        <v>27</v>
      </c>
      <c r="B87" s="41"/>
      <c r="C87" s="41"/>
      <c r="D87" s="41"/>
      <c r="E87" s="41"/>
      <c r="F87" s="41"/>
      <c r="G87" s="41"/>
      <c r="H87" s="30"/>
      <c r="I87" s="43"/>
      <c r="J87" s="44"/>
      <c r="K87" s="30"/>
      <c r="L87" s="45"/>
      <c r="M87" s="45"/>
      <c r="N87" s="30"/>
      <c r="O87" s="45"/>
      <c r="P87" s="45"/>
      <c r="Q87" s="30"/>
      <c r="R87" s="45"/>
      <c r="S87" s="45"/>
      <c r="T87" s="30"/>
      <c r="U87" s="45"/>
      <c r="V87" s="45"/>
      <c r="W87" s="30"/>
      <c r="X87" s="45"/>
      <c r="Y87" s="45"/>
      <c r="Z87" s="30"/>
      <c r="AA87" s="45"/>
      <c r="AB87" s="45"/>
      <c r="AC87" s="30"/>
      <c r="AD87" s="45"/>
      <c r="AE87" s="45"/>
      <c r="AF87" s="30"/>
      <c r="AG87" s="45"/>
      <c r="AH87" s="45"/>
      <c r="AI87" s="30"/>
      <c r="AJ87" s="45"/>
      <c r="AK87" s="45"/>
      <c r="AL87" s="30"/>
      <c r="AM87" s="45"/>
      <c r="AN87" s="45"/>
      <c r="AO87" s="30"/>
      <c r="AP87" s="44"/>
      <c r="AQ87" s="125"/>
    </row>
    <row r="88" spans="1:43" s="28" customFormat="1" x14ac:dyDescent="0.25">
      <c r="A88" s="35" t="s">
        <v>23</v>
      </c>
      <c r="B88" s="31"/>
      <c r="C88" s="31"/>
      <c r="D88" s="31"/>
      <c r="E88" s="31"/>
      <c r="F88" s="31"/>
      <c r="G88" s="31"/>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3"/>
      <c r="AQ88" s="126"/>
    </row>
    <row r="89" spans="1:43" s="28" customFormat="1" ht="80.25" customHeight="1" x14ac:dyDescent="0.25">
      <c r="A89" s="52" t="s">
        <v>50</v>
      </c>
      <c r="B89" s="53">
        <f>B90+B91+B92+B94</f>
        <v>195045.28999999998</v>
      </c>
      <c r="C89" s="53">
        <f>C92</f>
        <v>66283.5</v>
      </c>
      <c r="D89" s="53">
        <f>D92</f>
        <v>49064.13</v>
      </c>
      <c r="E89" s="53">
        <f>J89+M89+P89+S89+V89+Y89+AB89+AE89+AH89+AK89+AN89+AP89</f>
        <v>49064.13</v>
      </c>
      <c r="F89" s="53">
        <f>E89/B89*100</f>
        <v>25.155249839665444</v>
      </c>
      <c r="G89" s="53">
        <f>E89/C89*100</f>
        <v>74.021634343388627</v>
      </c>
      <c r="H89" s="53">
        <f>H90+H91+H92+H94</f>
        <v>23366.109999999997</v>
      </c>
      <c r="I89" s="53">
        <f t="shared" ref="I89:AP89" si="22">I90+I91+I92+I94</f>
        <v>0</v>
      </c>
      <c r="J89" s="53">
        <f t="shared" si="22"/>
        <v>11016.36</v>
      </c>
      <c r="K89" s="53">
        <f t="shared" si="22"/>
        <v>21448.25</v>
      </c>
      <c r="L89" s="53">
        <f t="shared" si="22"/>
        <v>0</v>
      </c>
      <c r="M89" s="53">
        <f t="shared" si="22"/>
        <v>23341.09</v>
      </c>
      <c r="N89" s="53">
        <f t="shared" si="22"/>
        <v>21469.14</v>
      </c>
      <c r="O89" s="53">
        <f t="shared" si="22"/>
        <v>0</v>
      </c>
      <c r="P89" s="53">
        <f t="shared" si="22"/>
        <v>14706.68</v>
      </c>
      <c r="Q89" s="53">
        <f t="shared" si="22"/>
        <v>25053.09</v>
      </c>
      <c r="R89" s="53">
        <f t="shared" si="22"/>
        <v>0</v>
      </c>
      <c r="S89" s="53">
        <f t="shared" si="22"/>
        <v>0</v>
      </c>
      <c r="T89" s="53">
        <f t="shared" si="22"/>
        <v>17509.79</v>
      </c>
      <c r="U89" s="53">
        <f t="shared" si="22"/>
        <v>0</v>
      </c>
      <c r="V89" s="53">
        <f t="shared" si="22"/>
        <v>0</v>
      </c>
      <c r="W89" s="53">
        <f t="shared" si="22"/>
        <v>15249.87</v>
      </c>
      <c r="X89" s="53">
        <f t="shared" si="22"/>
        <v>0</v>
      </c>
      <c r="Y89" s="53">
        <f t="shared" si="22"/>
        <v>0</v>
      </c>
      <c r="Z89" s="53">
        <f t="shared" si="22"/>
        <v>17008.93</v>
      </c>
      <c r="AA89" s="53">
        <f t="shared" si="22"/>
        <v>0</v>
      </c>
      <c r="AB89" s="53">
        <f t="shared" si="22"/>
        <v>0</v>
      </c>
      <c r="AC89" s="53">
        <f t="shared" si="22"/>
        <v>10458.31</v>
      </c>
      <c r="AD89" s="53">
        <f t="shared" si="22"/>
        <v>0</v>
      </c>
      <c r="AE89" s="53">
        <f t="shared" si="22"/>
        <v>0</v>
      </c>
      <c r="AF89" s="53">
        <f t="shared" si="22"/>
        <v>9391.82</v>
      </c>
      <c r="AG89" s="53">
        <f t="shared" si="22"/>
        <v>0</v>
      </c>
      <c r="AH89" s="53">
        <f t="shared" si="22"/>
        <v>0</v>
      </c>
      <c r="AI89" s="53">
        <f t="shared" si="22"/>
        <v>12786.210000000001</v>
      </c>
      <c r="AJ89" s="53">
        <f t="shared" si="22"/>
        <v>0</v>
      </c>
      <c r="AK89" s="53">
        <f t="shared" si="22"/>
        <v>0</v>
      </c>
      <c r="AL89" s="53">
        <f t="shared" si="22"/>
        <v>10841.47</v>
      </c>
      <c r="AM89" s="53">
        <f t="shared" si="22"/>
        <v>0</v>
      </c>
      <c r="AN89" s="53">
        <f t="shared" si="22"/>
        <v>0</v>
      </c>
      <c r="AO89" s="53">
        <f t="shared" si="22"/>
        <v>10462.299999999999</v>
      </c>
      <c r="AP89" s="53">
        <f t="shared" si="22"/>
        <v>0</v>
      </c>
      <c r="AQ89" s="127"/>
    </row>
    <row r="90" spans="1:43" s="28" customFormat="1" x14ac:dyDescent="0.25">
      <c r="A90" s="35" t="s">
        <v>16</v>
      </c>
      <c r="B90" s="31"/>
      <c r="C90" s="31"/>
      <c r="D90" s="31"/>
      <c r="E90" s="31"/>
      <c r="F90" s="54"/>
      <c r="G90" s="54"/>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3"/>
      <c r="AQ90" s="128"/>
    </row>
    <row r="91" spans="1:43" s="28" customFormat="1" x14ac:dyDescent="0.25">
      <c r="A91" s="35" t="s">
        <v>28</v>
      </c>
      <c r="B91" s="31"/>
      <c r="C91" s="31"/>
      <c r="D91" s="31"/>
      <c r="E91" s="31"/>
      <c r="F91" s="54"/>
      <c r="G91" s="54"/>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3"/>
      <c r="AQ91" s="128"/>
    </row>
    <row r="92" spans="1:43" s="28" customFormat="1" x14ac:dyDescent="0.25">
      <c r="A92" s="35" t="s">
        <v>15</v>
      </c>
      <c r="B92" s="31">
        <f>H92+K92+N92+Q92+T92+W92+Z92+AC92+AF92+AI92+AL92+AO92</f>
        <v>195045.28999999998</v>
      </c>
      <c r="C92" s="30">
        <f>C98+C104</f>
        <v>66283.5</v>
      </c>
      <c r="D92" s="31">
        <f>E92</f>
        <v>49064.13</v>
      </c>
      <c r="E92" s="31">
        <f>J92+M92+P92+S92+V92+Y92+AB92+AE92+AH92+AK92+AN92+AP92</f>
        <v>49064.13</v>
      </c>
      <c r="F92" s="54">
        <f>E92/B92*100</f>
        <v>25.155249839665444</v>
      </c>
      <c r="G92" s="54">
        <f>E92/C92*100</f>
        <v>74.021634343388627</v>
      </c>
      <c r="H92" s="30">
        <f>H98+H104</f>
        <v>23366.109999999997</v>
      </c>
      <c r="I92" s="30">
        <f t="shared" ref="I92:AP92" si="23">I98+I104</f>
        <v>0</v>
      </c>
      <c r="J92" s="30">
        <f t="shared" si="23"/>
        <v>11016.36</v>
      </c>
      <c r="K92" s="30">
        <f t="shared" si="23"/>
        <v>21448.25</v>
      </c>
      <c r="L92" s="30">
        <f t="shared" si="23"/>
        <v>0</v>
      </c>
      <c r="M92" s="30">
        <f t="shared" si="23"/>
        <v>23341.09</v>
      </c>
      <c r="N92" s="30">
        <f t="shared" si="23"/>
        <v>21469.14</v>
      </c>
      <c r="O92" s="30">
        <f t="shared" si="23"/>
        <v>0</v>
      </c>
      <c r="P92" s="30">
        <f t="shared" si="23"/>
        <v>14706.68</v>
      </c>
      <c r="Q92" s="30">
        <f t="shared" si="23"/>
        <v>25053.09</v>
      </c>
      <c r="R92" s="30">
        <f t="shared" si="23"/>
        <v>0</v>
      </c>
      <c r="S92" s="30">
        <f t="shared" si="23"/>
        <v>0</v>
      </c>
      <c r="T92" s="30">
        <f t="shared" si="23"/>
        <v>17509.79</v>
      </c>
      <c r="U92" s="30">
        <f t="shared" si="23"/>
        <v>0</v>
      </c>
      <c r="V92" s="30">
        <f t="shared" si="23"/>
        <v>0</v>
      </c>
      <c r="W92" s="30">
        <f t="shared" si="23"/>
        <v>15249.87</v>
      </c>
      <c r="X92" s="30">
        <f t="shared" si="23"/>
        <v>0</v>
      </c>
      <c r="Y92" s="30">
        <f t="shared" si="23"/>
        <v>0</v>
      </c>
      <c r="Z92" s="30">
        <f t="shared" si="23"/>
        <v>17008.93</v>
      </c>
      <c r="AA92" s="30">
        <f t="shared" si="23"/>
        <v>0</v>
      </c>
      <c r="AB92" s="30">
        <f t="shared" si="23"/>
        <v>0</v>
      </c>
      <c r="AC92" s="30">
        <f t="shared" si="23"/>
        <v>10458.31</v>
      </c>
      <c r="AD92" s="30">
        <f t="shared" si="23"/>
        <v>0</v>
      </c>
      <c r="AE92" s="30">
        <f t="shared" si="23"/>
        <v>0</v>
      </c>
      <c r="AF92" s="30">
        <f t="shared" si="23"/>
        <v>9391.82</v>
      </c>
      <c r="AG92" s="30">
        <f t="shared" si="23"/>
        <v>0</v>
      </c>
      <c r="AH92" s="30">
        <f t="shared" si="23"/>
        <v>0</v>
      </c>
      <c r="AI92" s="30">
        <f t="shared" si="23"/>
        <v>12786.210000000001</v>
      </c>
      <c r="AJ92" s="30">
        <f t="shared" si="23"/>
        <v>0</v>
      </c>
      <c r="AK92" s="30">
        <f t="shared" si="23"/>
        <v>0</v>
      </c>
      <c r="AL92" s="30">
        <f t="shared" si="23"/>
        <v>10841.47</v>
      </c>
      <c r="AM92" s="30">
        <f t="shared" si="23"/>
        <v>0</v>
      </c>
      <c r="AN92" s="30">
        <f t="shared" si="23"/>
        <v>0</v>
      </c>
      <c r="AO92" s="30">
        <f t="shared" si="23"/>
        <v>10462.299999999999</v>
      </c>
      <c r="AP92" s="30">
        <f t="shared" si="23"/>
        <v>0</v>
      </c>
      <c r="AQ92" s="128"/>
    </row>
    <row r="93" spans="1:43" s="46" customFormat="1" x14ac:dyDescent="0.25">
      <c r="A93" s="40" t="s">
        <v>27</v>
      </c>
      <c r="B93" s="41"/>
      <c r="C93" s="41"/>
      <c r="D93" s="41"/>
      <c r="E93" s="41"/>
      <c r="F93" s="54"/>
      <c r="G93" s="54"/>
      <c r="H93" s="42"/>
      <c r="I93" s="43"/>
      <c r="J93" s="44"/>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4"/>
      <c r="AQ93" s="128"/>
    </row>
    <row r="94" spans="1:43" s="28" customFormat="1" x14ac:dyDescent="0.25">
      <c r="A94" s="35" t="s">
        <v>23</v>
      </c>
      <c r="B94" s="31"/>
      <c r="C94" s="31"/>
      <c r="D94" s="31"/>
      <c r="E94" s="31"/>
      <c r="F94" s="54"/>
      <c r="G94" s="54"/>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3"/>
      <c r="AQ94" s="129"/>
    </row>
    <row r="95" spans="1:43" s="28" customFormat="1" ht="409.5" customHeight="1" x14ac:dyDescent="0.25">
      <c r="A95" s="52" t="s">
        <v>51</v>
      </c>
      <c r="B95" s="53">
        <f>B96+B97+B98+B100</f>
        <v>179783.59</v>
      </c>
      <c r="C95" s="53">
        <f>C96+C97+C98+C100</f>
        <v>62405.880000000005</v>
      </c>
      <c r="D95" s="53">
        <f>D96+D97+D98+D100</f>
        <v>45186.6</v>
      </c>
      <c r="E95" s="53">
        <f>E96+E97+E98+E100</f>
        <v>45186.6</v>
      </c>
      <c r="F95" s="53">
        <f>E95/B95*100</f>
        <v>25.133884577563503</v>
      </c>
      <c r="G95" s="53">
        <f>E95/C95*100</f>
        <v>72.407600053071917</v>
      </c>
      <c r="H95" s="53">
        <f>H96+H97+H98+H100</f>
        <v>22073.51</v>
      </c>
      <c r="I95" s="53">
        <f t="shared" ref="I95:AP95" si="24">I96+I97+I98+I100</f>
        <v>0</v>
      </c>
      <c r="J95" s="53">
        <f t="shared" si="24"/>
        <v>9723.85</v>
      </c>
      <c r="K95" s="53">
        <f t="shared" si="24"/>
        <v>20155.740000000002</v>
      </c>
      <c r="L95" s="53">
        <f t="shared" si="24"/>
        <v>0</v>
      </c>
      <c r="M95" s="53">
        <f t="shared" si="24"/>
        <v>22048.58</v>
      </c>
      <c r="N95" s="53">
        <f t="shared" si="24"/>
        <v>20176.63</v>
      </c>
      <c r="O95" s="53">
        <f t="shared" si="24"/>
        <v>0</v>
      </c>
      <c r="P95" s="53">
        <f t="shared" si="24"/>
        <v>13414.17</v>
      </c>
      <c r="Q95" s="53">
        <f t="shared" si="24"/>
        <v>23760.58</v>
      </c>
      <c r="R95" s="53">
        <f t="shared" si="24"/>
        <v>0</v>
      </c>
      <c r="S95" s="53">
        <f t="shared" si="24"/>
        <v>0</v>
      </c>
      <c r="T95" s="53">
        <f t="shared" si="24"/>
        <v>16217.28</v>
      </c>
      <c r="U95" s="53">
        <f t="shared" si="24"/>
        <v>0</v>
      </c>
      <c r="V95" s="53">
        <f t="shared" si="24"/>
        <v>0</v>
      </c>
      <c r="W95" s="53">
        <f t="shared" si="24"/>
        <v>13957.36</v>
      </c>
      <c r="X95" s="53">
        <f t="shared" si="24"/>
        <v>0</v>
      </c>
      <c r="Y95" s="53">
        <f t="shared" si="24"/>
        <v>0</v>
      </c>
      <c r="Z95" s="53">
        <f t="shared" si="24"/>
        <v>15716.42</v>
      </c>
      <c r="AA95" s="53">
        <f t="shared" si="24"/>
        <v>0</v>
      </c>
      <c r="AB95" s="53">
        <f t="shared" si="24"/>
        <v>0</v>
      </c>
      <c r="AC95" s="53">
        <f t="shared" si="24"/>
        <v>9165.7999999999993</v>
      </c>
      <c r="AD95" s="53">
        <f t="shared" si="24"/>
        <v>0</v>
      </c>
      <c r="AE95" s="53">
        <f t="shared" si="24"/>
        <v>0</v>
      </c>
      <c r="AF95" s="53">
        <f t="shared" si="24"/>
        <v>8076.8</v>
      </c>
      <c r="AG95" s="53">
        <f t="shared" si="24"/>
        <v>0</v>
      </c>
      <c r="AH95" s="53">
        <f t="shared" si="24"/>
        <v>0</v>
      </c>
      <c r="AI95" s="53">
        <f t="shared" si="24"/>
        <v>11584.04</v>
      </c>
      <c r="AJ95" s="53">
        <f t="shared" si="24"/>
        <v>0</v>
      </c>
      <c r="AK95" s="53">
        <f t="shared" si="24"/>
        <v>0</v>
      </c>
      <c r="AL95" s="53">
        <f t="shared" si="24"/>
        <v>9639.2999999999993</v>
      </c>
      <c r="AM95" s="53">
        <f t="shared" si="24"/>
        <v>0</v>
      </c>
      <c r="AN95" s="53">
        <f t="shared" si="24"/>
        <v>0</v>
      </c>
      <c r="AO95" s="53">
        <f t="shared" si="24"/>
        <v>9260.1299999999992</v>
      </c>
      <c r="AP95" s="53">
        <f t="shared" si="24"/>
        <v>0</v>
      </c>
      <c r="AQ95" s="130" t="s">
        <v>85</v>
      </c>
    </row>
    <row r="96" spans="1:43" s="28" customFormat="1" x14ac:dyDescent="0.25">
      <c r="A96" s="35" t="s">
        <v>16</v>
      </c>
      <c r="B96" s="31"/>
      <c r="C96" s="31"/>
      <c r="D96" s="31"/>
      <c r="E96" s="31"/>
      <c r="F96" s="54"/>
      <c r="G96" s="54"/>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3"/>
      <c r="AQ96" s="131"/>
    </row>
    <row r="97" spans="1:43" s="28" customFormat="1" x14ac:dyDescent="0.25">
      <c r="A97" s="35" t="s">
        <v>28</v>
      </c>
      <c r="B97" s="31"/>
      <c r="C97" s="31"/>
      <c r="D97" s="31"/>
      <c r="E97" s="31"/>
      <c r="F97" s="54"/>
      <c r="G97" s="54"/>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3"/>
      <c r="AQ97" s="131"/>
    </row>
    <row r="98" spans="1:43" s="28" customFormat="1" ht="409.5" customHeight="1" x14ac:dyDescent="0.25">
      <c r="A98" s="35" t="s">
        <v>15</v>
      </c>
      <c r="B98" s="31">
        <f>H98+K98+N98+Q98+T98+W98+Z98+AC98+AF98+AI98+AL98+AO98</f>
        <v>179783.59</v>
      </c>
      <c r="C98" s="30">
        <f>H98+K98+N98</f>
        <v>62405.880000000005</v>
      </c>
      <c r="D98" s="31">
        <f>E98</f>
        <v>45186.6</v>
      </c>
      <c r="E98" s="31">
        <f>J98+M98+P98+S98+V98+Y98+AB98+AE98+AH98+AK98+AN98+AP98</f>
        <v>45186.6</v>
      </c>
      <c r="F98" s="54">
        <f>E98/B98*100</f>
        <v>25.133884577563503</v>
      </c>
      <c r="G98" s="54">
        <f>E98/C98*100</f>
        <v>72.407600053071917</v>
      </c>
      <c r="H98" s="30">
        <v>22073.51</v>
      </c>
      <c r="I98" s="30"/>
      <c r="J98" s="30">
        <v>9723.85</v>
      </c>
      <c r="K98" s="30">
        <v>20155.740000000002</v>
      </c>
      <c r="L98" s="30"/>
      <c r="M98" s="30">
        <v>22048.58</v>
      </c>
      <c r="N98" s="30">
        <v>20176.63</v>
      </c>
      <c r="O98" s="30"/>
      <c r="P98" s="30">
        <v>13414.17</v>
      </c>
      <c r="Q98" s="30">
        <v>23760.58</v>
      </c>
      <c r="R98" s="30"/>
      <c r="S98" s="30"/>
      <c r="T98" s="30">
        <v>16217.28</v>
      </c>
      <c r="U98" s="30"/>
      <c r="V98" s="30"/>
      <c r="W98" s="30">
        <v>13957.36</v>
      </c>
      <c r="X98" s="30"/>
      <c r="Y98" s="30"/>
      <c r="Z98" s="30">
        <v>15716.42</v>
      </c>
      <c r="AA98" s="30"/>
      <c r="AB98" s="30"/>
      <c r="AC98" s="30">
        <v>9165.7999999999993</v>
      </c>
      <c r="AD98" s="30"/>
      <c r="AE98" s="30"/>
      <c r="AF98" s="30">
        <v>8076.8</v>
      </c>
      <c r="AG98" s="30"/>
      <c r="AH98" s="30"/>
      <c r="AI98" s="30">
        <v>11584.04</v>
      </c>
      <c r="AJ98" s="30"/>
      <c r="AK98" s="30"/>
      <c r="AL98" s="30">
        <v>9639.2999999999993</v>
      </c>
      <c r="AM98" s="30"/>
      <c r="AN98" s="30"/>
      <c r="AO98" s="30">
        <v>9260.1299999999992</v>
      </c>
      <c r="AP98" s="39"/>
      <c r="AQ98" s="131"/>
    </row>
    <row r="99" spans="1:43" s="46" customFormat="1" ht="19.5" customHeight="1" x14ac:dyDescent="0.25">
      <c r="A99" s="40" t="s">
        <v>27</v>
      </c>
      <c r="B99" s="41"/>
      <c r="C99" s="41"/>
      <c r="D99" s="41"/>
      <c r="E99" s="41"/>
      <c r="F99" s="54"/>
      <c r="G99" s="54"/>
      <c r="H99" s="42"/>
      <c r="I99" s="43"/>
      <c r="J99" s="44"/>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4"/>
      <c r="AQ99" s="131"/>
    </row>
    <row r="100" spans="1:43" s="28" customFormat="1" ht="157.5" customHeight="1" x14ac:dyDescent="0.25">
      <c r="A100" s="35" t="s">
        <v>23</v>
      </c>
      <c r="B100" s="31"/>
      <c r="C100" s="31"/>
      <c r="D100" s="31"/>
      <c r="E100" s="31"/>
      <c r="F100" s="54"/>
      <c r="G100" s="54"/>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3"/>
      <c r="AQ100" s="132"/>
    </row>
    <row r="101" spans="1:43" s="28" customFormat="1" ht="87" customHeight="1" x14ac:dyDescent="0.25">
      <c r="A101" s="52" t="s">
        <v>52</v>
      </c>
      <c r="B101" s="53">
        <f t="shared" ref="B101:G101" si="25">B104</f>
        <v>15261.7</v>
      </c>
      <c r="C101" s="53">
        <f t="shared" si="25"/>
        <v>3877.62</v>
      </c>
      <c r="D101" s="53">
        <f t="shared" si="25"/>
        <v>3877.5299999999997</v>
      </c>
      <c r="E101" s="53">
        <f t="shared" si="25"/>
        <v>3877.5299999999997</v>
      </c>
      <c r="F101" s="53">
        <f t="shared" si="25"/>
        <v>25.406933696770345</v>
      </c>
      <c r="G101" s="53">
        <f t="shared" si="25"/>
        <v>99.997678988657995</v>
      </c>
      <c r="H101" s="59">
        <f>H102+H103+H104+H105+H106</f>
        <v>1292.5999999999999</v>
      </c>
      <c r="I101" s="59">
        <f t="shared" ref="I101:AP101" si="26">I102+I103+I104+I105+I106</f>
        <v>0</v>
      </c>
      <c r="J101" s="59">
        <f t="shared" si="26"/>
        <v>1292.51</v>
      </c>
      <c r="K101" s="59">
        <f t="shared" si="26"/>
        <v>1292.51</v>
      </c>
      <c r="L101" s="59">
        <f t="shared" si="26"/>
        <v>0</v>
      </c>
      <c r="M101" s="59">
        <f t="shared" si="26"/>
        <v>1292.51</v>
      </c>
      <c r="N101" s="59">
        <f t="shared" si="26"/>
        <v>1292.51</v>
      </c>
      <c r="O101" s="59">
        <f t="shared" si="26"/>
        <v>0</v>
      </c>
      <c r="P101" s="59">
        <f t="shared" si="26"/>
        <v>1292.51</v>
      </c>
      <c r="Q101" s="59">
        <f t="shared" si="26"/>
        <v>1292.51</v>
      </c>
      <c r="R101" s="59">
        <f t="shared" si="26"/>
        <v>0</v>
      </c>
      <c r="S101" s="59">
        <f t="shared" si="26"/>
        <v>0</v>
      </c>
      <c r="T101" s="59">
        <f t="shared" si="26"/>
        <v>1292.51</v>
      </c>
      <c r="U101" s="59">
        <f t="shared" si="26"/>
        <v>0</v>
      </c>
      <c r="V101" s="59">
        <f t="shared" si="26"/>
        <v>0</v>
      </c>
      <c r="W101" s="59">
        <f t="shared" si="26"/>
        <v>1292.51</v>
      </c>
      <c r="X101" s="59">
        <f t="shared" si="26"/>
        <v>0</v>
      </c>
      <c r="Y101" s="59">
        <f t="shared" si="26"/>
        <v>0</v>
      </c>
      <c r="Z101" s="59">
        <f t="shared" si="26"/>
        <v>1292.51</v>
      </c>
      <c r="AA101" s="59">
        <f t="shared" si="26"/>
        <v>0</v>
      </c>
      <c r="AB101" s="59">
        <f t="shared" si="26"/>
        <v>0</v>
      </c>
      <c r="AC101" s="59">
        <f t="shared" si="26"/>
        <v>1292.51</v>
      </c>
      <c r="AD101" s="59">
        <f t="shared" si="26"/>
        <v>0</v>
      </c>
      <c r="AE101" s="59">
        <f t="shared" si="26"/>
        <v>0</v>
      </c>
      <c r="AF101" s="59">
        <f t="shared" si="26"/>
        <v>1315.02</v>
      </c>
      <c r="AG101" s="59">
        <f t="shared" si="26"/>
        <v>0</v>
      </c>
      <c r="AH101" s="59">
        <f t="shared" si="26"/>
        <v>0</v>
      </c>
      <c r="AI101" s="59">
        <f t="shared" si="26"/>
        <v>1202.17</v>
      </c>
      <c r="AJ101" s="59">
        <f t="shared" si="26"/>
        <v>0</v>
      </c>
      <c r="AK101" s="59">
        <f t="shared" si="26"/>
        <v>0</v>
      </c>
      <c r="AL101" s="59">
        <f t="shared" si="26"/>
        <v>1202.17</v>
      </c>
      <c r="AM101" s="59">
        <f t="shared" si="26"/>
        <v>0</v>
      </c>
      <c r="AN101" s="59">
        <f t="shared" si="26"/>
        <v>0</v>
      </c>
      <c r="AO101" s="59">
        <f t="shared" si="26"/>
        <v>1202.17</v>
      </c>
      <c r="AP101" s="59">
        <f t="shared" si="26"/>
        <v>0</v>
      </c>
      <c r="AQ101" s="133"/>
    </row>
    <row r="102" spans="1:43" s="28" customFormat="1" x14ac:dyDescent="0.25">
      <c r="A102" s="35" t="s">
        <v>16</v>
      </c>
      <c r="B102" s="31"/>
      <c r="C102" s="31"/>
      <c r="D102" s="31"/>
      <c r="E102" s="31"/>
      <c r="F102" s="31"/>
      <c r="G102" s="31"/>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3"/>
      <c r="AQ102" s="134"/>
    </row>
    <row r="103" spans="1:43" s="28" customFormat="1" x14ac:dyDescent="0.25">
      <c r="A103" s="35" t="s">
        <v>28</v>
      </c>
      <c r="B103" s="31"/>
      <c r="C103" s="31"/>
      <c r="D103" s="31"/>
      <c r="E103" s="31"/>
      <c r="F103" s="31"/>
      <c r="G103" s="31"/>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3"/>
      <c r="AQ103" s="134"/>
    </row>
    <row r="104" spans="1:43" s="28" customFormat="1" x14ac:dyDescent="0.25">
      <c r="A104" s="35" t="s">
        <v>15</v>
      </c>
      <c r="B104" s="31">
        <f>H104+K104+N104+Q104+T104+W104+Z104+AC104+AF104+AI104+AL104+AO104</f>
        <v>15261.7</v>
      </c>
      <c r="C104" s="30">
        <f>H104+K104+N104</f>
        <v>3877.62</v>
      </c>
      <c r="D104" s="31">
        <f>E104</f>
        <v>3877.5299999999997</v>
      </c>
      <c r="E104" s="31">
        <f>J104+M104+P104+S104+V104+Y104+AB104+AE104+AH104+AK104+AN104+AP104</f>
        <v>3877.5299999999997</v>
      </c>
      <c r="F104" s="31">
        <f>E104/B104*100</f>
        <v>25.406933696770345</v>
      </c>
      <c r="G104" s="31">
        <f>E104/C104*100</f>
        <v>99.997678988657995</v>
      </c>
      <c r="H104" s="30">
        <v>1292.5999999999999</v>
      </c>
      <c r="I104" s="30"/>
      <c r="J104" s="30">
        <v>1292.51</v>
      </c>
      <c r="K104" s="30">
        <v>1292.51</v>
      </c>
      <c r="L104" s="30"/>
      <c r="M104" s="30">
        <v>1292.51</v>
      </c>
      <c r="N104" s="30">
        <v>1292.51</v>
      </c>
      <c r="O104" s="30"/>
      <c r="P104" s="30">
        <v>1292.51</v>
      </c>
      <c r="Q104" s="30">
        <v>1292.51</v>
      </c>
      <c r="R104" s="30"/>
      <c r="S104" s="30"/>
      <c r="T104" s="30">
        <v>1292.51</v>
      </c>
      <c r="U104" s="30"/>
      <c r="V104" s="30"/>
      <c r="W104" s="30">
        <v>1292.51</v>
      </c>
      <c r="X104" s="30"/>
      <c r="Y104" s="30"/>
      <c r="Z104" s="30">
        <v>1292.51</v>
      </c>
      <c r="AA104" s="30"/>
      <c r="AB104" s="30"/>
      <c r="AC104" s="30">
        <v>1292.51</v>
      </c>
      <c r="AD104" s="30"/>
      <c r="AE104" s="30"/>
      <c r="AF104" s="30">
        <v>1315.02</v>
      </c>
      <c r="AG104" s="30"/>
      <c r="AH104" s="30"/>
      <c r="AI104" s="30">
        <v>1202.17</v>
      </c>
      <c r="AJ104" s="30"/>
      <c r="AK104" s="30"/>
      <c r="AL104" s="30">
        <v>1202.17</v>
      </c>
      <c r="AM104" s="30"/>
      <c r="AN104" s="30"/>
      <c r="AO104" s="30">
        <v>1202.17</v>
      </c>
      <c r="AP104" s="39"/>
      <c r="AQ104" s="134"/>
    </row>
    <row r="105" spans="1:43" s="28" customFormat="1" x14ac:dyDescent="0.25">
      <c r="A105" s="40" t="s">
        <v>27</v>
      </c>
      <c r="B105" s="31"/>
      <c r="C105" s="31"/>
      <c r="D105" s="31"/>
      <c r="E105" s="31"/>
      <c r="F105" s="31"/>
      <c r="G105" s="31"/>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3"/>
      <c r="AQ105" s="134"/>
    </row>
    <row r="106" spans="1:43" s="28" customFormat="1" x14ac:dyDescent="0.25">
      <c r="A106" s="35" t="s">
        <v>23</v>
      </c>
      <c r="B106" s="31"/>
      <c r="C106" s="31"/>
      <c r="D106" s="31"/>
      <c r="E106" s="31"/>
      <c r="F106" s="31"/>
      <c r="G106" s="31"/>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3"/>
      <c r="AQ106" s="135"/>
    </row>
    <row r="107" spans="1:43" s="28" customFormat="1" ht="211.5" customHeight="1" x14ac:dyDescent="0.25">
      <c r="A107" s="52" t="s">
        <v>53</v>
      </c>
      <c r="B107" s="53">
        <f t="shared" ref="B107:G107" si="27">B110</f>
        <v>5962</v>
      </c>
      <c r="C107" s="53">
        <f>C110</f>
        <v>1238.42</v>
      </c>
      <c r="D107" s="53">
        <f t="shared" si="27"/>
        <v>1010.29</v>
      </c>
      <c r="E107" s="53">
        <f t="shared" si="27"/>
        <v>1010.29</v>
      </c>
      <c r="F107" s="53">
        <f t="shared" si="27"/>
        <v>16.945488091244549</v>
      </c>
      <c r="G107" s="53">
        <f t="shared" si="27"/>
        <v>81.578947368421041</v>
      </c>
      <c r="H107" s="59">
        <f>H109+H108+H110+H111+H112</f>
        <v>250.42</v>
      </c>
      <c r="I107" s="59">
        <f t="shared" ref="I107:AP107" si="28">I109+I108+I110+I111+I112</f>
        <v>0</v>
      </c>
      <c r="J107" s="59">
        <f t="shared" si="28"/>
        <v>201.81</v>
      </c>
      <c r="K107" s="59">
        <f t="shared" si="28"/>
        <v>497.8</v>
      </c>
      <c r="L107" s="59">
        <f t="shared" si="28"/>
        <v>0</v>
      </c>
      <c r="M107" s="59">
        <f t="shared" si="28"/>
        <v>431.44</v>
      </c>
      <c r="N107" s="59">
        <f t="shared" si="28"/>
        <v>490.2</v>
      </c>
      <c r="O107" s="59">
        <f t="shared" si="28"/>
        <v>0</v>
      </c>
      <c r="P107" s="59">
        <f t="shared" si="28"/>
        <v>377.04</v>
      </c>
      <c r="Q107" s="59">
        <f t="shared" si="28"/>
        <v>482.7</v>
      </c>
      <c r="R107" s="59">
        <f t="shared" si="28"/>
        <v>0</v>
      </c>
      <c r="S107" s="59">
        <f t="shared" si="28"/>
        <v>0</v>
      </c>
      <c r="T107" s="59">
        <f t="shared" si="28"/>
        <v>483.6</v>
      </c>
      <c r="U107" s="59">
        <f t="shared" si="28"/>
        <v>0</v>
      </c>
      <c r="V107" s="59">
        <f t="shared" si="28"/>
        <v>0</v>
      </c>
      <c r="W107" s="59">
        <f t="shared" si="28"/>
        <v>478.9</v>
      </c>
      <c r="X107" s="59">
        <f t="shared" si="28"/>
        <v>0</v>
      </c>
      <c r="Y107" s="59">
        <f t="shared" si="28"/>
        <v>0</v>
      </c>
      <c r="Z107" s="59">
        <f t="shared" si="28"/>
        <v>482.6</v>
      </c>
      <c r="AA107" s="59">
        <f t="shared" si="28"/>
        <v>0</v>
      </c>
      <c r="AB107" s="59">
        <f t="shared" si="28"/>
        <v>0</v>
      </c>
      <c r="AC107" s="59">
        <f t="shared" si="28"/>
        <v>484</v>
      </c>
      <c r="AD107" s="59">
        <f t="shared" si="28"/>
        <v>0</v>
      </c>
      <c r="AE107" s="59">
        <f t="shared" si="28"/>
        <v>0</v>
      </c>
      <c r="AF107" s="59">
        <f t="shared" si="28"/>
        <v>483.9</v>
      </c>
      <c r="AG107" s="59">
        <f t="shared" si="28"/>
        <v>0</v>
      </c>
      <c r="AH107" s="59">
        <f t="shared" si="28"/>
        <v>0</v>
      </c>
      <c r="AI107" s="59">
        <f t="shared" si="28"/>
        <v>485.2</v>
      </c>
      <c r="AJ107" s="59">
        <f t="shared" si="28"/>
        <v>0</v>
      </c>
      <c r="AK107" s="59">
        <f t="shared" si="28"/>
        <v>0</v>
      </c>
      <c r="AL107" s="59">
        <f t="shared" si="28"/>
        <v>485.6</v>
      </c>
      <c r="AM107" s="59">
        <f t="shared" si="28"/>
        <v>0</v>
      </c>
      <c r="AN107" s="59">
        <f t="shared" si="28"/>
        <v>0</v>
      </c>
      <c r="AO107" s="59">
        <f t="shared" si="28"/>
        <v>857.08</v>
      </c>
      <c r="AP107" s="59">
        <f t="shared" si="28"/>
        <v>0</v>
      </c>
      <c r="AQ107" s="118" t="s">
        <v>86</v>
      </c>
    </row>
    <row r="108" spans="1:43" s="28" customFormat="1" x14ac:dyDescent="0.25">
      <c r="A108" s="35" t="s">
        <v>16</v>
      </c>
      <c r="B108" s="31"/>
      <c r="C108" s="31"/>
      <c r="D108" s="31"/>
      <c r="E108" s="31"/>
      <c r="F108" s="31"/>
      <c r="G108" s="31"/>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3"/>
      <c r="AQ108" s="119"/>
    </row>
    <row r="109" spans="1:43" s="28" customFormat="1" x14ac:dyDescent="0.25">
      <c r="A109" s="35" t="s">
        <v>28</v>
      </c>
      <c r="B109" s="31"/>
      <c r="C109" s="31"/>
      <c r="D109" s="31"/>
      <c r="E109" s="31"/>
      <c r="F109" s="31"/>
      <c r="G109" s="31"/>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3"/>
      <c r="AQ109" s="119"/>
    </row>
    <row r="110" spans="1:43" s="28" customFormat="1" x14ac:dyDescent="0.25">
      <c r="A110" s="35" t="s">
        <v>15</v>
      </c>
      <c r="B110" s="31">
        <f>H110+K110+N110+Q110+T110+W110+Z110+AC110+AF110+AI110+AL110+AO110</f>
        <v>5962</v>
      </c>
      <c r="C110" s="30">
        <f>H110+K110+N110</f>
        <v>1238.42</v>
      </c>
      <c r="D110" s="31">
        <f>E110</f>
        <v>1010.29</v>
      </c>
      <c r="E110" s="31">
        <f>J110+M110+P110+S110+V110+Y110+AB110+AE110+AH110+AK110+AN110+AP110</f>
        <v>1010.29</v>
      </c>
      <c r="F110" s="31">
        <f>E110/B110*100</f>
        <v>16.945488091244549</v>
      </c>
      <c r="G110" s="31">
        <f>E110/C110*100</f>
        <v>81.578947368421041</v>
      </c>
      <c r="H110" s="30">
        <v>250.42</v>
      </c>
      <c r="I110" s="30"/>
      <c r="J110" s="30">
        <v>201.81</v>
      </c>
      <c r="K110" s="30">
        <v>497.8</v>
      </c>
      <c r="L110" s="30"/>
      <c r="M110" s="30">
        <v>431.44</v>
      </c>
      <c r="N110" s="30">
        <v>490.2</v>
      </c>
      <c r="O110" s="30"/>
      <c r="P110" s="30">
        <v>377.04</v>
      </c>
      <c r="Q110" s="30">
        <v>482.7</v>
      </c>
      <c r="R110" s="30"/>
      <c r="S110" s="30"/>
      <c r="T110" s="30">
        <v>483.6</v>
      </c>
      <c r="U110" s="30"/>
      <c r="V110" s="30"/>
      <c r="W110" s="30">
        <v>478.9</v>
      </c>
      <c r="X110" s="30"/>
      <c r="Y110" s="30"/>
      <c r="Z110" s="30">
        <v>482.6</v>
      </c>
      <c r="AA110" s="30"/>
      <c r="AB110" s="30"/>
      <c r="AC110" s="30">
        <v>484</v>
      </c>
      <c r="AD110" s="30"/>
      <c r="AE110" s="30"/>
      <c r="AF110" s="30">
        <v>483.9</v>
      </c>
      <c r="AG110" s="30"/>
      <c r="AH110" s="30"/>
      <c r="AI110" s="30">
        <v>485.2</v>
      </c>
      <c r="AJ110" s="30"/>
      <c r="AK110" s="30"/>
      <c r="AL110" s="30">
        <v>485.6</v>
      </c>
      <c r="AM110" s="30"/>
      <c r="AN110" s="30"/>
      <c r="AO110" s="30">
        <v>857.08</v>
      </c>
      <c r="AP110" s="33"/>
      <c r="AQ110" s="119"/>
    </row>
    <row r="111" spans="1:43" s="28" customFormat="1" x14ac:dyDescent="0.25">
      <c r="A111" s="58" t="s">
        <v>27</v>
      </c>
      <c r="B111" s="31"/>
      <c r="C111" s="31"/>
      <c r="D111" s="31"/>
      <c r="E111" s="31"/>
      <c r="F111" s="31"/>
      <c r="G111" s="31"/>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3"/>
      <c r="AQ111" s="119"/>
    </row>
    <row r="112" spans="1:43" s="28" customFormat="1" x14ac:dyDescent="0.25">
      <c r="A112" s="35" t="s">
        <v>23</v>
      </c>
      <c r="B112" s="31"/>
      <c r="C112" s="31"/>
      <c r="D112" s="31"/>
      <c r="E112" s="31"/>
      <c r="F112" s="31"/>
      <c r="G112" s="31"/>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3"/>
      <c r="AQ112" s="120"/>
    </row>
    <row r="113" spans="1:43" s="28" customFormat="1" ht="72" customHeight="1" x14ac:dyDescent="0.25">
      <c r="A113" s="52" t="s">
        <v>54</v>
      </c>
      <c r="B113" s="53">
        <f t="shared" ref="B113:G113" si="29">B116</f>
        <v>349.60000000000008</v>
      </c>
      <c r="C113" s="53">
        <f t="shared" si="29"/>
        <v>64.400000000000006</v>
      </c>
      <c r="D113" s="53">
        <f t="shared" si="29"/>
        <v>64.400000000000006</v>
      </c>
      <c r="E113" s="53">
        <f t="shared" si="29"/>
        <v>64.400000000000006</v>
      </c>
      <c r="F113" s="53">
        <f t="shared" si="29"/>
        <v>18.421052631578945</v>
      </c>
      <c r="G113" s="53">
        <f t="shared" si="29"/>
        <v>100</v>
      </c>
      <c r="H113" s="59">
        <f>H114+H115+H116+H117+H118</f>
        <v>20.8</v>
      </c>
      <c r="I113" s="59">
        <f t="shared" ref="I113:AP113" si="30">I114+I115+I116+I117+I118</f>
        <v>0</v>
      </c>
      <c r="J113" s="59">
        <f t="shared" si="30"/>
        <v>20.8</v>
      </c>
      <c r="K113" s="59">
        <f t="shared" si="30"/>
        <v>20.8</v>
      </c>
      <c r="L113" s="59">
        <f t="shared" si="30"/>
        <v>0</v>
      </c>
      <c r="M113" s="59">
        <f t="shared" si="30"/>
        <v>16.8</v>
      </c>
      <c r="N113" s="59">
        <f>N114+N115+N116+N117+N118</f>
        <v>22.8</v>
      </c>
      <c r="O113" s="59">
        <f t="shared" si="30"/>
        <v>0</v>
      </c>
      <c r="P113" s="59">
        <f t="shared" si="30"/>
        <v>26.8</v>
      </c>
      <c r="Q113" s="59">
        <f t="shared" si="30"/>
        <v>21.8</v>
      </c>
      <c r="R113" s="59">
        <f t="shared" si="30"/>
        <v>0</v>
      </c>
      <c r="S113" s="59">
        <f t="shared" si="30"/>
        <v>0</v>
      </c>
      <c r="T113" s="59">
        <f t="shared" si="30"/>
        <v>21.8</v>
      </c>
      <c r="U113" s="59">
        <f t="shared" si="30"/>
        <v>0</v>
      </c>
      <c r="V113" s="59">
        <f t="shared" si="30"/>
        <v>0</v>
      </c>
      <c r="W113" s="59">
        <f t="shared" si="30"/>
        <v>21.8</v>
      </c>
      <c r="X113" s="59">
        <f t="shared" si="30"/>
        <v>0</v>
      </c>
      <c r="Y113" s="59">
        <f t="shared" si="30"/>
        <v>0</v>
      </c>
      <c r="Z113" s="59">
        <f t="shared" si="30"/>
        <v>21.8</v>
      </c>
      <c r="AA113" s="59">
        <f t="shared" si="30"/>
        <v>0</v>
      </c>
      <c r="AB113" s="59">
        <f t="shared" si="30"/>
        <v>0</v>
      </c>
      <c r="AC113" s="59">
        <f t="shared" si="30"/>
        <v>21.8</v>
      </c>
      <c r="AD113" s="59">
        <f t="shared" si="30"/>
        <v>0</v>
      </c>
      <c r="AE113" s="59">
        <f t="shared" si="30"/>
        <v>0</v>
      </c>
      <c r="AF113" s="59">
        <f t="shared" si="30"/>
        <v>21.8</v>
      </c>
      <c r="AG113" s="59">
        <f t="shared" si="30"/>
        <v>0</v>
      </c>
      <c r="AH113" s="59">
        <f t="shared" si="30"/>
        <v>0</v>
      </c>
      <c r="AI113" s="59">
        <f t="shared" si="30"/>
        <v>21.8</v>
      </c>
      <c r="AJ113" s="59">
        <f t="shared" si="30"/>
        <v>0</v>
      </c>
      <c r="AK113" s="59">
        <f t="shared" si="30"/>
        <v>0</v>
      </c>
      <c r="AL113" s="59">
        <f t="shared" si="30"/>
        <v>21.8</v>
      </c>
      <c r="AM113" s="59">
        <f t="shared" si="30"/>
        <v>0</v>
      </c>
      <c r="AN113" s="59">
        <f t="shared" si="30"/>
        <v>0</v>
      </c>
      <c r="AO113" s="59">
        <f t="shared" si="30"/>
        <v>110.8</v>
      </c>
      <c r="AP113" s="59">
        <f t="shared" si="30"/>
        <v>0</v>
      </c>
      <c r="AQ113" s="118" t="s">
        <v>87</v>
      </c>
    </row>
    <row r="114" spans="1:43" s="28" customFormat="1" x14ac:dyDescent="0.25">
      <c r="A114" s="35" t="s">
        <v>16</v>
      </c>
      <c r="B114" s="31"/>
      <c r="C114" s="31"/>
      <c r="D114" s="31"/>
      <c r="E114" s="31"/>
      <c r="F114" s="31"/>
      <c r="G114" s="31"/>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3"/>
      <c r="AQ114" s="119"/>
    </row>
    <row r="115" spans="1:43" s="28" customFormat="1" x14ac:dyDescent="0.25">
      <c r="A115" s="35" t="s">
        <v>28</v>
      </c>
      <c r="B115" s="31"/>
      <c r="C115" s="31"/>
      <c r="D115" s="31"/>
      <c r="E115" s="31"/>
      <c r="F115" s="31"/>
      <c r="G115" s="31"/>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3"/>
      <c r="AQ115" s="119"/>
    </row>
    <row r="116" spans="1:43" s="28" customFormat="1" ht="69" customHeight="1" x14ac:dyDescent="0.25">
      <c r="A116" s="35" t="s">
        <v>15</v>
      </c>
      <c r="B116" s="31">
        <f>H116+K116+N116+Q116+T116+W116+Z116+AC116+AF116+AI116+AL116+AO116</f>
        <v>349.60000000000008</v>
      </c>
      <c r="C116" s="30">
        <f>H116+K116+N116</f>
        <v>64.400000000000006</v>
      </c>
      <c r="D116" s="31">
        <f>E116</f>
        <v>64.400000000000006</v>
      </c>
      <c r="E116" s="31">
        <f>J116+M116+P116+S116+V116+Y116+AB116+AE116+AH116+AK116+AN116+AP116</f>
        <v>64.400000000000006</v>
      </c>
      <c r="F116" s="31">
        <f>E116/B116*100</f>
        <v>18.421052631578945</v>
      </c>
      <c r="G116" s="31">
        <f>E116/C116*100</f>
        <v>100</v>
      </c>
      <c r="H116" s="30">
        <v>20.8</v>
      </c>
      <c r="I116" s="30"/>
      <c r="J116" s="30">
        <v>20.8</v>
      </c>
      <c r="K116" s="30">
        <v>20.8</v>
      </c>
      <c r="L116" s="30"/>
      <c r="M116" s="30">
        <v>16.8</v>
      </c>
      <c r="N116" s="30">
        <v>22.8</v>
      </c>
      <c r="O116" s="30"/>
      <c r="P116" s="30">
        <v>26.8</v>
      </c>
      <c r="Q116" s="30">
        <v>21.8</v>
      </c>
      <c r="R116" s="30"/>
      <c r="S116" s="30"/>
      <c r="T116" s="30">
        <v>21.8</v>
      </c>
      <c r="U116" s="30"/>
      <c r="V116" s="30"/>
      <c r="W116" s="30">
        <v>21.8</v>
      </c>
      <c r="X116" s="30"/>
      <c r="Y116" s="30"/>
      <c r="Z116" s="30">
        <v>21.8</v>
      </c>
      <c r="AA116" s="30"/>
      <c r="AB116" s="30"/>
      <c r="AC116" s="30">
        <v>21.8</v>
      </c>
      <c r="AD116" s="30"/>
      <c r="AE116" s="30"/>
      <c r="AF116" s="30">
        <v>21.8</v>
      </c>
      <c r="AG116" s="30"/>
      <c r="AH116" s="30"/>
      <c r="AI116" s="30">
        <v>21.8</v>
      </c>
      <c r="AJ116" s="30"/>
      <c r="AK116" s="30"/>
      <c r="AL116" s="30">
        <v>21.8</v>
      </c>
      <c r="AM116" s="30"/>
      <c r="AN116" s="30"/>
      <c r="AO116" s="30">
        <v>110.8</v>
      </c>
      <c r="AP116" s="39"/>
      <c r="AQ116" s="119"/>
    </row>
    <row r="117" spans="1:43" s="28" customFormat="1" x14ac:dyDescent="0.25">
      <c r="A117" s="58" t="s">
        <v>27</v>
      </c>
      <c r="B117" s="31"/>
      <c r="C117" s="31"/>
      <c r="D117" s="31"/>
      <c r="E117" s="31"/>
      <c r="F117" s="31"/>
      <c r="G117" s="31"/>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3"/>
      <c r="AQ117" s="119"/>
    </row>
    <row r="118" spans="1:43" s="28" customFormat="1" x14ac:dyDescent="0.25">
      <c r="A118" s="35" t="s">
        <v>23</v>
      </c>
      <c r="B118" s="31"/>
      <c r="C118" s="31"/>
      <c r="D118" s="31"/>
      <c r="E118" s="31"/>
      <c r="F118" s="31"/>
      <c r="G118" s="31"/>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3"/>
      <c r="AQ118" s="120"/>
    </row>
    <row r="119" spans="1:43" s="60" customFormat="1" ht="184.5" customHeight="1" x14ac:dyDescent="0.25">
      <c r="A119" s="52" t="s">
        <v>63</v>
      </c>
      <c r="B119" s="53">
        <f t="shared" ref="B119:G119" si="31">B122</f>
        <v>3900</v>
      </c>
      <c r="C119" s="53">
        <f t="shared" si="31"/>
        <v>0</v>
      </c>
      <c r="D119" s="53">
        <f t="shared" si="31"/>
        <v>0</v>
      </c>
      <c r="E119" s="53">
        <f t="shared" si="31"/>
        <v>0</v>
      </c>
      <c r="F119" s="53">
        <f t="shared" si="31"/>
        <v>0</v>
      </c>
      <c r="G119" s="53">
        <f t="shared" si="31"/>
        <v>0</v>
      </c>
      <c r="H119" s="59">
        <f>H120+H121+H122+H123+H124</f>
        <v>0</v>
      </c>
      <c r="I119" s="59">
        <f t="shared" ref="I119:AP119" si="32">I120+I121+I122+I123+I124</f>
        <v>0</v>
      </c>
      <c r="J119" s="59">
        <f t="shared" si="32"/>
        <v>0</v>
      </c>
      <c r="K119" s="59">
        <f t="shared" si="32"/>
        <v>0</v>
      </c>
      <c r="L119" s="59">
        <f t="shared" si="32"/>
        <v>0</v>
      </c>
      <c r="M119" s="59">
        <f t="shared" si="32"/>
        <v>0</v>
      </c>
      <c r="N119" s="59">
        <f t="shared" si="32"/>
        <v>0</v>
      </c>
      <c r="O119" s="59">
        <f t="shared" si="32"/>
        <v>0</v>
      </c>
      <c r="P119" s="59">
        <f t="shared" si="32"/>
        <v>0</v>
      </c>
      <c r="Q119" s="59">
        <f t="shared" si="32"/>
        <v>0</v>
      </c>
      <c r="R119" s="59">
        <f t="shared" si="32"/>
        <v>0</v>
      </c>
      <c r="S119" s="59">
        <f t="shared" si="32"/>
        <v>0</v>
      </c>
      <c r="T119" s="59">
        <f t="shared" si="32"/>
        <v>0</v>
      </c>
      <c r="U119" s="59">
        <f t="shared" si="32"/>
        <v>0</v>
      </c>
      <c r="V119" s="59">
        <f t="shared" si="32"/>
        <v>0</v>
      </c>
      <c r="W119" s="59">
        <f t="shared" si="32"/>
        <v>0</v>
      </c>
      <c r="X119" s="59">
        <f t="shared" si="32"/>
        <v>0</v>
      </c>
      <c r="Y119" s="59">
        <f t="shared" si="32"/>
        <v>0</v>
      </c>
      <c r="Z119" s="59">
        <f t="shared" si="32"/>
        <v>0</v>
      </c>
      <c r="AA119" s="59">
        <f t="shared" si="32"/>
        <v>0</v>
      </c>
      <c r="AB119" s="59">
        <f t="shared" si="32"/>
        <v>0</v>
      </c>
      <c r="AC119" s="59">
        <f t="shared" si="32"/>
        <v>0</v>
      </c>
      <c r="AD119" s="59">
        <f t="shared" si="32"/>
        <v>0</v>
      </c>
      <c r="AE119" s="59">
        <f t="shared" si="32"/>
        <v>0</v>
      </c>
      <c r="AF119" s="59">
        <f t="shared" si="32"/>
        <v>0</v>
      </c>
      <c r="AG119" s="59">
        <f t="shared" si="32"/>
        <v>0</v>
      </c>
      <c r="AH119" s="59">
        <f t="shared" si="32"/>
        <v>0</v>
      </c>
      <c r="AI119" s="59">
        <f t="shared" si="32"/>
        <v>0</v>
      </c>
      <c r="AJ119" s="59">
        <f t="shared" si="32"/>
        <v>0</v>
      </c>
      <c r="AK119" s="59">
        <f t="shared" si="32"/>
        <v>0</v>
      </c>
      <c r="AL119" s="59">
        <f t="shared" si="32"/>
        <v>3900</v>
      </c>
      <c r="AM119" s="59">
        <f t="shared" si="32"/>
        <v>0</v>
      </c>
      <c r="AN119" s="59">
        <f t="shared" si="32"/>
        <v>0</v>
      </c>
      <c r="AO119" s="59">
        <f t="shared" si="32"/>
        <v>0</v>
      </c>
      <c r="AP119" s="59">
        <f t="shared" si="32"/>
        <v>0</v>
      </c>
      <c r="AQ119" s="121" t="s">
        <v>88</v>
      </c>
    </row>
    <row r="120" spans="1:43" s="28" customFormat="1" x14ac:dyDescent="0.25">
      <c r="A120" s="35" t="s">
        <v>16</v>
      </c>
      <c r="B120" s="31"/>
      <c r="C120" s="31"/>
      <c r="D120" s="31"/>
      <c r="E120" s="31"/>
      <c r="F120" s="31"/>
      <c r="G120" s="31"/>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3"/>
      <c r="AQ120" s="122"/>
    </row>
    <row r="121" spans="1:43" s="28" customFormat="1" x14ac:dyDescent="0.25">
      <c r="A121" s="35" t="s">
        <v>28</v>
      </c>
      <c r="B121" s="31"/>
      <c r="C121" s="31"/>
      <c r="D121" s="31"/>
      <c r="E121" s="31"/>
      <c r="F121" s="31"/>
      <c r="G121" s="31"/>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3"/>
      <c r="AQ121" s="122"/>
    </row>
    <row r="122" spans="1:43" s="28" customFormat="1" x14ac:dyDescent="0.25">
      <c r="A122" s="35" t="s">
        <v>15</v>
      </c>
      <c r="B122" s="31">
        <f>H122+K122+N122+Q122+T122+W122+Z122+AC122+AF122+AI122+AL122+AO122</f>
        <v>3900</v>
      </c>
      <c r="C122" s="30">
        <f>H122+K122+N122</f>
        <v>0</v>
      </c>
      <c r="D122" s="31">
        <f>E122</f>
        <v>0</v>
      </c>
      <c r="E122" s="31">
        <f>J122+M122+P122+S122+V122+Y122+AB122+AE122+AH122+AK122+AN122+AP122</f>
        <v>0</v>
      </c>
      <c r="F122" s="3">
        <f>IFERROR(E122/B122%,0)</f>
        <v>0</v>
      </c>
      <c r="G122" s="3">
        <f>IFERROR(E122/C122%,0)</f>
        <v>0</v>
      </c>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v>3900</v>
      </c>
      <c r="AM122" s="30"/>
      <c r="AN122" s="30"/>
      <c r="AO122" s="30"/>
      <c r="AP122" s="33"/>
      <c r="AQ122" s="122"/>
    </row>
    <row r="123" spans="1:43" s="28" customFormat="1" x14ac:dyDescent="0.25">
      <c r="A123" s="58" t="s">
        <v>27</v>
      </c>
      <c r="B123" s="31"/>
      <c r="C123" s="31"/>
      <c r="D123" s="31"/>
      <c r="E123" s="31"/>
      <c r="F123" s="31"/>
      <c r="G123" s="31"/>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3"/>
      <c r="AQ123" s="122"/>
    </row>
    <row r="124" spans="1:43" s="28" customFormat="1" x14ac:dyDescent="0.25">
      <c r="A124" s="35" t="s">
        <v>23</v>
      </c>
      <c r="B124" s="31"/>
      <c r="C124" s="31"/>
      <c r="D124" s="31"/>
      <c r="E124" s="31"/>
      <c r="F124" s="31"/>
      <c r="G124" s="31"/>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3"/>
      <c r="AQ124" s="123"/>
    </row>
    <row r="125" spans="1:43" s="60" customFormat="1" ht="115.5" x14ac:dyDescent="0.25">
      <c r="A125" s="52" t="s">
        <v>70</v>
      </c>
      <c r="B125" s="53">
        <f t="shared" ref="B125:G125" si="33">B128</f>
        <v>2835.9</v>
      </c>
      <c r="C125" s="53">
        <f t="shared" si="33"/>
        <v>0</v>
      </c>
      <c r="D125" s="53">
        <f t="shared" si="33"/>
        <v>0</v>
      </c>
      <c r="E125" s="53">
        <f t="shared" si="33"/>
        <v>0</v>
      </c>
      <c r="F125" s="53">
        <f t="shared" si="33"/>
        <v>0</v>
      </c>
      <c r="G125" s="53">
        <f t="shared" si="33"/>
        <v>0</v>
      </c>
      <c r="H125" s="59">
        <f t="shared" ref="H125:AP125" si="34">H126+H127+H128+H129+H130</f>
        <v>0</v>
      </c>
      <c r="I125" s="59">
        <f t="shared" si="34"/>
        <v>0</v>
      </c>
      <c r="J125" s="59">
        <f t="shared" si="34"/>
        <v>0</v>
      </c>
      <c r="K125" s="59">
        <f t="shared" si="34"/>
        <v>0</v>
      </c>
      <c r="L125" s="59">
        <f t="shared" si="34"/>
        <v>0</v>
      </c>
      <c r="M125" s="59">
        <f t="shared" si="34"/>
        <v>0</v>
      </c>
      <c r="N125" s="59">
        <f t="shared" si="34"/>
        <v>0</v>
      </c>
      <c r="O125" s="59">
        <f t="shared" si="34"/>
        <v>0</v>
      </c>
      <c r="P125" s="59">
        <f t="shared" si="34"/>
        <v>0</v>
      </c>
      <c r="Q125" s="59">
        <f t="shared" si="34"/>
        <v>0</v>
      </c>
      <c r="R125" s="59">
        <f t="shared" si="34"/>
        <v>0</v>
      </c>
      <c r="S125" s="59">
        <f t="shared" si="34"/>
        <v>0</v>
      </c>
      <c r="T125" s="59">
        <f t="shared" si="34"/>
        <v>0</v>
      </c>
      <c r="U125" s="59">
        <f t="shared" si="34"/>
        <v>0</v>
      </c>
      <c r="V125" s="59">
        <f t="shared" si="34"/>
        <v>0</v>
      </c>
      <c r="W125" s="59">
        <f t="shared" si="34"/>
        <v>0</v>
      </c>
      <c r="X125" s="59">
        <f t="shared" si="34"/>
        <v>0</v>
      </c>
      <c r="Y125" s="59">
        <f t="shared" si="34"/>
        <v>0</v>
      </c>
      <c r="Z125" s="59">
        <f t="shared" si="34"/>
        <v>0</v>
      </c>
      <c r="AA125" s="59">
        <f t="shared" si="34"/>
        <v>0</v>
      </c>
      <c r="AB125" s="59">
        <f t="shared" si="34"/>
        <v>0</v>
      </c>
      <c r="AC125" s="59">
        <f t="shared" si="34"/>
        <v>0</v>
      </c>
      <c r="AD125" s="59">
        <f t="shared" si="34"/>
        <v>0</v>
      </c>
      <c r="AE125" s="59">
        <f t="shared" si="34"/>
        <v>0</v>
      </c>
      <c r="AF125" s="59">
        <f t="shared" si="34"/>
        <v>0</v>
      </c>
      <c r="AG125" s="59">
        <f t="shared" si="34"/>
        <v>0</v>
      </c>
      <c r="AH125" s="59">
        <f t="shared" si="34"/>
        <v>0</v>
      </c>
      <c r="AI125" s="59">
        <f t="shared" si="34"/>
        <v>2835.9</v>
      </c>
      <c r="AJ125" s="59">
        <f t="shared" si="34"/>
        <v>0</v>
      </c>
      <c r="AK125" s="59">
        <f t="shared" si="34"/>
        <v>0</v>
      </c>
      <c r="AL125" s="59">
        <f t="shared" si="34"/>
        <v>0</v>
      </c>
      <c r="AM125" s="59">
        <f t="shared" si="34"/>
        <v>0</v>
      </c>
      <c r="AN125" s="59">
        <f t="shared" si="34"/>
        <v>0</v>
      </c>
      <c r="AO125" s="59">
        <f t="shared" si="34"/>
        <v>0</v>
      </c>
      <c r="AP125" s="59">
        <f t="shared" si="34"/>
        <v>0</v>
      </c>
      <c r="AQ125" s="61" t="s">
        <v>71</v>
      </c>
    </row>
    <row r="126" spans="1:43" s="28" customFormat="1" x14ac:dyDescent="0.25">
      <c r="A126" s="35" t="s">
        <v>16</v>
      </c>
      <c r="B126" s="31"/>
      <c r="C126" s="31"/>
      <c r="D126" s="31"/>
      <c r="E126" s="31"/>
      <c r="F126" s="31"/>
      <c r="G126" s="31"/>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3"/>
      <c r="AQ126" s="62"/>
    </row>
    <row r="127" spans="1:43" s="28" customFormat="1" x14ac:dyDescent="0.25">
      <c r="A127" s="35" t="s">
        <v>28</v>
      </c>
      <c r="B127" s="31"/>
      <c r="C127" s="31"/>
      <c r="D127" s="31"/>
      <c r="E127" s="31"/>
      <c r="F127" s="31"/>
      <c r="G127" s="31"/>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3"/>
      <c r="AQ127" s="62"/>
    </row>
    <row r="128" spans="1:43" s="28" customFormat="1" x14ac:dyDescent="0.25">
      <c r="A128" s="35" t="s">
        <v>15</v>
      </c>
      <c r="B128" s="31">
        <f>H128+K128+N128+Q128+T128+W128+Z128+AC128+AF128+AI128+AL128+AO128</f>
        <v>2835.9</v>
      </c>
      <c r="C128" s="30">
        <f>H128+K128+N128</f>
        <v>0</v>
      </c>
      <c r="D128" s="31">
        <f>E128</f>
        <v>0</v>
      </c>
      <c r="E128" s="31">
        <f>J128+M128+P128+S128+V128+Y128+AB128+AE128+AH128+AK128+AN128+AP128</f>
        <v>0</v>
      </c>
      <c r="F128" s="150">
        <f>IFERROR(E128/B128%,0)</f>
        <v>0</v>
      </c>
      <c r="G128" s="150">
        <f>IFERROR(E128/C128%,0)</f>
        <v>0</v>
      </c>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v>2835.9</v>
      </c>
      <c r="AJ128" s="30"/>
      <c r="AK128" s="30"/>
      <c r="AL128" s="30"/>
      <c r="AM128" s="30"/>
      <c r="AN128" s="30"/>
      <c r="AO128" s="30"/>
      <c r="AP128" s="33"/>
      <c r="AQ128" s="62"/>
    </row>
    <row r="129" spans="1:43" s="28" customFormat="1" x14ac:dyDescent="0.25">
      <c r="A129" s="58" t="s">
        <v>27</v>
      </c>
      <c r="B129" s="31"/>
      <c r="C129" s="31"/>
      <c r="D129" s="31"/>
      <c r="E129" s="31"/>
      <c r="F129" s="31"/>
      <c r="G129" s="31"/>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3"/>
      <c r="AQ129" s="62"/>
    </row>
    <row r="130" spans="1:43" s="28" customFormat="1" x14ac:dyDescent="0.25">
      <c r="A130" s="35" t="s">
        <v>23</v>
      </c>
      <c r="B130" s="31"/>
      <c r="C130" s="31"/>
      <c r="D130" s="31"/>
      <c r="E130" s="31"/>
      <c r="F130" s="31"/>
      <c r="G130" s="31"/>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3"/>
      <c r="AQ130" s="62"/>
    </row>
    <row r="131" spans="1:43" ht="18" customHeight="1" x14ac:dyDescent="0.25">
      <c r="A131" s="63" t="s">
        <v>36</v>
      </c>
      <c r="B131" s="64">
        <f>B132+B133+B134+B136</f>
        <v>495065.87</v>
      </c>
      <c r="C131" s="64">
        <f>C132+C133+C134+C136</f>
        <v>67885.439999999988</v>
      </c>
      <c r="D131" s="64">
        <f>D132+D133+D134+D136</f>
        <v>50851.119999999995</v>
      </c>
      <c r="E131" s="64">
        <f>E132+E133+E134+E136</f>
        <v>50851.119999999995</v>
      </c>
      <c r="F131" s="64">
        <f>E131/B131*100</f>
        <v>10.271586688050217</v>
      </c>
      <c r="G131" s="64">
        <f>E131/C131*100</f>
        <v>74.907255517530714</v>
      </c>
      <c r="H131" s="64">
        <f>H132+H133+H134+H136</f>
        <v>23637.329999999994</v>
      </c>
      <c r="I131" s="64">
        <f>I132+I133+I134+I136</f>
        <v>264</v>
      </c>
      <c r="J131" s="64">
        <f>J132+J133+J134+J136</f>
        <v>11238.97</v>
      </c>
      <c r="K131" s="64">
        <f t="shared" ref="K131:AP131" si="35">K132+K133+K134+K136</f>
        <v>21966.85</v>
      </c>
      <c r="L131" s="64">
        <f t="shared" si="35"/>
        <v>0</v>
      </c>
      <c r="M131" s="64">
        <f t="shared" si="35"/>
        <v>23789.329999999998</v>
      </c>
      <c r="N131" s="64">
        <f t="shared" si="35"/>
        <v>22694.44</v>
      </c>
      <c r="O131" s="64">
        <f t="shared" si="35"/>
        <v>0</v>
      </c>
      <c r="P131" s="64">
        <f t="shared" si="35"/>
        <v>15822.820000000002</v>
      </c>
      <c r="Q131" s="64">
        <f t="shared" si="35"/>
        <v>25572.25</v>
      </c>
      <c r="R131" s="64">
        <f t="shared" si="35"/>
        <v>0</v>
      </c>
      <c r="S131" s="64">
        <f t="shared" si="35"/>
        <v>0</v>
      </c>
      <c r="T131" s="64">
        <f t="shared" si="35"/>
        <v>18015.189999999999</v>
      </c>
      <c r="U131" s="64">
        <f t="shared" si="35"/>
        <v>0</v>
      </c>
      <c r="V131" s="64">
        <f t="shared" si="35"/>
        <v>0</v>
      </c>
      <c r="W131" s="64">
        <f t="shared" si="35"/>
        <v>15750.72</v>
      </c>
      <c r="X131" s="64">
        <f t="shared" si="35"/>
        <v>0</v>
      </c>
      <c r="Y131" s="64">
        <f t="shared" si="35"/>
        <v>0</v>
      </c>
      <c r="Z131" s="64">
        <f t="shared" si="35"/>
        <v>26694.199999999997</v>
      </c>
      <c r="AA131" s="64">
        <f t="shared" si="35"/>
        <v>0</v>
      </c>
      <c r="AB131" s="64">
        <f t="shared" si="35"/>
        <v>0</v>
      </c>
      <c r="AC131" s="64">
        <f t="shared" si="35"/>
        <v>24230.32</v>
      </c>
      <c r="AD131" s="64">
        <f t="shared" si="35"/>
        <v>0</v>
      </c>
      <c r="AE131" s="64">
        <f t="shared" si="35"/>
        <v>0</v>
      </c>
      <c r="AF131" s="64">
        <f t="shared" si="35"/>
        <v>40552.229999999996</v>
      </c>
      <c r="AG131" s="64">
        <f t="shared" si="35"/>
        <v>0</v>
      </c>
      <c r="AH131" s="64">
        <f t="shared" si="35"/>
        <v>0</v>
      </c>
      <c r="AI131" s="64">
        <f t="shared" si="35"/>
        <v>46211.100000000006</v>
      </c>
      <c r="AJ131" s="64">
        <f t="shared" si="35"/>
        <v>0</v>
      </c>
      <c r="AK131" s="64">
        <f t="shared" si="35"/>
        <v>0</v>
      </c>
      <c r="AL131" s="64">
        <f t="shared" si="35"/>
        <v>24973.089999999997</v>
      </c>
      <c r="AM131" s="64">
        <f t="shared" si="35"/>
        <v>0</v>
      </c>
      <c r="AN131" s="64">
        <f t="shared" si="35"/>
        <v>0</v>
      </c>
      <c r="AO131" s="64">
        <f t="shared" si="35"/>
        <v>204768.15</v>
      </c>
      <c r="AP131" s="64">
        <f t="shared" si="35"/>
        <v>0</v>
      </c>
      <c r="AQ131" s="124"/>
    </row>
    <row r="132" spans="1:43" x14ac:dyDescent="0.25">
      <c r="A132" s="35" t="s">
        <v>16</v>
      </c>
      <c r="B132" s="31"/>
      <c r="C132" s="31"/>
      <c r="D132" s="31"/>
      <c r="E132" s="31"/>
      <c r="F132" s="64"/>
      <c r="G132" s="64"/>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125"/>
    </row>
    <row r="133" spans="1:43" x14ac:dyDescent="0.25">
      <c r="A133" s="35" t="s">
        <v>28</v>
      </c>
      <c r="B133" s="31"/>
      <c r="C133" s="31"/>
      <c r="D133" s="31"/>
      <c r="E133" s="31"/>
      <c r="F133" s="64"/>
      <c r="G133" s="64"/>
      <c r="H133" s="65"/>
      <c r="I133" s="66"/>
      <c r="J133" s="65"/>
      <c r="K133" s="65"/>
      <c r="L133" s="66"/>
      <c r="M133" s="65"/>
      <c r="N133" s="65"/>
      <c r="O133" s="66"/>
      <c r="P133" s="65"/>
      <c r="Q133" s="65"/>
      <c r="R133" s="66"/>
      <c r="S133" s="65"/>
      <c r="T133" s="65"/>
      <c r="U133" s="66"/>
      <c r="V133" s="65"/>
      <c r="W133" s="65"/>
      <c r="X133" s="66"/>
      <c r="Y133" s="65"/>
      <c r="Z133" s="65"/>
      <c r="AA133" s="66"/>
      <c r="AB133" s="65"/>
      <c r="AC133" s="65"/>
      <c r="AD133" s="66"/>
      <c r="AE133" s="65"/>
      <c r="AF133" s="65"/>
      <c r="AG133" s="66"/>
      <c r="AH133" s="65"/>
      <c r="AI133" s="65"/>
      <c r="AJ133" s="66"/>
      <c r="AK133" s="65"/>
      <c r="AL133" s="65"/>
      <c r="AM133" s="66"/>
      <c r="AN133" s="65"/>
      <c r="AO133" s="65"/>
      <c r="AP133" s="65"/>
      <c r="AQ133" s="125"/>
    </row>
    <row r="134" spans="1:43" x14ac:dyDescent="0.25">
      <c r="A134" s="35" t="s">
        <v>15</v>
      </c>
      <c r="B134" s="31">
        <f>H134+K134+N134+Q134+T134+W134+Z134+AC134+AF134+AI134+AL134+AO134</f>
        <v>270656.58999999997</v>
      </c>
      <c r="C134" s="31">
        <f>C26+C86+C62</f>
        <v>67885.439999999988</v>
      </c>
      <c r="D134" s="31">
        <f>E134</f>
        <v>50851.119999999995</v>
      </c>
      <c r="E134" s="31">
        <f>J134+M134+P134+S134+V134+Y134+AB134+AE134+AH134+AK134+AN134+AP134</f>
        <v>50851.119999999995</v>
      </c>
      <c r="F134" s="54">
        <f>E134/B134*100</f>
        <v>18.788059067765541</v>
      </c>
      <c r="G134" s="54">
        <f>E134/C134*100</f>
        <v>74.907255517530714</v>
      </c>
      <c r="H134" s="65">
        <f>H26+H86+J62</f>
        <v>23637.329999999994</v>
      </c>
      <c r="I134" s="65">
        <f>I26+I86+K62</f>
        <v>264</v>
      </c>
      <c r="J134" s="65">
        <f>J62+J86+J26</f>
        <v>11238.97</v>
      </c>
      <c r="K134" s="65">
        <f>K62+K86+K26</f>
        <v>21966.85</v>
      </c>
      <c r="L134" s="65"/>
      <c r="M134" s="65">
        <f>M62+M86+M26</f>
        <v>23789.329999999998</v>
      </c>
      <c r="N134" s="65">
        <f>N62+N86+N26</f>
        <v>22694.44</v>
      </c>
      <c r="O134" s="65"/>
      <c r="P134" s="65">
        <f>P62+P86+P26</f>
        <v>15822.820000000002</v>
      </c>
      <c r="Q134" s="65">
        <f>Q62+Q86+Q26</f>
        <v>25572.25</v>
      </c>
      <c r="R134" s="65"/>
      <c r="S134" s="65">
        <f>S62+S86+S26</f>
        <v>0</v>
      </c>
      <c r="T134" s="65">
        <f>T62+T86+T26</f>
        <v>18015.189999999999</v>
      </c>
      <c r="U134" s="65"/>
      <c r="V134" s="65">
        <f t="shared" ref="V134:AP134" si="36">V62+V86+V26</f>
        <v>0</v>
      </c>
      <c r="W134" s="65">
        <f t="shared" si="36"/>
        <v>15750.72</v>
      </c>
      <c r="X134" s="65">
        <f t="shared" si="36"/>
        <v>0</v>
      </c>
      <c r="Y134" s="65">
        <f t="shared" si="36"/>
        <v>0</v>
      </c>
      <c r="Z134" s="65">
        <f t="shared" si="36"/>
        <v>22053.87</v>
      </c>
      <c r="AA134" s="65">
        <f t="shared" si="36"/>
        <v>0</v>
      </c>
      <c r="AB134" s="65">
        <f t="shared" si="36"/>
        <v>0</v>
      </c>
      <c r="AC134" s="65">
        <f t="shared" si="36"/>
        <v>12716.409999999998</v>
      </c>
      <c r="AD134" s="65">
        <f t="shared" si="36"/>
        <v>0</v>
      </c>
      <c r="AE134" s="65">
        <f t="shared" si="36"/>
        <v>0</v>
      </c>
      <c r="AF134" s="65">
        <f t="shared" si="36"/>
        <v>23801.619999999995</v>
      </c>
      <c r="AG134" s="65">
        <f t="shared" si="36"/>
        <v>0</v>
      </c>
      <c r="AH134" s="65">
        <f t="shared" si="36"/>
        <v>0</v>
      </c>
      <c r="AI134" s="65">
        <f t="shared" si="36"/>
        <v>25289.010000000002</v>
      </c>
      <c r="AJ134" s="65">
        <f t="shared" si="36"/>
        <v>0</v>
      </c>
      <c r="AK134" s="65">
        <f t="shared" si="36"/>
        <v>0</v>
      </c>
      <c r="AL134" s="65">
        <f t="shared" si="36"/>
        <v>15248.869999999999</v>
      </c>
      <c r="AM134" s="65">
        <f t="shared" si="36"/>
        <v>0</v>
      </c>
      <c r="AN134" s="65">
        <f t="shared" si="36"/>
        <v>0</v>
      </c>
      <c r="AO134" s="65">
        <f t="shared" si="36"/>
        <v>43910.03</v>
      </c>
      <c r="AP134" s="65">
        <f t="shared" si="36"/>
        <v>0</v>
      </c>
      <c r="AQ134" s="125"/>
    </row>
    <row r="135" spans="1:43" s="46" customFormat="1" x14ac:dyDescent="0.25">
      <c r="A135" s="40" t="s">
        <v>27</v>
      </c>
      <c r="B135" s="31"/>
      <c r="C135" s="31"/>
      <c r="D135" s="31"/>
      <c r="E135" s="31"/>
      <c r="F135" s="54"/>
      <c r="G135" s="54"/>
      <c r="H135" s="65"/>
      <c r="I135" s="67"/>
      <c r="J135" s="65"/>
      <c r="K135" s="65"/>
      <c r="L135" s="68"/>
      <c r="M135" s="65"/>
      <c r="N135" s="65"/>
      <c r="O135" s="68"/>
      <c r="P135" s="65"/>
      <c r="Q135" s="65"/>
      <c r="R135" s="68"/>
      <c r="S135" s="65"/>
      <c r="T135" s="65"/>
      <c r="U135" s="68"/>
      <c r="V135" s="65"/>
      <c r="W135" s="65"/>
      <c r="X135" s="68"/>
      <c r="Y135" s="65"/>
      <c r="Z135" s="65"/>
      <c r="AA135" s="68"/>
      <c r="AB135" s="65"/>
      <c r="AC135" s="65"/>
      <c r="AD135" s="68"/>
      <c r="AE135" s="65"/>
      <c r="AF135" s="65"/>
      <c r="AG135" s="68"/>
      <c r="AH135" s="65"/>
      <c r="AI135" s="65"/>
      <c r="AJ135" s="68"/>
      <c r="AK135" s="65"/>
      <c r="AL135" s="65"/>
      <c r="AM135" s="68"/>
      <c r="AN135" s="65"/>
      <c r="AO135" s="65"/>
      <c r="AP135" s="65"/>
      <c r="AQ135" s="125"/>
    </row>
    <row r="136" spans="1:43" x14ac:dyDescent="0.25">
      <c r="A136" s="35" t="s">
        <v>23</v>
      </c>
      <c r="B136" s="31">
        <f t="shared" ref="B136" si="37">H136+K136+N136+Q136+T136+W136+Z136+AC136+AF136+AI136+AL136+AO136</f>
        <v>224409.28</v>
      </c>
      <c r="C136" s="31">
        <f>C28+C88+C64</f>
        <v>0</v>
      </c>
      <c r="D136" s="31">
        <f t="shared" ref="D136" si="38">E136</f>
        <v>0</v>
      </c>
      <c r="E136" s="31">
        <f t="shared" ref="E136" si="39">J136+M136+P136+S136+V136+Y136+AB136+AE136+AH136+AK136+AN136+AP136</f>
        <v>0</v>
      </c>
      <c r="F136" s="54">
        <f t="shared" ref="F136" si="40">E136/B136*100</f>
        <v>0</v>
      </c>
      <c r="G136" s="54" t="e">
        <f t="shared" ref="G136" si="41">E136/C136*100</f>
        <v>#DIV/0!</v>
      </c>
      <c r="H136" s="65">
        <f t="shared" ref="H136:AP136" si="42">H28+H88+J64</f>
        <v>0</v>
      </c>
      <c r="I136" s="65">
        <f t="shared" si="42"/>
        <v>0</v>
      </c>
      <c r="J136" s="65">
        <f t="shared" si="42"/>
        <v>0</v>
      </c>
      <c r="K136" s="65">
        <f t="shared" si="42"/>
        <v>0</v>
      </c>
      <c r="L136" s="65">
        <f t="shared" si="42"/>
        <v>0</v>
      </c>
      <c r="M136" s="65">
        <f t="shared" si="42"/>
        <v>0</v>
      </c>
      <c r="N136" s="65">
        <f t="shared" si="42"/>
        <v>0</v>
      </c>
      <c r="O136" s="65">
        <f t="shared" si="42"/>
        <v>0</v>
      </c>
      <c r="P136" s="65">
        <f t="shared" si="42"/>
        <v>0</v>
      </c>
      <c r="Q136" s="65">
        <f t="shared" si="42"/>
        <v>0</v>
      </c>
      <c r="R136" s="65">
        <f t="shared" si="42"/>
        <v>0</v>
      </c>
      <c r="S136" s="65">
        <f t="shared" si="42"/>
        <v>0</v>
      </c>
      <c r="T136" s="65">
        <f t="shared" si="42"/>
        <v>0</v>
      </c>
      <c r="U136" s="65">
        <f t="shared" si="42"/>
        <v>0</v>
      </c>
      <c r="V136" s="65">
        <f t="shared" si="42"/>
        <v>0</v>
      </c>
      <c r="W136" s="65">
        <f t="shared" si="42"/>
        <v>0</v>
      </c>
      <c r="X136" s="65">
        <f t="shared" si="42"/>
        <v>0</v>
      </c>
      <c r="Y136" s="65">
        <f t="shared" si="42"/>
        <v>0</v>
      </c>
      <c r="Z136" s="65">
        <f t="shared" si="42"/>
        <v>4640.33</v>
      </c>
      <c r="AA136" s="65">
        <f t="shared" si="42"/>
        <v>0</v>
      </c>
      <c r="AB136" s="65">
        <f t="shared" si="42"/>
        <v>0</v>
      </c>
      <c r="AC136" s="65">
        <f t="shared" si="42"/>
        <v>11513.91</v>
      </c>
      <c r="AD136" s="65">
        <f t="shared" si="42"/>
        <v>0</v>
      </c>
      <c r="AE136" s="65">
        <f t="shared" si="42"/>
        <v>0</v>
      </c>
      <c r="AF136" s="65">
        <f t="shared" si="42"/>
        <v>16750.61</v>
      </c>
      <c r="AG136" s="65">
        <f t="shared" si="42"/>
        <v>0</v>
      </c>
      <c r="AH136" s="65">
        <f t="shared" si="42"/>
        <v>0</v>
      </c>
      <c r="AI136" s="65">
        <f t="shared" si="42"/>
        <v>20922.09</v>
      </c>
      <c r="AJ136" s="65">
        <f t="shared" si="42"/>
        <v>0</v>
      </c>
      <c r="AK136" s="65">
        <f t="shared" si="42"/>
        <v>0</v>
      </c>
      <c r="AL136" s="65">
        <f t="shared" si="42"/>
        <v>9724.2199999999993</v>
      </c>
      <c r="AM136" s="65">
        <f t="shared" si="42"/>
        <v>0</v>
      </c>
      <c r="AN136" s="65">
        <f t="shared" si="42"/>
        <v>0</v>
      </c>
      <c r="AO136" s="65">
        <f t="shared" si="42"/>
        <v>160858.12</v>
      </c>
      <c r="AP136" s="65">
        <f t="shared" si="42"/>
        <v>0</v>
      </c>
      <c r="AQ136" s="126"/>
    </row>
    <row r="137" spans="1:43" ht="16.5" customHeight="1" x14ac:dyDescent="0.25">
      <c r="A137" s="109" t="s">
        <v>37</v>
      </c>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1"/>
      <c r="AQ137" s="49"/>
    </row>
    <row r="138" spans="1:43" customFormat="1" ht="20.25" customHeight="1" x14ac:dyDescent="0.25">
      <c r="A138" s="4" t="s">
        <v>45</v>
      </c>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1"/>
      <c r="AG138" s="2"/>
      <c r="AH138" s="2"/>
      <c r="AI138" s="2"/>
      <c r="AJ138" s="2"/>
      <c r="AK138" s="2"/>
      <c r="AL138" s="2"/>
      <c r="AM138" s="2"/>
      <c r="AN138" s="2"/>
      <c r="AO138" s="2"/>
      <c r="AP138" s="2"/>
      <c r="AQ138" s="2"/>
    </row>
    <row r="139" spans="1:43" s="28" customFormat="1" ht="90.75" customHeight="1" x14ac:dyDescent="0.25">
      <c r="A139" s="51" t="s">
        <v>89</v>
      </c>
      <c r="B139" s="24">
        <f>B140+B141+B142+B144</f>
        <v>5983.6960000000008</v>
      </c>
      <c r="C139" s="24">
        <f>C140+C141+C142+C144</f>
        <v>1014.1079999999999</v>
      </c>
      <c r="D139" s="24">
        <f>D140+D141+D142+D144</f>
        <v>1005.518</v>
      </c>
      <c r="E139" s="24">
        <f>E140+E141+E142+E144</f>
        <v>1005.518</v>
      </c>
      <c r="F139" s="24">
        <f>E139/B139*100</f>
        <v>16.804296207561347</v>
      </c>
      <c r="G139" s="24">
        <f>E139/C139*100</f>
        <v>99.152950178876424</v>
      </c>
      <c r="H139" s="24">
        <f>H140+H141+H142+H144</f>
        <v>364.83800000000002</v>
      </c>
      <c r="I139" s="24" t="e">
        <f t="shared" ref="I139:AP139" si="43">I140+I141+I142+I144</f>
        <v>#REF!</v>
      </c>
      <c r="J139" s="24">
        <f>J140+J141+J142+J144</f>
        <v>352.863</v>
      </c>
      <c r="K139" s="24">
        <f t="shared" si="43"/>
        <v>324.63499999999999</v>
      </c>
      <c r="L139" s="24">
        <f t="shared" si="43"/>
        <v>0</v>
      </c>
      <c r="M139" s="24">
        <f t="shared" si="43"/>
        <v>336.61</v>
      </c>
      <c r="N139" s="24">
        <f t="shared" si="43"/>
        <v>324.63499999999999</v>
      </c>
      <c r="O139" s="24">
        <f t="shared" si="43"/>
        <v>0</v>
      </c>
      <c r="P139" s="24">
        <f t="shared" si="43"/>
        <v>316.04500000000002</v>
      </c>
      <c r="Q139" s="24">
        <f t="shared" si="43"/>
        <v>323.36</v>
      </c>
      <c r="R139" s="24">
        <f t="shared" si="43"/>
        <v>0</v>
      </c>
      <c r="S139" s="24">
        <f t="shared" si="43"/>
        <v>0</v>
      </c>
      <c r="T139" s="24">
        <f t="shared" si="43"/>
        <v>323.36</v>
      </c>
      <c r="U139" s="24">
        <f t="shared" si="43"/>
        <v>0</v>
      </c>
      <c r="V139" s="24">
        <f t="shared" si="43"/>
        <v>0</v>
      </c>
      <c r="W139" s="24">
        <f t="shared" si="43"/>
        <v>323.36</v>
      </c>
      <c r="X139" s="24">
        <f t="shared" si="43"/>
        <v>0</v>
      </c>
      <c r="Y139" s="24">
        <f t="shared" si="43"/>
        <v>0</v>
      </c>
      <c r="Z139" s="24">
        <f t="shared" si="43"/>
        <v>843.29499999999996</v>
      </c>
      <c r="AA139" s="24">
        <f t="shared" si="43"/>
        <v>0</v>
      </c>
      <c r="AB139" s="24">
        <f t="shared" si="43"/>
        <v>0</v>
      </c>
      <c r="AC139" s="24">
        <f t="shared" si="43"/>
        <v>323.36</v>
      </c>
      <c r="AD139" s="24">
        <f t="shared" si="43"/>
        <v>0</v>
      </c>
      <c r="AE139" s="24">
        <f t="shared" si="43"/>
        <v>0</v>
      </c>
      <c r="AF139" s="24">
        <f t="shared" si="43"/>
        <v>323.36</v>
      </c>
      <c r="AG139" s="24">
        <f t="shared" si="43"/>
        <v>0</v>
      </c>
      <c r="AH139" s="24">
        <f t="shared" si="43"/>
        <v>0</v>
      </c>
      <c r="AI139" s="24">
        <f t="shared" si="43"/>
        <v>323.36</v>
      </c>
      <c r="AJ139" s="24">
        <f t="shared" si="43"/>
        <v>0</v>
      </c>
      <c r="AK139" s="24">
        <f t="shared" si="43"/>
        <v>0</v>
      </c>
      <c r="AL139" s="24">
        <f t="shared" si="43"/>
        <v>323.36</v>
      </c>
      <c r="AM139" s="24">
        <f t="shared" si="43"/>
        <v>0</v>
      </c>
      <c r="AN139" s="24">
        <f t="shared" si="43"/>
        <v>0</v>
      </c>
      <c r="AO139" s="24">
        <f t="shared" si="43"/>
        <v>1862.7729999999999</v>
      </c>
      <c r="AP139" s="24">
        <f t="shared" si="43"/>
        <v>0</v>
      </c>
      <c r="AQ139" s="124"/>
    </row>
    <row r="140" spans="1:43" s="28" customFormat="1" x14ac:dyDescent="0.25">
      <c r="A140" s="35" t="s">
        <v>16</v>
      </c>
      <c r="B140" s="31"/>
      <c r="C140" s="31"/>
      <c r="D140" s="31"/>
      <c r="E140" s="31"/>
      <c r="F140" s="64"/>
      <c r="G140" s="64"/>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3"/>
      <c r="AQ140" s="125"/>
    </row>
    <row r="141" spans="1:43" s="28" customFormat="1" x14ac:dyDescent="0.25">
      <c r="A141" s="35" t="s">
        <v>28</v>
      </c>
      <c r="B141" s="31"/>
      <c r="C141" s="31"/>
      <c r="D141" s="31"/>
      <c r="E141" s="31"/>
      <c r="F141" s="64"/>
      <c r="G141" s="64"/>
      <c r="H141" s="31"/>
      <c r="I141" s="31" t="e">
        <f>#REF!+I147</f>
        <v>#REF!</v>
      </c>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125"/>
    </row>
    <row r="142" spans="1:43" s="28" customFormat="1" x14ac:dyDescent="0.25">
      <c r="A142" s="35" t="s">
        <v>15</v>
      </c>
      <c r="B142" s="31">
        <f>H142+K142+N142+Q142+T142+W142+Z142+AC142+AF142+AI142+AL142+AO142</f>
        <v>5983.6960000000008</v>
      </c>
      <c r="C142" s="31">
        <f>C148</f>
        <v>1014.1079999999999</v>
      </c>
      <c r="D142" s="31">
        <f>E142</f>
        <v>1005.518</v>
      </c>
      <c r="E142" s="31">
        <f>J142+M142+P142+S142+V142+Y142+AB142+AE142+AH142+AK142+AN142+AP142</f>
        <v>1005.518</v>
      </c>
      <c r="F142" s="64">
        <f>E142/B142*100</f>
        <v>16.804296207561347</v>
      </c>
      <c r="G142" s="64">
        <f>E142/C142*100</f>
        <v>99.152950178876424</v>
      </c>
      <c r="H142" s="31">
        <f>H148</f>
        <v>364.83800000000002</v>
      </c>
      <c r="I142" s="31">
        <f t="shared" ref="I142:AP142" si="44">I148</f>
        <v>0</v>
      </c>
      <c r="J142" s="31">
        <f t="shared" si="44"/>
        <v>352.863</v>
      </c>
      <c r="K142" s="31">
        <f t="shared" si="44"/>
        <v>324.63499999999999</v>
      </c>
      <c r="L142" s="31">
        <f t="shared" si="44"/>
        <v>0</v>
      </c>
      <c r="M142" s="31">
        <f t="shared" si="44"/>
        <v>336.61</v>
      </c>
      <c r="N142" s="31">
        <f t="shared" si="44"/>
        <v>324.63499999999999</v>
      </c>
      <c r="O142" s="31">
        <f t="shared" si="44"/>
        <v>0</v>
      </c>
      <c r="P142" s="31">
        <f t="shared" si="44"/>
        <v>316.04500000000002</v>
      </c>
      <c r="Q142" s="31">
        <f t="shared" si="44"/>
        <v>323.36</v>
      </c>
      <c r="R142" s="31">
        <f t="shared" si="44"/>
        <v>0</v>
      </c>
      <c r="S142" s="31">
        <f t="shared" si="44"/>
        <v>0</v>
      </c>
      <c r="T142" s="31">
        <f t="shared" si="44"/>
        <v>323.36</v>
      </c>
      <c r="U142" s="31">
        <f t="shared" si="44"/>
        <v>0</v>
      </c>
      <c r="V142" s="31">
        <f t="shared" si="44"/>
        <v>0</v>
      </c>
      <c r="W142" s="31">
        <f t="shared" si="44"/>
        <v>323.36</v>
      </c>
      <c r="X142" s="31">
        <f t="shared" si="44"/>
        <v>0</v>
      </c>
      <c r="Y142" s="31">
        <f t="shared" si="44"/>
        <v>0</v>
      </c>
      <c r="Z142" s="31">
        <f t="shared" si="44"/>
        <v>843.29499999999996</v>
      </c>
      <c r="AA142" s="31">
        <f t="shared" si="44"/>
        <v>0</v>
      </c>
      <c r="AB142" s="31">
        <f t="shared" si="44"/>
        <v>0</v>
      </c>
      <c r="AC142" s="31">
        <f t="shared" si="44"/>
        <v>323.36</v>
      </c>
      <c r="AD142" s="31">
        <f t="shared" si="44"/>
        <v>0</v>
      </c>
      <c r="AE142" s="31">
        <f t="shared" si="44"/>
        <v>0</v>
      </c>
      <c r="AF142" s="31">
        <f t="shared" si="44"/>
        <v>323.36</v>
      </c>
      <c r="AG142" s="31">
        <f t="shared" si="44"/>
        <v>0</v>
      </c>
      <c r="AH142" s="31">
        <f t="shared" si="44"/>
        <v>0</v>
      </c>
      <c r="AI142" s="31">
        <f t="shared" si="44"/>
        <v>323.36</v>
      </c>
      <c r="AJ142" s="31">
        <f t="shared" si="44"/>
        <v>0</v>
      </c>
      <c r="AK142" s="31">
        <f t="shared" si="44"/>
        <v>0</v>
      </c>
      <c r="AL142" s="31">
        <f t="shared" si="44"/>
        <v>323.36</v>
      </c>
      <c r="AM142" s="31">
        <f t="shared" si="44"/>
        <v>0</v>
      </c>
      <c r="AN142" s="31">
        <f t="shared" si="44"/>
        <v>0</v>
      </c>
      <c r="AO142" s="31">
        <f t="shared" si="44"/>
        <v>1862.7729999999999</v>
      </c>
      <c r="AP142" s="31">
        <f t="shared" si="44"/>
        <v>0</v>
      </c>
      <c r="AQ142" s="125"/>
    </row>
    <row r="143" spans="1:43" s="46" customFormat="1" x14ac:dyDescent="0.25">
      <c r="A143" s="40" t="s">
        <v>27</v>
      </c>
      <c r="B143" s="41"/>
      <c r="C143" s="31"/>
      <c r="D143" s="41"/>
      <c r="E143" s="41"/>
      <c r="F143" s="64"/>
      <c r="G143" s="64"/>
      <c r="H143" s="31"/>
      <c r="I143" s="31" t="e">
        <f>#REF!+I149</f>
        <v>#REF!</v>
      </c>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125"/>
    </row>
    <row r="144" spans="1:43" s="28" customFormat="1" x14ac:dyDescent="0.25">
      <c r="A144" s="35" t="s">
        <v>23</v>
      </c>
      <c r="B144" s="31"/>
      <c r="C144" s="31"/>
      <c r="D144" s="31"/>
      <c r="E144" s="31"/>
      <c r="F144" s="64"/>
      <c r="G144" s="64"/>
      <c r="H144" s="31"/>
      <c r="I144" s="32"/>
      <c r="J144" s="33"/>
      <c r="K144" s="31"/>
      <c r="L144" s="34"/>
      <c r="M144" s="34"/>
      <c r="N144" s="31"/>
      <c r="O144" s="34"/>
      <c r="P144" s="34"/>
      <c r="Q144" s="31"/>
      <c r="R144" s="34"/>
      <c r="S144" s="34"/>
      <c r="T144" s="31"/>
      <c r="U144" s="34"/>
      <c r="V144" s="34"/>
      <c r="W144" s="31"/>
      <c r="X144" s="34"/>
      <c r="Y144" s="34"/>
      <c r="Z144" s="31"/>
      <c r="AA144" s="34"/>
      <c r="AB144" s="34"/>
      <c r="AC144" s="31"/>
      <c r="AD144" s="34"/>
      <c r="AE144" s="34"/>
      <c r="AF144" s="31"/>
      <c r="AG144" s="34"/>
      <c r="AH144" s="34"/>
      <c r="AI144" s="31"/>
      <c r="AJ144" s="34"/>
      <c r="AK144" s="34"/>
      <c r="AL144" s="31"/>
      <c r="AM144" s="34"/>
      <c r="AN144" s="34"/>
      <c r="AO144" s="31"/>
      <c r="AP144" s="33"/>
      <c r="AQ144" s="126"/>
    </row>
    <row r="145" spans="1:43" s="28" customFormat="1" ht="66.75" customHeight="1" x14ac:dyDescent="0.25">
      <c r="A145" s="52" t="s">
        <v>47</v>
      </c>
      <c r="B145" s="53">
        <f>B146+B147+B148+B150</f>
        <v>5983.6960000000008</v>
      </c>
      <c r="C145" s="53">
        <f t="shared" ref="C145:AP145" si="45">C146+C147+C148+C150</f>
        <v>1014.1079999999999</v>
      </c>
      <c r="D145" s="53">
        <f t="shared" si="45"/>
        <v>1005.518</v>
      </c>
      <c r="E145" s="53">
        <f t="shared" si="45"/>
        <v>1005.518</v>
      </c>
      <c r="F145" s="53">
        <f>E145/B145*100</f>
        <v>16.804296207561347</v>
      </c>
      <c r="G145" s="53">
        <f>E145/C145*100</f>
        <v>99.152950178876424</v>
      </c>
      <c r="H145" s="53">
        <f t="shared" si="45"/>
        <v>364.83800000000002</v>
      </c>
      <c r="I145" s="53">
        <f t="shared" si="45"/>
        <v>0</v>
      </c>
      <c r="J145" s="53">
        <f t="shared" si="45"/>
        <v>352.863</v>
      </c>
      <c r="K145" s="53">
        <f t="shared" si="45"/>
        <v>324.63499999999999</v>
      </c>
      <c r="L145" s="53">
        <f t="shared" si="45"/>
        <v>0</v>
      </c>
      <c r="M145" s="53">
        <f t="shared" si="45"/>
        <v>336.61</v>
      </c>
      <c r="N145" s="53">
        <f>N146+N147+N148+N150</f>
        <v>324.63499999999999</v>
      </c>
      <c r="O145" s="53">
        <f t="shared" si="45"/>
        <v>0</v>
      </c>
      <c r="P145" s="53">
        <f t="shared" si="45"/>
        <v>316.04500000000002</v>
      </c>
      <c r="Q145" s="53">
        <f t="shared" si="45"/>
        <v>323.36</v>
      </c>
      <c r="R145" s="53">
        <f t="shared" si="45"/>
        <v>0</v>
      </c>
      <c r="S145" s="53">
        <f t="shared" si="45"/>
        <v>0</v>
      </c>
      <c r="T145" s="53">
        <f t="shared" si="45"/>
        <v>323.36</v>
      </c>
      <c r="U145" s="53">
        <f t="shared" si="45"/>
        <v>0</v>
      </c>
      <c r="V145" s="53">
        <f t="shared" si="45"/>
        <v>0</v>
      </c>
      <c r="W145" s="53">
        <f t="shared" si="45"/>
        <v>323.36</v>
      </c>
      <c r="X145" s="53">
        <f t="shared" si="45"/>
        <v>0</v>
      </c>
      <c r="Y145" s="53">
        <f t="shared" si="45"/>
        <v>0</v>
      </c>
      <c r="Z145" s="53">
        <f t="shared" si="45"/>
        <v>843.29499999999996</v>
      </c>
      <c r="AA145" s="53">
        <f t="shared" si="45"/>
        <v>0</v>
      </c>
      <c r="AB145" s="53">
        <f t="shared" si="45"/>
        <v>0</v>
      </c>
      <c r="AC145" s="53">
        <f t="shared" si="45"/>
        <v>323.36</v>
      </c>
      <c r="AD145" s="53">
        <f t="shared" si="45"/>
        <v>0</v>
      </c>
      <c r="AE145" s="53">
        <f t="shared" si="45"/>
        <v>0</v>
      </c>
      <c r="AF145" s="53">
        <f t="shared" si="45"/>
        <v>323.36</v>
      </c>
      <c r="AG145" s="53">
        <f t="shared" si="45"/>
        <v>0</v>
      </c>
      <c r="AH145" s="53">
        <f t="shared" si="45"/>
        <v>0</v>
      </c>
      <c r="AI145" s="53">
        <f t="shared" si="45"/>
        <v>323.36</v>
      </c>
      <c r="AJ145" s="53">
        <f t="shared" si="45"/>
        <v>0</v>
      </c>
      <c r="AK145" s="53">
        <f t="shared" si="45"/>
        <v>0</v>
      </c>
      <c r="AL145" s="53">
        <f t="shared" si="45"/>
        <v>323.36</v>
      </c>
      <c r="AM145" s="53">
        <f t="shared" si="45"/>
        <v>0</v>
      </c>
      <c r="AN145" s="53">
        <f t="shared" si="45"/>
        <v>0</v>
      </c>
      <c r="AO145" s="53">
        <f t="shared" si="45"/>
        <v>1862.7729999999999</v>
      </c>
      <c r="AP145" s="53">
        <f t="shared" si="45"/>
        <v>0</v>
      </c>
      <c r="AQ145" s="106" t="s">
        <v>66</v>
      </c>
    </row>
    <row r="146" spans="1:43" s="28" customFormat="1" x14ac:dyDescent="0.25">
      <c r="A146" s="35" t="s">
        <v>16</v>
      </c>
      <c r="B146" s="31"/>
      <c r="C146" s="31"/>
      <c r="D146" s="31"/>
      <c r="E146" s="31"/>
      <c r="F146" s="31"/>
      <c r="G146" s="31"/>
      <c r="H146" s="31"/>
      <c r="I146" s="32"/>
      <c r="J146" s="33"/>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3"/>
      <c r="AQ146" s="107"/>
    </row>
    <row r="147" spans="1:43" s="28" customFormat="1" x14ac:dyDescent="0.25">
      <c r="A147" s="35" t="s">
        <v>28</v>
      </c>
      <c r="B147" s="31"/>
      <c r="C147" s="31"/>
      <c r="D147" s="31"/>
      <c r="E147" s="31"/>
      <c r="F147" s="31"/>
      <c r="G147" s="31"/>
      <c r="H147" s="31"/>
      <c r="I147" s="32"/>
      <c r="J147" s="33"/>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3"/>
      <c r="AQ147" s="107"/>
    </row>
    <row r="148" spans="1:43" s="28" customFormat="1" x14ac:dyDescent="0.25">
      <c r="A148" s="35" t="s">
        <v>15</v>
      </c>
      <c r="B148" s="31">
        <f>H148+K148+N148+Q148+T148+W148+Z148+AC148+AF148+AI148+AL148+AO148</f>
        <v>5983.6960000000008</v>
      </c>
      <c r="C148" s="30">
        <f>H148+K148+N148</f>
        <v>1014.1079999999999</v>
      </c>
      <c r="D148" s="31">
        <f>E148</f>
        <v>1005.518</v>
      </c>
      <c r="E148" s="31">
        <f>J148+M148+P148+S148+V148+Y148+AB148+AE148+AH148+AK148+AN148+AP148</f>
        <v>1005.518</v>
      </c>
      <c r="F148" s="31">
        <f>E148/B148*100</f>
        <v>16.804296207561347</v>
      </c>
      <c r="G148" s="31">
        <f>E148/C148*100</f>
        <v>99.152950178876424</v>
      </c>
      <c r="H148" s="31">
        <v>364.83800000000002</v>
      </c>
      <c r="I148" s="69"/>
      <c r="J148" s="70">
        <v>352.863</v>
      </c>
      <c r="K148" s="71">
        <v>324.63499999999999</v>
      </c>
      <c r="L148" s="71"/>
      <c r="M148" s="71">
        <v>336.61</v>
      </c>
      <c r="N148" s="71">
        <v>324.63499999999999</v>
      </c>
      <c r="O148" s="71"/>
      <c r="P148" s="71">
        <v>316.04500000000002</v>
      </c>
      <c r="Q148" s="71">
        <v>323.36</v>
      </c>
      <c r="R148" s="71"/>
      <c r="S148" s="71"/>
      <c r="T148" s="71">
        <v>323.36</v>
      </c>
      <c r="U148" s="71"/>
      <c r="V148" s="71"/>
      <c r="W148" s="71">
        <v>323.36</v>
      </c>
      <c r="X148" s="71"/>
      <c r="Y148" s="71"/>
      <c r="Z148" s="71">
        <v>843.29499999999996</v>
      </c>
      <c r="AA148" s="71"/>
      <c r="AB148" s="71"/>
      <c r="AC148" s="71">
        <v>323.36</v>
      </c>
      <c r="AD148" s="71"/>
      <c r="AE148" s="71"/>
      <c r="AF148" s="71">
        <v>323.36</v>
      </c>
      <c r="AG148" s="71"/>
      <c r="AH148" s="71"/>
      <c r="AI148" s="71">
        <v>323.36</v>
      </c>
      <c r="AJ148" s="71"/>
      <c r="AK148" s="71"/>
      <c r="AL148" s="71">
        <v>323.36</v>
      </c>
      <c r="AM148" s="71"/>
      <c r="AN148" s="71"/>
      <c r="AO148" s="71">
        <v>1862.7729999999999</v>
      </c>
      <c r="AP148" s="70"/>
      <c r="AQ148" s="107"/>
    </row>
    <row r="149" spans="1:43" s="46" customFormat="1" ht="15" x14ac:dyDescent="0.25">
      <c r="A149" s="40" t="s">
        <v>27</v>
      </c>
      <c r="B149" s="41"/>
      <c r="C149" s="41"/>
      <c r="D149" s="41"/>
      <c r="E149" s="41"/>
      <c r="F149" s="41"/>
      <c r="G149" s="41"/>
      <c r="H149" s="42"/>
      <c r="I149" s="43"/>
      <c r="J149" s="44"/>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4"/>
      <c r="AQ149" s="107"/>
    </row>
    <row r="150" spans="1:43" s="28" customFormat="1" x14ac:dyDescent="0.25">
      <c r="A150" s="35" t="s">
        <v>23</v>
      </c>
      <c r="B150" s="31"/>
      <c r="C150" s="31"/>
      <c r="D150" s="31"/>
      <c r="E150" s="31"/>
      <c r="F150" s="31"/>
      <c r="G150" s="31"/>
      <c r="H150" s="31"/>
      <c r="I150" s="32"/>
      <c r="J150" s="33"/>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3"/>
      <c r="AQ150" s="108"/>
    </row>
    <row r="151" spans="1:43" x14ac:dyDescent="0.25">
      <c r="A151" s="63" t="s">
        <v>38</v>
      </c>
      <c r="B151" s="72">
        <f>B152+B153+B154+B156</f>
        <v>5983.6960000000008</v>
      </c>
      <c r="C151" s="72">
        <f t="shared" ref="C151:AP151" si="46">C152+C153+C154+C156</f>
        <v>1014.1079999999999</v>
      </c>
      <c r="D151" s="72">
        <f t="shared" si="46"/>
        <v>1005.518</v>
      </c>
      <c r="E151" s="72">
        <f t="shared" si="46"/>
        <v>1005.518</v>
      </c>
      <c r="F151" s="72">
        <f t="shared" si="46"/>
        <v>0</v>
      </c>
      <c r="G151" s="72">
        <f t="shared" si="46"/>
        <v>0</v>
      </c>
      <c r="H151" s="72">
        <f t="shared" si="46"/>
        <v>364.83800000000002</v>
      </c>
      <c r="I151" s="72">
        <f t="shared" si="46"/>
        <v>0</v>
      </c>
      <c r="J151" s="72">
        <f t="shared" si="46"/>
        <v>352.863</v>
      </c>
      <c r="K151" s="72">
        <f t="shared" si="46"/>
        <v>324.63499999999999</v>
      </c>
      <c r="L151" s="72">
        <f t="shared" si="46"/>
        <v>0</v>
      </c>
      <c r="M151" s="72">
        <f t="shared" si="46"/>
        <v>336.61</v>
      </c>
      <c r="N151" s="72">
        <f t="shared" si="46"/>
        <v>324.63499999999999</v>
      </c>
      <c r="O151" s="72">
        <f t="shared" si="46"/>
        <v>0</v>
      </c>
      <c r="P151" s="72">
        <f t="shared" si="46"/>
        <v>316.04500000000002</v>
      </c>
      <c r="Q151" s="72">
        <f t="shared" si="46"/>
        <v>323.36</v>
      </c>
      <c r="R151" s="72">
        <f t="shared" si="46"/>
        <v>0</v>
      </c>
      <c r="S151" s="72">
        <f t="shared" si="46"/>
        <v>0</v>
      </c>
      <c r="T151" s="72">
        <f t="shared" si="46"/>
        <v>323.36</v>
      </c>
      <c r="U151" s="72">
        <f t="shared" si="46"/>
        <v>0</v>
      </c>
      <c r="V151" s="72">
        <f t="shared" si="46"/>
        <v>0</v>
      </c>
      <c r="W151" s="72">
        <f t="shared" si="46"/>
        <v>323.36</v>
      </c>
      <c r="X151" s="72">
        <f t="shared" si="46"/>
        <v>0</v>
      </c>
      <c r="Y151" s="72">
        <f t="shared" si="46"/>
        <v>0</v>
      </c>
      <c r="Z151" s="72">
        <f t="shared" si="46"/>
        <v>843.29499999999996</v>
      </c>
      <c r="AA151" s="72">
        <f t="shared" si="46"/>
        <v>0</v>
      </c>
      <c r="AB151" s="72">
        <f t="shared" si="46"/>
        <v>0</v>
      </c>
      <c r="AC151" s="72">
        <f t="shared" si="46"/>
        <v>323.36</v>
      </c>
      <c r="AD151" s="72">
        <f t="shared" si="46"/>
        <v>0</v>
      </c>
      <c r="AE151" s="72">
        <f t="shared" si="46"/>
        <v>0</v>
      </c>
      <c r="AF151" s="72">
        <f t="shared" si="46"/>
        <v>323.36</v>
      </c>
      <c r="AG151" s="72">
        <f t="shared" si="46"/>
        <v>0</v>
      </c>
      <c r="AH151" s="72">
        <f t="shared" si="46"/>
        <v>0</v>
      </c>
      <c r="AI151" s="72">
        <f t="shared" si="46"/>
        <v>323.36</v>
      </c>
      <c r="AJ151" s="72">
        <f t="shared" si="46"/>
        <v>0</v>
      </c>
      <c r="AK151" s="72">
        <f t="shared" si="46"/>
        <v>0</v>
      </c>
      <c r="AL151" s="72">
        <f t="shared" si="46"/>
        <v>323.36</v>
      </c>
      <c r="AM151" s="72">
        <f t="shared" si="46"/>
        <v>0</v>
      </c>
      <c r="AN151" s="72">
        <f t="shared" si="46"/>
        <v>0</v>
      </c>
      <c r="AO151" s="72">
        <f t="shared" si="46"/>
        <v>1862.7729999999999</v>
      </c>
      <c r="AP151" s="72">
        <f t="shared" si="46"/>
        <v>0</v>
      </c>
      <c r="AQ151" s="73"/>
    </row>
    <row r="152" spans="1:43" x14ac:dyDescent="0.25">
      <c r="A152" s="29" t="s">
        <v>16</v>
      </c>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74"/>
    </row>
    <row r="153" spans="1:43" x14ac:dyDescent="0.25">
      <c r="A153" s="35" t="s">
        <v>28</v>
      </c>
      <c r="B153" s="31">
        <f>H153+K153+N153+Q153+T153+W153+Z153+AC153+AF153+AI153+AL153+AO153</f>
        <v>0</v>
      </c>
      <c r="C153" s="31">
        <f>C141</f>
        <v>0</v>
      </c>
      <c r="D153" s="31">
        <f>E153</f>
        <v>0</v>
      </c>
      <c r="E153" s="31">
        <f>J153+M153+P153+S153+V153+Y153+AB153+AE153+AH153+AK153+AN153+AP153</f>
        <v>0</v>
      </c>
      <c r="F153" s="31">
        <f t="shared" ref="F153:G155" si="47">F140</f>
        <v>0</v>
      </c>
      <c r="G153" s="31">
        <f t="shared" si="47"/>
        <v>0</v>
      </c>
      <c r="H153" s="31">
        <f>H147</f>
        <v>0</v>
      </c>
      <c r="I153" s="31">
        <f t="shared" ref="I153:AP155" si="48">I147</f>
        <v>0</v>
      </c>
      <c r="J153" s="31">
        <f t="shared" si="48"/>
        <v>0</v>
      </c>
      <c r="K153" s="31">
        <f t="shared" si="48"/>
        <v>0</v>
      </c>
      <c r="L153" s="31">
        <f t="shared" si="48"/>
        <v>0</v>
      </c>
      <c r="M153" s="31">
        <f t="shared" si="48"/>
        <v>0</v>
      </c>
      <c r="N153" s="31">
        <f t="shared" si="48"/>
        <v>0</v>
      </c>
      <c r="O153" s="31">
        <f t="shared" si="48"/>
        <v>0</v>
      </c>
      <c r="P153" s="31">
        <f t="shared" si="48"/>
        <v>0</v>
      </c>
      <c r="Q153" s="31">
        <f t="shared" si="48"/>
        <v>0</v>
      </c>
      <c r="R153" s="31">
        <f t="shared" si="48"/>
        <v>0</v>
      </c>
      <c r="S153" s="31">
        <f t="shared" si="48"/>
        <v>0</v>
      </c>
      <c r="T153" s="31">
        <f t="shared" si="48"/>
        <v>0</v>
      </c>
      <c r="U153" s="31">
        <f t="shared" si="48"/>
        <v>0</v>
      </c>
      <c r="V153" s="31">
        <f t="shared" si="48"/>
        <v>0</v>
      </c>
      <c r="W153" s="31">
        <f t="shared" si="48"/>
        <v>0</v>
      </c>
      <c r="X153" s="31">
        <f t="shared" si="48"/>
        <v>0</v>
      </c>
      <c r="Y153" s="31">
        <f t="shared" si="48"/>
        <v>0</v>
      </c>
      <c r="Z153" s="31">
        <f t="shared" si="48"/>
        <v>0</v>
      </c>
      <c r="AA153" s="31">
        <f t="shared" si="48"/>
        <v>0</v>
      </c>
      <c r="AB153" s="31">
        <f t="shared" si="48"/>
        <v>0</v>
      </c>
      <c r="AC153" s="31">
        <f t="shared" si="48"/>
        <v>0</v>
      </c>
      <c r="AD153" s="31">
        <f t="shared" si="48"/>
        <v>0</v>
      </c>
      <c r="AE153" s="31">
        <f t="shared" si="48"/>
        <v>0</v>
      </c>
      <c r="AF153" s="31">
        <f t="shared" si="48"/>
        <v>0</v>
      </c>
      <c r="AG153" s="31">
        <f t="shared" si="48"/>
        <v>0</v>
      </c>
      <c r="AH153" s="31">
        <f t="shared" si="48"/>
        <v>0</v>
      </c>
      <c r="AI153" s="31">
        <f t="shared" si="48"/>
        <v>0</v>
      </c>
      <c r="AJ153" s="31">
        <f t="shared" si="48"/>
        <v>0</v>
      </c>
      <c r="AK153" s="31">
        <f t="shared" si="48"/>
        <v>0</v>
      </c>
      <c r="AL153" s="31">
        <f t="shared" si="48"/>
        <v>0</v>
      </c>
      <c r="AM153" s="31">
        <f t="shared" si="48"/>
        <v>0</v>
      </c>
      <c r="AN153" s="31">
        <f t="shared" si="48"/>
        <v>0</v>
      </c>
      <c r="AO153" s="31">
        <f t="shared" si="48"/>
        <v>0</v>
      </c>
      <c r="AP153" s="31">
        <f t="shared" si="48"/>
        <v>0</v>
      </c>
      <c r="AQ153" s="74"/>
    </row>
    <row r="154" spans="1:43" x14ac:dyDescent="0.25">
      <c r="A154" s="35" t="s">
        <v>39</v>
      </c>
      <c r="B154" s="31">
        <f>H154+K154+N154+Q154+T154+W154+Z154+AC154+AF154+AI154+AL154+AO154</f>
        <v>5983.6960000000008</v>
      </c>
      <c r="C154" s="31">
        <f>C142</f>
        <v>1014.1079999999999</v>
      </c>
      <c r="D154" s="31">
        <f>E154</f>
        <v>1005.518</v>
      </c>
      <c r="E154" s="31">
        <f>J154+M154+P154+S154+V154+Y154+AB154+AE154+AH154+AK154+AN154+AP154</f>
        <v>1005.518</v>
      </c>
      <c r="F154" s="31">
        <f t="shared" si="47"/>
        <v>0</v>
      </c>
      <c r="G154" s="31">
        <f t="shared" si="47"/>
        <v>0</v>
      </c>
      <c r="H154" s="31">
        <f t="shared" ref="H154:W155" si="49">H148</f>
        <v>364.83800000000002</v>
      </c>
      <c r="I154" s="31">
        <f t="shared" si="49"/>
        <v>0</v>
      </c>
      <c r="J154" s="31">
        <f t="shared" si="49"/>
        <v>352.863</v>
      </c>
      <c r="K154" s="31">
        <f t="shared" si="49"/>
        <v>324.63499999999999</v>
      </c>
      <c r="L154" s="31">
        <f t="shared" si="49"/>
        <v>0</v>
      </c>
      <c r="M154" s="31">
        <f t="shared" si="49"/>
        <v>336.61</v>
      </c>
      <c r="N154" s="31">
        <f t="shared" si="49"/>
        <v>324.63499999999999</v>
      </c>
      <c r="O154" s="31">
        <f t="shared" si="49"/>
        <v>0</v>
      </c>
      <c r="P154" s="31">
        <f t="shared" si="49"/>
        <v>316.04500000000002</v>
      </c>
      <c r="Q154" s="31">
        <f t="shared" si="49"/>
        <v>323.36</v>
      </c>
      <c r="R154" s="31">
        <f t="shared" si="49"/>
        <v>0</v>
      </c>
      <c r="S154" s="31">
        <f t="shared" si="49"/>
        <v>0</v>
      </c>
      <c r="T154" s="31">
        <f t="shared" si="49"/>
        <v>323.36</v>
      </c>
      <c r="U154" s="31">
        <f t="shared" si="49"/>
        <v>0</v>
      </c>
      <c r="V154" s="31">
        <f t="shared" si="49"/>
        <v>0</v>
      </c>
      <c r="W154" s="31">
        <f t="shared" si="49"/>
        <v>323.36</v>
      </c>
      <c r="X154" s="31">
        <f t="shared" si="48"/>
        <v>0</v>
      </c>
      <c r="Y154" s="31">
        <f t="shared" si="48"/>
        <v>0</v>
      </c>
      <c r="Z154" s="31">
        <f t="shared" si="48"/>
        <v>843.29499999999996</v>
      </c>
      <c r="AA154" s="31">
        <f t="shared" si="48"/>
        <v>0</v>
      </c>
      <c r="AB154" s="31">
        <f t="shared" si="48"/>
        <v>0</v>
      </c>
      <c r="AC154" s="31">
        <f t="shared" si="48"/>
        <v>323.36</v>
      </c>
      <c r="AD154" s="31">
        <f t="shared" si="48"/>
        <v>0</v>
      </c>
      <c r="AE154" s="31">
        <f t="shared" si="48"/>
        <v>0</v>
      </c>
      <c r="AF154" s="31">
        <f t="shared" si="48"/>
        <v>323.36</v>
      </c>
      <c r="AG154" s="31">
        <f t="shared" si="48"/>
        <v>0</v>
      </c>
      <c r="AH154" s="31">
        <f t="shared" si="48"/>
        <v>0</v>
      </c>
      <c r="AI154" s="31">
        <f t="shared" si="48"/>
        <v>323.36</v>
      </c>
      <c r="AJ154" s="31">
        <f t="shared" si="48"/>
        <v>0</v>
      </c>
      <c r="AK154" s="31">
        <f t="shared" si="48"/>
        <v>0</v>
      </c>
      <c r="AL154" s="31">
        <f t="shared" si="48"/>
        <v>323.36</v>
      </c>
      <c r="AM154" s="31">
        <f t="shared" si="48"/>
        <v>0</v>
      </c>
      <c r="AN154" s="31">
        <f t="shared" si="48"/>
        <v>0</v>
      </c>
      <c r="AO154" s="31">
        <f t="shared" si="48"/>
        <v>1862.7729999999999</v>
      </c>
      <c r="AP154" s="31">
        <f t="shared" si="48"/>
        <v>0</v>
      </c>
      <c r="AQ154" s="74"/>
    </row>
    <row r="155" spans="1:43" s="46" customFormat="1" x14ac:dyDescent="0.25">
      <c r="A155" s="40" t="s">
        <v>27</v>
      </c>
      <c r="B155" s="41">
        <f>H155+K155+N155+Q155+T155+W155+Z155+AC155+AF155+AI155+AL155+AO155</f>
        <v>0</v>
      </c>
      <c r="C155" s="31">
        <f>C143</f>
        <v>0</v>
      </c>
      <c r="D155" s="31">
        <f>E155</f>
        <v>0</v>
      </c>
      <c r="E155" s="31">
        <f>J155+M155+P155+S155+V155+Y155+AB155+AE155+AH155+AK155+AN155+AP155</f>
        <v>0</v>
      </c>
      <c r="F155" s="31">
        <f t="shared" si="47"/>
        <v>16.804296207561347</v>
      </c>
      <c r="G155" s="31">
        <f t="shared" si="47"/>
        <v>99.152950178876424</v>
      </c>
      <c r="H155" s="31">
        <f t="shared" si="49"/>
        <v>0</v>
      </c>
      <c r="I155" s="31">
        <f t="shared" si="49"/>
        <v>0</v>
      </c>
      <c r="J155" s="31">
        <f t="shared" si="49"/>
        <v>0</v>
      </c>
      <c r="K155" s="31">
        <f t="shared" si="49"/>
        <v>0</v>
      </c>
      <c r="L155" s="31">
        <f t="shared" si="49"/>
        <v>0</v>
      </c>
      <c r="M155" s="31">
        <f t="shared" si="49"/>
        <v>0</v>
      </c>
      <c r="N155" s="31">
        <f t="shared" si="49"/>
        <v>0</v>
      </c>
      <c r="O155" s="31">
        <f t="shared" si="49"/>
        <v>0</v>
      </c>
      <c r="P155" s="31">
        <f t="shared" si="49"/>
        <v>0</v>
      </c>
      <c r="Q155" s="31">
        <f t="shared" si="49"/>
        <v>0</v>
      </c>
      <c r="R155" s="31">
        <f t="shared" si="49"/>
        <v>0</v>
      </c>
      <c r="S155" s="31">
        <f t="shared" si="49"/>
        <v>0</v>
      </c>
      <c r="T155" s="31">
        <f t="shared" si="49"/>
        <v>0</v>
      </c>
      <c r="U155" s="31">
        <f t="shared" si="49"/>
        <v>0</v>
      </c>
      <c r="V155" s="31">
        <f t="shared" si="49"/>
        <v>0</v>
      </c>
      <c r="W155" s="31">
        <f t="shared" si="49"/>
        <v>0</v>
      </c>
      <c r="X155" s="31">
        <f t="shared" si="48"/>
        <v>0</v>
      </c>
      <c r="Y155" s="31">
        <f t="shared" si="48"/>
        <v>0</v>
      </c>
      <c r="Z155" s="31">
        <f t="shared" si="48"/>
        <v>0</v>
      </c>
      <c r="AA155" s="31">
        <f t="shared" si="48"/>
        <v>0</v>
      </c>
      <c r="AB155" s="31">
        <f t="shared" si="48"/>
        <v>0</v>
      </c>
      <c r="AC155" s="31">
        <f t="shared" si="48"/>
        <v>0</v>
      </c>
      <c r="AD155" s="31">
        <f t="shared" si="48"/>
        <v>0</v>
      </c>
      <c r="AE155" s="31">
        <f t="shared" si="48"/>
        <v>0</v>
      </c>
      <c r="AF155" s="31">
        <f t="shared" si="48"/>
        <v>0</v>
      </c>
      <c r="AG155" s="31">
        <f t="shared" si="48"/>
        <v>0</v>
      </c>
      <c r="AH155" s="31">
        <f t="shared" si="48"/>
        <v>0</v>
      </c>
      <c r="AI155" s="31">
        <f t="shared" si="48"/>
        <v>0</v>
      </c>
      <c r="AJ155" s="31">
        <f t="shared" si="48"/>
        <v>0</v>
      </c>
      <c r="AK155" s="31">
        <f t="shared" si="48"/>
        <v>0</v>
      </c>
      <c r="AL155" s="31">
        <f t="shared" si="48"/>
        <v>0</v>
      </c>
      <c r="AM155" s="31">
        <f t="shared" si="48"/>
        <v>0</v>
      </c>
      <c r="AN155" s="31">
        <f t="shared" si="48"/>
        <v>0</v>
      </c>
      <c r="AO155" s="31">
        <f t="shared" si="48"/>
        <v>0</v>
      </c>
      <c r="AP155" s="31">
        <f t="shared" si="48"/>
        <v>0</v>
      </c>
      <c r="AQ155" s="74"/>
    </row>
    <row r="156" spans="1:43" ht="18.75" customHeight="1" x14ac:dyDescent="0.25">
      <c r="A156" s="35" t="s">
        <v>23</v>
      </c>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74"/>
    </row>
    <row r="157" spans="1:43" ht="16.5" hidden="1" customHeight="1" x14ac:dyDescent="0.25">
      <c r="A157" s="109" t="s">
        <v>55</v>
      </c>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1"/>
      <c r="AQ157" s="74"/>
    </row>
    <row r="158" spans="1:43" customFormat="1" ht="20.25" hidden="1" customHeight="1" x14ac:dyDescent="0.25">
      <c r="A158" s="4" t="s">
        <v>45</v>
      </c>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1"/>
      <c r="AG158" s="2"/>
      <c r="AH158" s="2"/>
      <c r="AI158" s="2"/>
      <c r="AJ158" s="2"/>
      <c r="AK158" s="2"/>
      <c r="AL158" s="2"/>
      <c r="AM158" s="2"/>
      <c r="AN158" s="2"/>
      <c r="AO158" s="2"/>
      <c r="AP158" s="2"/>
      <c r="AQ158" s="74"/>
    </row>
    <row r="159" spans="1:43" s="28" customFormat="1" ht="90.75" hidden="1" customHeight="1" x14ac:dyDescent="0.25">
      <c r="A159" s="51" t="s">
        <v>58</v>
      </c>
      <c r="B159" s="24">
        <f>B160+B161+B162+B164</f>
        <v>0</v>
      </c>
      <c r="C159" s="24">
        <f>C160+C161+C162+C164</f>
        <v>0</v>
      </c>
      <c r="D159" s="24">
        <f>D160+D161+D162+D164</f>
        <v>0</v>
      </c>
      <c r="E159" s="24">
        <f>E160+E161+E162+E164</f>
        <v>0</v>
      </c>
      <c r="F159" s="24" t="e">
        <f>E159/B159*100</f>
        <v>#DIV/0!</v>
      </c>
      <c r="G159" s="24" t="e">
        <f>E159/C159*100</f>
        <v>#DIV/0!</v>
      </c>
      <c r="H159" s="24">
        <f>H160+H161+H162+H164</f>
        <v>0</v>
      </c>
      <c r="I159" s="24" t="e">
        <f t="shared" ref="I159" si="50">I160+I161+I162+I164</f>
        <v>#REF!</v>
      </c>
      <c r="J159" s="24">
        <f>J160+J161+J162+J164</f>
        <v>0</v>
      </c>
      <c r="K159" s="24">
        <f t="shared" ref="K159:AP159" si="51">K160+K161+K162+K164</f>
        <v>0</v>
      </c>
      <c r="L159" s="24">
        <f t="shared" si="51"/>
        <v>0</v>
      </c>
      <c r="M159" s="24">
        <f t="shared" si="51"/>
        <v>0</v>
      </c>
      <c r="N159" s="24">
        <f t="shared" si="51"/>
        <v>0</v>
      </c>
      <c r="O159" s="24">
        <f t="shared" si="51"/>
        <v>0</v>
      </c>
      <c r="P159" s="24">
        <f t="shared" si="51"/>
        <v>0</v>
      </c>
      <c r="Q159" s="24">
        <f t="shared" si="51"/>
        <v>0</v>
      </c>
      <c r="R159" s="24">
        <f t="shared" si="51"/>
        <v>0</v>
      </c>
      <c r="S159" s="24">
        <f t="shared" si="51"/>
        <v>0</v>
      </c>
      <c r="T159" s="24">
        <f t="shared" si="51"/>
        <v>0</v>
      </c>
      <c r="U159" s="24">
        <f t="shared" si="51"/>
        <v>0</v>
      </c>
      <c r="V159" s="24">
        <f t="shared" si="51"/>
        <v>0</v>
      </c>
      <c r="W159" s="24">
        <f t="shared" si="51"/>
        <v>0</v>
      </c>
      <c r="X159" s="24">
        <f t="shared" si="51"/>
        <v>0</v>
      </c>
      <c r="Y159" s="24">
        <f t="shared" si="51"/>
        <v>0</v>
      </c>
      <c r="Z159" s="24">
        <f t="shared" si="51"/>
        <v>0</v>
      </c>
      <c r="AA159" s="24">
        <f t="shared" si="51"/>
        <v>0</v>
      </c>
      <c r="AB159" s="24">
        <f t="shared" si="51"/>
        <v>0</v>
      </c>
      <c r="AC159" s="24">
        <f t="shared" si="51"/>
        <v>0</v>
      </c>
      <c r="AD159" s="24">
        <f t="shared" si="51"/>
        <v>0</v>
      </c>
      <c r="AE159" s="24">
        <f t="shared" si="51"/>
        <v>0</v>
      </c>
      <c r="AF159" s="24">
        <f t="shared" si="51"/>
        <v>0</v>
      </c>
      <c r="AG159" s="24">
        <f t="shared" si="51"/>
        <v>0</v>
      </c>
      <c r="AH159" s="24">
        <f t="shared" si="51"/>
        <v>0</v>
      </c>
      <c r="AI159" s="24">
        <f t="shared" si="51"/>
        <v>0</v>
      </c>
      <c r="AJ159" s="24">
        <f t="shared" si="51"/>
        <v>0</v>
      </c>
      <c r="AK159" s="24">
        <f t="shared" si="51"/>
        <v>0</v>
      </c>
      <c r="AL159" s="24">
        <f t="shared" si="51"/>
        <v>0</v>
      </c>
      <c r="AM159" s="24">
        <f t="shared" si="51"/>
        <v>0</v>
      </c>
      <c r="AN159" s="24">
        <f t="shared" si="51"/>
        <v>0</v>
      </c>
      <c r="AO159" s="24">
        <f t="shared" si="51"/>
        <v>0</v>
      </c>
      <c r="AP159" s="24">
        <f t="shared" si="51"/>
        <v>0</v>
      </c>
      <c r="AQ159" s="112"/>
    </row>
    <row r="160" spans="1:43" s="28" customFormat="1" hidden="1" x14ac:dyDescent="0.25">
      <c r="A160" s="35" t="s">
        <v>16</v>
      </c>
      <c r="B160" s="31"/>
      <c r="C160" s="31"/>
      <c r="D160" s="31"/>
      <c r="E160" s="31"/>
      <c r="F160" s="64"/>
      <c r="G160" s="64"/>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3"/>
      <c r="AQ160" s="113"/>
    </row>
    <row r="161" spans="1:43" s="28" customFormat="1" hidden="1" x14ac:dyDescent="0.25">
      <c r="A161" s="35" t="s">
        <v>28</v>
      </c>
      <c r="B161" s="31"/>
      <c r="C161" s="31"/>
      <c r="D161" s="31"/>
      <c r="E161" s="31"/>
      <c r="F161" s="64"/>
      <c r="G161" s="64"/>
      <c r="H161" s="31"/>
      <c r="I161" s="31" t="e">
        <f>#REF!+I179</f>
        <v>#REF!</v>
      </c>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113"/>
    </row>
    <row r="162" spans="1:43" s="28" customFormat="1" hidden="1" x14ac:dyDescent="0.25">
      <c r="A162" s="35" t="s">
        <v>15</v>
      </c>
      <c r="B162" s="31">
        <f>H162+K162+N162+Q162+T162+W162+Z162+AC162+AF162+AI162+AL162+AO162</f>
        <v>0</v>
      </c>
      <c r="C162" s="31">
        <f>H162+K162+N162+Q162+T162+W162+Z162+AC162+AF162+AI162+AL162+AO162</f>
        <v>0</v>
      </c>
      <c r="D162" s="31">
        <f>E162</f>
        <v>0</v>
      </c>
      <c r="E162" s="31">
        <f>J162+M162+P162+S162+V162+Y162+AB162+AE162+AH162+AK162+AN162+AP162</f>
        <v>0</v>
      </c>
      <c r="F162" s="64" t="e">
        <f>E162/B162*100</f>
        <v>#DIV/0!</v>
      </c>
      <c r="G162" s="64" t="e">
        <f>E162/C162*100</f>
        <v>#DIV/0!</v>
      </c>
      <c r="H162" s="31">
        <f>H168</f>
        <v>0</v>
      </c>
      <c r="I162" s="31">
        <f t="shared" ref="I162:AP162" si="52">I168</f>
        <v>0</v>
      </c>
      <c r="J162" s="31">
        <f t="shared" si="52"/>
        <v>0</v>
      </c>
      <c r="K162" s="31">
        <f t="shared" si="52"/>
        <v>0</v>
      </c>
      <c r="L162" s="31">
        <f t="shared" si="52"/>
        <v>0</v>
      </c>
      <c r="M162" s="31">
        <f t="shared" si="52"/>
        <v>0</v>
      </c>
      <c r="N162" s="31">
        <f t="shared" si="52"/>
        <v>0</v>
      </c>
      <c r="O162" s="31">
        <f t="shared" si="52"/>
        <v>0</v>
      </c>
      <c r="P162" s="31">
        <f t="shared" si="52"/>
        <v>0</v>
      </c>
      <c r="Q162" s="31">
        <f t="shared" si="52"/>
        <v>0</v>
      </c>
      <c r="R162" s="31">
        <f t="shared" si="52"/>
        <v>0</v>
      </c>
      <c r="S162" s="31">
        <f t="shared" si="52"/>
        <v>0</v>
      </c>
      <c r="T162" s="31">
        <f t="shared" si="52"/>
        <v>0</v>
      </c>
      <c r="U162" s="31">
        <f t="shared" si="52"/>
        <v>0</v>
      </c>
      <c r="V162" s="31">
        <f t="shared" si="52"/>
        <v>0</v>
      </c>
      <c r="W162" s="31">
        <f t="shared" si="52"/>
        <v>0</v>
      </c>
      <c r="X162" s="31">
        <f t="shared" si="52"/>
        <v>0</v>
      </c>
      <c r="Y162" s="31">
        <f t="shared" si="52"/>
        <v>0</v>
      </c>
      <c r="Z162" s="31">
        <f t="shared" si="52"/>
        <v>0</v>
      </c>
      <c r="AA162" s="31">
        <f t="shared" si="52"/>
        <v>0</v>
      </c>
      <c r="AB162" s="31">
        <f t="shared" si="52"/>
        <v>0</v>
      </c>
      <c r="AC162" s="31">
        <f t="shared" si="52"/>
        <v>0</v>
      </c>
      <c r="AD162" s="31">
        <f t="shared" si="52"/>
        <v>0</v>
      </c>
      <c r="AE162" s="31">
        <f t="shared" si="52"/>
        <v>0</v>
      </c>
      <c r="AF162" s="31">
        <f t="shared" si="52"/>
        <v>0</v>
      </c>
      <c r="AG162" s="31">
        <f t="shared" si="52"/>
        <v>0</v>
      </c>
      <c r="AH162" s="31">
        <f t="shared" si="52"/>
        <v>0</v>
      </c>
      <c r="AI162" s="31">
        <f t="shared" si="52"/>
        <v>0</v>
      </c>
      <c r="AJ162" s="31">
        <f t="shared" si="52"/>
        <v>0</v>
      </c>
      <c r="AK162" s="31">
        <f t="shared" si="52"/>
        <v>0</v>
      </c>
      <c r="AL162" s="31">
        <f t="shared" si="52"/>
        <v>0</v>
      </c>
      <c r="AM162" s="31">
        <f t="shared" si="52"/>
        <v>0</v>
      </c>
      <c r="AN162" s="31">
        <f t="shared" si="52"/>
        <v>0</v>
      </c>
      <c r="AO162" s="31">
        <f t="shared" si="52"/>
        <v>0</v>
      </c>
      <c r="AP162" s="31">
        <f t="shared" si="52"/>
        <v>0</v>
      </c>
      <c r="AQ162" s="113"/>
    </row>
    <row r="163" spans="1:43" s="46" customFormat="1" hidden="1" x14ac:dyDescent="0.25">
      <c r="A163" s="40" t="s">
        <v>27</v>
      </c>
      <c r="B163" s="41"/>
      <c r="C163" s="31"/>
      <c r="D163" s="41"/>
      <c r="E163" s="41"/>
      <c r="F163" s="64"/>
      <c r="G163" s="64"/>
      <c r="H163" s="31"/>
      <c r="I163" s="31" t="e">
        <f>#REF!+I181</f>
        <v>#REF!</v>
      </c>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113"/>
    </row>
    <row r="164" spans="1:43" s="28" customFormat="1" hidden="1" x14ac:dyDescent="0.25">
      <c r="A164" s="35" t="s">
        <v>23</v>
      </c>
      <c r="B164" s="31"/>
      <c r="C164" s="31"/>
      <c r="D164" s="31"/>
      <c r="E164" s="31"/>
      <c r="F164" s="64"/>
      <c r="G164" s="64"/>
      <c r="H164" s="31"/>
      <c r="I164" s="32"/>
      <c r="J164" s="33"/>
      <c r="K164" s="31"/>
      <c r="L164" s="34"/>
      <c r="M164" s="34"/>
      <c r="N164" s="31"/>
      <c r="O164" s="34"/>
      <c r="P164" s="34"/>
      <c r="Q164" s="31"/>
      <c r="R164" s="34"/>
      <c r="S164" s="34"/>
      <c r="T164" s="31"/>
      <c r="U164" s="34"/>
      <c r="V164" s="34"/>
      <c r="W164" s="31"/>
      <c r="X164" s="34"/>
      <c r="Y164" s="34"/>
      <c r="Z164" s="31"/>
      <c r="AA164" s="34"/>
      <c r="AB164" s="34"/>
      <c r="AC164" s="31"/>
      <c r="AD164" s="34"/>
      <c r="AE164" s="34"/>
      <c r="AF164" s="31"/>
      <c r="AG164" s="34"/>
      <c r="AH164" s="34"/>
      <c r="AI164" s="31"/>
      <c r="AJ164" s="34"/>
      <c r="AK164" s="34"/>
      <c r="AL164" s="31"/>
      <c r="AM164" s="34"/>
      <c r="AN164" s="34"/>
      <c r="AO164" s="31"/>
      <c r="AP164" s="33"/>
      <c r="AQ164" s="113"/>
    </row>
    <row r="165" spans="1:43" s="76" customFormat="1" ht="39.75" hidden="1" customHeight="1" x14ac:dyDescent="0.25">
      <c r="A165" s="52" t="s">
        <v>56</v>
      </c>
      <c r="B165" s="75">
        <f>B166+B167+B168+B170</f>
        <v>0</v>
      </c>
      <c r="C165" s="75">
        <f>C166+C167+C168+C170</f>
        <v>0</v>
      </c>
      <c r="D165" s="75">
        <f>D166+D167+D168+D170</f>
        <v>0</v>
      </c>
      <c r="E165" s="75">
        <f>E166+E167+E168+E170</f>
        <v>0</v>
      </c>
      <c r="F165" s="75" t="e">
        <f>E165/B165*100</f>
        <v>#DIV/0!</v>
      </c>
      <c r="G165" s="75" t="e">
        <f>E165/C165*100</f>
        <v>#DIV/0!</v>
      </c>
      <c r="H165" s="75">
        <f t="shared" ref="H165:AP165" si="53">H166+H167+H168+H170</f>
        <v>0</v>
      </c>
      <c r="I165" s="75">
        <f t="shared" si="53"/>
        <v>0</v>
      </c>
      <c r="J165" s="75">
        <f t="shared" si="53"/>
        <v>0</v>
      </c>
      <c r="K165" s="75">
        <f t="shared" si="53"/>
        <v>0</v>
      </c>
      <c r="L165" s="75">
        <f t="shared" si="53"/>
        <v>0</v>
      </c>
      <c r="M165" s="75">
        <f t="shared" si="53"/>
        <v>0</v>
      </c>
      <c r="N165" s="75">
        <f t="shared" si="53"/>
        <v>0</v>
      </c>
      <c r="O165" s="75">
        <f t="shared" si="53"/>
        <v>0</v>
      </c>
      <c r="P165" s="75">
        <f t="shared" si="53"/>
        <v>0</v>
      </c>
      <c r="Q165" s="75">
        <f t="shared" si="53"/>
        <v>0</v>
      </c>
      <c r="R165" s="75">
        <f t="shared" si="53"/>
        <v>0</v>
      </c>
      <c r="S165" s="75">
        <f t="shared" si="53"/>
        <v>0</v>
      </c>
      <c r="T165" s="75">
        <f t="shared" si="53"/>
        <v>0</v>
      </c>
      <c r="U165" s="75">
        <f t="shared" si="53"/>
        <v>0</v>
      </c>
      <c r="V165" s="75">
        <f t="shared" si="53"/>
        <v>0</v>
      </c>
      <c r="W165" s="75">
        <f t="shared" si="53"/>
        <v>0</v>
      </c>
      <c r="X165" s="75">
        <f t="shared" si="53"/>
        <v>0</v>
      </c>
      <c r="Y165" s="75">
        <f t="shared" si="53"/>
        <v>0</v>
      </c>
      <c r="Z165" s="75">
        <f t="shared" si="53"/>
        <v>0</v>
      </c>
      <c r="AA165" s="75">
        <f t="shared" si="53"/>
        <v>0</v>
      </c>
      <c r="AB165" s="75">
        <f t="shared" si="53"/>
        <v>0</v>
      </c>
      <c r="AC165" s="75">
        <f t="shared" si="53"/>
        <v>0</v>
      </c>
      <c r="AD165" s="75">
        <f t="shared" si="53"/>
        <v>0</v>
      </c>
      <c r="AE165" s="75">
        <f t="shared" si="53"/>
        <v>0</v>
      </c>
      <c r="AF165" s="75">
        <f t="shared" si="53"/>
        <v>0</v>
      </c>
      <c r="AG165" s="75">
        <f t="shared" si="53"/>
        <v>0</v>
      </c>
      <c r="AH165" s="75">
        <f t="shared" si="53"/>
        <v>0</v>
      </c>
      <c r="AI165" s="75">
        <f t="shared" si="53"/>
        <v>0</v>
      </c>
      <c r="AJ165" s="75">
        <f t="shared" si="53"/>
        <v>0</v>
      </c>
      <c r="AK165" s="75">
        <f t="shared" si="53"/>
        <v>0</v>
      </c>
      <c r="AL165" s="75">
        <f t="shared" si="53"/>
        <v>0</v>
      </c>
      <c r="AM165" s="75">
        <f t="shared" si="53"/>
        <v>0</v>
      </c>
      <c r="AN165" s="75">
        <f t="shared" si="53"/>
        <v>0</v>
      </c>
      <c r="AO165" s="75">
        <f t="shared" si="53"/>
        <v>0</v>
      </c>
      <c r="AP165" s="75">
        <f t="shared" si="53"/>
        <v>0</v>
      </c>
      <c r="AQ165" s="114"/>
    </row>
    <row r="166" spans="1:43" s="76" customFormat="1" ht="20.25" hidden="1" customHeight="1" x14ac:dyDescent="0.25">
      <c r="A166" s="77" t="s">
        <v>16</v>
      </c>
      <c r="B166" s="78"/>
      <c r="C166" s="78"/>
      <c r="D166" s="78"/>
      <c r="E166" s="78"/>
      <c r="F166" s="78"/>
      <c r="G166" s="78"/>
      <c r="H166" s="78"/>
      <c r="I166" s="79"/>
      <c r="J166" s="80"/>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0"/>
      <c r="AQ166" s="115"/>
    </row>
    <row r="167" spans="1:43" s="76" customFormat="1" ht="20.25" hidden="1" customHeight="1" x14ac:dyDescent="0.25">
      <c r="A167" s="77" t="s">
        <v>28</v>
      </c>
      <c r="B167" s="78"/>
      <c r="C167" s="78"/>
      <c r="D167" s="78"/>
      <c r="E167" s="78"/>
      <c r="F167" s="78"/>
      <c r="G167" s="78"/>
      <c r="H167" s="78"/>
      <c r="I167" s="79"/>
      <c r="J167" s="80"/>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0"/>
      <c r="AQ167" s="115"/>
    </row>
    <row r="168" spans="1:43" s="76" customFormat="1" ht="20.25" hidden="1" customHeight="1" x14ac:dyDescent="0.25">
      <c r="A168" s="77" t="s">
        <v>15</v>
      </c>
      <c r="B168" s="78">
        <f>H168+K168+N168+Q168+T168+W168+Z168+AC168+AF168+AI168+AL168+AO168</f>
        <v>0</v>
      </c>
      <c r="C168" s="82">
        <f>H168+K168+N168+Q168+T168+W168+Z168+AC168+AF168+AI168+AL168+AO168</f>
        <v>0</v>
      </c>
      <c r="D168" s="78">
        <f>E168</f>
        <v>0</v>
      </c>
      <c r="E168" s="78">
        <f>J168+M168+P168+S168+V168+Y168+AB168+AE168+AH168+AK168+AN168+AP168</f>
        <v>0</v>
      </c>
      <c r="F168" s="78" t="e">
        <f>E168/B168*100</f>
        <v>#DIV/0!</v>
      </c>
      <c r="G168" s="78" t="e">
        <f>E168/C168*100</f>
        <v>#DIV/0!</v>
      </c>
      <c r="H168" s="78"/>
      <c r="I168" s="83"/>
      <c r="J168" s="84"/>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4"/>
      <c r="AQ168" s="115"/>
    </row>
    <row r="169" spans="1:43" s="92" customFormat="1" ht="20.25" hidden="1" customHeight="1" x14ac:dyDescent="0.25">
      <c r="A169" s="86" t="s">
        <v>27</v>
      </c>
      <c r="B169" s="87"/>
      <c r="C169" s="87"/>
      <c r="D169" s="87"/>
      <c r="E169" s="87"/>
      <c r="F169" s="87"/>
      <c r="G169" s="87"/>
      <c r="H169" s="88"/>
      <c r="I169" s="89"/>
      <c r="J169" s="90"/>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0"/>
      <c r="AQ169" s="115"/>
    </row>
    <row r="170" spans="1:43" s="76" customFormat="1" ht="20.25" hidden="1" customHeight="1" x14ac:dyDescent="0.25">
      <c r="A170" s="77" t="s">
        <v>23</v>
      </c>
      <c r="B170" s="78"/>
      <c r="C170" s="78"/>
      <c r="D170" s="78"/>
      <c r="E170" s="78"/>
      <c r="F170" s="78"/>
      <c r="G170" s="78"/>
      <c r="H170" s="78"/>
      <c r="I170" s="79"/>
      <c r="J170" s="80"/>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0"/>
      <c r="AQ170" s="115"/>
    </row>
    <row r="171" spans="1:43" hidden="1" x14ac:dyDescent="0.25">
      <c r="A171" s="63" t="s">
        <v>57</v>
      </c>
      <c r="B171" s="72">
        <f>B172+B173+B174+B176</f>
        <v>0</v>
      </c>
      <c r="C171" s="72">
        <f t="shared" ref="C171:AP171" si="54">C172+C173+C174+C176</f>
        <v>0</v>
      </c>
      <c r="D171" s="72">
        <f t="shared" si="54"/>
        <v>0</v>
      </c>
      <c r="E171" s="72">
        <f t="shared" si="54"/>
        <v>0</v>
      </c>
      <c r="F171" s="72" t="e">
        <f t="shared" si="54"/>
        <v>#DIV/0!</v>
      </c>
      <c r="G171" s="72" t="e">
        <f t="shared" si="54"/>
        <v>#DIV/0!</v>
      </c>
      <c r="H171" s="72">
        <f t="shared" si="54"/>
        <v>0</v>
      </c>
      <c r="I171" s="72">
        <f t="shared" si="54"/>
        <v>0</v>
      </c>
      <c r="J171" s="72">
        <f t="shared" si="54"/>
        <v>0</v>
      </c>
      <c r="K171" s="72">
        <f t="shared" si="54"/>
        <v>0</v>
      </c>
      <c r="L171" s="72">
        <f t="shared" si="54"/>
        <v>0</v>
      </c>
      <c r="M171" s="72">
        <f t="shared" si="54"/>
        <v>0</v>
      </c>
      <c r="N171" s="72">
        <f t="shared" si="54"/>
        <v>0</v>
      </c>
      <c r="O171" s="72">
        <f t="shared" si="54"/>
        <v>0</v>
      </c>
      <c r="P171" s="72">
        <f t="shared" si="54"/>
        <v>0</v>
      </c>
      <c r="Q171" s="72">
        <f t="shared" si="54"/>
        <v>0</v>
      </c>
      <c r="R171" s="72">
        <f t="shared" si="54"/>
        <v>0</v>
      </c>
      <c r="S171" s="72">
        <f t="shared" si="54"/>
        <v>0</v>
      </c>
      <c r="T171" s="72">
        <f t="shared" si="54"/>
        <v>0</v>
      </c>
      <c r="U171" s="72">
        <f t="shared" si="54"/>
        <v>0</v>
      </c>
      <c r="V171" s="72">
        <f t="shared" si="54"/>
        <v>0</v>
      </c>
      <c r="W171" s="72">
        <f t="shared" si="54"/>
        <v>0</v>
      </c>
      <c r="X171" s="72">
        <f t="shared" si="54"/>
        <v>0</v>
      </c>
      <c r="Y171" s="72">
        <f t="shared" si="54"/>
        <v>0</v>
      </c>
      <c r="Z171" s="72">
        <f t="shared" si="54"/>
        <v>0</v>
      </c>
      <c r="AA171" s="72">
        <f t="shared" si="54"/>
        <v>0</v>
      </c>
      <c r="AB171" s="72">
        <f t="shared" si="54"/>
        <v>0</v>
      </c>
      <c r="AC171" s="72">
        <f t="shared" si="54"/>
        <v>0</v>
      </c>
      <c r="AD171" s="72">
        <f t="shared" si="54"/>
        <v>0</v>
      </c>
      <c r="AE171" s="72">
        <f t="shared" si="54"/>
        <v>0</v>
      </c>
      <c r="AF171" s="72">
        <f t="shared" si="54"/>
        <v>0</v>
      </c>
      <c r="AG171" s="72">
        <f t="shared" si="54"/>
        <v>0</v>
      </c>
      <c r="AH171" s="72">
        <f t="shared" si="54"/>
        <v>0</v>
      </c>
      <c r="AI171" s="72">
        <f t="shared" si="54"/>
        <v>0</v>
      </c>
      <c r="AJ171" s="72">
        <f t="shared" si="54"/>
        <v>0</v>
      </c>
      <c r="AK171" s="72">
        <f t="shared" si="54"/>
        <v>0</v>
      </c>
      <c r="AL171" s="72">
        <f t="shared" si="54"/>
        <v>0</v>
      </c>
      <c r="AM171" s="72">
        <f t="shared" si="54"/>
        <v>0</v>
      </c>
      <c r="AN171" s="72">
        <f t="shared" si="54"/>
        <v>0</v>
      </c>
      <c r="AO171" s="72">
        <f t="shared" si="54"/>
        <v>0</v>
      </c>
      <c r="AP171" s="72">
        <f t="shared" si="54"/>
        <v>0</v>
      </c>
      <c r="AQ171" s="73"/>
    </row>
    <row r="172" spans="1:43" hidden="1" x14ac:dyDescent="0.25">
      <c r="A172" s="29" t="s">
        <v>16</v>
      </c>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74"/>
    </row>
    <row r="173" spans="1:43" hidden="1" x14ac:dyDescent="0.25">
      <c r="A173" s="35" t="s">
        <v>28</v>
      </c>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74"/>
    </row>
    <row r="174" spans="1:43" hidden="1" x14ac:dyDescent="0.25">
      <c r="A174" s="35" t="s">
        <v>39</v>
      </c>
      <c r="B174" s="31">
        <f>B162</f>
        <v>0</v>
      </c>
      <c r="C174" s="31">
        <f t="shared" ref="C174:AP174" si="55">C162</f>
        <v>0</v>
      </c>
      <c r="D174" s="31">
        <f t="shared" si="55"/>
        <v>0</v>
      </c>
      <c r="E174" s="31">
        <f t="shared" si="55"/>
        <v>0</v>
      </c>
      <c r="F174" s="31" t="e">
        <f t="shared" si="55"/>
        <v>#DIV/0!</v>
      </c>
      <c r="G174" s="31" t="e">
        <f t="shared" si="55"/>
        <v>#DIV/0!</v>
      </c>
      <c r="H174" s="31">
        <f t="shared" si="55"/>
        <v>0</v>
      </c>
      <c r="I174" s="31">
        <f t="shared" si="55"/>
        <v>0</v>
      </c>
      <c r="J174" s="31">
        <f t="shared" si="55"/>
        <v>0</v>
      </c>
      <c r="K174" s="31">
        <f t="shared" si="55"/>
        <v>0</v>
      </c>
      <c r="L174" s="31">
        <f t="shared" si="55"/>
        <v>0</v>
      </c>
      <c r="M174" s="31">
        <f t="shared" si="55"/>
        <v>0</v>
      </c>
      <c r="N174" s="31">
        <f t="shared" si="55"/>
        <v>0</v>
      </c>
      <c r="O174" s="31">
        <f t="shared" si="55"/>
        <v>0</v>
      </c>
      <c r="P174" s="31">
        <f t="shared" si="55"/>
        <v>0</v>
      </c>
      <c r="Q174" s="31">
        <f t="shared" si="55"/>
        <v>0</v>
      </c>
      <c r="R174" s="31">
        <f t="shared" si="55"/>
        <v>0</v>
      </c>
      <c r="S174" s="31">
        <f t="shared" si="55"/>
        <v>0</v>
      </c>
      <c r="T174" s="31">
        <f t="shared" si="55"/>
        <v>0</v>
      </c>
      <c r="U174" s="31">
        <f t="shared" si="55"/>
        <v>0</v>
      </c>
      <c r="V174" s="31">
        <f t="shared" si="55"/>
        <v>0</v>
      </c>
      <c r="W174" s="31">
        <f t="shared" si="55"/>
        <v>0</v>
      </c>
      <c r="X174" s="31">
        <f t="shared" si="55"/>
        <v>0</v>
      </c>
      <c r="Y174" s="31">
        <f t="shared" si="55"/>
        <v>0</v>
      </c>
      <c r="Z174" s="31">
        <f t="shared" si="55"/>
        <v>0</v>
      </c>
      <c r="AA174" s="31">
        <f t="shared" si="55"/>
        <v>0</v>
      </c>
      <c r="AB174" s="31">
        <f t="shared" si="55"/>
        <v>0</v>
      </c>
      <c r="AC174" s="31">
        <f t="shared" si="55"/>
        <v>0</v>
      </c>
      <c r="AD174" s="31">
        <f t="shared" si="55"/>
        <v>0</v>
      </c>
      <c r="AE174" s="31">
        <f t="shared" si="55"/>
        <v>0</v>
      </c>
      <c r="AF174" s="31">
        <f t="shared" si="55"/>
        <v>0</v>
      </c>
      <c r="AG174" s="31">
        <f t="shared" si="55"/>
        <v>0</v>
      </c>
      <c r="AH174" s="31">
        <f t="shared" si="55"/>
        <v>0</v>
      </c>
      <c r="AI174" s="31">
        <f t="shared" si="55"/>
        <v>0</v>
      </c>
      <c r="AJ174" s="31">
        <f t="shared" si="55"/>
        <v>0</v>
      </c>
      <c r="AK174" s="31">
        <f t="shared" si="55"/>
        <v>0</v>
      </c>
      <c r="AL174" s="31">
        <f t="shared" si="55"/>
        <v>0</v>
      </c>
      <c r="AM174" s="31">
        <f t="shared" si="55"/>
        <v>0</v>
      </c>
      <c r="AN174" s="31">
        <f t="shared" si="55"/>
        <v>0</v>
      </c>
      <c r="AO174" s="31">
        <f t="shared" si="55"/>
        <v>0</v>
      </c>
      <c r="AP174" s="31">
        <f t="shared" si="55"/>
        <v>0</v>
      </c>
      <c r="AQ174" s="74"/>
    </row>
    <row r="175" spans="1:43" s="46" customFormat="1" hidden="1" x14ac:dyDescent="0.25">
      <c r="A175" s="40" t="s">
        <v>27</v>
      </c>
      <c r="B175" s="4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74"/>
    </row>
    <row r="176" spans="1:43" ht="18.75" hidden="1" customHeight="1" x14ac:dyDescent="0.25">
      <c r="A176" s="35" t="s">
        <v>23</v>
      </c>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74"/>
    </row>
    <row r="177" spans="1:43" x14ac:dyDescent="0.25">
      <c r="A177" s="63" t="s">
        <v>18</v>
      </c>
      <c r="B177" s="93">
        <f>B178+B179+B180+B182</f>
        <v>526118.56599999999</v>
      </c>
      <c r="C177" s="93">
        <f>C178+C179+C180+C182</f>
        <v>72817.677999999985</v>
      </c>
      <c r="D177" s="93">
        <f>D178+D179+D180+D182</f>
        <v>57692.547999999995</v>
      </c>
      <c r="E177" s="93">
        <f>E178+E179+E180+E182</f>
        <v>57692.547999999995</v>
      </c>
      <c r="F177" s="93">
        <f>E177/B177*100</f>
        <v>10.965693235011212</v>
      </c>
      <c r="G177" s="93">
        <f>E177/C177*100</f>
        <v>79.228766399280133</v>
      </c>
      <c r="H177" s="93">
        <f>H178+H179+H180+H182</f>
        <v>25823.997999999996</v>
      </c>
      <c r="I177" s="93">
        <f t="shared" ref="I177:AP177" si="56">I178+I179+I180+I182</f>
        <v>264</v>
      </c>
      <c r="J177" s="93">
        <f t="shared" si="56"/>
        <v>13413.662999999999</v>
      </c>
      <c r="K177" s="93">
        <f t="shared" si="56"/>
        <v>24387.784999999996</v>
      </c>
      <c r="L177" s="93">
        <f t="shared" si="56"/>
        <v>0</v>
      </c>
      <c r="M177" s="93">
        <f t="shared" si="56"/>
        <v>26222.239999999998</v>
      </c>
      <c r="N177" s="93">
        <f t="shared" si="56"/>
        <v>25481.554999999997</v>
      </c>
      <c r="O177" s="93">
        <f t="shared" si="56"/>
        <v>0</v>
      </c>
      <c r="P177" s="93">
        <f t="shared" si="56"/>
        <v>18056.645</v>
      </c>
      <c r="Q177" s="93">
        <f t="shared" si="56"/>
        <v>27977.98</v>
      </c>
      <c r="R177" s="93">
        <f t="shared" si="56"/>
        <v>0</v>
      </c>
      <c r="S177" s="93">
        <f t="shared" si="56"/>
        <v>0</v>
      </c>
      <c r="T177" s="93">
        <f t="shared" si="56"/>
        <v>20352.379999999997</v>
      </c>
      <c r="U177" s="93">
        <f t="shared" si="56"/>
        <v>0</v>
      </c>
      <c r="V177" s="93">
        <f t="shared" si="56"/>
        <v>0</v>
      </c>
      <c r="W177" s="93">
        <f t="shared" si="56"/>
        <v>18154.14</v>
      </c>
      <c r="X177" s="93">
        <f t="shared" si="56"/>
        <v>0</v>
      </c>
      <c r="Y177" s="93">
        <f t="shared" si="56"/>
        <v>0</v>
      </c>
      <c r="Z177" s="93">
        <f t="shared" si="56"/>
        <v>29564.724999999999</v>
      </c>
      <c r="AA177" s="93">
        <f t="shared" si="56"/>
        <v>0</v>
      </c>
      <c r="AB177" s="93">
        <f t="shared" si="56"/>
        <v>0</v>
      </c>
      <c r="AC177" s="93">
        <f t="shared" si="56"/>
        <v>26620.5</v>
      </c>
      <c r="AD177" s="93">
        <f t="shared" si="56"/>
        <v>0</v>
      </c>
      <c r="AE177" s="93">
        <f t="shared" si="56"/>
        <v>0</v>
      </c>
      <c r="AF177" s="93">
        <f t="shared" si="56"/>
        <v>42966.459999999992</v>
      </c>
      <c r="AG177" s="93">
        <f t="shared" si="56"/>
        <v>0</v>
      </c>
      <c r="AH177" s="93">
        <f t="shared" si="56"/>
        <v>0</v>
      </c>
      <c r="AI177" s="93">
        <f t="shared" si="56"/>
        <v>48546.87</v>
      </c>
      <c r="AJ177" s="93">
        <f t="shared" si="56"/>
        <v>0</v>
      </c>
      <c r="AK177" s="93">
        <f t="shared" si="56"/>
        <v>0</v>
      </c>
      <c r="AL177" s="93">
        <f t="shared" si="56"/>
        <v>27376.080000000002</v>
      </c>
      <c r="AM177" s="93">
        <f t="shared" si="56"/>
        <v>0</v>
      </c>
      <c r="AN177" s="93">
        <f t="shared" si="56"/>
        <v>0</v>
      </c>
      <c r="AO177" s="93">
        <f t="shared" si="56"/>
        <v>208866.09299999999</v>
      </c>
      <c r="AP177" s="93">
        <f t="shared" si="56"/>
        <v>0</v>
      </c>
      <c r="AQ177" s="74"/>
    </row>
    <row r="178" spans="1:43" x14ac:dyDescent="0.25">
      <c r="A178" s="35" t="s">
        <v>16</v>
      </c>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74"/>
    </row>
    <row r="179" spans="1:43" x14ac:dyDescent="0.25">
      <c r="A179" s="35" t="s">
        <v>28</v>
      </c>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74"/>
    </row>
    <row r="180" spans="1:43" x14ac:dyDescent="0.25">
      <c r="A180" s="35" t="s">
        <v>15</v>
      </c>
      <c r="B180" s="31">
        <f>B205</f>
        <v>301709.28599999996</v>
      </c>
      <c r="C180" s="31">
        <f t="shared" ref="C180:E180" si="57">C205</f>
        <v>72817.677999999985</v>
      </c>
      <c r="D180" s="31">
        <f t="shared" si="57"/>
        <v>57692.547999999995</v>
      </c>
      <c r="E180" s="31">
        <f t="shared" si="57"/>
        <v>57692.547999999995</v>
      </c>
      <c r="F180" s="31">
        <f>E180/B180*100</f>
        <v>19.121900013379108</v>
      </c>
      <c r="G180" s="31">
        <f>E180/C180*100</f>
        <v>79.228766399280133</v>
      </c>
      <c r="H180" s="31">
        <f t="shared" ref="H180:AP180" si="58">H18+H134+H154</f>
        <v>25823.997999999996</v>
      </c>
      <c r="I180" s="31">
        <f t="shared" si="58"/>
        <v>264</v>
      </c>
      <c r="J180" s="31">
        <f t="shared" si="58"/>
        <v>13413.662999999999</v>
      </c>
      <c r="K180" s="31">
        <f t="shared" si="58"/>
        <v>24387.784999999996</v>
      </c>
      <c r="L180" s="31">
        <f t="shared" si="58"/>
        <v>0</v>
      </c>
      <c r="M180" s="31">
        <f t="shared" si="58"/>
        <v>26222.239999999998</v>
      </c>
      <c r="N180" s="31">
        <f t="shared" si="58"/>
        <v>25481.554999999997</v>
      </c>
      <c r="O180" s="31">
        <f t="shared" si="58"/>
        <v>0</v>
      </c>
      <c r="P180" s="31">
        <f t="shared" si="58"/>
        <v>18056.645</v>
      </c>
      <c r="Q180" s="31">
        <f t="shared" si="58"/>
        <v>27977.98</v>
      </c>
      <c r="R180" s="31">
        <f t="shared" si="58"/>
        <v>0</v>
      </c>
      <c r="S180" s="31">
        <f t="shared" si="58"/>
        <v>0</v>
      </c>
      <c r="T180" s="31">
        <f t="shared" si="58"/>
        <v>20352.379999999997</v>
      </c>
      <c r="U180" s="31">
        <f t="shared" si="58"/>
        <v>0</v>
      </c>
      <c r="V180" s="31">
        <f t="shared" si="58"/>
        <v>0</v>
      </c>
      <c r="W180" s="31">
        <f t="shared" si="58"/>
        <v>18154.14</v>
      </c>
      <c r="X180" s="31">
        <f t="shared" si="58"/>
        <v>0</v>
      </c>
      <c r="Y180" s="31">
        <f t="shared" si="58"/>
        <v>0</v>
      </c>
      <c r="Z180" s="31">
        <f t="shared" si="58"/>
        <v>24924.394999999997</v>
      </c>
      <c r="AA180" s="31">
        <f t="shared" si="58"/>
        <v>0</v>
      </c>
      <c r="AB180" s="31">
        <f t="shared" si="58"/>
        <v>0</v>
      </c>
      <c r="AC180" s="31">
        <f t="shared" si="58"/>
        <v>15106.589999999998</v>
      </c>
      <c r="AD180" s="31">
        <f t="shared" si="58"/>
        <v>0</v>
      </c>
      <c r="AE180" s="31">
        <f t="shared" si="58"/>
        <v>0</v>
      </c>
      <c r="AF180" s="31">
        <f t="shared" si="58"/>
        <v>26215.849999999995</v>
      </c>
      <c r="AG180" s="31">
        <f t="shared" si="58"/>
        <v>0</v>
      </c>
      <c r="AH180" s="31">
        <f t="shared" si="58"/>
        <v>0</v>
      </c>
      <c r="AI180" s="31">
        <f t="shared" si="58"/>
        <v>27624.780000000002</v>
      </c>
      <c r="AJ180" s="31">
        <f t="shared" si="58"/>
        <v>0</v>
      </c>
      <c r="AK180" s="31">
        <f t="shared" si="58"/>
        <v>0</v>
      </c>
      <c r="AL180" s="31">
        <f t="shared" si="58"/>
        <v>17651.86</v>
      </c>
      <c r="AM180" s="31">
        <f t="shared" si="58"/>
        <v>0</v>
      </c>
      <c r="AN180" s="31">
        <f t="shared" si="58"/>
        <v>0</v>
      </c>
      <c r="AO180" s="31">
        <f t="shared" si="58"/>
        <v>48007.972999999998</v>
      </c>
      <c r="AP180" s="31">
        <f t="shared" si="58"/>
        <v>0</v>
      </c>
      <c r="AQ180" s="74"/>
    </row>
    <row r="181" spans="1:43" s="46" customFormat="1" x14ac:dyDescent="0.25">
      <c r="A181" s="40" t="s">
        <v>27</v>
      </c>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74"/>
    </row>
    <row r="182" spans="1:43" x14ac:dyDescent="0.25">
      <c r="A182" s="35" t="s">
        <v>23</v>
      </c>
      <c r="B182" s="31">
        <f>B207</f>
        <v>224409.28</v>
      </c>
      <c r="C182" s="31">
        <f>C207</f>
        <v>0</v>
      </c>
      <c r="D182" s="31">
        <f>D207</f>
        <v>0</v>
      </c>
      <c r="E182" s="31">
        <f>E207</f>
        <v>0</v>
      </c>
      <c r="F182" s="31">
        <f>E182/B182*100</f>
        <v>0</v>
      </c>
      <c r="G182" s="31" t="e">
        <f>E182/C182*100</f>
        <v>#DIV/0!</v>
      </c>
      <c r="H182" s="31">
        <f t="shared" ref="H182:AP182" si="59">H20+H136+H156</f>
        <v>0</v>
      </c>
      <c r="I182" s="31">
        <f t="shared" si="59"/>
        <v>0</v>
      </c>
      <c r="J182" s="31">
        <f t="shared" si="59"/>
        <v>0</v>
      </c>
      <c r="K182" s="31">
        <f t="shared" si="59"/>
        <v>0</v>
      </c>
      <c r="L182" s="31">
        <f t="shared" si="59"/>
        <v>0</v>
      </c>
      <c r="M182" s="31">
        <f t="shared" si="59"/>
        <v>0</v>
      </c>
      <c r="N182" s="31">
        <f t="shared" si="59"/>
        <v>0</v>
      </c>
      <c r="O182" s="31">
        <f t="shared" si="59"/>
        <v>0</v>
      </c>
      <c r="P182" s="31">
        <f t="shared" si="59"/>
        <v>0</v>
      </c>
      <c r="Q182" s="31">
        <f t="shared" si="59"/>
        <v>0</v>
      </c>
      <c r="R182" s="31">
        <f t="shared" si="59"/>
        <v>0</v>
      </c>
      <c r="S182" s="31">
        <f t="shared" si="59"/>
        <v>0</v>
      </c>
      <c r="T182" s="31">
        <f t="shared" si="59"/>
        <v>0</v>
      </c>
      <c r="U182" s="31">
        <f t="shared" si="59"/>
        <v>0</v>
      </c>
      <c r="V182" s="31">
        <f t="shared" si="59"/>
        <v>0</v>
      </c>
      <c r="W182" s="31">
        <f t="shared" si="59"/>
        <v>0</v>
      </c>
      <c r="X182" s="31">
        <f t="shared" si="59"/>
        <v>0</v>
      </c>
      <c r="Y182" s="31">
        <f t="shared" si="59"/>
        <v>0</v>
      </c>
      <c r="Z182" s="31">
        <f t="shared" si="59"/>
        <v>4640.33</v>
      </c>
      <c r="AA182" s="31">
        <f t="shared" si="59"/>
        <v>0</v>
      </c>
      <c r="AB182" s="31">
        <f t="shared" si="59"/>
        <v>0</v>
      </c>
      <c r="AC182" s="31">
        <f t="shared" si="59"/>
        <v>11513.91</v>
      </c>
      <c r="AD182" s="31">
        <f t="shared" si="59"/>
        <v>0</v>
      </c>
      <c r="AE182" s="31">
        <f t="shared" si="59"/>
        <v>0</v>
      </c>
      <c r="AF182" s="31">
        <f t="shared" si="59"/>
        <v>16750.61</v>
      </c>
      <c r="AG182" s="31">
        <f t="shared" si="59"/>
        <v>0</v>
      </c>
      <c r="AH182" s="31">
        <f t="shared" si="59"/>
        <v>0</v>
      </c>
      <c r="AI182" s="31">
        <f t="shared" si="59"/>
        <v>20922.09</v>
      </c>
      <c r="AJ182" s="31">
        <f t="shared" si="59"/>
        <v>0</v>
      </c>
      <c r="AK182" s="31">
        <f t="shared" si="59"/>
        <v>0</v>
      </c>
      <c r="AL182" s="31">
        <f t="shared" si="59"/>
        <v>9724.2199999999993</v>
      </c>
      <c r="AM182" s="31">
        <f t="shared" si="59"/>
        <v>0</v>
      </c>
      <c r="AN182" s="31">
        <f t="shared" si="59"/>
        <v>0</v>
      </c>
      <c r="AO182" s="31">
        <f t="shared" si="59"/>
        <v>160858.12</v>
      </c>
      <c r="AP182" s="31">
        <f t="shared" si="59"/>
        <v>0</v>
      </c>
      <c r="AQ182" s="94"/>
    </row>
    <row r="183" spans="1:43" hidden="1" x14ac:dyDescent="0.25">
      <c r="A183" s="95" t="s">
        <v>26</v>
      </c>
      <c r="B183" s="19"/>
      <c r="C183" s="19"/>
      <c r="D183" s="19"/>
      <c r="E183" s="19"/>
      <c r="F183" s="19"/>
      <c r="G183" s="19"/>
      <c r="H183" s="31">
        <f>H21+H137+H177</f>
        <v>25823.997999999996</v>
      </c>
      <c r="I183" s="19"/>
      <c r="J183" s="19"/>
      <c r="K183" s="19"/>
      <c r="L183" s="19"/>
      <c r="M183" s="19"/>
      <c r="N183" s="19"/>
      <c r="O183" s="19"/>
      <c r="P183" s="19"/>
      <c r="Q183" s="19"/>
      <c r="R183" s="19"/>
      <c r="S183" s="19"/>
      <c r="T183" s="19"/>
      <c r="U183" s="19"/>
      <c r="V183" s="19"/>
      <c r="W183" s="19"/>
      <c r="X183" s="19"/>
      <c r="Y183" s="31">
        <f>Y21+Y137+Y177</f>
        <v>0</v>
      </c>
      <c r="Z183" s="19"/>
      <c r="AA183" s="19"/>
      <c r="AB183" s="19"/>
      <c r="AC183" s="19"/>
      <c r="AD183" s="19"/>
      <c r="AE183" s="19"/>
      <c r="AF183" s="19"/>
      <c r="AG183" s="19"/>
      <c r="AH183" s="19"/>
      <c r="AI183" s="19"/>
      <c r="AJ183" s="19"/>
      <c r="AK183" s="19"/>
      <c r="AL183" s="19"/>
      <c r="AM183" s="19"/>
      <c r="AN183" s="19"/>
      <c r="AO183" s="19"/>
    </row>
    <row r="184" spans="1:43" hidden="1" x14ac:dyDescent="0.25">
      <c r="A184" s="95" t="s">
        <v>40</v>
      </c>
      <c r="B184" s="19"/>
      <c r="C184" s="19"/>
      <c r="D184" s="19"/>
      <c r="E184" s="19"/>
      <c r="F184" s="19"/>
      <c r="G184" s="19"/>
      <c r="H184" s="31" t="e">
        <f>#REF!+#REF!+H178</f>
        <v>#REF!</v>
      </c>
      <c r="I184" s="19"/>
      <c r="J184" s="19"/>
      <c r="K184" s="19"/>
      <c r="L184" s="19"/>
      <c r="M184" s="19"/>
      <c r="N184" s="19"/>
      <c r="O184" s="19"/>
      <c r="P184" s="19"/>
      <c r="Q184" s="19"/>
      <c r="R184" s="19"/>
      <c r="S184" s="19"/>
      <c r="T184" s="19"/>
      <c r="U184" s="19"/>
      <c r="V184" s="19"/>
      <c r="W184" s="19"/>
      <c r="X184" s="19"/>
      <c r="Y184" s="31">
        <f t="shared" ref="Y184:Y189" si="60">Y23+Y139+Y178</f>
        <v>0</v>
      </c>
      <c r="Z184" s="19"/>
      <c r="AA184" s="19"/>
      <c r="AB184" s="19"/>
      <c r="AC184" s="19"/>
      <c r="AD184" s="19"/>
      <c r="AE184" s="19"/>
      <c r="AF184" s="19"/>
      <c r="AG184" s="19"/>
      <c r="AH184" s="19"/>
      <c r="AI184" s="19"/>
      <c r="AJ184" s="19"/>
      <c r="AK184" s="19"/>
      <c r="AL184" s="19"/>
      <c r="AM184" s="19"/>
      <c r="AN184" s="19"/>
      <c r="AO184" s="19"/>
    </row>
    <row r="185" spans="1:43" hidden="1" x14ac:dyDescent="0.25">
      <c r="A185" s="35" t="s">
        <v>16</v>
      </c>
      <c r="B185" s="19"/>
      <c r="C185" s="19"/>
      <c r="D185" s="19"/>
      <c r="E185" s="19"/>
      <c r="F185" s="19"/>
      <c r="G185" s="19"/>
      <c r="H185" s="31">
        <f t="shared" ref="H185:H201" si="61">H23+H139+H179</f>
        <v>364.83800000000002</v>
      </c>
      <c r="I185" s="19"/>
      <c r="J185" s="19"/>
      <c r="K185" s="19"/>
      <c r="L185" s="19"/>
      <c r="M185" s="19"/>
      <c r="N185" s="19"/>
      <c r="O185" s="19"/>
      <c r="P185" s="19"/>
      <c r="Q185" s="19"/>
      <c r="R185" s="19"/>
      <c r="S185" s="19"/>
      <c r="T185" s="19"/>
      <c r="U185" s="19"/>
      <c r="V185" s="19"/>
      <c r="W185" s="19"/>
      <c r="X185" s="19"/>
      <c r="Y185" s="31">
        <f t="shared" si="60"/>
        <v>0</v>
      </c>
      <c r="Z185" s="19"/>
      <c r="AA185" s="19"/>
      <c r="AB185" s="19"/>
      <c r="AC185" s="19"/>
      <c r="AD185" s="19"/>
      <c r="AE185" s="19"/>
      <c r="AF185" s="19"/>
      <c r="AG185" s="19"/>
      <c r="AH185" s="19"/>
      <c r="AI185" s="19"/>
      <c r="AJ185" s="19"/>
      <c r="AK185" s="19"/>
      <c r="AL185" s="19"/>
      <c r="AM185" s="19"/>
      <c r="AN185" s="19"/>
      <c r="AO185" s="19"/>
    </row>
    <row r="186" spans="1:43" hidden="1" x14ac:dyDescent="0.25">
      <c r="A186" s="35" t="s">
        <v>28</v>
      </c>
      <c r="B186" s="19"/>
      <c r="C186" s="19"/>
      <c r="D186" s="19"/>
      <c r="E186" s="19"/>
      <c r="F186" s="19"/>
      <c r="G186" s="19"/>
      <c r="H186" s="31">
        <f t="shared" si="61"/>
        <v>25823.997999999996</v>
      </c>
      <c r="I186" s="19"/>
      <c r="J186" s="19"/>
      <c r="K186" s="19"/>
      <c r="L186" s="19"/>
      <c r="M186" s="19"/>
      <c r="N186" s="19"/>
      <c r="O186" s="19"/>
      <c r="P186" s="19"/>
      <c r="Q186" s="19"/>
      <c r="R186" s="19"/>
      <c r="S186" s="19"/>
      <c r="T186" s="19"/>
      <c r="U186" s="19"/>
      <c r="V186" s="19"/>
      <c r="W186" s="19"/>
      <c r="X186" s="19"/>
      <c r="Y186" s="31">
        <f t="shared" si="60"/>
        <v>0</v>
      </c>
      <c r="Z186" s="19"/>
      <c r="AA186" s="19"/>
      <c r="AB186" s="19"/>
      <c r="AC186" s="19"/>
      <c r="AD186" s="19"/>
      <c r="AE186" s="19"/>
      <c r="AF186" s="19"/>
      <c r="AG186" s="19"/>
      <c r="AH186" s="19"/>
      <c r="AI186" s="19"/>
      <c r="AJ186" s="19"/>
      <c r="AK186" s="19"/>
      <c r="AL186" s="19"/>
      <c r="AM186" s="19"/>
      <c r="AN186" s="19"/>
      <c r="AO186" s="19"/>
    </row>
    <row r="187" spans="1:43" hidden="1" x14ac:dyDescent="0.25">
      <c r="A187" s="35" t="s">
        <v>15</v>
      </c>
      <c r="B187" s="19"/>
      <c r="C187" s="19"/>
      <c r="D187" s="19"/>
      <c r="E187" s="19"/>
      <c r="F187" s="19"/>
      <c r="G187" s="19"/>
      <c r="H187" s="31">
        <f t="shared" si="61"/>
        <v>0</v>
      </c>
      <c r="I187" s="19"/>
      <c r="J187" s="19"/>
      <c r="K187" s="19"/>
      <c r="L187" s="19"/>
      <c r="M187" s="19"/>
      <c r="N187" s="19"/>
      <c r="O187" s="19"/>
      <c r="P187" s="19"/>
      <c r="Q187" s="19"/>
      <c r="R187" s="19"/>
      <c r="S187" s="19"/>
      <c r="T187" s="19"/>
      <c r="U187" s="19"/>
      <c r="V187" s="19"/>
      <c r="W187" s="19"/>
      <c r="X187" s="19"/>
      <c r="Y187" s="31">
        <f t="shared" si="60"/>
        <v>0</v>
      </c>
      <c r="Z187" s="19"/>
      <c r="AA187" s="19"/>
      <c r="AB187" s="19"/>
      <c r="AC187" s="19"/>
      <c r="AD187" s="19"/>
      <c r="AE187" s="19"/>
      <c r="AF187" s="19"/>
      <c r="AG187" s="19"/>
      <c r="AH187" s="19"/>
      <c r="AI187" s="19"/>
      <c r="AJ187" s="19"/>
      <c r="AK187" s="19"/>
      <c r="AL187" s="19"/>
      <c r="AM187" s="19"/>
      <c r="AN187" s="19"/>
      <c r="AO187" s="19"/>
    </row>
    <row r="188" spans="1:43" hidden="1" x14ac:dyDescent="0.25">
      <c r="A188" s="58" t="s">
        <v>27</v>
      </c>
      <c r="B188" s="19"/>
      <c r="C188" s="19"/>
      <c r="D188" s="19"/>
      <c r="E188" s="19"/>
      <c r="F188" s="19"/>
      <c r="G188" s="19"/>
      <c r="H188" s="31">
        <f t="shared" si="61"/>
        <v>364.83800000000002</v>
      </c>
      <c r="I188" s="19"/>
      <c r="J188" s="19"/>
      <c r="K188" s="19"/>
      <c r="L188" s="19"/>
      <c r="M188" s="19"/>
      <c r="N188" s="19"/>
      <c r="O188" s="19"/>
      <c r="P188" s="19"/>
      <c r="Q188" s="19"/>
      <c r="R188" s="19"/>
      <c r="S188" s="19"/>
      <c r="T188" s="19"/>
      <c r="U188" s="19"/>
      <c r="V188" s="19"/>
      <c r="W188" s="19"/>
      <c r="X188" s="19"/>
      <c r="Y188" s="31">
        <f t="shared" si="60"/>
        <v>0</v>
      </c>
      <c r="Z188" s="19"/>
      <c r="AA188" s="19"/>
      <c r="AB188" s="19"/>
      <c r="AC188" s="19"/>
      <c r="AD188" s="19"/>
      <c r="AE188" s="19"/>
      <c r="AF188" s="19"/>
      <c r="AG188" s="19"/>
      <c r="AH188" s="19"/>
      <c r="AI188" s="19"/>
      <c r="AJ188" s="19"/>
      <c r="AK188" s="19"/>
      <c r="AL188" s="19"/>
      <c r="AM188" s="19"/>
      <c r="AN188" s="19"/>
      <c r="AO188" s="19"/>
    </row>
    <row r="189" spans="1:43" hidden="1" x14ac:dyDescent="0.25">
      <c r="A189" s="35" t="s">
        <v>23</v>
      </c>
      <c r="B189" s="19"/>
      <c r="C189" s="19"/>
      <c r="D189" s="19"/>
      <c r="E189" s="19"/>
      <c r="F189" s="19"/>
      <c r="G189" s="19"/>
      <c r="H189" s="31">
        <f t="shared" si="61"/>
        <v>25823.997999999996</v>
      </c>
      <c r="I189" s="19"/>
      <c r="J189" s="19"/>
      <c r="K189" s="19"/>
      <c r="L189" s="19"/>
      <c r="M189" s="19"/>
      <c r="N189" s="19"/>
      <c r="O189" s="19"/>
      <c r="P189" s="19"/>
      <c r="Q189" s="19"/>
      <c r="R189" s="19"/>
      <c r="S189" s="19"/>
      <c r="T189" s="19"/>
      <c r="U189" s="19"/>
      <c r="V189" s="19"/>
      <c r="W189" s="19"/>
      <c r="X189" s="19"/>
      <c r="Y189" s="31">
        <f t="shared" si="60"/>
        <v>0</v>
      </c>
      <c r="Z189" s="19"/>
      <c r="AA189" s="19"/>
      <c r="AB189" s="19"/>
      <c r="AC189" s="19"/>
      <c r="AD189" s="19"/>
      <c r="AE189" s="19"/>
      <c r="AF189" s="19"/>
      <c r="AG189" s="19"/>
      <c r="AH189" s="19"/>
      <c r="AI189" s="19"/>
      <c r="AJ189" s="19"/>
      <c r="AK189" s="19"/>
      <c r="AL189" s="19"/>
      <c r="AM189" s="19"/>
      <c r="AN189" s="19"/>
      <c r="AO189" s="19"/>
    </row>
    <row r="190" spans="1:43" ht="32.65" hidden="1" customHeight="1" x14ac:dyDescent="0.25">
      <c r="A190" s="96" t="s">
        <v>41</v>
      </c>
      <c r="B190" s="19"/>
      <c r="C190" s="19"/>
      <c r="D190" s="19"/>
      <c r="E190" s="19"/>
      <c r="F190" s="19"/>
      <c r="G190" s="19"/>
      <c r="H190" s="31" t="e">
        <f t="shared" si="61"/>
        <v>#REF!</v>
      </c>
      <c r="I190" s="19"/>
      <c r="J190" s="19"/>
      <c r="K190" s="19"/>
      <c r="L190" s="19"/>
      <c r="M190" s="19"/>
      <c r="N190" s="19"/>
      <c r="O190" s="19"/>
      <c r="P190" s="19"/>
      <c r="Q190" s="19"/>
      <c r="R190" s="19"/>
      <c r="S190" s="19"/>
      <c r="T190" s="19"/>
      <c r="U190" s="19"/>
      <c r="V190" s="19"/>
      <c r="W190" s="19"/>
      <c r="X190" s="19"/>
      <c r="Y190" s="31" t="e">
        <f>Y29+#REF!+Y184</f>
        <v>#REF!</v>
      </c>
      <c r="Z190" s="19"/>
      <c r="AA190" s="19"/>
      <c r="AB190" s="19"/>
      <c r="AC190" s="19"/>
      <c r="AD190" s="19"/>
      <c r="AE190" s="19"/>
      <c r="AF190" s="19"/>
      <c r="AG190" s="19"/>
      <c r="AH190" s="19"/>
      <c r="AI190" s="19"/>
      <c r="AJ190" s="19"/>
      <c r="AK190" s="19"/>
      <c r="AL190" s="19"/>
      <c r="AM190" s="19"/>
      <c r="AN190" s="19"/>
      <c r="AO190" s="19"/>
    </row>
    <row r="191" spans="1:43" hidden="1" x14ac:dyDescent="0.25">
      <c r="A191" s="35" t="s">
        <v>16</v>
      </c>
      <c r="B191" s="19"/>
      <c r="C191" s="19"/>
      <c r="D191" s="19"/>
      <c r="E191" s="19"/>
      <c r="F191" s="19"/>
      <c r="G191" s="19"/>
      <c r="H191" s="31">
        <f t="shared" si="61"/>
        <v>729.67600000000004</v>
      </c>
      <c r="I191" s="19"/>
      <c r="J191" s="19"/>
      <c r="K191" s="19"/>
      <c r="L191" s="19"/>
      <c r="M191" s="19"/>
      <c r="N191" s="19"/>
      <c r="O191" s="19"/>
      <c r="P191" s="19"/>
      <c r="Q191" s="19"/>
      <c r="R191" s="19"/>
      <c r="S191" s="19"/>
      <c r="T191" s="19"/>
      <c r="U191" s="19"/>
      <c r="V191" s="19"/>
      <c r="W191" s="19"/>
      <c r="X191" s="19"/>
      <c r="Y191" s="31" t="e">
        <f>Y30+#REF!+Y185</f>
        <v>#REF!</v>
      </c>
      <c r="Z191" s="19"/>
      <c r="AA191" s="19"/>
      <c r="AB191" s="19"/>
      <c r="AC191" s="19"/>
      <c r="AD191" s="19"/>
      <c r="AE191" s="19"/>
      <c r="AF191" s="19"/>
      <c r="AG191" s="19"/>
      <c r="AH191" s="19"/>
      <c r="AI191" s="19"/>
      <c r="AJ191" s="19"/>
      <c r="AK191" s="19"/>
      <c r="AL191" s="19"/>
      <c r="AM191" s="19"/>
      <c r="AN191" s="19"/>
      <c r="AO191" s="19"/>
    </row>
    <row r="192" spans="1:43" hidden="1" x14ac:dyDescent="0.25">
      <c r="A192" s="35" t="s">
        <v>28</v>
      </c>
      <c r="B192" s="19"/>
      <c r="C192" s="19"/>
      <c r="D192" s="19"/>
      <c r="E192" s="19"/>
      <c r="F192" s="19"/>
      <c r="G192" s="19"/>
      <c r="H192" s="31">
        <f t="shared" si="61"/>
        <v>25823.997999999996</v>
      </c>
      <c r="I192" s="19"/>
      <c r="J192" s="19"/>
      <c r="K192" s="19"/>
      <c r="L192" s="19"/>
      <c r="M192" s="19"/>
      <c r="N192" s="19"/>
      <c r="O192" s="19"/>
      <c r="P192" s="19"/>
      <c r="Q192" s="19"/>
      <c r="R192" s="19"/>
      <c r="S192" s="19"/>
      <c r="T192" s="19"/>
      <c r="U192" s="19"/>
      <c r="V192" s="19"/>
      <c r="W192" s="19"/>
      <c r="X192" s="19"/>
      <c r="Y192" s="31" t="e">
        <f>Y31+#REF!+Y186</f>
        <v>#REF!</v>
      </c>
      <c r="Z192" s="19"/>
      <c r="AA192" s="19"/>
      <c r="AB192" s="19"/>
      <c r="AC192" s="19"/>
      <c r="AD192" s="19"/>
      <c r="AE192" s="19"/>
      <c r="AF192" s="19"/>
      <c r="AG192" s="19"/>
      <c r="AH192" s="19"/>
      <c r="AI192" s="19"/>
      <c r="AJ192" s="19"/>
      <c r="AK192" s="19"/>
      <c r="AL192" s="19"/>
      <c r="AM192" s="19"/>
      <c r="AN192" s="19"/>
      <c r="AO192" s="19"/>
    </row>
    <row r="193" spans="1:43" hidden="1" x14ac:dyDescent="0.25">
      <c r="A193" s="35" t="s">
        <v>15</v>
      </c>
      <c r="B193" s="19"/>
      <c r="C193" s="19"/>
      <c r="D193" s="19"/>
      <c r="E193" s="19"/>
      <c r="F193" s="19"/>
      <c r="G193" s="19"/>
      <c r="H193" s="31">
        <f t="shared" si="61"/>
        <v>0</v>
      </c>
      <c r="I193" s="19"/>
      <c r="J193" s="19"/>
      <c r="K193" s="19"/>
      <c r="L193" s="19"/>
      <c r="M193" s="19"/>
      <c r="N193" s="19"/>
      <c r="O193" s="19"/>
      <c r="P193" s="19"/>
      <c r="Q193" s="19"/>
      <c r="R193" s="19"/>
      <c r="S193" s="19"/>
      <c r="T193" s="19"/>
      <c r="U193" s="19"/>
      <c r="V193" s="19"/>
      <c r="W193" s="19"/>
      <c r="X193" s="19"/>
      <c r="Y193" s="31" t="e">
        <f>Y32+#REF!+Y187</f>
        <v>#REF!</v>
      </c>
      <c r="Z193" s="19"/>
      <c r="AA193" s="19"/>
      <c r="AB193" s="19"/>
      <c r="AC193" s="19"/>
      <c r="AD193" s="19"/>
      <c r="AE193" s="19"/>
      <c r="AF193" s="19"/>
      <c r="AG193" s="19"/>
      <c r="AH193" s="19"/>
      <c r="AI193" s="19"/>
      <c r="AJ193" s="19"/>
      <c r="AK193" s="19"/>
      <c r="AL193" s="19"/>
      <c r="AM193" s="19"/>
      <c r="AN193" s="19"/>
      <c r="AO193" s="19"/>
    </row>
    <row r="194" spans="1:43" hidden="1" x14ac:dyDescent="0.25">
      <c r="A194" s="58" t="s">
        <v>27</v>
      </c>
      <c r="B194" s="19"/>
      <c r="C194" s="19"/>
      <c r="D194" s="19"/>
      <c r="E194" s="19"/>
      <c r="F194" s="19"/>
      <c r="G194" s="19"/>
      <c r="H194" s="31">
        <f t="shared" si="61"/>
        <v>729.67600000000004</v>
      </c>
      <c r="I194" s="19"/>
      <c r="J194" s="19"/>
      <c r="K194" s="19"/>
      <c r="L194" s="19"/>
      <c r="M194" s="19"/>
      <c r="N194" s="19"/>
      <c r="O194" s="19"/>
      <c r="P194" s="19"/>
      <c r="Q194" s="19"/>
      <c r="R194" s="19"/>
      <c r="S194" s="19"/>
      <c r="T194" s="19"/>
      <c r="U194" s="19"/>
      <c r="V194" s="19"/>
      <c r="W194" s="19"/>
      <c r="X194" s="19"/>
      <c r="Y194" s="31" t="e">
        <f>Y33+#REF!+Y188</f>
        <v>#REF!</v>
      </c>
      <c r="Z194" s="19"/>
      <c r="AA194" s="19"/>
      <c r="AB194" s="19"/>
      <c r="AC194" s="19"/>
      <c r="AD194" s="19"/>
      <c r="AE194" s="19"/>
      <c r="AF194" s="19"/>
      <c r="AG194" s="19"/>
      <c r="AH194" s="19"/>
      <c r="AI194" s="19"/>
      <c r="AJ194" s="19"/>
      <c r="AK194" s="19"/>
      <c r="AL194" s="19"/>
      <c r="AM194" s="19"/>
      <c r="AN194" s="19"/>
      <c r="AO194" s="19"/>
    </row>
    <row r="195" spans="1:43" hidden="1" x14ac:dyDescent="0.25">
      <c r="A195" s="35" t="s">
        <v>23</v>
      </c>
      <c r="B195" s="19"/>
      <c r="C195" s="19"/>
      <c r="D195" s="19"/>
      <c r="E195" s="19"/>
      <c r="F195" s="19"/>
      <c r="G195" s="19"/>
      <c r="H195" s="31">
        <f t="shared" si="61"/>
        <v>25823.997999999996</v>
      </c>
      <c r="I195" s="19"/>
      <c r="J195" s="19"/>
      <c r="K195" s="19"/>
      <c r="L195" s="19"/>
      <c r="M195" s="19"/>
      <c r="N195" s="19"/>
      <c r="O195" s="19"/>
      <c r="P195" s="19"/>
      <c r="Q195" s="19"/>
      <c r="R195" s="19"/>
      <c r="S195" s="19"/>
      <c r="T195" s="19"/>
      <c r="U195" s="19"/>
      <c r="V195" s="19"/>
      <c r="W195" s="19"/>
      <c r="X195" s="19"/>
      <c r="Y195" s="31" t="e">
        <f>Y34+#REF!+Y189</f>
        <v>#REF!</v>
      </c>
      <c r="Z195" s="19"/>
      <c r="AA195" s="19"/>
      <c r="AB195" s="19"/>
      <c r="AC195" s="19"/>
      <c r="AD195" s="19"/>
      <c r="AE195" s="19"/>
      <c r="AF195" s="19"/>
      <c r="AG195" s="19"/>
      <c r="AH195" s="19"/>
      <c r="AI195" s="19"/>
      <c r="AJ195" s="19"/>
      <c r="AK195" s="19"/>
      <c r="AL195" s="19"/>
      <c r="AM195" s="19"/>
      <c r="AN195" s="19"/>
      <c r="AO195" s="19"/>
    </row>
    <row r="196" spans="1:43" hidden="1" x14ac:dyDescent="0.25">
      <c r="A196" s="97" t="s">
        <v>42</v>
      </c>
      <c r="H196" s="31" t="e">
        <f t="shared" si="61"/>
        <v>#REF!</v>
      </c>
      <c r="Y196" s="31" t="e">
        <f t="shared" ref="Y196:Y201" si="62">Y35+Y145+Y190</f>
        <v>#REF!</v>
      </c>
    </row>
    <row r="197" spans="1:43" hidden="1" x14ac:dyDescent="0.25">
      <c r="A197" s="35" t="s">
        <v>16</v>
      </c>
      <c r="H197" s="31">
        <f t="shared" si="61"/>
        <v>1094.5140000000001</v>
      </c>
      <c r="Y197" s="31" t="e">
        <f t="shared" si="62"/>
        <v>#REF!</v>
      </c>
    </row>
    <row r="198" spans="1:43" hidden="1" x14ac:dyDescent="0.25">
      <c r="A198" s="35" t="s">
        <v>28</v>
      </c>
      <c r="H198" s="31">
        <f t="shared" si="61"/>
        <v>25823.997999999996</v>
      </c>
      <c r="Y198" s="31" t="e">
        <f t="shared" si="62"/>
        <v>#REF!</v>
      </c>
    </row>
    <row r="199" spans="1:43" hidden="1" x14ac:dyDescent="0.25">
      <c r="A199" s="35" t="s">
        <v>15</v>
      </c>
      <c r="H199" s="31">
        <f t="shared" si="61"/>
        <v>0</v>
      </c>
      <c r="Y199" s="31" t="e">
        <f t="shared" si="62"/>
        <v>#REF!</v>
      </c>
    </row>
    <row r="200" spans="1:43" hidden="1" x14ac:dyDescent="0.25">
      <c r="A200" s="58" t="s">
        <v>27</v>
      </c>
      <c r="H200" s="31">
        <f t="shared" si="61"/>
        <v>1094.5140000000001</v>
      </c>
      <c r="Y200" s="31" t="e">
        <f t="shared" si="62"/>
        <v>#REF!</v>
      </c>
    </row>
    <row r="201" spans="1:43" hidden="1" x14ac:dyDescent="0.25">
      <c r="A201" s="35" t="s">
        <v>23</v>
      </c>
      <c r="H201" s="31">
        <f t="shared" si="61"/>
        <v>25823.997999999996</v>
      </c>
      <c r="Y201" s="31" t="e">
        <f t="shared" si="62"/>
        <v>#REF!</v>
      </c>
    </row>
    <row r="202" spans="1:43" ht="33" x14ac:dyDescent="0.25">
      <c r="A202" s="98" t="s">
        <v>49</v>
      </c>
      <c r="B202" s="99">
        <f>B203+B204+B205+B207</f>
        <v>526118.56599999999</v>
      </c>
      <c r="C202" s="99">
        <f>C203+C204+C205+C207</f>
        <v>72817.677999999985</v>
      </c>
      <c r="D202" s="99">
        <f>D203+D204+D205+D207</f>
        <v>57692.547999999995</v>
      </c>
      <c r="E202" s="99">
        <f>E203+E204+E205+E207</f>
        <v>57692.547999999995</v>
      </c>
      <c r="F202" s="99">
        <f>IFERROR(E202/B202%,0)</f>
        <v>10.96569323501121</v>
      </c>
      <c r="G202" s="99">
        <f>IFERROR(E202/C202%,0)</f>
        <v>79.228766399280133</v>
      </c>
      <c r="H202" s="99">
        <f>H203+H204+H205+H207</f>
        <v>25823.997999999996</v>
      </c>
      <c r="I202" s="99">
        <f t="shared" ref="I202:AP202" si="63">I203+I204+I205+I207</f>
        <v>264</v>
      </c>
      <c r="J202" s="99">
        <f t="shared" si="63"/>
        <v>13413.662999999999</v>
      </c>
      <c r="K202" s="99">
        <f t="shared" si="63"/>
        <v>24387.784999999996</v>
      </c>
      <c r="L202" s="99">
        <f t="shared" si="63"/>
        <v>0</v>
      </c>
      <c r="M202" s="99">
        <f t="shared" si="63"/>
        <v>26222.239999999998</v>
      </c>
      <c r="N202" s="99">
        <f t="shared" si="63"/>
        <v>25481.554999999997</v>
      </c>
      <c r="O202" s="99">
        <f t="shared" si="63"/>
        <v>0</v>
      </c>
      <c r="P202" s="99">
        <f t="shared" si="63"/>
        <v>18056.645</v>
      </c>
      <c r="Q202" s="99">
        <f t="shared" si="63"/>
        <v>27977.98</v>
      </c>
      <c r="R202" s="99">
        <f t="shared" si="63"/>
        <v>0</v>
      </c>
      <c r="S202" s="99">
        <f t="shared" si="63"/>
        <v>0</v>
      </c>
      <c r="T202" s="99">
        <f t="shared" si="63"/>
        <v>20352.379999999997</v>
      </c>
      <c r="U202" s="99">
        <f t="shared" si="63"/>
        <v>0</v>
      </c>
      <c r="V202" s="99">
        <f t="shared" si="63"/>
        <v>0</v>
      </c>
      <c r="W202" s="99">
        <f t="shared" si="63"/>
        <v>18154.14</v>
      </c>
      <c r="X202" s="99">
        <f t="shared" si="63"/>
        <v>0</v>
      </c>
      <c r="Y202" s="99">
        <f t="shared" si="63"/>
        <v>0</v>
      </c>
      <c r="Z202" s="99">
        <f t="shared" si="63"/>
        <v>29564.724999999999</v>
      </c>
      <c r="AA202" s="99">
        <f t="shared" si="63"/>
        <v>0</v>
      </c>
      <c r="AB202" s="99">
        <f t="shared" si="63"/>
        <v>0</v>
      </c>
      <c r="AC202" s="99">
        <f t="shared" si="63"/>
        <v>26620.5</v>
      </c>
      <c r="AD202" s="99">
        <f t="shared" si="63"/>
        <v>0</v>
      </c>
      <c r="AE202" s="99">
        <f t="shared" si="63"/>
        <v>0</v>
      </c>
      <c r="AF202" s="99">
        <f t="shared" si="63"/>
        <v>42966.459999999992</v>
      </c>
      <c r="AG202" s="99">
        <f t="shared" si="63"/>
        <v>0</v>
      </c>
      <c r="AH202" s="99">
        <f t="shared" si="63"/>
        <v>0</v>
      </c>
      <c r="AI202" s="99">
        <f t="shared" si="63"/>
        <v>48546.87</v>
      </c>
      <c r="AJ202" s="99">
        <f t="shared" si="63"/>
        <v>0</v>
      </c>
      <c r="AK202" s="99">
        <f t="shared" si="63"/>
        <v>0</v>
      </c>
      <c r="AL202" s="99">
        <f t="shared" si="63"/>
        <v>27376.080000000002</v>
      </c>
      <c r="AM202" s="99">
        <f t="shared" si="63"/>
        <v>0</v>
      </c>
      <c r="AN202" s="99">
        <f t="shared" si="63"/>
        <v>0</v>
      </c>
      <c r="AO202" s="99">
        <f t="shared" si="63"/>
        <v>208866.09299999999</v>
      </c>
      <c r="AP202" s="99">
        <f t="shared" si="63"/>
        <v>0</v>
      </c>
      <c r="AQ202" s="100"/>
    </row>
    <row r="203" spans="1:43" x14ac:dyDescent="0.25">
      <c r="A203" s="35" t="s">
        <v>16</v>
      </c>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101"/>
    </row>
    <row r="204" spans="1:43" x14ac:dyDescent="0.25">
      <c r="A204" s="35" t="s">
        <v>28</v>
      </c>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101"/>
    </row>
    <row r="205" spans="1:43" x14ac:dyDescent="0.25">
      <c r="A205" s="35" t="s">
        <v>15</v>
      </c>
      <c r="B205" s="31">
        <f>SUM(B18,B134,B151,B171)</f>
        <v>301709.28599999996</v>
      </c>
      <c r="C205" s="31">
        <f>SUM(C18,C134,C151,C171)</f>
        <v>72817.677999999985</v>
      </c>
      <c r="D205" s="31">
        <f>SUM(D18,D134,D151,D171)</f>
        <v>57692.547999999995</v>
      </c>
      <c r="E205" s="31">
        <f>SUM(E18,E134,E151,E171)</f>
        <v>57692.547999999995</v>
      </c>
      <c r="F205" s="3">
        <f>IFERROR(E205/B205%,0)</f>
        <v>19.121900013379104</v>
      </c>
      <c r="G205" s="3">
        <f>IFERROR(E205/C205%,0)</f>
        <v>79.228766399280133</v>
      </c>
      <c r="H205" s="31">
        <f t="shared" ref="H205:AP205" si="64">SUM(H18,H134,H151,H171)</f>
        <v>25823.997999999996</v>
      </c>
      <c r="I205" s="31">
        <f t="shared" si="64"/>
        <v>264</v>
      </c>
      <c r="J205" s="31">
        <f t="shared" si="64"/>
        <v>13413.662999999999</v>
      </c>
      <c r="K205" s="31">
        <f t="shared" si="64"/>
        <v>24387.784999999996</v>
      </c>
      <c r="L205" s="31">
        <f t="shared" si="64"/>
        <v>0</v>
      </c>
      <c r="M205" s="31">
        <f t="shared" si="64"/>
        <v>26222.239999999998</v>
      </c>
      <c r="N205" s="31">
        <f t="shared" si="64"/>
        <v>25481.554999999997</v>
      </c>
      <c r="O205" s="31">
        <f t="shared" si="64"/>
        <v>0</v>
      </c>
      <c r="P205" s="31">
        <f t="shared" si="64"/>
        <v>18056.645</v>
      </c>
      <c r="Q205" s="31">
        <f t="shared" si="64"/>
        <v>27977.98</v>
      </c>
      <c r="R205" s="31">
        <f t="shared" si="64"/>
        <v>0</v>
      </c>
      <c r="S205" s="31">
        <f t="shared" si="64"/>
        <v>0</v>
      </c>
      <c r="T205" s="31">
        <f t="shared" si="64"/>
        <v>20352.379999999997</v>
      </c>
      <c r="U205" s="31">
        <f t="shared" si="64"/>
        <v>0</v>
      </c>
      <c r="V205" s="31">
        <f t="shared" si="64"/>
        <v>0</v>
      </c>
      <c r="W205" s="31">
        <f t="shared" si="64"/>
        <v>18154.14</v>
      </c>
      <c r="X205" s="31">
        <f t="shared" si="64"/>
        <v>0</v>
      </c>
      <c r="Y205" s="31">
        <f t="shared" si="64"/>
        <v>0</v>
      </c>
      <c r="Z205" s="31">
        <f t="shared" si="64"/>
        <v>24924.394999999997</v>
      </c>
      <c r="AA205" s="31">
        <f t="shared" si="64"/>
        <v>0</v>
      </c>
      <c r="AB205" s="31">
        <f t="shared" si="64"/>
        <v>0</v>
      </c>
      <c r="AC205" s="31">
        <f t="shared" si="64"/>
        <v>15106.589999999998</v>
      </c>
      <c r="AD205" s="31">
        <f t="shared" si="64"/>
        <v>0</v>
      </c>
      <c r="AE205" s="31">
        <f t="shared" si="64"/>
        <v>0</v>
      </c>
      <c r="AF205" s="31">
        <f t="shared" si="64"/>
        <v>26215.849999999995</v>
      </c>
      <c r="AG205" s="31">
        <f t="shared" si="64"/>
        <v>0</v>
      </c>
      <c r="AH205" s="31">
        <f t="shared" si="64"/>
        <v>0</v>
      </c>
      <c r="AI205" s="31">
        <f t="shared" si="64"/>
        <v>27624.780000000002</v>
      </c>
      <c r="AJ205" s="31">
        <f t="shared" si="64"/>
        <v>0</v>
      </c>
      <c r="AK205" s="31">
        <f t="shared" si="64"/>
        <v>0</v>
      </c>
      <c r="AL205" s="31">
        <f t="shared" si="64"/>
        <v>17651.86</v>
      </c>
      <c r="AM205" s="31">
        <f t="shared" si="64"/>
        <v>0</v>
      </c>
      <c r="AN205" s="31">
        <f t="shared" si="64"/>
        <v>0</v>
      </c>
      <c r="AO205" s="31">
        <f t="shared" si="64"/>
        <v>48007.972999999998</v>
      </c>
      <c r="AP205" s="31">
        <f t="shared" si="64"/>
        <v>0</v>
      </c>
      <c r="AQ205" s="101"/>
    </row>
    <row r="206" spans="1:43" s="46" customFormat="1" x14ac:dyDescent="0.25">
      <c r="A206" s="40" t="s">
        <v>27</v>
      </c>
      <c r="B206" s="31"/>
      <c r="C206" s="31"/>
      <c r="D206" s="31"/>
      <c r="E206" s="31"/>
      <c r="F206" s="3"/>
      <c r="G206" s="3"/>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101"/>
    </row>
    <row r="207" spans="1:43" x14ac:dyDescent="0.25">
      <c r="A207" s="35" t="s">
        <v>23</v>
      </c>
      <c r="B207" s="31">
        <f>SUM(B20,B136,B153,B173)</f>
        <v>224409.28</v>
      </c>
      <c r="C207" s="31">
        <f>SUM(C20,C136,C153,C173)</f>
        <v>0</v>
      </c>
      <c r="D207" s="31">
        <f>SUM(D20,D136,D153,D173)</f>
        <v>0</v>
      </c>
      <c r="E207" s="31">
        <f>SUM(E20,E136,E153,E173)</f>
        <v>0</v>
      </c>
      <c r="F207" s="3">
        <f t="shared" ref="F207" si="65">IFERROR(E207/B207%,0)</f>
        <v>0</v>
      </c>
      <c r="G207" s="3">
        <f t="shared" ref="G207" si="66">IFERROR(E207/C207%,0)</f>
        <v>0</v>
      </c>
      <c r="H207" s="31">
        <f t="shared" ref="H207:AP207" si="67">SUM(H20,H136,H153,H173)</f>
        <v>0</v>
      </c>
      <c r="I207" s="31">
        <f t="shared" si="67"/>
        <v>0</v>
      </c>
      <c r="J207" s="31">
        <f t="shared" si="67"/>
        <v>0</v>
      </c>
      <c r="K207" s="31">
        <f t="shared" si="67"/>
        <v>0</v>
      </c>
      <c r="L207" s="31">
        <f t="shared" si="67"/>
        <v>0</v>
      </c>
      <c r="M207" s="31">
        <f t="shared" si="67"/>
        <v>0</v>
      </c>
      <c r="N207" s="31">
        <f t="shared" si="67"/>
        <v>0</v>
      </c>
      <c r="O207" s="31">
        <f t="shared" si="67"/>
        <v>0</v>
      </c>
      <c r="P207" s="31">
        <f t="shared" si="67"/>
        <v>0</v>
      </c>
      <c r="Q207" s="31">
        <f t="shared" si="67"/>
        <v>0</v>
      </c>
      <c r="R207" s="31">
        <f t="shared" si="67"/>
        <v>0</v>
      </c>
      <c r="S207" s="31">
        <f t="shared" si="67"/>
        <v>0</v>
      </c>
      <c r="T207" s="31">
        <f t="shared" si="67"/>
        <v>0</v>
      </c>
      <c r="U207" s="31">
        <f t="shared" si="67"/>
        <v>0</v>
      </c>
      <c r="V207" s="31">
        <f t="shared" si="67"/>
        <v>0</v>
      </c>
      <c r="W207" s="31">
        <f t="shared" si="67"/>
        <v>0</v>
      </c>
      <c r="X207" s="31">
        <f t="shared" si="67"/>
        <v>0</v>
      </c>
      <c r="Y207" s="31">
        <f t="shared" si="67"/>
        <v>0</v>
      </c>
      <c r="Z207" s="31">
        <f t="shared" si="67"/>
        <v>4640.33</v>
      </c>
      <c r="AA207" s="31">
        <f t="shared" si="67"/>
        <v>0</v>
      </c>
      <c r="AB207" s="31">
        <f t="shared" si="67"/>
        <v>0</v>
      </c>
      <c r="AC207" s="31">
        <f t="shared" si="67"/>
        <v>11513.91</v>
      </c>
      <c r="AD207" s="31">
        <f t="shared" si="67"/>
        <v>0</v>
      </c>
      <c r="AE207" s="31">
        <f t="shared" si="67"/>
        <v>0</v>
      </c>
      <c r="AF207" s="31">
        <f t="shared" si="67"/>
        <v>16750.61</v>
      </c>
      <c r="AG207" s="31">
        <f t="shared" si="67"/>
        <v>0</v>
      </c>
      <c r="AH207" s="31">
        <f t="shared" si="67"/>
        <v>0</v>
      </c>
      <c r="AI207" s="31">
        <f t="shared" si="67"/>
        <v>20922.09</v>
      </c>
      <c r="AJ207" s="31">
        <f t="shared" si="67"/>
        <v>0</v>
      </c>
      <c r="AK207" s="31">
        <f t="shared" si="67"/>
        <v>0</v>
      </c>
      <c r="AL207" s="31">
        <f t="shared" si="67"/>
        <v>9724.2199999999993</v>
      </c>
      <c r="AM207" s="31">
        <f t="shared" si="67"/>
        <v>0</v>
      </c>
      <c r="AN207" s="31">
        <f t="shared" si="67"/>
        <v>0</v>
      </c>
      <c r="AO207" s="31">
        <f t="shared" si="67"/>
        <v>160858.12</v>
      </c>
      <c r="AP207" s="31">
        <f t="shared" si="67"/>
        <v>0</v>
      </c>
      <c r="AQ207" s="102"/>
    </row>
    <row r="208" spans="1:43" x14ac:dyDescent="0.25">
      <c r="A208" s="103"/>
    </row>
    <row r="210" spans="1:35" x14ac:dyDescent="0.25">
      <c r="A210" s="104" t="s">
        <v>44</v>
      </c>
      <c r="B210" s="104"/>
      <c r="C210" s="104"/>
      <c r="D210" s="104"/>
      <c r="E210" s="104"/>
      <c r="F210" s="116" t="s">
        <v>24</v>
      </c>
      <c r="G210" s="116"/>
      <c r="H210" s="116"/>
      <c r="I210" s="116"/>
      <c r="J210" s="116"/>
      <c r="K210" s="116"/>
      <c r="L210" s="116"/>
      <c r="M210" s="116"/>
      <c r="N210" s="104"/>
      <c r="W210" s="104"/>
      <c r="X210" s="104"/>
      <c r="Y210" s="104"/>
      <c r="Z210" s="104"/>
      <c r="AA210" s="104"/>
      <c r="AB210" s="104"/>
      <c r="AC210" s="104"/>
      <c r="AD210" s="104"/>
      <c r="AE210" s="104"/>
      <c r="AF210" s="104"/>
      <c r="AG210" s="104"/>
      <c r="AH210" s="104"/>
      <c r="AI210" s="104"/>
    </row>
    <row r="213" spans="1:35" x14ac:dyDescent="0.25">
      <c r="A213" s="105"/>
      <c r="B213" s="116" t="s">
        <v>48</v>
      </c>
      <c r="C213" s="116"/>
      <c r="F213" s="117"/>
      <c r="G213" s="117"/>
      <c r="H213" s="116" t="s">
        <v>43</v>
      </c>
      <c r="I213" s="116"/>
      <c r="J213" s="116"/>
      <c r="K213" s="116"/>
      <c r="L213" s="116"/>
      <c r="M213" s="116"/>
      <c r="N213" s="116"/>
    </row>
  </sheetData>
  <mergeCells count="48">
    <mergeCell ref="AQ145:AQ150"/>
    <mergeCell ref="A157:AP157"/>
    <mergeCell ref="AQ159:AQ164"/>
    <mergeCell ref="AQ165:AQ170"/>
    <mergeCell ref="F210:M210"/>
    <mergeCell ref="B213:C213"/>
    <mergeCell ref="F213:G213"/>
    <mergeCell ref="H213:N213"/>
    <mergeCell ref="AQ107:AQ112"/>
    <mergeCell ref="AQ113:AQ118"/>
    <mergeCell ref="AQ119:AQ124"/>
    <mergeCell ref="AQ131:AQ136"/>
    <mergeCell ref="A137:AP137"/>
    <mergeCell ref="AQ139:AQ144"/>
    <mergeCell ref="AQ71:AQ75"/>
    <mergeCell ref="AQ76:AQ82"/>
    <mergeCell ref="AQ83:AQ88"/>
    <mergeCell ref="AQ89:AQ94"/>
    <mergeCell ref="AQ95:AQ100"/>
    <mergeCell ref="AQ101:AQ106"/>
    <mergeCell ref="AQ23:AQ28"/>
    <mergeCell ref="AQ29:AQ34"/>
    <mergeCell ref="AQ35:AQ40"/>
    <mergeCell ref="AQ41:AQ46"/>
    <mergeCell ref="AQ59:AQ64"/>
    <mergeCell ref="AQ65:AQ70"/>
    <mergeCell ref="AI3:AK3"/>
    <mergeCell ref="AL3:AN3"/>
    <mergeCell ref="AO3:AP3"/>
    <mergeCell ref="A6:AP6"/>
    <mergeCell ref="AQ8:AQ20"/>
    <mergeCell ref="A21:AP21"/>
    <mergeCell ref="Q3:S3"/>
    <mergeCell ref="T3:V3"/>
    <mergeCell ref="W3:Y3"/>
    <mergeCell ref="Z3:AB3"/>
    <mergeCell ref="AC3:AE3"/>
    <mergeCell ref="AF3:AH3"/>
    <mergeCell ref="A1:AO1"/>
    <mergeCell ref="A3:A4"/>
    <mergeCell ref="B3:B4"/>
    <mergeCell ref="C3:C4"/>
    <mergeCell ref="D3:D4"/>
    <mergeCell ref="E3:E4"/>
    <mergeCell ref="F3:G3"/>
    <mergeCell ref="H3:J3"/>
    <mergeCell ref="K3:M3"/>
    <mergeCell ref="N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01.04.2023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2023-04-06T10:38:41Z</dcterms:modified>
</cp:coreProperties>
</file>