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I26" i="1" s="1"/>
  <c r="E26" i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E25" i="1"/>
  <c r="G24" i="1"/>
  <c r="I24" i="1" s="1"/>
  <c r="F24" i="1"/>
  <c r="F23" i="1" s="1"/>
  <c r="E24" i="1"/>
  <c r="D24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E23" i="1"/>
  <c r="D23" i="1"/>
  <c r="G21" i="1"/>
  <c r="I21" i="1" s="1"/>
  <c r="E21" i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E20" i="1"/>
  <c r="G19" i="1"/>
  <c r="I19" i="1" s="1"/>
  <c r="F19" i="1"/>
  <c r="F18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D18" i="1"/>
  <c r="G17" i="1"/>
  <c r="I17" i="1" s="1"/>
  <c r="E17" i="1"/>
  <c r="D17" i="1"/>
  <c r="D16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G15" i="1"/>
  <c r="I15" i="1" s="1"/>
  <c r="F15" i="1"/>
  <c r="F14" i="1" s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D14" i="1"/>
  <c r="G13" i="1"/>
  <c r="I13" i="1" s="1"/>
  <c r="E13" i="1"/>
  <c r="D13" i="1"/>
  <c r="D12" i="1" s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E12" i="1"/>
  <c r="AG11" i="1"/>
  <c r="AF11" i="1"/>
  <c r="AF10" i="1" s="1"/>
  <c r="AE11" i="1"/>
  <c r="AE8" i="1" s="1"/>
  <c r="AE7" i="1" s="1"/>
  <c r="AD11" i="1"/>
  <c r="AD8" i="1" s="1"/>
  <c r="AD7" i="1" s="1"/>
  <c r="AC11" i="1"/>
  <c r="AB11" i="1"/>
  <c r="AA11" i="1"/>
  <c r="AA10" i="1" s="1"/>
  <c r="Z11" i="1"/>
  <c r="Y11" i="1"/>
  <c r="X11" i="1"/>
  <c r="X10" i="1" s="1"/>
  <c r="W11" i="1"/>
  <c r="W8" i="1" s="1"/>
  <c r="W7" i="1" s="1"/>
  <c r="V11" i="1"/>
  <c r="V8" i="1" s="1"/>
  <c r="V7" i="1" s="1"/>
  <c r="U11" i="1"/>
  <c r="T11" i="1"/>
  <c r="S11" i="1"/>
  <c r="S10" i="1" s="1"/>
  <c r="R11" i="1"/>
  <c r="Q11" i="1"/>
  <c r="P11" i="1"/>
  <c r="P10" i="1" s="1"/>
  <c r="O11" i="1"/>
  <c r="O8" i="1" s="1"/>
  <c r="O7" i="1" s="1"/>
  <c r="N11" i="1"/>
  <c r="D11" i="1" s="1"/>
  <c r="D10" i="1" s="1"/>
  <c r="M11" i="1"/>
  <c r="L11" i="1"/>
  <c r="E11" i="1" s="1"/>
  <c r="E10" i="1" s="1"/>
  <c r="K11" i="1"/>
  <c r="K10" i="1" s="1"/>
  <c r="J11" i="1"/>
  <c r="G11" i="1"/>
  <c r="F11" i="1"/>
  <c r="F10" i="1" s="1"/>
  <c r="AG10" i="1"/>
  <c r="AC10" i="1"/>
  <c r="AB10" i="1"/>
  <c r="Z10" i="1"/>
  <c r="Y10" i="1"/>
  <c r="U10" i="1"/>
  <c r="T10" i="1"/>
  <c r="R10" i="1"/>
  <c r="Q10" i="1"/>
  <c r="M10" i="1"/>
  <c r="L10" i="1"/>
  <c r="J10" i="1"/>
  <c r="AG8" i="1"/>
  <c r="AF8" i="1"/>
  <c r="AC8" i="1"/>
  <c r="AB8" i="1"/>
  <c r="AB7" i="1" s="1"/>
  <c r="AA8" i="1"/>
  <c r="AA7" i="1" s="1"/>
  <c r="Z8" i="1"/>
  <c r="Z7" i="1" s="1"/>
  <c r="Y8" i="1"/>
  <c r="X8" i="1"/>
  <c r="U8" i="1"/>
  <c r="T8" i="1"/>
  <c r="T7" i="1" s="1"/>
  <c r="S8" i="1"/>
  <c r="S7" i="1" s="1"/>
  <c r="R8" i="1"/>
  <c r="R7" i="1" s="1"/>
  <c r="Q8" i="1"/>
  <c r="P8" i="1"/>
  <c r="M8" i="1"/>
  <c r="L8" i="1"/>
  <c r="L7" i="1" s="1"/>
  <c r="K8" i="1"/>
  <c r="G8" i="1" s="1"/>
  <c r="J8" i="1"/>
  <c r="J7" i="1" s="1"/>
  <c r="AG7" i="1"/>
  <c r="AF7" i="1"/>
  <c r="AC7" i="1"/>
  <c r="Y7" i="1"/>
  <c r="X7" i="1"/>
  <c r="U7" i="1"/>
  <c r="Q7" i="1"/>
  <c r="P7" i="1"/>
  <c r="M7" i="1"/>
  <c r="I11" i="1" l="1"/>
  <c r="G7" i="1"/>
  <c r="V10" i="1"/>
  <c r="AD10" i="1"/>
  <c r="H15" i="1"/>
  <c r="H19" i="1"/>
  <c r="H24" i="1"/>
  <c r="D8" i="1"/>
  <c r="D7" i="1" s="1"/>
  <c r="N10" i="1"/>
  <c r="H11" i="1"/>
  <c r="K7" i="1"/>
  <c r="G10" i="1"/>
  <c r="O10" i="1"/>
  <c r="W10" i="1"/>
  <c r="AE10" i="1"/>
  <c r="G14" i="1"/>
  <c r="G18" i="1"/>
  <c r="G23" i="1"/>
  <c r="F8" i="1"/>
  <c r="F7" i="1" s="1"/>
  <c r="N8" i="1"/>
  <c r="N7" i="1" s="1"/>
  <c r="F13" i="1"/>
  <c r="F12" i="1" s="1"/>
  <c r="F17" i="1"/>
  <c r="F16" i="1" s="1"/>
  <c r="F21" i="1"/>
  <c r="F20" i="1" s="1"/>
  <c r="F26" i="1"/>
  <c r="F25" i="1" s="1"/>
  <c r="H13" i="1"/>
  <c r="H17" i="1"/>
  <c r="H21" i="1"/>
  <c r="H26" i="1"/>
  <c r="G12" i="1"/>
  <c r="G16" i="1"/>
  <c r="G20" i="1"/>
  <c r="G25" i="1"/>
  <c r="H16" i="1" l="1"/>
  <c r="I16" i="1"/>
  <c r="H12" i="1"/>
  <c r="I12" i="1"/>
  <c r="E8" i="1"/>
  <c r="H20" i="1"/>
  <c r="I20" i="1"/>
  <c r="I10" i="1"/>
  <c r="H10" i="1"/>
  <c r="I23" i="1"/>
  <c r="H23" i="1"/>
  <c r="I18" i="1"/>
  <c r="H18" i="1"/>
  <c r="H8" i="1"/>
  <c r="H25" i="1"/>
  <c r="I25" i="1"/>
  <c r="I14" i="1"/>
  <c r="H14" i="1"/>
  <c r="H7" i="1"/>
  <c r="E7" i="1" l="1"/>
  <c r="I7" i="1" s="1"/>
  <c r="I8" i="1"/>
</calcChain>
</file>

<file path=xl/sharedStrings.xml><?xml version="1.0" encoding="utf-8"?>
<sst xmlns="http://schemas.openxmlformats.org/spreadsheetml/2006/main" count="89" uniqueCount="47">
  <si>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</si>
  <si>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</si>
  <si>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</si>
  <si>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</si>
  <si>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</si>
  <si>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</si>
  <si>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</si>
  <si>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</si>
  <si>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</si>
  <si>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</si>
  <si>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</si>
  <si>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</si>
  <si>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</si>
  <si>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</si>
  <si>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</si>
  <si>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</si>
  <si>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</si>
  <si>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</si>
  <si>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</si>
  <si>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</si>
  <si>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</si>
  <si>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</si>
  <si>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</si>
  <si>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</si>
  <si>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</si>
  <si>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</si>
  <si>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</si>
  <si>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</si>
  <si>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</si>
  <si>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</si>
  <si>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</si>
  <si>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</si>
  <si>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</si>
  <si>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</si>
  <si>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</si>
  <si>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>Экономия образовалась по результатам конкурсных процедур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</si>
  <si>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</si>
  <si>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</si>
  <si>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</si>
  <si>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</si>
  <si>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</si>
  <si>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</si>
  <si>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Экономия по заработной плате и начисление на оплату труда (наличие вакансии, листов временной нетрудоспособности)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</si>
  <si>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</si>
  <si>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</si>
  <si>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>Экономия образовалась по результатам конкурсных процедур, по заработной плате и начисление на оплату труда (наличие вакансии, листов временной нетрудоспособности), по санаторно-курортному лечению, командировочных рассходов, при оплате коммунальных услуг (показания приборов учета)</t>
  </si>
  <si>
    <r>
      <rPr>
        <b/>
        <sz val="10"/>
        <rFont val="Times New Roman"/>
        <family val="1"/>
        <charset val="204"/>
      </rPr>
      <t>Комплекс процессных мероприятий «Обеспечение деятельности органов местного самоуправления города Когалыма»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/ Мероприятие (результат) «Обеспечена деятельность отдела по делам ГО и ЧС Администрации города Когалыма»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</si>
</sst>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Protection="1"/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center" vertical="top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165" fontId="8" fillId="0" borderId="9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9" fillId="0" borderId="5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left" vertical="center" wrapText="1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vertical="center" wrapText="1"/>
    </xf>
    <xf numFmtId="0" fontId="9" fillId="0" borderId="8" xfId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justify" vertical="center" wrapText="1"/>
    </xf>
    <xf numFmtId="0" fontId="10" fillId="0" borderId="8" xfId="1" applyFont="1" applyBorder="1" applyAlignment="1" applyProtection="1">
      <alignment horizontal="center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top" wrapText="1"/>
    </xf>
    <xf numFmtId="166" fontId="8" fillId="0" borderId="9" xfId="1" applyNumberFormat="1" applyFont="1" applyFill="1" applyBorder="1" applyAlignment="1" applyProtection="1">
      <alignment horizontal="center"/>
    </xf>
    <xf numFmtId="166" fontId="8" fillId="0" borderId="9" xfId="1" applyNumberFormat="1" applyFont="1" applyFill="1" applyBorder="1" applyAlignment="1" applyProtection="1">
      <alignment horizontal="center"/>
      <protection locked="0"/>
    </xf>
    <xf numFmtId="0" fontId="10" fillId="0" borderId="2" xfId="1" applyFont="1" applyBorder="1" applyAlignment="1" applyProtection="1">
      <alignment horizontal="center" wrapText="1"/>
    </xf>
    <xf numFmtId="0" fontId="10" fillId="0" borderId="5" xfId="1" applyFont="1" applyBorder="1" applyAlignment="1" applyProtection="1">
      <alignment horizont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justify" vertical="center" wrapText="1"/>
    </xf>
    <xf numFmtId="0" fontId="8" fillId="2" borderId="2" xfId="1" applyFont="1" applyFill="1" applyBorder="1" applyAlignment="1" applyProtection="1">
      <alignment horizontal="center" vertical="top" wrapText="1"/>
    </xf>
    <xf numFmtId="0" fontId="8" fillId="2" borderId="8" xfId="1" applyFont="1" applyFill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workbookViewId="0">
      <selection activeCell="I12" sqref="I12"/>
    </sheetView>
  </sheetViews>
  <sheetFormatPr defaultRowHeight="15" x14ac:dyDescent="0.25"/>
  <cols>
    <col min="2" max="2" width="34.7109375" customWidth="1"/>
    <col min="3" max="3" width="13.5703125" customWidth="1"/>
    <col min="4" max="4" width="10.7109375" customWidth="1"/>
    <col min="5" max="5" width="12.7109375" customWidth="1"/>
    <col min="6" max="7" width="11.85546875" customWidth="1"/>
    <col min="10" max="10" width="12.28515625" customWidth="1"/>
    <col min="11" max="11" width="11.5703125" customWidth="1"/>
    <col min="12" max="12" width="10.7109375" customWidth="1"/>
    <col min="13" max="13" width="12.28515625" customWidth="1"/>
    <col min="14" max="15" width="11.42578125" customWidth="1"/>
    <col min="16" max="16" width="11.28515625" customWidth="1"/>
    <col min="17" max="17" width="10.7109375" customWidth="1"/>
    <col min="18" max="18" width="13.5703125" customWidth="1"/>
    <col min="19" max="19" width="12" customWidth="1"/>
    <col min="20" max="20" width="11.5703125" customWidth="1"/>
    <col min="21" max="21" width="12" customWidth="1"/>
    <col min="22" max="23" width="12.140625" customWidth="1"/>
    <col min="24" max="24" width="12" customWidth="1"/>
    <col min="25" max="25" width="12.7109375" customWidth="1"/>
    <col min="26" max="26" width="11.5703125" customWidth="1"/>
    <col min="27" max="27" width="14" customWidth="1"/>
    <col min="28" max="28" width="10.85546875" customWidth="1"/>
    <col min="29" max="29" width="12.28515625" customWidth="1"/>
    <col min="30" max="30" width="10.7109375" customWidth="1"/>
    <col min="31" max="31" width="11.140625" customWidth="1"/>
    <col min="32" max="32" width="12.28515625" customWidth="1"/>
    <col min="34" max="34" width="28.28515625" customWidth="1"/>
  </cols>
  <sheetData>
    <row r="1" spans="1:34" ht="15.75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31.5" x14ac:dyDescent="0.25">
      <c r="A2" s="1"/>
      <c r="B2" s="1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6"/>
      <c r="AF2" s="6"/>
      <c r="AG2" s="7" t="s">
        <v>2</v>
      </c>
      <c r="AH2" s="6"/>
    </row>
    <row r="3" spans="1:34" x14ac:dyDescent="0.25">
      <c r="A3" s="8" t="s">
        <v>3</v>
      </c>
      <c r="B3" s="9" t="s">
        <v>4</v>
      </c>
      <c r="C3" s="9" t="s">
        <v>5</v>
      </c>
      <c r="D3" s="10" t="s">
        <v>6</v>
      </c>
      <c r="E3" s="10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2"/>
      <c r="L3" s="11" t="s">
        <v>11</v>
      </c>
      <c r="M3" s="12"/>
      <c r="N3" s="11" t="s">
        <v>12</v>
      </c>
      <c r="O3" s="12"/>
      <c r="P3" s="11" t="s">
        <v>13</v>
      </c>
      <c r="Q3" s="12"/>
      <c r="R3" s="11" t="s">
        <v>14</v>
      </c>
      <c r="S3" s="12"/>
      <c r="T3" s="11" t="s">
        <v>15</v>
      </c>
      <c r="U3" s="12"/>
      <c r="V3" s="11" t="s">
        <v>16</v>
      </c>
      <c r="W3" s="12"/>
      <c r="X3" s="11" t="s">
        <v>17</v>
      </c>
      <c r="Y3" s="12"/>
      <c r="Z3" s="11" t="s">
        <v>18</v>
      </c>
      <c r="AA3" s="12"/>
      <c r="AB3" s="11" t="s">
        <v>19</v>
      </c>
      <c r="AC3" s="12"/>
      <c r="AD3" s="11" t="s">
        <v>20</v>
      </c>
      <c r="AE3" s="12"/>
      <c r="AF3" s="11" t="s">
        <v>21</v>
      </c>
      <c r="AG3" s="12"/>
      <c r="AH3" s="13" t="s">
        <v>22</v>
      </c>
    </row>
    <row r="4" spans="1:34" x14ac:dyDescent="0.25">
      <c r="A4" s="14"/>
      <c r="B4" s="15"/>
      <c r="C4" s="15"/>
      <c r="D4" s="16"/>
      <c r="E4" s="16"/>
      <c r="F4" s="16"/>
      <c r="G4" s="16"/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7"/>
      <c r="U4" s="18"/>
      <c r="V4" s="17"/>
      <c r="W4" s="18"/>
      <c r="X4" s="17"/>
      <c r="Y4" s="18"/>
      <c r="Z4" s="17"/>
      <c r="AA4" s="18"/>
      <c r="AB4" s="17"/>
      <c r="AC4" s="18"/>
      <c r="AD4" s="17"/>
      <c r="AE4" s="18"/>
      <c r="AF4" s="17"/>
      <c r="AG4" s="18"/>
      <c r="AH4" s="19"/>
    </row>
    <row r="5" spans="1:34" ht="51" x14ac:dyDescent="0.25">
      <c r="A5" s="20"/>
      <c r="B5" s="21"/>
      <c r="C5" s="21"/>
      <c r="D5" s="22">
        <v>2025</v>
      </c>
      <c r="E5" s="23">
        <v>45962</v>
      </c>
      <c r="F5" s="23">
        <v>45962</v>
      </c>
      <c r="G5" s="23">
        <v>45962</v>
      </c>
      <c r="H5" s="24" t="s">
        <v>23</v>
      </c>
      <c r="I5" s="24" t="s">
        <v>24</v>
      </c>
      <c r="J5" s="24" t="s">
        <v>25</v>
      </c>
      <c r="K5" s="24" t="s">
        <v>26</v>
      </c>
      <c r="L5" s="24" t="s">
        <v>25</v>
      </c>
      <c r="M5" s="24" t="s">
        <v>26</v>
      </c>
      <c r="N5" s="24" t="s">
        <v>25</v>
      </c>
      <c r="O5" s="24" t="s">
        <v>26</v>
      </c>
      <c r="P5" s="24" t="s">
        <v>25</v>
      </c>
      <c r="Q5" s="24" t="s">
        <v>26</v>
      </c>
      <c r="R5" s="24" t="s">
        <v>25</v>
      </c>
      <c r="S5" s="24" t="s">
        <v>26</v>
      </c>
      <c r="T5" s="24" t="s">
        <v>25</v>
      </c>
      <c r="U5" s="24" t="s">
        <v>26</v>
      </c>
      <c r="V5" s="24" t="s">
        <v>25</v>
      </c>
      <c r="W5" s="24" t="s">
        <v>26</v>
      </c>
      <c r="X5" s="24" t="s">
        <v>25</v>
      </c>
      <c r="Y5" s="24" t="s">
        <v>26</v>
      </c>
      <c r="Z5" s="24" t="s">
        <v>25</v>
      </c>
      <c r="AA5" s="24" t="s">
        <v>26</v>
      </c>
      <c r="AB5" s="24" t="s">
        <v>25</v>
      </c>
      <c r="AC5" s="24" t="s">
        <v>26</v>
      </c>
      <c r="AD5" s="24" t="s">
        <v>25</v>
      </c>
      <c r="AE5" s="24" t="s">
        <v>26</v>
      </c>
      <c r="AF5" s="24" t="s">
        <v>25</v>
      </c>
      <c r="AG5" s="24" t="s">
        <v>26</v>
      </c>
      <c r="AH5" s="25"/>
    </row>
    <row r="6" spans="1:34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6">
        <v>15</v>
      </c>
      <c r="P6" s="26">
        <v>16</v>
      </c>
      <c r="Q6" s="26">
        <v>17</v>
      </c>
      <c r="R6" s="26">
        <v>18</v>
      </c>
      <c r="S6" s="26">
        <v>19</v>
      </c>
      <c r="T6" s="26">
        <v>20</v>
      </c>
      <c r="U6" s="26">
        <v>21</v>
      </c>
      <c r="V6" s="26">
        <v>22</v>
      </c>
      <c r="W6" s="26">
        <v>23</v>
      </c>
      <c r="X6" s="26">
        <v>24</v>
      </c>
      <c r="Y6" s="26">
        <v>25</v>
      </c>
      <c r="Z6" s="26">
        <v>26</v>
      </c>
      <c r="AA6" s="26">
        <v>27</v>
      </c>
      <c r="AB6" s="26">
        <v>28</v>
      </c>
      <c r="AC6" s="26">
        <v>29</v>
      </c>
      <c r="AD6" s="26">
        <v>30</v>
      </c>
      <c r="AE6" s="26">
        <v>31</v>
      </c>
      <c r="AF6" s="26">
        <v>32</v>
      </c>
      <c r="AG6" s="26">
        <v>33</v>
      </c>
      <c r="AH6" s="26">
        <v>34</v>
      </c>
    </row>
    <row r="7" spans="1:34" x14ac:dyDescent="0.25">
      <c r="A7" s="27"/>
      <c r="B7" s="13" t="s">
        <v>27</v>
      </c>
      <c r="C7" s="28" t="s">
        <v>28</v>
      </c>
      <c r="D7" s="29">
        <f>D8</f>
        <v>55351.937000000005</v>
      </c>
      <c r="E7" s="29">
        <f>E8</f>
        <v>44950.273000000001</v>
      </c>
      <c r="F7" s="29">
        <f>F8</f>
        <v>39917.735999999997</v>
      </c>
      <c r="G7" s="29">
        <f>G8</f>
        <v>39917.735999999997</v>
      </c>
      <c r="H7" s="29">
        <f>IFERROR(G7/D7*100,0)</f>
        <v>72.116240484953565</v>
      </c>
      <c r="I7" s="29">
        <f>IFERROR(G7/E7*100,0)</f>
        <v>88.804212601778858</v>
      </c>
      <c r="J7" s="30">
        <f>J8</f>
        <v>4597.8220000000001</v>
      </c>
      <c r="K7" s="30">
        <f t="shared" ref="K7:AG7" si="0">K8</f>
        <v>2107.8139999999999</v>
      </c>
      <c r="L7" s="30">
        <f t="shared" si="0"/>
        <v>4172.6900000000005</v>
      </c>
      <c r="M7" s="30">
        <f t="shared" si="0"/>
        <v>4669.1530000000002</v>
      </c>
      <c r="N7" s="30">
        <f t="shared" si="0"/>
        <v>4202.8069999999998</v>
      </c>
      <c r="O7" s="30">
        <f t="shared" si="0"/>
        <v>3811.7909999999997</v>
      </c>
      <c r="P7" s="30">
        <f t="shared" si="0"/>
        <v>4791.9809999999998</v>
      </c>
      <c r="Q7" s="30">
        <f t="shared" si="0"/>
        <v>4160.6610000000001</v>
      </c>
      <c r="R7" s="30">
        <f t="shared" si="0"/>
        <v>4433.0919999999996</v>
      </c>
      <c r="S7" s="30">
        <f t="shared" si="0"/>
        <v>3984.8090000000002</v>
      </c>
      <c r="T7" s="30">
        <f t="shared" si="0"/>
        <v>4710.558</v>
      </c>
      <c r="U7" s="30">
        <f t="shared" si="0"/>
        <v>4675.7870000000003</v>
      </c>
      <c r="V7" s="30">
        <f t="shared" si="0"/>
        <v>4896.2469999999994</v>
      </c>
      <c r="W7" s="30">
        <f t="shared" si="0"/>
        <v>4548.5190000000002</v>
      </c>
      <c r="X7" s="30">
        <f t="shared" si="0"/>
        <v>4987.8729999999996</v>
      </c>
      <c r="Y7" s="30">
        <f t="shared" si="0"/>
        <v>4180.4799999999996</v>
      </c>
      <c r="Z7" s="30">
        <f t="shared" si="0"/>
        <v>3967.567</v>
      </c>
      <c r="AA7" s="30">
        <f t="shared" si="0"/>
        <v>4123.3979999999992</v>
      </c>
      <c r="AB7" s="30">
        <f t="shared" si="0"/>
        <v>4189.6360000000004</v>
      </c>
      <c r="AC7" s="30">
        <f t="shared" si="0"/>
        <v>3655.3239999999996</v>
      </c>
      <c r="AD7" s="30">
        <f t="shared" si="0"/>
        <v>3935.72</v>
      </c>
      <c r="AE7" s="30">
        <f t="shared" si="0"/>
        <v>0</v>
      </c>
      <c r="AF7" s="30">
        <f t="shared" si="0"/>
        <v>6465.9440000000004</v>
      </c>
      <c r="AG7" s="30">
        <f t="shared" si="0"/>
        <v>0</v>
      </c>
      <c r="AH7" s="31"/>
    </row>
    <row r="8" spans="1:34" ht="25.5" x14ac:dyDescent="0.25">
      <c r="A8" s="32"/>
      <c r="B8" s="19"/>
      <c r="C8" s="33" t="s">
        <v>29</v>
      </c>
      <c r="D8" s="34">
        <f>SUM(J8,L8,N8,P8,R8,T8,V8,X8,Z8,AB8,AD8,AF8)</f>
        <v>55351.937000000005</v>
      </c>
      <c r="E8" s="34">
        <f>J8+L8+N8+P8+R8+T8+V8+X8+Z8+AB8</f>
        <v>44950.273000000001</v>
      </c>
      <c r="F8" s="34">
        <f>K8+M8+O8+Q8+S8+U8+W8+Y8+AA8+AC8</f>
        <v>39917.735999999997</v>
      </c>
      <c r="G8" s="35">
        <f>K8+M8+O8+Q8+S8+W8+U8+Y8+AA8+AC8++AE8+AG8</f>
        <v>39917.735999999997</v>
      </c>
      <c r="H8" s="35">
        <f>IFERROR(G8/D8*100,0)</f>
        <v>72.116240484953565</v>
      </c>
      <c r="I8" s="35">
        <f>IFERROR(G8/E8*100,0)</f>
        <v>88.804212601778858</v>
      </c>
      <c r="J8" s="35">
        <f t="shared" ref="J8:AG8" si="1">J11+J24+J26</f>
        <v>4597.8220000000001</v>
      </c>
      <c r="K8" s="35">
        <f>K11+K24+K26</f>
        <v>2107.8139999999999</v>
      </c>
      <c r="L8" s="35">
        <f t="shared" si="1"/>
        <v>4172.6900000000005</v>
      </c>
      <c r="M8" s="35">
        <f t="shared" si="1"/>
        <v>4669.1530000000002</v>
      </c>
      <c r="N8" s="35">
        <f t="shared" si="1"/>
        <v>4202.8069999999998</v>
      </c>
      <c r="O8" s="35">
        <f t="shared" si="1"/>
        <v>3811.7909999999997</v>
      </c>
      <c r="P8" s="35">
        <f t="shared" si="1"/>
        <v>4791.9809999999998</v>
      </c>
      <c r="Q8" s="35">
        <f t="shared" si="1"/>
        <v>4160.6610000000001</v>
      </c>
      <c r="R8" s="35">
        <f t="shared" si="1"/>
        <v>4433.0919999999996</v>
      </c>
      <c r="S8" s="35">
        <f t="shared" si="1"/>
        <v>3984.8090000000002</v>
      </c>
      <c r="T8" s="35">
        <f t="shared" si="1"/>
        <v>4710.558</v>
      </c>
      <c r="U8" s="35">
        <f t="shared" si="1"/>
        <v>4675.7870000000003</v>
      </c>
      <c r="V8" s="35">
        <f t="shared" si="1"/>
        <v>4896.2469999999994</v>
      </c>
      <c r="W8" s="35">
        <f t="shared" si="1"/>
        <v>4548.5190000000002</v>
      </c>
      <c r="X8" s="35">
        <f t="shared" si="1"/>
        <v>4987.8729999999996</v>
      </c>
      <c r="Y8" s="35">
        <f t="shared" si="1"/>
        <v>4180.4799999999996</v>
      </c>
      <c r="Z8" s="35">
        <f t="shared" si="1"/>
        <v>3967.567</v>
      </c>
      <c r="AA8" s="35">
        <f t="shared" si="1"/>
        <v>4123.3979999999992</v>
      </c>
      <c r="AB8" s="35">
        <f t="shared" si="1"/>
        <v>4189.6360000000004</v>
      </c>
      <c r="AC8" s="35">
        <f t="shared" si="1"/>
        <v>3655.3239999999996</v>
      </c>
      <c r="AD8" s="35">
        <f t="shared" si="1"/>
        <v>3935.72</v>
      </c>
      <c r="AE8" s="35">
        <f t="shared" si="1"/>
        <v>0</v>
      </c>
      <c r="AF8" s="35">
        <f t="shared" si="1"/>
        <v>6465.9440000000004</v>
      </c>
      <c r="AG8" s="35">
        <f t="shared" si="1"/>
        <v>0</v>
      </c>
      <c r="AH8" s="36"/>
    </row>
    <row r="9" spans="1:34" x14ac:dyDescent="0.25">
      <c r="A9" s="37" t="s">
        <v>30</v>
      </c>
      <c r="B9" s="38" t="s">
        <v>31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H9" s="41"/>
    </row>
    <row r="10" spans="1:34" x14ac:dyDescent="0.25">
      <c r="A10" s="27" t="s">
        <v>32</v>
      </c>
      <c r="B10" s="13" t="s">
        <v>33</v>
      </c>
      <c r="C10" s="28" t="s">
        <v>28</v>
      </c>
      <c r="D10" s="29">
        <f>D11</f>
        <v>6869.4490000000005</v>
      </c>
      <c r="E10" s="29">
        <f>E11</f>
        <v>3924.3220000000001</v>
      </c>
      <c r="F10" s="29">
        <f>F11</f>
        <v>3756.1369999999997</v>
      </c>
      <c r="G10" s="29">
        <f>G11</f>
        <v>3756.1369999999997</v>
      </c>
      <c r="H10" s="29">
        <f t="shared" ref="H10:H23" si="2">IFERROR(G10/D10*100,0)</f>
        <v>54.678868712759922</v>
      </c>
      <c r="I10" s="29">
        <f t="shared" ref="I10:I23" si="3">IFERROR(G10/E10*100,0)</f>
        <v>95.714291538767711</v>
      </c>
      <c r="J10" s="30">
        <f t="shared" ref="J10:AG10" si="4">J11</f>
        <v>232.476</v>
      </c>
      <c r="K10" s="30">
        <f t="shared" si="4"/>
        <v>232.476</v>
      </c>
      <c r="L10" s="30">
        <f t="shared" si="4"/>
        <v>225.904</v>
      </c>
      <c r="M10" s="30">
        <f t="shared" si="4"/>
        <v>225.904</v>
      </c>
      <c r="N10" s="30">
        <f t="shared" si="4"/>
        <v>225.904</v>
      </c>
      <c r="O10" s="30">
        <f t="shared" si="4"/>
        <v>225.904</v>
      </c>
      <c r="P10" s="30">
        <f t="shared" si="4"/>
        <v>228.60399999999998</v>
      </c>
      <c r="Q10" s="30">
        <f t="shared" si="4"/>
        <v>225.904</v>
      </c>
      <c r="R10" s="30">
        <f t="shared" si="4"/>
        <v>230.304</v>
      </c>
      <c r="S10" s="30">
        <f t="shared" si="4"/>
        <v>229.42400000000001</v>
      </c>
      <c r="T10" s="30">
        <f t="shared" si="4"/>
        <v>405.714</v>
      </c>
      <c r="U10" s="30">
        <f t="shared" si="4"/>
        <v>336.41500000000002</v>
      </c>
      <c r="V10" s="30">
        <f t="shared" si="4"/>
        <v>618.36400000000003</v>
      </c>
      <c r="W10" s="30">
        <f t="shared" si="4"/>
        <v>537.96399999999994</v>
      </c>
      <c r="X10" s="30">
        <f t="shared" si="4"/>
        <v>968.46399999999994</v>
      </c>
      <c r="Y10" s="30">
        <f t="shared" si="4"/>
        <v>828.15600000000006</v>
      </c>
      <c r="Z10" s="30">
        <f t="shared" si="4"/>
        <v>446.964</v>
      </c>
      <c r="AA10" s="30">
        <f t="shared" si="4"/>
        <v>579.15499999999997</v>
      </c>
      <c r="AB10" s="30">
        <f t="shared" si="4"/>
        <v>341.62400000000002</v>
      </c>
      <c r="AC10" s="30">
        <f t="shared" si="4"/>
        <v>334.83499999999998</v>
      </c>
      <c r="AD10" s="30">
        <f t="shared" si="4"/>
        <v>270.024</v>
      </c>
      <c r="AE10" s="30">
        <f t="shared" si="4"/>
        <v>0</v>
      </c>
      <c r="AF10" s="30">
        <f t="shared" si="4"/>
        <v>2675.1030000000001</v>
      </c>
      <c r="AG10" s="30">
        <f t="shared" si="4"/>
        <v>0</v>
      </c>
      <c r="AH10" s="31"/>
    </row>
    <row r="11" spans="1:34" ht="72.75" customHeight="1" x14ac:dyDescent="0.25">
      <c r="A11" s="42"/>
      <c r="B11" s="25"/>
      <c r="C11" s="33" t="s">
        <v>29</v>
      </c>
      <c r="D11" s="35">
        <f>SUM(J11,L11,N11,P11,R11,T11,V11,X11,Z11,AB11,AD11,AF11)</f>
        <v>6869.4490000000005</v>
      </c>
      <c r="E11" s="35">
        <f>J11+L11+N11+P11+R11+T11+V11+X11+Z11+AB11</f>
        <v>3924.3220000000001</v>
      </c>
      <c r="F11" s="35">
        <f>G11</f>
        <v>3756.1369999999997</v>
      </c>
      <c r="G11" s="35">
        <f>SUM(K11,M11,O11,Q11,S11,U11,W11,Y11,AA11,AC11,AE11,AG11)</f>
        <v>3756.1369999999997</v>
      </c>
      <c r="H11" s="35">
        <f>IFERROR(G11/D11*100,0)</f>
        <v>54.678868712759922</v>
      </c>
      <c r="I11" s="35">
        <f>IFERROR(G11/E11*100,0)</f>
        <v>95.714291538767711</v>
      </c>
      <c r="J11" s="43">
        <f t="shared" ref="J11:AG11" si="5">J13+J15+J17+J19+J21</f>
        <v>232.476</v>
      </c>
      <c r="K11" s="43">
        <f>K13+K15+K17+K19+K21</f>
        <v>232.476</v>
      </c>
      <c r="L11" s="43">
        <f t="shared" si="5"/>
        <v>225.904</v>
      </c>
      <c r="M11" s="43">
        <f t="shared" si="5"/>
        <v>225.904</v>
      </c>
      <c r="N11" s="43">
        <f t="shared" si="5"/>
        <v>225.904</v>
      </c>
      <c r="O11" s="43">
        <f t="shared" si="5"/>
        <v>225.904</v>
      </c>
      <c r="P11" s="43">
        <f>P13+P15+P17+P19+P21</f>
        <v>228.60399999999998</v>
      </c>
      <c r="Q11" s="43">
        <f t="shared" si="5"/>
        <v>225.904</v>
      </c>
      <c r="R11" s="43">
        <f t="shared" si="5"/>
        <v>230.304</v>
      </c>
      <c r="S11" s="43">
        <f t="shared" si="5"/>
        <v>229.42400000000001</v>
      </c>
      <c r="T11" s="43">
        <f t="shared" si="5"/>
        <v>405.714</v>
      </c>
      <c r="U11" s="43">
        <f t="shared" si="5"/>
        <v>336.41500000000002</v>
      </c>
      <c r="V11" s="43">
        <f t="shared" si="5"/>
        <v>618.36400000000003</v>
      </c>
      <c r="W11" s="43">
        <f t="shared" si="5"/>
        <v>537.96399999999994</v>
      </c>
      <c r="X11" s="43">
        <f t="shared" si="5"/>
        <v>968.46399999999994</v>
      </c>
      <c r="Y11" s="43">
        <f t="shared" si="5"/>
        <v>828.15600000000006</v>
      </c>
      <c r="Z11" s="43">
        <f t="shared" si="5"/>
        <v>446.964</v>
      </c>
      <c r="AA11" s="43">
        <f t="shared" si="5"/>
        <v>579.15499999999997</v>
      </c>
      <c r="AB11" s="43">
        <f t="shared" si="5"/>
        <v>341.62400000000002</v>
      </c>
      <c r="AC11" s="43">
        <f t="shared" si="5"/>
        <v>334.83499999999998</v>
      </c>
      <c r="AD11" s="43">
        <f t="shared" si="5"/>
        <v>270.024</v>
      </c>
      <c r="AE11" s="43">
        <f t="shared" si="5"/>
        <v>0</v>
      </c>
      <c r="AF11" s="43">
        <f t="shared" si="5"/>
        <v>2675.1030000000001</v>
      </c>
      <c r="AG11" s="43">
        <f t="shared" si="5"/>
        <v>0</v>
      </c>
      <c r="AH11" s="31"/>
    </row>
    <row r="12" spans="1:34" ht="40.5" customHeight="1" x14ac:dyDescent="0.25">
      <c r="A12" s="44"/>
      <c r="B12" s="45" t="s">
        <v>34</v>
      </c>
      <c r="C12" s="46" t="s">
        <v>28</v>
      </c>
      <c r="D12" s="47">
        <f>D13</f>
        <v>822.59999999999991</v>
      </c>
      <c r="E12" s="47">
        <f t="shared" ref="E12:G20" si="6">E13</f>
        <v>822.59999999999991</v>
      </c>
      <c r="F12" s="47">
        <f>F13</f>
        <v>758.07600000000002</v>
      </c>
      <c r="G12" s="47">
        <f>G13</f>
        <v>758.07600000000002</v>
      </c>
      <c r="H12" s="47">
        <f t="shared" si="2"/>
        <v>92.156090444930712</v>
      </c>
      <c r="I12" s="47">
        <f t="shared" si="3"/>
        <v>92.156090444930712</v>
      </c>
      <c r="J12" s="48">
        <f>J13</f>
        <v>0</v>
      </c>
      <c r="K12" s="48">
        <f t="shared" ref="K12:AG20" si="7">K13</f>
        <v>0</v>
      </c>
      <c r="L12" s="48">
        <f t="shared" si="7"/>
        <v>0</v>
      </c>
      <c r="M12" s="48">
        <f t="shared" si="7"/>
        <v>0</v>
      </c>
      <c r="N12" s="48">
        <f t="shared" si="7"/>
        <v>0</v>
      </c>
      <c r="O12" s="48">
        <f t="shared" si="7"/>
        <v>0</v>
      </c>
      <c r="P12" s="48">
        <f t="shared" si="7"/>
        <v>2.7</v>
      </c>
      <c r="Q12" s="48">
        <f t="shared" si="7"/>
        <v>0</v>
      </c>
      <c r="R12" s="48">
        <f t="shared" si="7"/>
        <v>4.4000000000000004</v>
      </c>
      <c r="S12" s="48">
        <f t="shared" si="7"/>
        <v>3.52</v>
      </c>
      <c r="T12" s="48">
        <f t="shared" si="7"/>
        <v>7.1</v>
      </c>
      <c r="U12" s="48">
        <f t="shared" si="7"/>
        <v>3.52</v>
      </c>
      <c r="V12" s="48">
        <f t="shared" si="7"/>
        <v>265</v>
      </c>
      <c r="W12" s="48">
        <f t="shared" si="7"/>
        <v>219.43100000000001</v>
      </c>
      <c r="X12" s="48">
        <f t="shared" si="7"/>
        <v>349.4</v>
      </c>
      <c r="Y12" s="48">
        <f t="shared" si="7"/>
        <v>208.59800000000001</v>
      </c>
      <c r="Z12" s="48">
        <f t="shared" si="7"/>
        <v>189.6</v>
      </c>
      <c r="AA12" s="48">
        <f t="shared" si="7"/>
        <v>321.24700000000001</v>
      </c>
      <c r="AB12" s="48">
        <f t="shared" si="7"/>
        <v>4.4000000000000004</v>
      </c>
      <c r="AC12" s="48">
        <f t="shared" si="7"/>
        <v>1.76</v>
      </c>
      <c r="AD12" s="48">
        <f t="shared" si="7"/>
        <v>0</v>
      </c>
      <c r="AE12" s="48">
        <f t="shared" si="7"/>
        <v>0</v>
      </c>
      <c r="AF12" s="48">
        <f t="shared" si="7"/>
        <v>0</v>
      </c>
      <c r="AG12" s="48">
        <f t="shared" si="7"/>
        <v>0</v>
      </c>
      <c r="AH12" s="49" t="s">
        <v>35</v>
      </c>
    </row>
    <row r="13" spans="1:34" ht="25.5" x14ac:dyDescent="0.25">
      <c r="A13" s="50"/>
      <c r="B13" s="51"/>
      <c r="C13" s="52" t="s">
        <v>29</v>
      </c>
      <c r="D13" s="53">
        <f>SUM(J13,L13,N13,P13,R13,T13,V13,X13,Z13,AB13,AD13,AF13)</f>
        <v>822.59999999999991</v>
      </c>
      <c r="E13" s="53">
        <f>J13+L13+N13+P13+R13+T13+V13+X13+Z13+AB13</f>
        <v>822.59999999999991</v>
      </c>
      <c r="F13" s="53">
        <f>G13</f>
        <v>758.07600000000002</v>
      </c>
      <c r="G13" s="53">
        <f>SUM(K13,M13,O13,Q13,S13,U13,W13,Y13,AA13,AC13,AE13,AG13)</f>
        <v>758.07600000000002</v>
      </c>
      <c r="H13" s="53">
        <f t="shared" si="2"/>
        <v>92.156090444930712</v>
      </c>
      <c r="I13" s="53">
        <f t="shared" si="3"/>
        <v>92.156090444930712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2.7</v>
      </c>
      <c r="Q13" s="54">
        <v>0</v>
      </c>
      <c r="R13" s="54">
        <v>4.4000000000000004</v>
      </c>
      <c r="S13" s="54">
        <v>3.52</v>
      </c>
      <c r="T13" s="54">
        <v>7.1</v>
      </c>
      <c r="U13" s="54">
        <v>3.52</v>
      </c>
      <c r="V13" s="54">
        <v>265</v>
      </c>
      <c r="W13" s="54">
        <v>219.43100000000001</v>
      </c>
      <c r="X13" s="54">
        <v>349.4</v>
      </c>
      <c r="Y13" s="54">
        <v>208.59800000000001</v>
      </c>
      <c r="Z13" s="54">
        <v>189.6</v>
      </c>
      <c r="AA13" s="54">
        <v>321.24700000000001</v>
      </c>
      <c r="AB13" s="54">
        <v>4.4000000000000004</v>
      </c>
      <c r="AC13" s="54">
        <v>1.76</v>
      </c>
      <c r="AD13" s="54">
        <v>0</v>
      </c>
      <c r="AE13" s="54">
        <v>0</v>
      </c>
      <c r="AF13" s="54">
        <v>0</v>
      </c>
      <c r="AG13" s="54">
        <v>0</v>
      </c>
      <c r="AH13" s="49"/>
    </row>
    <row r="14" spans="1:34" ht="55.5" customHeight="1" x14ac:dyDescent="0.25">
      <c r="A14" s="55"/>
      <c r="B14" s="45" t="s">
        <v>36</v>
      </c>
      <c r="C14" s="46" t="s">
        <v>28</v>
      </c>
      <c r="D14" s="47">
        <f>D15</f>
        <v>602.75</v>
      </c>
      <c r="E14" s="47">
        <f t="shared" si="6"/>
        <v>602.75</v>
      </c>
      <c r="F14" s="47">
        <f t="shared" si="6"/>
        <v>511.012</v>
      </c>
      <c r="G14" s="47">
        <f t="shared" si="6"/>
        <v>511.012</v>
      </c>
      <c r="H14" s="47">
        <f t="shared" si="2"/>
        <v>84.780091248444634</v>
      </c>
      <c r="I14" s="47">
        <f t="shared" si="3"/>
        <v>84.780091248444634</v>
      </c>
      <c r="J14" s="48">
        <f>J15</f>
        <v>0</v>
      </c>
      <c r="K14" s="48">
        <f t="shared" si="7"/>
        <v>0</v>
      </c>
      <c r="L14" s="48">
        <f t="shared" si="7"/>
        <v>0</v>
      </c>
      <c r="M14" s="48">
        <f t="shared" si="7"/>
        <v>0</v>
      </c>
      <c r="N14" s="48">
        <f t="shared" si="7"/>
        <v>0</v>
      </c>
      <c r="O14" s="48">
        <f t="shared" si="7"/>
        <v>0</v>
      </c>
      <c r="P14" s="48">
        <f t="shared" si="7"/>
        <v>0</v>
      </c>
      <c r="Q14" s="48">
        <f t="shared" si="7"/>
        <v>0</v>
      </c>
      <c r="R14" s="48">
        <f t="shared" si="7"/>
        <v>0</v>
      </c>
      <c r="S14" s="48">
        <f t="shared" si="7"/>
        <v>0</v>
      </c>
      <c r="T14" s="48">
        <f t="shared" si="7"/>
        <v>162.15</v>
      </c>
      <c r="U14" s="48">
        <f t="shared" si="7"/>
        <v>96.430999999999997</v>
      </c>
      <c r="V14" s="48">
        <f t="shared" si="7"/>
        <v>78.900000000000006</v>
      </c>
      <c r="W14" s="48">
        <f t="shared" si="7"/>
        <v>51.311999999999998</v>
      </c>
      <c r="X14" s="48">
        <f t="shared" si="7"/>
        <v>361.7</v>
      </c>
      <c r="Y14" s="48">
        <f t="shared" si="7"/>
        <v>362.19400000000002</v>
      </c>
      <c r="Z14" s="48">
        <f t="shared" si="7"/>
        <v>0</v>
      </c>
      <c r="AA14" s="48">
        <f t="shared" si="7"/>
        <v>0.54400000000000004</v>
      </c>
      <c r="AB14" s="48">
        <f t="shared" si="7"/>
        <v>0</v>
      </c>
      <c r="AC14" s="48">
        <f t="shared" si="7"/>
        <v>0.53100000000000003</v>
      </c>
      <c r="AD14" s="48">
        <f t="shared" si="7"/>
        <v>0</v>
      </c>
      <c r="AE14" s="48">
        <f t="shared" si="7"/>
        <v>0</v>
      </c>
      <c r="AF14" s="48">
        <f t="shared" si="7"/>
        <v>0</v>
      </c>
      <c r="AG14" s="48">
        <f t="shared" si="7"/>
        <v>0</v>
      </c>
      <c r="AH14" s="49" t="s">
        <v>35</v>
      </c>
    </row>
    <row r="15" spans="1:34" ht="75" customHeight="1" x14ac:dyDescent="0.25">
      <c r="A15" s="56"/>
      <c r="B15" s="57"/>
      <c r="C15" s="52" t="s">
        <v>29</v>
      </c>
      <c r="D15" s="53">
        <f>SUM(J15,L15,N15,P15,R15,T15,V15,X15,Z15,AB15,AD15,AF15)</f>
        <v>602.75</v>
      </c>
      <c r="E15" s="53">
        <f>J15+L15+N15+P15+R15+T15+V15+X15+Z15+AB15</f>
        <v>602.75</v>
      </c>
      <c r="F15" s="53">
        <f>G15</f>
        <v>511.012</v>
      </c>
      <c r="G15" s="53">
        <f>SUM(K15,M15,O15,Q15,S15,U15,W15,Y15,AA15,AC15,AE15,AG15)</f>
        <v>511.012</v>
      </c>
      <c r="H15" s="53">
        <f t="shared" si="2"/>
        <v>84.780091248444634</v>
      </c>
      <c r="I15" s="53">
        <f t="shared" si="3"/>
        <v>84.780091248444634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162.15</v>
      </c>
      <c r="U15" s="54">
        <v>96.430999999999997</v>
      </c>
      <c r="V15" s="54">
        <v>78.900000000000006</v>
      </c>
      <c r="W15" s="54">
        <v>51.311999999999998</v>
      </c>
      <c r="X15" s="54">
        <v>361.7</v>
      </c>
      <c r="Y15" s="54">
        <v>362.19400000000002</v>
      </c>
      <c r="Z15" s="54">
        <v>0</v>
      </c>
      <c r="AA15" s="54">
        <v>0.54400000000000004</v>
      </c>
      <c r="AB15" s="54">
        <v>0</v>
      </c>
      <c r="AC15" s="54">
        <v>0.53100000000000003</v>
      </c>
      <c r="AD15" s="54">
        <v>0</v>
      </c>
      <c r="AE15" s="54">
        <v>0</v>
      </c>
      <c r="AF15" s="54">
        <v>0</v>
      </c>
      <c r="AG15" s="54">
        <v>0</v>
      </c>
      <c r="AH15" s="49"/>
    </row>
    <row r="16" spans="1:34" x14ac:dyDescent="0.25">
      <c r="A16" s="44"/>
      <c r="B16" s="45" t="s">
        <v>37</v>
      </c>
      <c r="C16" s="46" t="s">
        <v>28</v>
      </c>
      <c r="D16" s="47">
        <f>D17</f>
        <v>5107.0990000000002</v>
      </c>
      <c r="E16" s="47">
        <f t="shared" si="6"/>
        <v>2265.6120000000001</v>
      </c>
      <c r="F16" s="47">
        <f t="shared" si="6"/>
        <v>2265.6120000000001</v>
      </c>
      <c r="G16" s="47">
        <f t="shared" si="6"/>
        <v>2265.6120000000001</v>
      </c>
      <c r="H16" s="47">
        <f t="shared" si="2"/>
        <v>44.362014521355469</v>
      </c>
      <c r="I16" s="47">
        <f t="shared" si="3"/>
        <v>100</v>
      </c>
      <c r="J16" s="48">
        <f>J17</f>
        <v>232.476</v>
      </c>
      <c r="K16" s="48">
        <f t="shared" si="7"/>
        <v>232.476</v>
      </c>
      <c r="L16" s="48">
        <f t="shared" si="7"/>
        <v>225.904</v>
      </c>
      <c r="M16" s="48">
        <f t="shared" si="7"/>
        <v>225.904</v>
      </c>
      <c r="N16" s="48">
        <f t="shared" si="7"/>
        <v>225.904</v>
      </c>
      <c r="O16" s="48">
        <f t="shared" si="7"/>
        <v>225.904</v>
      </c>
      <c r="P16" s="48">
        <f t="shared" si="7"/>
        <v>225.904</v>
      </c>
      <c r="Q16" s="48">
        <f t="shared" si="7"/>
        <v>225.904</v>
      </c>
      <c r="R16" s="48">
        <f t="shared" si="7"/>
        <v>225.904</v>
      </c>
      <c r="S16" s="48">
        <f t="shared" si="7"/>
        <v>225.904</v>
      </c>
      <c r="T16" s="48">
        <f t="shared" si="7"/>
        <v>225.904</v>
      </c>
      <c r="U16" s="48">
        <f t="shared" si="7"/>
        <v>225.904</v>
      </c>
      <c r="V16" s="48">
        <f t="shared" si="7"/>
        <v>225.904</v>
      </c>
      <c r="W16" s="48">
        <f t="shared" si="7"/>
        <v>225.904</v>
      </c>
      <c r="X16" s="48">
        <f t="shared" si="7"/>
        <v>225.904</v>
      </c>
      <c r="Y16" s="48">
        <f t="shared" si="7"/>
        <v>225.904</v>
      </c>
      <c r="Z16" s="48">
        <f>Z17</f>
        <v>225.904</v>
      </c>
      <c r="AA16" s="48">
        <f t="shared" si="7"/>
        <v>225.904</v>
      </c>
      <c r="AB16" s="48">
        <f t="shared" si="7"/>
        <v>225.904</v>
      </c>
      <c r="AC16" s="48">
        <f t="shared" si="7"/>
        <v>225.904</v>
      </c>
      <c r="AD16" s="48">
        <f t="shared" si="7"/>
        <v>225.904</v>
      </c>
      <c r="AE16" s="48">
        <f t="shared" si="7"/>
        <v>0</v>
      </c>
      <c r="AF16" s="48">
        <f t="shared" si="7"/>
        <v>2615.5830000000001</v>
      </c>
      <c r="AG16" s="48">
        <f t="shared" si="7"/>
        <v>0</v>
      </c>
      <c r="AH16" s="58"/>
    </row>
    <row r="17" spans="1:34" ht="106.5" customHeight="1" x14ac:dyDescent="0.25">
      <c r="A17" s="50"/>
      <c r="B17" s="51"/>
      <c r="C17" s="52" t="s">
        <v>29</v>
      </c>
      <c r="D17" s="53">
        <f>SUM(J17,L17,N17,P17,R17,T17,V17,X17,Z17,AB17,AD17,AF17)</f>
        <v>5107.0990000000002</v>
      </c>
      <c r="E17" s="53">
        <f>J17+L17+N17+P17+R17+T17+V17+X17+Z17+AB17</f>
        <v>2265.6120000000001</v>
      </c>
      <c r="F17" s="53">
        <f>G17</f>
        <v>2265.6120000000001</v>
      </c>
      <c r="G17" s="53">
        <f>SUM(K17,M17,O17,Q17,S17,U17,W17,Y17,AA17,AC17,AE17,AG17)</f>
        <v>2265.6120000000001</v>
      </c>
      <c r="H17" s="53">
        <f t="shared" si="2"/>
        <v>44.362014521355469</v>
      </c>
      <c r="I17" s="53">
        <f t="shared" si="3"/>
        <v>100</v>
      </c>
      <c r="J17" s="54">
        <v>232.476</v>
      </c>
      <c r="K17" s="54">
        <v>232.476</v>
      </c>
      <c r="L17" s="54">
        <v>225.904</v>
      </c>
      <c r="M17" s="54">
        <v>225.904</v>
      </c>
      <c r="N17" s="54">
        <v>225.904</v>
      </c>
      <c r="O17" s="54">
        <v>225.904</v>
      </c>
      <c r="P17" s="54">
        <v>225.904</v>
      </c>
      <c r="Q17" s="54">
        <v>225.904</v>
      </c>
      <c r="R17" s="54">
        <v>225.904</v>
      </c>
      <c r="S17" s="54">
        <v>225.904</v>
      </c>
      <c r="T17" s="54">
        <v>225.904</v>
      </c>
      <c r="U17" s="54">
        <v>225.904</v>
      </c>
      <c r="V17" s="54">
        <v>225.904</v>
      </c>
      <c r="W17" s="54">
        <v>225.904</v>
      </c>
      <c r="X17" s="54">
        <v>225.904</v>
      </c>
      <c r="Y17" s="54">
        <v>225.904</v>
      </c>
      <c r="Z17" s="54">
        <v>225.904</v>
      </c>
      <c r="AA17" s="54">
        <v>225.904</v>
      </c>
      <c r="AB17" s="54">
        <v>225.904</v>
      </c>
      <c r="AC17" s="54">
        <v>225.904</v>
      </c>
      <c r="AD17" s="54">
        <v>225.904</v>
      </c>
      <c r="AE17" s="54">
        <v>0</v>
      </c>
      <c r="AF17" s="54">
        <v>2615.5830000000001</v>
      </c>
      <c r="AG17" s="54">
        <v>0</v>
      </c>
      <c r="AH17" s="58"/>
    </row>
    <row r="18" spans="1:34" x14ac:dyDescent="0.25">
      <c r="A18" s="44"/>
      <c r="B18" s="59" t="s">
        <v>38</v>
      </c>
      <c r="C18" s="46" t="s">
        <v>28</v>
      </c>
      <c r="D18" s="47">
        <f>D19</f>
        <v>100</v>
      </c>
      <c r="E18" s="47">
        <f t="shared" si="6"/>
        <v>75.180000000000007</v>
      </c>
      <c r="F18" s="47">
        <f t="shared" si="6"/>
        <v>75.180000000000007</v>
      </c>
      <c r="G18" s="47">
        <f t="shared" si="6"/>
        <v>75.180000000000007</v>
      </c>
      <c r="H18" s="47">
        <f t="shared" si="2"/>
        <v>75.180000000000007</v>
      </c>
      <c r="I18" s="47">
        <f t="shared" si="3"/>
        <v>100</v>
      </c>
      <c r="J18" s="48">
        <f>J19</f>
        <v>0</v>
      </c>
      <c r="K18" s="48">
        <f t="shared" si="7"/>
        <v>0</v>
      </c>
      <c r="L18" s="48">
        <f>L19</f>
        <v>0</v>
      </c>
      <c r="M18" s="48">
        <f t="shared" si="7"/>
        <v>0</v>
      </c>
      <c r="N18" s="48">
        <f t="shared" si="7"/>
        <v>0</v>
      </c>
      <c r="O18" s="48">
        <f t="shared" si="7"/>
        <v>0</v>
      </c>
      <c r="P18" s="48">
        <f t="shared" si="7"/>
        <v>0</v>
      </c>
      <c r="Q18" s="48">
        <f t="shared" si="7"/>
        <v>0</v>
      </c>
      <c r="R18" s="48">
        <f t="shared" si="7"/>
        <v>0</v>
      </c>
      <c r="S18" s="48">
        <f t="shared" si="7"/>
        <v>0</v>
      </c>
      <c r="T18" s="48">
        <f t="shared" si="7"/>
        <v>0</v>
      </c>
      <c r="U18" s="48">
        <f t="shared" si="7"/>
        <v>0</v>
      </c>
      <c r="V18" s="48">
        <f t="shared" si="7"/>
        <v>0</v>
      </c>
      <c r="W18" s="48">
        <f t="shared" si="7"/>
        <v>0</v>
      </c>
      <c r="X18" s="48">
        <f t="shared" si="7"/>
        <v>0</v>
      </c>
      <c r="Y18" s="48">
        <f t="shared" si="7"/>
        <v>0</v>
      </c>
      <c r="Z18" s="48">
        <f t="shared" si="7"/>
        <v>0</v>
      </c>
      <c r="AA18" s="48">
        <f t="shared" si="7"/>
        <v>0</v>
      </c>
      <c r="AB18" s="48">
        <f t="shared" si="7"/>
        <v>75.180000000000007</v>
      </c>
      <c r="AC18" s="48">
        <f t="shared" si="7"/>
        <v>75.180000000000007</v>
      </c>
      <c r="AD18" s="48">
        <f t="shared" si="7"/>
        <v>24.82</v>
      </c>
      <c r="AE18" s="48">
        <f t="shared" si="7"/>
        <v>0</v>
      </c>
      <c r="AF18" s="48">
        <f>AF19</f>
        <v>0</v>
      </c>
      <c r="AG18" s="48">
        <f t="shared" si="7"/>
        <v>0</v>
      </c>
      <c r="AH18" s="49"/>
    </row>
    <row r="19" spans="1:34" ht="101.25" customHeight="1" x14ac:dyDescent="0.25">
      <c r="A19" s="50"/>
      <c r="B19" s="60"/>
      <c r="C19" s="52" t="s">
        <v>29</v>
      </c>
      <c r="D19" s="53">
        <f>SUM(J19,L19,N19,P19,R19,T19,V19,X19,Z19,AB19,AD19,AF19)</f>
        <v>100</v>
      </c>
      <c r="E19" s="53">
        <f>J19+L19+N19+P19+R19+T19+V19+X19+Z19+AB19</f>
        <v>75.180000000000007</v>
      </c>
      <c r="F19" s="53">
        <f>G19</f>
        <v>75.180000000000007</v>
      </c>
      <c r="G19" s="53">
        <f>SUM(K19,M19,O19,Q19,S19,U19,W19,Y19,AA19,AC19,AE19,AG19)</f>
        <v>75.180000000000007</v>
      </c>
      <c r="H19" s="53">
        <f t="shared" si="2"/>
        <v>75.180000000000007</v>
      </c>
      <c r="I19" s="53">
        <f t="shared" si="3"/>
        <v>100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75.180000000000007</v>
      </c>
      <c r="AC19" s="54">
        <v>75.180000000000007</v>
      </c>
      <c r="AD19" s="54">
        <v>24.82</v>
      </c>
      <c r="AE19" s="54">
        <v>0</v>
      </c>
      <c r="AF19" s="54">
        <v>0</v>
      </c>
      <c r="AG19" s="54">
        <v>0</v>
      </c>
      <c r="AH19" s="49"/>
    </row>
    <row r="20" spans="1:34" ht="36" customHeight="1" x14ac:dyDescent="0.25">
      <c r="A20" s="44"/>
      <c r="B20" s="59" t="s">
        <v>39</v>
      </c>
      <c r="C20" s="46" t="s">
        <v>28</v>
      </c>
      <c r="D20" s="47">
        <f>D21</f>
        <v>237.00000000000003</v>
      </c>
      <c r="E20" s="47">
        <f t="shared" si="6"/>
        <v>158.18</v>
      </c>
      <c r="F20" s="47">
        <f t="shared" si="6"/>
        <v>146.25700000000001</v>
      </c>
      <c r="G20" s="47">
        <f t="shared" si="6"/>
        <v>146.25700000000001</v>
      </c>
      <c r="H20" s="47">
        <f t="shared" si="2"/>
        <v>61.711814345991556</v>
      </c>
      <c r="I20" s="47">
        <f t="shared" si="3"/>
        <v>92.46238462511063</v>
      </c>
      <c r="J20" s="48">
        <f>J21</f>
        <v>0</v>
      </c>
      <c r="K20" s="48">
        <f t="shared" si="7"/>
        <v>0</v>
      </c>
      <c r="L20" s="48">
        <f>L21</f>
        <v>0</v>
      </c>
      <c r="M20" s="48">
        <f t="shared" si="7"/>
        <v>0</v>
      </c>
      <c r="N20" s="48">
        <f t="shared" si="7"/>
        <v>0</v>
      </c>
      <c r="O20" s="48">
        <f t="shared" si="7"/>
        <v>0</v>
      </c>
      <c r="P20" s="48">
        <f t="shared" si="7"/>
        <v>0</v>
      </c>
      <c r="Q20" s="48">
        <f t="shared" si="7"/>
        <v>0</v>
      </c>
      <c r="R20" s="48">
        <f t="shared" si="7"/>
        <v>0</v>
      </c>
      <c r="S20" s="48">
        <f t="shared" si="7"/>
        <v>0</v>
      </c>
      <c r="T20" s="48">
        <f t="shared" si="7"/>
        <v>10.56</v>
      </c>
      <c r="U20" s="48">
        <f t="shared" si="7"/>
        <v>10.56</v>
      </c>
      <c r="V20" s="48">
        <f t="shared" si="7"/>
        <v>48.56</v>
      </c>
      <c r="W20" s="48">
        <f t="shared" si="7"/>
        <v>41.317</v>
      </c>
      <c r="X20" s="48">
        <f t="shared" si="7"/>
        <v>31.46</v>
      </c>
      <c r="Y20" s="48">
        <f t="shared" si="7"/>
        <v>31.46</v>
      </c>
      <c r="Z20" s="48">
        <f t="shared" si="7"/>
        <v>31.46</v>
      </c>
      <c r="AA20" s="48">
        <f t="shared" si="7"/>
        <v>31.46</v>
      </c>
      <c r="AB20" s="48">
        <f t="shared" si="7"/>
        <v>36.14</v>
      </c>
      <c r="AC20" s="48">
        <f t="shared" si="7"/>
        <v>31.46</v>
      </c>
      <c r="AD20" s="48">
        <f t="shared" si="7"/>
        <v>19.3</v>
      </c>
      <c r="AE20" s="48">
        <f t="shared" si="7"/>
        <v>0</v>
      </c>
      <c r="AF20" s="48">
        <f t="shared" si="7"/>
        <v>59.52</v>
      </c>
      <c r="AG20" s="48">
        <f t="shared" si="7"/>
        <v>0</v>
      </c>
      <c r="AH20" s="49" t="s">
        <v>35</v>
      </c>
    </row>
    <row r="21" spans="1:34" ht="59.25" customHeight="1" x14ac:dyDescent="0.25">
      <c r="A21" s="50"/>
      <c r="B21" s="60"/>
      <c r="C21" s="52" t="s">
        <v>29</v>
      </c>
      <c r="D21" s="53">
        <f>SUM(J21,L21,N21,P21,R21,T21,V21,X21,Z21,AB21,AD21,AF21)</f>
        <v>237.00000000000003</v>
      </c>
      <c r="E21" s="53">
        <f>J21+L21+N21+P21+R21+T21+V21+X21+Z21+AB21</f>
        <v>158.18</v>
      </c>
      <c r="F21" s="53">
        <f>G21</f>
        <v>146.25700000000001</v>
      </c>
      <c r="G21" s="53">
        <f>SUM(K21,M21,O21,Q21,S21,U21,W21,Y21,AA21,AC21,AE21,AG21)</f>
        <v>146.25700000000001</v>
      </c>
      <c r="H21" s="53">
        <f t="shared" si="2"/>
        <v>61.711814345991556</v>
      </c>
      <c r="I21" s="53">
        <f t="shared" si="3"/>
        <v>92.46238462511063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10.56</v>
      </c>
      <c r="U21" s="54">
        <v>10.56</v>
      </c>
      <c r="V21" s="54">
        <v>48.56</v>
      </c>
      <c r="W21" s="54">
        <v>41.317</v>
      </c>
      <c r="X21" s="54">
        <v>31.46</v>
      </c>
      <c r="Y21" s="54">
        <v>31.46</v>
      </c>
      <c r="Z21" s="54">
        <v>31.46</v>
      </c>
      <c r="AA21" s="54">
        <v>31.46</v>
      </c>
      <c r="AB21" s="54">
        <v>36.14</v>
      </c>
      <c r="AC21" s="54">
        <v>31.46</v>
      </c>
      <c r="AD21" s="54">
        <v>19.3</v>
      </c>
      <c r="AE21" s="54">
        <v>0</v>
      </c>
      <c r="AF21" s="54">
        <v>59.52</v>
      </c>
      <c r="AG21" s="54">
        <v>0</v>
      </c>
      <c r="AH21" s="58"/>
    </row>
    <row r="22" spans="1:34" x14ac:dyDescent="0.25">
      <c r="A22" s="37" t="s">
        <v>40</v>
      </c>
      <c r="B22" s="38" t="s">
        <v>31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0"/>
      <c r="AH22" s="41"/>
    </row>
    <row r="23" spans="1:34" ht="63" customHeight="1" x14ac:dyDescent="0.25">
      <c r="A23" s="27" t="s">
        <v>41</v>
      </c>
      <c r="B23" s="61" t="s">
        <v>46</v>
      </c>
      <c r="C23" s="28" t="s">
        <v>28</v>
      </c>
      <c r="D23" s="29">
        <f>D24</f>
        <v>8859.99</v>
      </c>
      <c r="E23" s="29">
        <f>E24</f>
        <v>7794.9470000000001</v>
      </c>
      <c r="F23" s="29">
        <f t="shared" ref="E23:H25" si="8">F24</f>
        <v>7485.1320000000005</v>
      </c>
      <c r="G23" s="29">
        <f t="shared" si="8"/>
        <v>7485.1320000000005</v>
      </c>
      <c r="H23" s="29">
        <f t="shared" si="2"/>
        <v>84.482397835663477</v>
      </c>
      <c r="I23" s="29">
        <f t="shared" si="3"/>
        <v>96.025438017731233</v>
      </c>
      <c r="J23" s="30">
        <f>J24</f>
        <v>1258.117</v>
      </c>
      <c r="K23" s="30">
        <f t="shared" ref="K23:AG25" si="9">K24</f>
        <v>717.13400000000001</v>
      </c>
      <c r="L23" s="30">
        <f t="shared" si="9"/>
        <v>761.00900000000001</v>
      </c>
      <c r="M23" s="30">
        <f t="shared" si="9"/>
        <v>1036.6859999999999</v>
      </c>
      <c r="N23" s="30">
        <f t="shared" si="9"/>
        <v>664.92600000000004</v>
      </c>
      <c r="O23" s="30">
        <f t="shared" si="9"/>
        <v>820.24300000000005</v>
      </c>
      <c r="P23" s="30">
        <f t="shared" si="9"/>
        <v>792.03</v>
      </c>
      <c r="Q23" s="30">
        <f t="shared" si="9"/>
        <v>729.72299999999996</v>
      </c>
      <c r="R23" s="30">
        <f t="shared" si="9"/>
        <v>690.63199999999995</v>
      </c>
      <c r="S23" s="30">
        <f t="shared" si="9"/>
        <v>584.93399999999997</v>
      </c>
      <c r="T23" s="30">
        <f t="shared" si="9"/>
        <v>775.86699999999996</v>
      </c>
      <c r="U23" s="30">
        <f t="shared" si="9"/>
        <v>926.85900000000004</v>
      </c>
      <c r="V23" s="30">
        <f t="shared" si="9"/>
        <v>884.33</v>
      </c>
      <c r="W23" s="30">
        <f t="shared" si="9"/>
        <v>727.06</v>
      </c>
      <c r="X23" s="30">
        <f t="shared" si="9"/>
        <v>690.63199999999995</v>
      </c>
      <c r="Y23" s="30">
        <f t="shared" si="9"/>
        <v>516.38</v>
      </c>
      <c r="Z23" s="30">
        <f t="shared" si="9"/>
        <v>531.82600000000002</v>
      </c>
      <c r="AA23" s="30">
        <f t="shared" si="9"/>
        <v>812.64099999999996</v>
      </c>
      <c r="AB23" s="30">
        <f t="shared" si="9"/>
        <v>745.57799999999997</v>
      </c>
      <c r="AC23" s="30">
        <f t="shared" si="9"/>
        <v>613.47199999999998</v>
      </c>
      <c r="AD23" s="30">
        <f t="shared" si="9"/>
        <v>707.31899999999996</v>
      </c>
      <c r="AE23" s="30">
        <f t="shared" si="9"/>
        <v>0</v>
      </c>
      <c r="AF23" s="30">
        <f t="shared" si="9"/>
        <v>357.72399999999999</v>
      </c>
      <c r="AG23" s="30">
        <f t="shared" si="9"/>
        <v>0</v>
      </c>
      <c r="AH23" s="36" t="s">
        <v>42</v>
      </c>
    </row>
    <row r="24" spans="1:34" ht="45" customHeight="1" x14ac:dyDescent="0.25">
      <c r="A24" s="42"/>
      <c r="B24" s="62"/>
      <c r="C24" s="33" t="s">
        <v>29</v>
      </c>
      <c r="D24" s="35">
        <f>SUM(J24,L24,N24,P24,R24,T24,V24,X24,Z24,AB24,AD24,AF24)</f>
        <v>8859.99</v>
      </c>
      <c r="E24" s="35">
        <f>J24+L24+N24+P24+R24+T24+V24+X24+Z24+AB24</f>
        <v>7794.9470000000001</v>
      </c>
      <c r="F24" s="35">
        <f>G24</f>
        <v>7485.1320000000005</v>
      </c>
      <c r="G24" s="35">
        <f>SUM(K24,M24,O24,Q24,S24,U24,W24,Y24,AA24,AC24,AE24,AG24)</f>
        <v>7485.1320000000005</v>
      </c>
      <c r="H24" s="35">
        <f>IFERROR(G24/D24*100,0)</f>
        <v>84.482397835663477</v>
      </c>
      <c r="I24" s="35">
        <f>IFERROR(G24/E24*100,0)</f>
        <v>96.025438017731233</v>
      </c>
      <c r="J24" s="43">
        <v>1258.117</v>
      </c>
      <c r="K24" s="43">
        <v>717.13400000000001</v>
      </c>
      <c r="L24" s="43">
        <v>761.00900000000001</v>
      </c>
      <c r="M24" s="43">
        <v>1036.6859999999999</v>
      </c>
      <c r="N24" s="43">
        <v>664.92600000000004</v>
      </c>
      <c r="O24" s="43">
        <v>820.24300000000005</v>
      </c>
      <c r="P24" s="43">
        <v>792.03</v>
      </c>
      <c r="Q24" s="43">
        <v>729.72299999999996</v>
      </c>
      <c r="R24" s="43">
        <v>690.63199999999995</v>
      </c>
      <c r="S24" s="43">
        <v>584.93399999999997</v>
      </c>
      <c r="T24" s="43">
        <v>775.86699999999996</v>
      </c>
      <c r="U24" s="43">
        <v>926.85900000000004</v>
      </c>
      <c r="V24" s="43">
        <v>884.33</v>
      </c>
      <c r="W24" s="43">
        <v>727.06</v>
      </c>
      <c r="X24" s="43">
        <v>690.63199999999995</v>
      </c>
      <c r="Y24" s="43">
        <v>516.38</v>
      </c>
      <c r="Z24" s="43">
        <v>531.82600000000002</v>
      </c>
      <c r="AA24" s="43">
        <v>812.64099999999996</v>
      </c>
      <c r="AB24" s="43">
        <v>745.57799999999997</v>
      </c>
      <c r="AC24" s="43">
        <v>613.47199999999998</v>
      </c>
      <c r="AD24" s="43">
        <v>707.31899999999996</v>
      </c>
      <c r="AE24" s="43">
        <v>0</v>
      </c>
      <c r="AF24" s="43">
        <v>357.72399999999999</v>
      </c>
      <c r="AG24" s="43">
        <v>0</v>
      </c>
      <c r="AH24" s="36"/>
    </row>
    <row r="25" spans="1:34" ht="156" customHeight="1" x14ac:dyDescent="0.25">
      <c r="A25" s="27" t="s">
        <v>43</v>
      </c>
      <c r="B25" s="13" t="s">
        <v>44</v>
      </c>
      <c r="C25" s="28" t="s">
        <v>28</v>
      </c>
      <c r="D25" s="29">
        <f>D26</f>
        <v>39622.498</v>
      </c>
      <c r="E25" s="29">
        <f t="shared" si="8"/>
        <v>33231.004000000001</v>
      </c>
      <c r="F25" s="29">
        <f t="shared" si="8"/>
        <v>28676.466999999997</v>
      </c>
      <c r="G25" s="29">
        <f t="shared" si="8"/>
        <v>28676.466999999997</v>
      </c>
      <c r="H25" s="29">
        <f>IFERROR(G25/D25*100,0)</f>
        <v>72.374202656278754</v>
      </c>
      <c r="I25" s="29">
        <f>IFERROR(G25/E25*100,0)</f>
        <v>86.294314189243266</v>
      </c>
      <c r="J25" s="30">
        <f>J26</f>
        <v>3107.2289999999998</v>
      </c>
      <c r="K25" s="30">
        <f t="shared" si="9"/>
        <v>1158.204</v>
      </c>
      <c r="L25" s="30">
        <f t="shared" si="9"/>
        <v>3185.777</v>
      </c>
      <c r="M25" s="30">
        <f t="shared" si="9"/>
        <v>3406.5630000000001</v>
      </c>
      <c r="N25" s="30">
        <f t="shared" si="9"/>
        <v>3311.9769999999999</v>
      </c>
      <c r="O25" s="30">
        <f t="shared" si="9"/>
        <v>2765.6439999999998</v>
      </c>
      <c r="P25" s="30">
        <f t="shared" si="9"/>
        <v>3771.3470000000002</v>
      </c>
      <c r="Q25" s="30">
        <f t="shared" si="9"/>
        <v>3205.0340000000001</v>
      </c>
      <c r="R25" s="30">
        <f t="shared" si="9"/>
        <v>3512.1559999999999</v>
      </c>
      <c r="S25" s="30">
        <f t="shared" si="9"/>
        <v>3170.451</v>
      </c>
      <c r="T25" s="30">
        <f t="shared" si="9"/>
        <v>3528.9769999999999</v>
      </c>
      <c r="U25" s="30">
        <f t="shared" si="9"/>
        <v>3412.5129999999999</v>
      </c>
      <c r="V25" s="30">
        <f t="shared" si="9"/>
        <v>3393.5529999999999</v>
      </c>
      <c r="W25" s="30">
        <f t="shared" si="9"/>
        <v>3283.4949999999999</v>
      </c>
      <c r="X25" s="30">
        <f t="shared" si="9"/>
        <v>3328.777</v>
      </c>
      <c r="Y25" s="30">
        <f t="shared" si="9"/>
        <v>2835.944</v>
      </c>
      <c r="Z25" s="30">
        <f t="shared" si="9"/>
        <v>2988.777</v>
      </c>
      <c r="AA25" s="30">
        <f t="shared" si="9"/>
        <v>2731.6019999999999</v>
      </c>
      <c r="AB25" s="30">
        <f t="shared" si="9"/>
        <v>3102.4340000000002</v>
      </c>
      <c r="AC25" s="30">
        <f t="shared" si="9"/>
        <v>2707.0169999999998</v>
      </c>
      <c r="AD25" s="30">
        <f t="shared" si="9"/>
        <v>2958.377</v>
      </c>
      <c r="AE25" s="30">
        <f t="shared" si="9"/>
        <v>0</v>
      </c>
      <c r="AF25" s="30">
        <f t="shared" si="9"/>
        <v>3433.1170000000002</v>
      </c>
      <c r="AG25" s="30">
        <f t="shared" si="9"/>
        <v>0</v>
      </c>
      <c r="AH25" s="36" t="s">
        <v>45</v>
      </c>
    </row>
    <row r="26" spans="1:34" ht="48" customHeight="1" x14ac:dyDescent="0.25">
      <c r="A26" s="42"/>
      <c r="B26" s="25"/>
      <c r="C26" s="33" t="s">
        <v>29</v>
      </c>
      <c r="D26" s="35">
        <f>SUM(J26,L26,N26,P26,R26,T26,V26,X26,Z26,AB26,AD26,AF26)</f>
        <v>39622.498</v>
      </c>
      <c r="E26" s="35">
        <f>J26+L26+N26+P26+R26+T26+V26+X26+Z26+AB26</f>
        <v>33231.004000000001</v>
      </c>
      <c r="F26" s="35">
        <f>G26</f>
        <v>28676.466999999997</v>
      </c>
      <c r="G26" s="35">
        <f>SUM(K26,M26,O26,Q26,S26,U26,W26,Y26,AA26,AC26,AE26,AG26)</f>
        <v>28676.466999999997</v>
      </c>
      <c r="H26" s="35">
        <f>IFERROR(G26/D26*100,0)</f>
        <v>72.374202656278754</v>
      </c>
      <c r="I26" s="35">
        <f>IFERROR(G26/E26*100,0)</f>
        <v>86.294314189243266</v>
      </c>
      <c r="J26" s="43">
        <v>3107.2289999999998</v>
      </c>
      <c r="K26" s="43">
        <v>1158.204</v>
      </c>
      <c r="L26" s="43">
        <v>3185.777</v>
      </c>
      <c r="M26" s="43">
        <v>3406.5630000000001</v>
      </c>
      <c r="N26" s="43">
        <v>3311.9769999999999</v>
      </c>
      <c r="O26" s="43">
        <v>2765.6439999999998</v>
      </c>
      <c r="P26" s="43">
        <v>3771.3470000000002</v>
      </c>
      <c r="Q26" s="43">
        <v>3205.0340000000001</v>
      </c>
      <c r="R26" s="43">
        <v>3512.1559999999999</v>
      </c>
      <c r="S26" s="43">
        <v>3170.451</v>
      </c>
      <c r="T26" s="43">
        <v>3528.9769999999999</v>
      </c>
      <c r="U26" s="43">
        <v>3412.5129999999999</v>
      </c>
      <c r="V26" s="43">
        <v>3393.5529999999999</v>
      </c>
      <c r="W26" s="43">
        <v>3283.4949999999999</v>
      </c>
      <c r="X26" s="43">
        <v>3328.777</v>
      </c>
      <c r="Y26" s="43">
        <v>2835.944</v>
      </c>
      <c r="Z26" s="43">
        <v>2988.777</v>
      </c>
      <c r="AA26" s="43">
        <v>2731.6019999999999</v>
      </c>
      <c r="AB26" s="43">
        <v>3102.4340000000002</v>
      </c>
      <c r="AC26" s="43">
        <v>2707.0169999999998</v>
      </c>
      <c r="AD26" s="43">
        <v>2958.377</v>
      </c>
      <c r="AE26" s="43">
        <v>0</v>
      </c>
      <c r="AF26" s="43">
        <v>3433.1170000000002</v>
      </c>
      <c r="AG26" s="43">
        <v>0</v>
      </c>
      <c r="AH26" s="36"/>
    </row>
  </sheetData>
  <mergeCells count="43">
    <mergeCell ref="A25:A26"/>
    <mergeCell ref="B25:B26"/>
    <mergeCell ref="A18:A19"/>
    <mergeCell ref="B18:B19"/>
    <mergeCell ref="A20:A21"/>
    <mergeCell ref="B20:B21"/>
    <mergeCell ref="B22:AG22"/>
    <mergeCell ref="A23:A24"/>
    <mergeCell ref="B23:B24"/>
    <mergeCell ref="A12:A13"/>
    <mergeCell ref="B12:B13"/>
    <mergeCell ref="A14:A15"/>
    <mergeCell ref="B14:B15"/>
    <mergeCell ref="A16:A17"/>
    <mergeCell ref="B16:B17"/>
    <mergeCell ref="AH3:AH5"/>
    <mergeCell ref="A7:A8"/>
    <mergeCell ref="B7:B8"/>
    <mergeCell ref="B9:AG9"/>
    <mergeCell ref="A10:A11"/>
    <mergeCell ref="B10:B11"/>
    <mergeCell ref="V3:W4"/>
    <mergeCell ref="X3:Y4"/>
    <mergeCell ref="Z3:AA4"/>
    <mergeCell ref="AB3:AC4"/>
    <mergeCell ref="AD3:AE4"/>
    <mergeCell ref="AF3:AG4"/>
    <mergeCell ref="J3:K4"/>
    <mergeCell ref="L3:M4"/>
    <mergeCell ref="N3:O4"/>
    <mergeCell ref="P3:Q4"/>
    <mergeCell ref="R3:S4"/>
    <mergeCell ref="T3:U4"/>
    <mergeCell ref="C1:S1"/>
    <mergeCell ref="C2:S2"/>
    <mergeCell ref="A3:A5"/>
    <mergeCell ref="B3:B5"/>
    <mergeCell ref="C3:C5"/>
    <mergeCell ref="D3:D4"/>
    <mergeCell ref="E3:E4"/>
    <mergeCell ref="F3:F4"/>
    <mergeCell ref="G3:G4"/>
    <mergeCell ref="H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2025-11-07T06:10:58Z</dcterms:modified>
</cp:coreProperties>
</file>