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10.ПП" sheetId="2" r:id="rId1"/>
    <sheet name="Лист1" sheetId="1" r:id="rId2"/>
  </sheets>
  <definedNames>
    <definedName name="Z_EA46B61D_849C_4795_A4FF_F8F1740022EB_.wvu.Cols" localSheetId="0" hidden="1">'10.ПП'!$AJ:$AN</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10" i="2"/>
  <c r="G11" i="2" l="1"/>
  <c r="E10" i="2"/>
  <c r="G10" i="2"/>
  <c r="G20" i="2"/>
  <c r="G18" i="2" s="1"/>
  <c r="AG10" i="2" l="1"/>
  <c r="AF10" i="2"/>
  <c r="AE10" i="2"/>
  <c r="AD10" i="2"/>
  <c r="AC10" i="2"/>
  <c r="AB10" i="2"/>
  <c r="AA10" i="2"/>
  <c r="Z10" i="2"/>
  <c r="Y10" i="2"/>
  <c r="X10" i="2"/>
  <c r="V10" i="2"/>
  <c r="U10" i="2"/>
  <c r="T10" i="2"/>
  <c r="S10" i="2"/>
  <c r="R10" i="2"/>
  <c r="Q10" i="2"/>
  <c r="P10" i="2"/>
  <c r="O10" i="2"/>
  <c r="N10" i="2"/>
  <c r="M10" i="2"/>
  <c r="L10" i="2"/>
  <c r="K10" i="2"/>
  <c r="J10" i="2"/>
  <c r="AG11" i="2"/>
  <c r="AF11" i="2"/>
  <c r="AE11" i="2"/>
  <c r="AD11" i="2"/>
  <c r="AC11" i="2"/>
  <c r="AB11" i="2"/>
  <c r="AA11" i="2"/>
  <c r="Z11" i="2"/>
  <c r="Y11" i="2"/>
  <c r="X11" i="2"/>
  <c r="W11" i="2"/>
  <c r="V11" i="2"/>
  <c r="T11" i="2"/>
  <c r="U11" i="2"/>
  <c r="S11" i="2"/>
  <c r="R11" i="2"/>
  <c r="Q11" i="2"/>
  <c r="P11" i="2"/>
  <c r="O11" i="2"/>
  <c r="N11" i="2"/>
  <c r="L11" i="2"/>
  <c r="M11" i="2"/>
  <c r="K11" i="2"/>
  <c r="J11" i="2"/>
  <c r="W10" i="2"/>
  <c r="D11" i="2" l="1"/>
  <c r="E11" i="2"/>
  <c r="L8" i="2"/>
  <c r="J8" i="2"/>
  <c r="J9" i="2"/>
  <c r="E9" i="2"/>
  <c r="J18" i="2"/>
  <c r="K18" i="2"/>
  <c r="L18" i="2"/>
  <c r="M18" i="2"/>
  <c r="N18" i="2"/>
  <c r="O18" i="2"/>
  <c r="P18" i="2"/>
  <c r="Q18" i="2"/>
  <c r="R18" i="2"/>
  <c r="S18" i="2"/>
  <c r="T18" i="2"/>
  <c r="U18" i="2"/>
  <c r="V18" i="2"/>
  <c r="W18" i="2"/>
  <c r="X18" i="2"/>
  <c r="Y18" i="2"/>
  <c r="Z18" i="2"/>
  <c r="AA18" i="2"/>
  <c r="AB18" i="2"/>
  <c r="AC18" i="2"/>
  <c r="AD18" i="2"/>
  <c r="AE18" i="2"/>
  <c r="AF18" i="2"/>
  <c r="I21" i="2"/>
  <c r="H21" i="2"/>
  <c r="G21" i="2"/>
  <c r="F21" i="2"/>
  <c r="E21" i="2"/>
  <c r="D21" i="2"/>
  <c r="G19" i="2"/>
  <c r="F19" i="2"/>
  <c r="E19" i="2"/>
  <c r="D19" i="2"/>
  <c r="H19" i="2" s="1"/>
  <c r="F20" i="2"/>
  <c r="F18" i="2" s="1"/>
  <c r="E20" i="2"/>
  <c r="E18" i="2" s="1"/>
  <c r="D20" i="2"/>
  <c r="AG18" i="2"/>
  <c r="G36" i="2"/>
  <c r="D37" i="2"/>
  <c r="E37" i="2"/>
  <c r="E36" i="2"/>
  <c r="E35" i="2" s="1"/>
  <c r="G37" i="2"/>
  <c r="G35" i="2"/>
  <c r="D36" i="2"/>
  <c r="AG35" i="2"/>
  <c r="AF35" i="2"/>
  <c r="AE35" i="2"/>
  <c r="AD35" i="2"/>
  <c r="AC35" i="2"/>
  <c r="AB35" i="2"/>
  <c r="AA35" i="2"/>
  <c r="Z35" i="2"/>
  <c r="Y35" i="2"/>
  <c r="X35" i="2"/>
  <c r="W35" i="2"/>
  <c r="V35" i="2"/>
  <c r="U35" i="2"/>
  <c r="T35" i="2"/>
  <c r="S35" i="2"/>
  <c r="R35" i="2"/>
  <c r="Q35" i="2"/>
  <c r="P35" i="2"/>
  <c r="O35" i="2"/>
  <c r="N35" i="2"/>
  <c r="M35" i="2"/>
  <c r="L35" i="2"/>
  <c r="K35" i="2"/>
  <c r="J35" i="2"/>
  <c r="G34" i="2"/>
  <c r="E34" i="2"/>
  <c r="D8" i="2" l="1"/>
  <c r="D18" i="2"/>
  <c r="H20" i="2"/>
  <c r="I18" i="2"/>
  <c r="D35" i="2"/>
  <c r="I20" i="2"/>
  <c r="I19" i="2"/>
  <c r="I36" i="2"/>
  <c r="H36" i="2"/>
  <c r="I35" i="2"/>
  <c r="F36" i="2"/>
  <c r="F35" i="2" s="1"/>
  <c r="H18" i="2" l="1"/>
  <c r="H35" i="2"/>
  <c r="G25" i="2" l="1"/>
  <c r="E25" i="2"/>
  <c r="F25" i="2"/>
  <c r="G41" i="2" l="1"/>
  <c r="F41" i="2" s="1"/>
  <c r="F40" i="2" s="1"/>
  <c r="E41" i="2"/>
  <c r="D41" i="2"/>
  <c r="D40" i="2" s="1"/>
  <c r="AG40" i="2"/>
  <c r="AF40" i="2"/>
  <c r="AE40" i="2"/>
  <c r="AD40" i="2"/>
  <c r="AC40" i="2"/>
  <c r="AB40" i="2"/>
  <c r="AA40" i="2"/>
  <c r="Z40" i="2"/>
  <c r="Y40" i="2"/>
  <c r="X40" i="2"/>
  <c r="W40" i="2"/>
  <c r="V40" i="2"/>
  <c r="U40" i="2"/>
  <c r="T40" i="2"/>
  <c r="S40" i="2"/>
  <c r="R40" i="2"/>
  <c r="Q40" i="2"/>
  <c r="P40" i="2"/>
  <c r="O40" i="2"/>
  <c r="N40" i="2"/>
  <c r="M40" i="2"/>
  <c r="L40" i="2"/>
  <c r="K40" i="2"/>
  <c r="J40" i="2"/>
  <c r="E40" i="2"/>
  <c r="F34" i="2"/>
  <c r="F33" i="2" s="1"/>
  <c r="E33" i="2"/>
  <c r="D34" i="2"/>
  <c r="D33" i="2" s="1"/>
  <c r="AG33" i="2"/>
  <c r="AF33" i="2"/>
  <c r="AE33" i="2"/>
  <c r="AD33" i="2"/>
  <c r="AC33" i="2"/>
  <c r="AB33" i="2"/>
  <c r="AA33" i="2"/>
  <c r="Z33" i="2"/>
  <c r="Y33" i="2"/>
  <c r="X33" i="2"/>
  <c r="W33" i="2"/>
  <c r="V33" i="2"/>
  <c r="U33" i="2"/>
  <c r="T33" i="2"/>
  <c r="S33" i="2"/>
  <c r="R33" i="2"/>
  <c r="Q33" i="2"/>
  <c r="P33" i="2"/>
  <c r="O33" i="2"/>
  <c r="N33" i="2"/>
  <c r="M33" i="2"/>
  <c r="L33" i="2"/>
  <c r="K33" i="2"/>
  <c r="J33" i="2"/>
  <c r="G32" i="2"/>
  <c r="E32" i="2"/>
  <c r="D32" i="2"/>
  <c r="D31" i="2" s="1"/>
  <c r="AG31" i="2"/>
  <c r="AF31" i="2"/>
  <c r="AE31" i="2"/>
  <c r="AD31" i="2"/>
  <c r="AC31" i="2"/>
  <c r="AB31" i="2"/>
  <c r="AA31" i="2"/>
  <c r="Z31" i="2"/>
  <c r="Y31" i="2"/>
  <c r="X31" i="2"/>
  <c r="W31" i="2"/>
  <c r="V31" i="2"/>
  <c r="U31" i="2"/>
  <c r="T31" i="2"/>
  <c r="S31" i="2"/>
  <c r="R31" i="2"/>
  <c r="Q31" i="2"/>
  <c r="P31" i="2"/>
  <c r="O31" i="2"/>
  <c r="N31" i="2"/>
  <c r="M31" i="2"/>
  <c r="L31" i="2"/>
  <c r="K31" i="2"/>
  <c r="J31" i="2"/>
  <c r="E31" i="2"/>
  <c r="G30" i="2"/>
  <c r="E30" i="2"/>
  <c r="D30" i="2"/>
  <c r="AG29" i="2"/>
  <c r="AF29" i="2"/>
  <c r="AE29" i="2"/>
  <c r="AD29" i="2"/>
  <c r="AC29" i="2"/>
  <c r="AB29" i="2"/>
  <c r="AA29" i="2"/>
  <c r="Z29" i="2"/>
  <c r="Y29" i="2"/>
  <c r="X29" i="2"/>
  <c r="W29" i="2"/>
  <c r="V29" i="2"/>
  <c r="U29" i="2"/>
  <c r="T29" i="2"/>
  <c r="S29" i="2"/>
  <c r="R29" i="2"/>
  <c r="Q29" i="2"/>
  <c r="P29" i="2"/>
  <c r="O29" i="2"/>
  <c r="N29" i="2"/>
  <c r="M29" i="2"/>
  <c r="L29" i="2"/>
  <c r="K29" i="2"/>
  <c r="J29" i="2"/>
  <c r="E29" i="2"/>
  <c r="D29" i="2"/>
  <c r="G27" i="2"/>
  <c r="F27" i="2" s="1"/>
  <c r="F26" i="2" s="1"/>
  <c r="E27" i="2"/>
  <c r="D27" i="2"/>
  <c r="AG26" i="2"/>
  <c r="AF26" i="2"/>
  <c r="AE26" i="2"/>
  <c r="AD26" i="2"/>
  <c r="AC26" i="2"/>
  <c r="AB26" i="2"/>
  <c r="AA26" i="2"/>
  <c r="Z26" i="2"/>
  <c r="Y26" i="2"/>
  <c r="X26" i="2"/>
  <c r="W26" i="2"/>
  <c r="V26" i="2"/>
  <c r="U26" i="2"/>
  <c r="T26" i="2"/>
  <c r="S26" i="2"/>
  <c r="R26" i="2"/>
  <c r="Q26" i="2"/>
  <c r="P26" i="2"/>
  <c r="O26" i="2"/>
  <c r="N26" i="2"/>
  <c r="M26" i="2"/>
  <c r="L26" i="2"/>
  <c r="K26" i="2"/>
  <c r="J26" i="2"/>
  <c r="E26" i="2"/>
  <c r="D26" i="2"/>
  <c r="F24" i="2"/>
  <c r="D25" i="2"/>
  <c r="D24" i="2" s="1"/>
  <c r="AG24" i="2"/>
  <c r="AF24" i="2"/>
  <c r="AE24" i="2"/>
  <c r="AD24" i="2"/>
  <c r="AC24" i="2"/>
  <c r="AB24" i="2"/>
  <c r="AA24" i="2"/>
  <c r="Z24" i="2"/>
  <c r="Y24" i="2"/>
  <c r="X24" i="2"/>
  <c r="W24" i="2"/>
  <c r="V24" i="2"/>
  <c r="U24" i="2"/>
  <c r="T24" i="2"/>
  <c r="S24" i="2"/>
  <c r="R24" i="2"/>
  <c r="Q24" i="2"/>
  <c r="P24" i="2"/>
  <c r="O24" i="2"/>
  <c r="N24" i="2"/>
  <c r="L24" i="2"/>
  <c r="K24" i="2"/>
  <c r="J24" i="2"/>
  <c r="E24" i="2"/>
  <c r="G23" i="2"/>
  <c r="E23" i="2"/>
  <c r="D23" i="2"/>
  <c r="D22" i="2" s="1"/>
  <c r="AG22" i="2"/>
  <c r="AF22" i="2"/>
  <c r="AE22" i="2"/>
  <c r="AD22" i="2"/>
  <c r="AC22" i="2"/>
  <c r="AB22" i="2"/>
  <c r="AA22" i="2"/>
  <c r="Z22" i="2"/>
  <c r="Y22" i="2"/>
  <c r="X22" i="2"/>
  <c r="W22" i="2"/>
  <c r="V22" i="2"/>
  <c r="U22" i="2"/>
  <c r="T22" i="2"/>
  <c r="S22" i="2"/>
  <c r="R22" i="2"/>
  <c r="Q22" i="2"/>
  <c r="P22" i="2"/>
  <c r="O22" i="2"/>
  <c r="N22" i="2"/>
  <c r="M22" i="2"/>
  <c r="L22" i="2"/>
  <c r="K22" i="2"/>
  <c r="J22" i="2"/>
  <c r="E22" i="2"/>
  <c r="G17" i="2"/>
  <c r="G16" i="2" s="1"/>
  <c r="E17" i="2"/>
  <c r="E16" i="2" s="1"/>
  <c r="D17" i="2"/>
  <c r="D16" i="2" s="1"/>
  <c r="AG16" i="2"/>
  <c r="AF16" i="2"/>
  <c r="AE16" i="2"/>
  <c r="AD16" i="2"/>
  <c r="AC16" i="2"/>
  <c r="AB16" i="2"/>
  <c r="AA16" i="2"/>
  <c r="Z16" i="2"/>
  <c r="Y16" i="2"/>
  <c r="X16" i="2"/>
  <c r="W16" i="2"/>
  <c r="V16" i="2"/>
  <c r="U16" i="2"/>
  <c r="T16" i="2"/>
  <c r="S16" i="2"/>
  <c r="R16" i="2"/>
  <c r="Q16" i="2"/>
  <c r="P16" i="2"/>
  <c r="O16" i="2"/>
  <c r="N16" i="2"/>
  <c r="M16" i="2"/>
  <c r="L16" i="2"/>
  <c r="K16" i="2"/>
  <c r="J16" i="2"/>
  <c r="G15" i="2"/>
  <c r="E15" i="2"/>
  <c r="D15" i="2"/>
  <c r="G14" i="2"/>
  <c r="E14" i="2"/>
  <c r="D14" i="2"/>
  <c r="AF13" i="2"/>
  <c r="AE13" i="2"/>
  <c r="AD13" i="2"/>
  <c r="AC13" i="2"/>
  <c r="AB13" i="2"/>
  <c r="AA13" i="2"/>
  <c r="Z13" i="2"/>
  <c r="Y13" i="2"/>
  <c r="X13" i="2"/>
  <c r="W13" i="2"/>
  <c r="V13" i="2"/>
  <c r="U13" i="2"/>
  <c r="T13" i="2"/>
  <c r="S13" i="2"/>
  <c r="R13" i="2"/>
  <c r="Q13" i="2"/>
  <c r="P13" i="2"/>
  <c r="O13" i="2"/>
  <c r="N13" i="2"/>
  <c r="M13" i="2"/>
  <c r="L13" i="2"/>
  <c r="K13" i="2"/>
  <c r="J13" i="2"/>
  <c r="AG9" i="2"/>
  <c r="AF9" i="2"/>
  <c r="AE9" i="2"/>
  <c r="AD9" i="2"/>
  <c r="AC9" i="2"/>
  <c r="AB9" i="2"/>
  <c r="AA9" i="2"/>
  <c r="Z9" i="2"/>
  <c r="Y9" i="2"/>
  <c r="X9" i="2"/>
  <c r="W9" i="2"/>
  <c r="V9" i="2"/>
  <c r="U9" i="2"/>
  <c r="U8" i="2" s="1"/>
  <c r="T9" i="2"/>
  <c r="T8" i="2" s="1"/>
  <c r="S9" i="2"/>
  <c r="R9" i="2"/>
  <c r="Q9" i="2"/>
  <c r="P9" i="2"/>
  <c r="O9" i="2"/>
  <c r="O8" i="2" s="1"/>
  <c r="N9" i="2"/>
  <c r="M9" i="2"/>
  <c r="L9" i="2"/>
  <c r="K9" i="2"/>
  <c r="G9" i="2"/>
  <c r="E13" i="2" l="1"/>
  <c r="V8" i="2"/>
  <c r="G40" i="2"/>
  <c r="I40" i="2" s="1"/>
  <c r="N8" i="2"/>
  <c r="X8" i="2"/>
  <c r="H9" i="2"/>
  <c r="Y8" i="2"/>
  <c r="D13" i="2"/>
  <c r="I30" i="2"/>
  <c r="H40" i="2"/>
  <c r="H41" i="2"/>
  <c r="F11" i="2"/>
  <c r="P8" i="2"/>
  <c r="R8" i="2"/>
  <c r="G33" i="2"/>
  <c r="H33" i="2" s="1"/>
  <c r="I32" i="2"/>
  <c r="G26" i="2"/>
  <c r="H26" i="2" s="1"/>
  <c r="H27" i="2"/>
  <c r="G24" i="2"/>
  <c r="H24" i="2" s="1"/>
  <c r="AC8" i="2"/>
  <c r="K8" i="2"/>
  <c r="M8" i="2"/>
  <c r="Q8" i="2"/>
  <c r="S8" i="2"/>
  <c r="AA8" i="2"/>
  <c r="AE8" i="2"/>
  <c r="H14" i="2"/>
  <c r="H16" i="2"/>
  <c r="H23" i="2"/>
  <c r="Z8" i="2"/>
  <c r="H17" i="2"/>
  <c r="G22" i="2"/>
  <c r="H22" i="2" s="1"/>
  <c r="I25" i="2"/>
  <c r="I27" i="2"/>
  <c r="G31" i="2"/>
  <c r="I31" i="2" s="1"/>
  <c r="H34" i="2"/>
  <c r="I41" i="2"/>
  <c r="AG8" i="2"/>
  <c r="W8" i="2"/>
  <c r="AF8" i="2"/>
  <c r="AD8" i="2"/>
  <c r="AB8" i="2"/>
  <c r="I34" i="2"/>
  <c r="H32" i="2"/>
  <c r="F32" i="2"/>
  <c r="F31" i="2" s="1"/>
  <c r="G29" i="2"/>
  <c r="I29" i="2" s="1"/>
  <c r="H30" i="2"/>
  <c r="F30" i="2"/>
  <c r="F29" i="2" s="1"/>
  <c r="H15" i="2"/>
  <c r="G13" i="2"/>
  <c r="I9" i="2"/>
  <c r="I14" i="2"/>
  <c r="I15" i="2"/>
  <c r="I16" i="2"/>
  <c r="I17" i="2"/>
  <c r="I23" i="2"/>
  <c r="H25" i="2"/>
  <c r="F9" i="2"/>
  <c r="F14" i="2"/>
  <c r="F15" i="2"/>
  <c r="F17" i="2"/>
  <c r="F16" i="2" s="1"/>
  <c r="F23" i="2"/>
  <c r="F22" i="2" s="1"/>
  <c r="I22" i="2" l="1"/>
  <c r="H13" i="2"/>
  <c r="G8" i="2"/>
  <c r="H10" i="2"/>
  <c r="E8" i="2"/>
  <c r="I24" i="2"/>
  <c r="I11" i="2"/>
  <c r="H29" i="2"/>
  <c r="H31" i="2"/>
  <c r="I33" i="2"/>
  <c r="I26" i="2"/>
  <c r="F10" i="2"/>
  <c r="F8" i="2" s="1"/>
  <c r="I10" i="2"/>
  <c r="H11" i="2"/>
  <c r="H8" i="2"/>
  <c r="I13" i="2"/>
  <c r="I8" i="2"/>
  <c r="F13" i="2"/>
</calcChain>
</file>

<file path=xl/sharedStrings.xml><?xml version="1.0" encoding="utf-8"?>
<sst xmlns="http://schemas.openxmlformats.org/spreadsheetml/2006/main" count="121" uniqueCount="73">
  <si>
    <t xml:space="preserve">Отчет о ходе реализации муниципальной программы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</si>
  <si>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</si>
  <si>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</si>
  <si>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</si>
  <si>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</si>
  <si>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</si>
  <si>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</si>
  <si>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</si>
  <si>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</si>
  <si>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</si>
  <si>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</si>
  <si>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</si>
  <si>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</si>
  <si>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</si>
  <si>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</si>
  <si>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</si>
  <si>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</si>
  <si>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</si>
  <si>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</si>
  <si>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</si>
  <si>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</si>
  <si>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</si>
  <si>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</si>
  <si>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</si>
  <si>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</si>
  <si>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</si>
  <si>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</si>
  <si>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</si>
  <si>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федеральный бюджет</t>
  </si>
  <si>
    <t>бюджет автономного округа</t>
  </si>
  <si>
    <t>бюджет города Когалыма</t>
  </si>
  <si>
    <t>1.</t>
  </si>
  <si>
    <t>Направление (подпрограмма) «Профилактика правонарушений»</t>
  </si>
  <si>
    <t xml:space="preserve"> 1.1.</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</si>
  <si>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</si>
  <si>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В народной дружине на 01.01.2026 состоит 26 человек.Государственной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</si>
  <si>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</si>
  <si>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</si>
  <si>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Заключен МК ЭС1902000064/25 от 13.12.2024 года, оказание
коммунальных услуг по поставке электрической энергии (камеры ИТКБ,
камеры Одиссей, здание МКУ "ЕДДС").
Заключен МК №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 01873000137240001380001 от 08.07.2024 года, на
оказание услуг связи. Отклонение сложилось  в результате оплаты электрической энергии согласно показанию счетчиков по факту.</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</si>
  <si>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</si>
  <si>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</si>
  <si>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 xml:space="preserve">Неисполнение по заработной плате и начислениям по оплате труда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</si>
  <si>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</si>
  <si>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</si>
  <si>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</si>
  <si>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</si>
  <si>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Произведена трансляция видеороликов напарвленных на профилатику мошенничества.</t>
  </si>
  <si>
    <t xml:space="preserve">                                                                                                     </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</si>
  <si>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</si>
  <si>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</si>
  <si>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 xml:space="preserve">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п 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t>
  </si>
  <si>
    <t>2.</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</si>
  <si>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</si>
  <si>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2.1.</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</si>
  <si>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</si>
  <si>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 xml:space="preserve"> Обучение. по прогр"Совр. техн.профилактики зависимого повед.подрост.и молод.":                    СОШ №1-21,48; СОШ №3-21,48, СОШ №5-21,48, СОШ №6-21,48, СОШ №7-21,48, СОШ №8-21,48, СОШ №10-21,48;   </t>
  </si>
  <si>
    <t>2.2.</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</si>
  <si>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</si>
  <si>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Произведена трансляция видеороликов напарвленных на профилатику наркомании</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</si>
  <si>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</si>
  <si>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</si>
  <si>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Школа безопасности СОШ №7-170,0</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</si>
  <si>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</si>
  <si>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</si>
  <si>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 xml:space="preserve">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Неисполнение по прочим выплатам персоналу (гарантии) сложилось в связи с тем, что сотрудники за текущий период не воспользовались  правом на частичную компенсацию стоимости оздоровительных и санаторно-курортных путевок (оплата будет произведена в последующих месяцах).
</t>
  </si>
  <si>
    <t>3.</t>
  </si>
  <si>
    <t>Структурные элементы, не входящие в направления (подпрограммы)</t>
  </si>
  <si>
    <t>3.1.</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</si>
  <si>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</si>
  <si>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Неисполнение по начислениям по оплате труда (оплата досрочно страховых взносов с зарплаты за  2025г).</t>
  </si>
  <si>
    <t xml:space="preserve"> "Профилактика правонарушений и обеспечение отдельных прав граждан в городе Когалыме" за 2025 год</t>
  </si>
  <si>
    <t>УОДОМС</t>
  </si>
  <si>
    <t>бюджет автономного округа (субвенция)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</si>
</sst>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0" x14ac:knownFonts="1">
    <font>
      <sz val="11"/>
      <color theme="1"/>
      <name val="Calibri"/>
      <family val="2"/>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2"/>
      <color theme="1"/>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2"/>
      <name val="Times New Roman"/>
      <family val="1"/>
      <charset val="204"/>
    </font>
    <font>
      <b/>
      <sz val="12"/>
      <color theme="1"/>
      <name val="Times New Roman"/>
      <family val="1"/>
      <charset val="204"/>
    </font>
    <font>
      <sz val="11"/>
      <name val="Calibri"/>
      <family val="2"/>
      <charset val="204"/>
      <scheme val="minor"/>
    </font>
    <font>
      <b/>
      <sz val="12"/>
      <name val="Calibri"/>
      <family val="2"/>
      <charset val="204"/>
      <scheme val="minor"/>
    </font>
    <font>
      <b/>
      <sz val="11"/>
      <name val="Calibri"/>
      <family val="2"/>
      <charset val="204"/>
      <scheme val="minor"/>
    </font>
    <font>
      <sz val="11"/>
      <name val="Times New Roman"/>
      <family val="1"/>
      <charset val="204"/>
    </font>
    <font>
      <sz val="10"/>
      <name val="Times New Roman"/>
      <family val="1"/>
      <charset val="204"/>
    </font>
    <font>
      <sz val="16"/>
      <name val="Calibri"/>
      <family val="2"/>
      <charset val="204"/>
      <scheme val="minor"/>
    </font>
    <font>
      <sz val="10"/>
      <color theme="1"/>
      <name val="Times New Roman"/>
      <family val="1"/>
      <charset val="204"/>
    </font>
    <font>
      <sz val="16"/>
      <color rgb="FFFF0000"/>
      <name val="Calibri"/>
      <family val="2"/>
      <charset val="204"/>
      <scheme val="minor"/>
    </font>
    <font>
      <b/>
      <sz val="11"/>
      <color rgb="FFFF0000"/>
      <name val="Calibri"/>
      <family val="2"/>
      <charset val="204"/>
      <scheme val="minor"/>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9">
    <xf numFmtId="0" fontId="0" fillId="0" borderId="0" xfId="0"/>
    <xf numFmtId="0" fontId="2" fillId="0" borderId="0" xfId="1" applyFont="1" applyFill="1" applyProtection="1"/>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4"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5" fillId="0" borderId="0" xfId="1" applyNumberFormat="1" applyFont="1" applyFill="1" applyAlignment="1" applyProtection="1">
      <alignment horizontal="left" vertical="center" wrapText="1"/>
    </xf>
    <xf numFmtId="0" fontId="6" fillId="0" borderId="0" xfId="1" applyFont="1" applyFill="1" applyAlignment="1" applyProtection="1">
      <alignment vertical="center" wrapText="1"/>
    </xf>
    <xf numFmtId="0" fontId="2" fillId="0" borderId="0" xfId="1" applyFont="1" applyProtection="1"/>
    <xf numFmtId="0" fontId="7" fillId="0" borderId="0" xfId="1" applyFont="1" applyFill="1" applyProtection="1"/>
    <xf numFmtId="164" fontId="8" fillId="0" borderId="0" xfId="1" applyNumberFormat="1" applyFont="1" applyFill="1" applyAlignment="1" applyProtection="1">
      <alignment vertical="center" wrapText="1"/>
    </xf>
    <xf numFmtId="164" fontId="8" fillId="0" borderId="1" xfId="1" applyNumberFormat="1" applyFont="1" applyFill="1" applyBorder="1" applyAlignment="1" applyProtection="1">
      <alignment vertical="center" wrapText="1"/>
    </xf>
    <xf numFmtId="164" fontId="9" fillId="0" borderId="1" xfId="1" applyNumberFormat="1" applyFont="1" applyFill="1" applyBorder="1" applyAlignment="1" applyProtection="1">
      <alignment horizontal="right" vertical="center" wrapText="1"/>
    </xf>
    <xf numFmtId="0" fontId="11" fillId="0" borderId="0" xfId="1" applyFont="1" applyFill="1" applyProtection="1"/>
    <xf numFmtId="0" fontId="11" fillId="0" borderId="0" xfId="1" applyFont="1" applyProtection="1"/>
    <xf numFmtId="0" fontId="8" fillId="0" borderId="9" xfId="1" applyFont="1" applyFill="1" applyBorder="1" applyAlignment="1" applyProtection="1">
      <alignment horizontal="center" vertical="center" wrapText="1"/>
    </xf>
    <xf numFmtId="14" fontId="10" fillId="0" borderId="9" xfId="1" applyNumberFormat="1" applyFont="1" applyFill="1" applyBorder="1" applyAlignment="1" applyProtection="1">
      <alignment horizontal="center" vertical="center" wrapText="1"/>
    </xf>
    <xf numFmtId="14" fontId="8" fillId="0" borderId="9" xfId="1" applyNumberFormat="1" applyFont="1" applyFill="1" applyBorder="1" applyAlignment="1" applyProtection="1">
      <alignment horizontal="center" vertical="center" wrapText="1"/>
    </xf>
    <xf numFmtId="49" fontId="8" fillId="0" borderId="9" xfId="1" applyNumberFormat="1" applyFont="1" applyFill="1" applyBorder="1" applyAlignment="1" applyProtection="1">
      <alignment horizontal="center" vertical="center" wrapText="1"/>
    </xf>
    <xf numFmtId="165" fontId="9" fillId="0" borderId="9" xfId="1" applyNumberFormat="1" applyFont="1" applyFill="1" applyBorder="1" applyAlignment="1" applyProtection="1">
      <alignment horizontal="center" vertical="center" wrapText="1"/>
    </xf>
    <xf numFmtId="165" fontId="4" fillId="0" borderId="9" xfId="1" applyNumberFormat="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166" fontId="8" fillId="0" borderId="9" xfId="1" applyNumberFormat="1" applyFont="1" applyFill="1" applyBorder="1" applyAlignment="1" applyProtection="1">
      <alignment horizontal="center" vertical="center"/>
    </xf>
    <xf numFmtId="166" fontId="10" fillId="0" borderId="9" xfId="1" applyNumberFormat="1" applyFont="1" applyFill="1" applyBorder="1" applyAlignment="1" applyProtection="1">
      <alignment horizontal="center" vertical="center"/>
    </xf>
    <xf numFmtId="166" fontId="8" fillId="0" borderId="9" xfId="1" applyNumberFormat="1" applyFont="1" applyFill="1" applyBorder="1" applyAlignment="1" applyProtection="1">
      <alignment horizontal="center" vertical="center"/>
      <protection locked="0"/>
    </xf>
    <xf numFmtId="0" fontId="8" fillId="0" borderId="9" xfId="1" applyFont="1" applyFill="1" applyBorder="1" applyAlignment="1" applyProtection="1">
      <alignment vertical="center" wrapText="1"/>
    </xf>
    <xf numFmtId="0" fontId="13" fillId="0" borderId="0" xfId="1" applyFont="1" applyFill="1" applyAlignment="1" applyProtection="1">
      <alignment vertical="center"/>
    </xf>
    <xf numFmtId="0" fontId="13" fillId="0" borderId="0" xfId="1" applyFont="1" applyAlignment="1" applyProtection="1">
      <alignment vertical="center"/>
    </xf>
    <xf numFmtId="0" fontId="14" fillId="0" borderId="9" xfId="1" applyFont="1" applyFill="1" applyBorder="1" applyAlignment="1" applyProtection="1">
      <alignment horizontal="left" vertical="center" wrapText="1"/>
    </xf>
    <xf numFmtId="0" fontId="9" fillId="0" borderId="9" xfId="1" applyFont="1" applyFill="1" applyBorder="1" applyAlignment="1" applyProtection="1">
      <alignment horizontal="left" vertical="center" wrapText="1"/>
    </xf>
    <xf numFmtId="0" fontId="9" fillId="0" borderId="9" xfId="1" applyFont="1" applyFill="1" applyBorder="1" applyAlignment="1" applyProtection="1">
      <alignment vertical="center" wrapText="1"/>
    </xf>
    <xf numFmtId="0" fontId="11" fillId="0" borderId="0" xfId="1" applyFont="1" applyFill="1" applyAlignment="1" applyProtection="1">
      <alignment vertical="center"/>
    </xf>
    <xf numFmtId="0" fontId="11" fillId="0" borderId="0" xfId="1" applyFont="1" applyAlignment="1" applyProtection="1">
      <alignment vertical="center"/>
    </xf>
    <xf numFmtId="0" fontId="12" fillId="0" borderId="9" xfId="1" applyFont="1" applyFill="1" applyBorder="1" applyAlignment="1" applyProtection="1">
      <alignment horizontal="center" vertical="center"/>
    </xf>
    <xf numFmtId="166" fontId="10" fillId="0" borderId="9" xfId="1" applyNumberFormat="1" applyFont="1" applyFill="1" applyBorder="1" applyAlignment="1" applyProtection="1">
      <alignment horizontal="center" vertical="center"/>
      <protection locked="0"/>
    </xf>
    <xf numFmtId="0" fontId="15" fillId="0" borderId="9" xfId="1" applyFont="1" applyFill="1" applyBorder="1" applyAlignment="1" applyProtection="1">
      <alignment horizontal="justify" vertical="center" wrapText="1"/>
    </xf>
    <xf numFmtId="166" fontId="13" fillId="0" borderId="0" xfId="1" applyNumberFormat="1" applyFont="1" applyFill="1" applyAlignment="1" applyProtection="1">
      <alignment vertical="center"/>
    </xf>
    <xf numFmtId="0" fontId="13" fillId="2" borderId="0" xfId="1" applyFont="1" applyFill="1" applyAlignment="1" applyProtection="1">
      <alignment vertical="center"/>
    </xf>
    <xf numFmtId="166" fontId="9" fillId="0" borderId="9" xfId="1" applyNumberFormat="1" applyFont="1" applyFill="1" applyBorder="1" applyAlignment="1" applyProtection="1">
      <alignment horizontal="center" vertical="center"/>
    </xf>
    <xf numFmtId="166" fontId="4" fillId="0" borderId="9" xfId="1" applyNumberFormat="1" applyFont="1" applyFill="1" applyBorder="1" applyAlignment="1" applyProtection="1">
      <alignment horizontal="center" vertical="center"/>
    </xf>
    <xf numFmtId="166" fontId="9" fillId="0" borderId="9" xfId="1" applyNumberFormat="1" applyFont="1" applyFill="1" applyBorder="1" applyAlignment="1" applyProtection="1">
      <alignment horizontal="center" vertical="center"/>
      <protection locked="0"/>
    </xf>
    <xf numFmtId="0" fontId="15" fillId="0" borderId="9" xfId="1" applyFont="1" applyFill="1" applyBorder="1" applyAlignment="1" applyProtection="1">
      <alignment vertical="center" wrapText="1"/>
    </xf>
    <xf numFmtId="166" fontId="16" fillId="0" borderId="0" xfId="1" applyNumberFormat="1" applyFont="1" applyFill="1" applyAlignment="1" applyProtection="1">
      <alignment vertical="center"/>
    </xf>
    <xf numFmtId="0" fontId="13" fillId="3" borderId="0" xfId="1" applyFont="1" applyFill="1" applyAlignment="1" applyProtection="1">
      <alignment vertical="center"/>
    </xf>
    <xf numFmtId="0" fontId="17" fillId="0" borderId="9" xfId="1" applyFont="1" applyFill="1" applyBorder="1" applyAlignment="1" applyProtection="1">
      <alignment vertical="center" wrapText="1"/>
    </xf>
    <xf numFmtId="0" fontId="13" fillId="4" borderId="0" xfId="1" applyFont="1" applyFill="1" applyAlignment="1" applyProtection="1">
      <alignment vertical="center"/>
    </xf>
    <xf numFmtId="166" fontId="18" fillId="0" borderId="0" xfId="1" applyNumberFormat="1" applyFont="1" applyFill="1" applyAlignment="1" applyProtection="1">
      <alignment vertical="center"/>
    </xf>
    <xf numFmtId="0" fontId="19" fillId="0" borderId="0" xfId="1" applyFont="1" applyFill="1" applyAlignment="1" applyProtection="1">
      <alignment vertical="center"/>
    </xf>
    <xf numFmtId="0" fontId="19" fillId="4" borderId="0" xfId="1" applyFont="1" applyFill="1" applyAlignment="1" applyProtection="1">
      <alignment vertical="center"/>
    </xf>
    <xf numFmtId="0" fontId="2" fillId="0" borderId="0" xfId="1" applyFont="1" applyFill="1" applyAlignment="1" applyProtection="1">
      <alignment vertical="center"/>
    </xf>
    <xf numFmtId="0" fontId="2" fillId="0" borderId="0" xfId="1" applyFont="1" applyAlignment="1" applyProtection="1">
      <alignment vertical="center"/>
    </xf>
    <xf numFmtId="0" fontId="15" fillId="0" borderId="2" xfId="1" applyFont="1" applyFill="1" applyBorder="1" applyAlignment="1" applyProtection="1">
      <alignment horizontal="left" vertical="top" wrapText="1"/>
    </xf>
    <xf numFmtId="0" fontId="19" fillId="5" borderId="0" xfId="1" applyFont="1" applyFill="1" applyAlignment="1" applyProtection="1">
      <alignment vertical="center"/>
    </xf>
    <xf numFmtId="0" fontId="9" fillId="0" borderId="8" xfId="1" applyFont="1" applyFill="1" applyBorder="1" applyAlignment="1" applyProtection="1">
      <alignment horizontal="left" vertical="top" wrapText="1"/>
    </xf>
    <xf numFmtId="0" fontId="19" fillId="6" borderId="0" xfId="1" applyFont="1" applyFill="1" applyAlignment="1" applyProtection="1">
      <alignment vertical="center"/>
    </xf>
    <xf numFmtId="0" fontId="19" fillId="7" borderId="0" xfId="1" applyFont="1" applyFill="1" applyAlignment="1" applyProtection="1">
      <alignment vertical="center"/>
    </xf>
    <xf numFmtId="0" fontId="13" fillId="8" borderId="0" xfId="1" applyFont="1" applyFill="1" applyAlignment="1" applyProtection="1">
      <alignment vertical="center"/>
    </xf>
    <xf numFmtId="0" fontId="13" fillId="9" borderId="0" xfId="1" applyFont="1" applyFill="1" applyAlignment="1" applyProtection="1">
      <alignment vertical="center"/>
    </xf>
    <xf numFmtId="0" fontId="2" fillId="0" borderId="0" xfId="1" applyFont="1" applyFill="1" applyAlignment="1" applyProtection="1">
      <alignment vertical="top"/>
    </xf>
    <xf numFmtId="0" fontId="1" fillId="0" borderId="0" xfId="1" applyFont="1" applyFill="1" applyProtection="1"/>
    <xf numFmtId="0" fontId="2" fillId="0" borderId="0" xfId="1" applyFont="1" applyAlignment="1" applyProtection="1">
      <alignment vertical="top"/>
    </xf>
    <xf numFmtId="0" fontId="2" fillId="8" borderId="0" xfId="1" applyFont="1" applyFill="1" applyProtection="1"/>
    <xf numFmtId="0" fontId="8" fillId="0" borderId="2" xfId="1" applyFont="1" applyFill="1" applyBorder="1" applyAlignment="1" applyProtection="1">
      <alignment horizontal="left" vertical="center" wrapText="1"/>
    </xf>
    <xf numFmtId="0" fontId="9" fillId="10" borderId="9" xfId="1" applyFont="1" applyFill="1" applyBorder="1" applyAlignment="1" applyProtection="1">
      <alignment horizontal="left" vertical="center" wrapText="1"/>
    </xf>
    <xf numFmtId="166" fontId="8" fillId="10" borderId="9" xfId="1" applyNumberFormat="1" applyFont="1" applyFill="1" applyBorder="1" applyAlignment="1" applyProtection="1">
      <alignment horizontal="center" vertical="center"/>
    </xf>
    <xf numFmtId="166" fontId="10" fillId="10" borderId="9" xfId="1" applyNumberFormat="1" applyFont="1" applyFill="1" applyBorder="1" applyAlignment="1" applyProtection="1">
      <alignment horizontal="center" vertical="center"/>
    </xf>
    <xf numFmtId="166" fontId="9" fillId="10" borderId="9" xfId="1" applyNumberFormat="1" applyFont="1" applyFill="1" applyBorder="1" applyAlignment="1" applyProtection="1">
      <alignment horizontal="center" vertical="center"/>
    </xf>
    <xf numFmtId="166" fontId="4" fillId="10" borderId="9" xfId="1" applyNumberFormat="1" applyFont="1" applyFill="1" applyBorder="1" applyAlignment="1" applyProtection="1">
      <alignment horizontal="center" vertical="center"/>
    </xf>
    <xf numFmtId="166" fontId="9" fillId="10" borderId="9" xfId="1" applyNumberFormat="1" applyFont="1" applyFill="1" applyBorder="1" applyAlignment="1" applyProtection="1">
      <alignment horizontal="center" vertical="center"/>
      <protection locked="0"/>
    </xf>
    <xf numFmtId="166" fontId="8" fillId="10" borderId="9" xfId="1" applyNumberFormat="1" applyFont="1" applyFill="1" applyBorder="1" applyAlignment="1" applyProtection="1">
      <alignment horizontal="center" vertical="center"/>
      <protection locked="0"/>
    </xf>
    <xf numFmtId="0" fontId="8" fillId="10" borderId="9" xfId="1" applyFont="1" applyFill="1" applyBorder="1" applyAlignment="1" applyProtection="1">
      <alignment horizontal="left" vertical="center" wrapText="1"/>
    </xf>
    <xf numFmtId="0" fontId="15" fillId="0" borderId="2" xfId="1" applyFont="1" applyFill="1" applyBorder="1" applyAlignment="1" applyProtection="1">
      <alignment horizontal="justify" vertical="center" wrapText="1"/>
    </xf>
    <xf numFmtId="0" fontId="0" fillId="0" borderId="5" xfId="0" applyBorder="1" applyAlignment="1">
      <alignment vertical="center" wrapText="1"/>
    </xf>
    <xf numFmtId="0" fontId="0" fillId="0" borderId="8" xfId="0" applyBorder="1" applyAlignment="1">
      <alignment vertical="center" wrapText="1"/>
    </xf>
    <xf numFmtId="0" fontId="12" fillId="0" borderId="2"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0" fillId="0" borderId="9" xfId="0" applyBorder="1" applyAlignment="1">
      <alignment horizontal="left" vertical="center" wrapText="1"/>
    </xf>
    <xf numFmtId="164" fontId="8" fillId="0" borderId="3" xfId="1" applyNumberFormat="1" applyFont="1" applyFill="1" applyBorder="1" applyAlignment="1" applyProtection="1">
      <alignment horizontal="center" vertical="center" wrapText="1"/>
    </xf>
    <xf numFmtId="164" fontId="8" fillId="0" borderId="4" xfId="1" applyNumberFormat="1" applyFont="1" applyFill="1" applyBorder="1" applyAlignment="1" applyProtection="1">
      <alignment horizontal="center" vertical="center" wrapText="1"/>
    </xf>
    <xf numFmtId="164" fontId="8" fillId="0" borderId="6" xfId="1" applyNumberFormat="1" applyFont="1" applyFill="1" applyBorder="1" applyAlignment="1" applyProtection="1">
      <alignment horizontal="center" vertical="center" wrapText="1"/>
    </xf>
    <xf numFmtId="164" fontId="8" fillId="0" borderId="7" xfId="1" applyNumberFormat="1" applyFont="1" applyFill="1" applyBorder="1" applyAlignment="1" applyProtection="1">
      <alignment horizontal="center" vertical="center" wrapText="1"/>
    </xf>
    <xf numFmtId="164" fontId="8" fillId="0" borderId="0" xfId="1" applyNumberFormat="1" applyFont="1" applyFill="1" applyAlignment="1" applyProtection="1">
      <alignment horizontal="center" vertical="center" wrapText="1"/>
    </xf>
    <xf numFmtId="164" fontId="8" fillId="0" borderId="1"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left" vertical="top" wrapText="1"/>
    </xf>
    <xf numFmtId="0" fontId="8" fillId="0" borderId="5" xfId="1" applyFont="1" applyFill="1" applyBorder="1" applyAlignment="1" applyProtection="1">
      <alignment horizontal="left" vertical="top" wrapText="1"/>
    </xf>
    <xf numFmtId="0" fontId="8" fillId="0" borderId="8" xfId="1" applyFont="1" applyFill="1" applyBorder="1" applyAlignment="1" applyProtection="1">
      <alignment horizontal="left" vertical="top" wrapText="1"/>
    </xf>
    <xf numFmtId="0" fontId="8" fillId="0" borderId="2" xfId="1" applyFont="1" applyFill="1" applyBorder="1" applyAlignment="1" applyProtection="1">
      <alignment horizontal="center" vertical="top" wrapText="1"/>
    </xf>
    <xf numFmtId="0" fontId="8" fillId="0" borderId="5" xfId="1" applyFont="1" applyFill="1" applyBorder="1" applyAlignment="1" applyProtection="1">
      <alignment horizontal="center" vertical="top" wrapText="1"/>
    </xf>
    <xf numFmtId="0" fontId="8" fillId="0" borderId="8" xfId="1" applyFont="1" applyFill="1" applyBorder="1" applyAlignment="1" applyProtection="1">
      <alignment horizontal="center" vertical="top" wrapText="1"/>
    </xf>
    <xf numFmtId="164" fontId="8" fillId="0" borderId="2" xfId="1" applyNumberFormat="1" applyFont="1" applyFill="1" applyBorder="1" applyAlignment="1" applyProtection="1">
      <alignment horizontal="center" vertical="center" wrapText="1"/>
    </xf>
    <xf numFmtId="164" fontId="8" fillId="0" borderId="5" xfId="1" applyNumberFormat="1" applyFont="1" applyFill="1" applyBorder="1" applyAlignment="1" applyProtection="1">
      <alignment horizontal="center" vertical="center" wrapText="1"/>
    </xf>
    <xf numFmtId="164" fontId="10" fillId="0" borderId="2" xfId="1" applyNumberFormat="1" applyFont="1" applyFill="1" applyBorder="1" applyAlignment="1" applyProtection="1">
      <alignment horizontal="center" vertical="center" wrapText="1"/>
    </xf>
    <xf numFmtId="164" fontId="10" fillId="0" borderId="5"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9" fillId="0" borderId="10" xfId="1" applyFont="1" applyFill="1" applyBorder="1" applyAlignment="1" applyProtection="1">
      <alignment horizontal="left" vertical="center" wrapText="1"/>
    </xf>
    <xf numFmtId="0" fontId="9" fillId="0" borderId="11" xfId="1" applyFont="1" applyFill="1" applyBorder="1" applyAlignment="1" applyProtection="1">
      <alignment horizontal="left" vertical="center" wrapText="1"/>
    </xf>
    <xf numFmtId="0" fontId="9" fillId="0" borderId="12" xfId="1" applyFont="1" applyFill="1" applyBorder="1" applyAlignment="1" applyProtection="1">
      <alignment horizontal="left" vertical="center" wrapText="1"/>
    </xf>
    <xf numFmtId="0" fontId="1" fillId="0" borderId="8" xfId="1" applyFill="1" applyBorder="1" applyAlignment="1">
      <alignment horizontal="center" vertical="center"/>
    </xf>
    <xf numFmtId="0" fontId="8" fillId="0" borderId="2"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11" fillId="0" borderId="8" xfId="1" applyFont="1" applyFill="1" applyBorder="1" applyAlignment="1">
      <alignment horizontal="left" vertical="center" wrapText="1"/>
    </xf>
    <xf numFmtId="0" fontId="12" fillId="0" borderId="8" xfId="1" applyFont="1" applyFill="1" applyBorder="1" applyAlignment="1" applyProtection="1">
      <alignment horizontal="center" vertical="center"/>
    </xf>
    <xf numFmtId="0" fontId="8" fillId="10" borderId="2" xfId="1" applyFont="1" applyFill="1" applyBorder="1" applyAlignment="1" applyProtection="1">
      <alignment horizontal="left" vertical="center" wrapText="1"/>
    </xf>
    <xf numFmtId="0" fontId="8" fillId="10" borderId="8" xfId="1" applyFont="1" applyFill="1" applyBorder="1" applyAlignment="1" applyProtection="1">
      <alignment horizontal="left" vertical="center" wrapText="1"/>
    </xf>
    <xf numFmtId="0" fontId="8" fillId="0" borderId="8" xfId="1" applyFont="1" applyFill="1" applyBorder="1" applyAlignment="1" applyProtection="1">
      <alignment horizontal="left" vertical="center" wrapText="1"/>
    </xf>
    <xf numFmtId="0" fontId="9" fillId="10" borderId="10" xfId="1" applyFont="1" applyFill="1" applyBorder="1" applyAlignment="1" applyProtection="1">
      <alignment horizontal="left" vertical="center" wrapText="1"/>
    </xf>
    <xf numFmtId="0" fontId="9" fillId="10" borderId="11" xfId="1" applyFont="1" applyFill="1" applyBorder="1" applyAlignment="1" applyProtection="1">
      <alignment horizontal="left" vertical="center" wrapText="1"/>
    </xf>
    <xf numFmtId="0" fontId="9" fillId="10" borderId="12" xfId="1" applyFont="1" applyFill="1" applyBorder="1" applyAlignment="1" applyProtection="1">
      <alignment horizontal="left" vertical="center" wrapText="1"/>
    </xf>
    <xf numFmtId="0" fontId="8" fillId="10" borderId="5" xfId="1" applyFont="1" applyFill="1" applyBorder="1" applyAlignment="1" applyProtection="1">
      <alignment horizontal="left" vertical="center" wrapText="1"/>
    </xf>
    <xf numFmtId="0" fontId="0" fillId="10" borderId="5" xfId="0" applyFill="1" applyBorder="1" applyAlignment="1">
      <alignment horizontal="left" vertical="center" wrapText="1"/>
    </xf>
    <xf numFmtId="0" fontId="0" fillId="10" borderId="8" xfId="0" applyFill="1" applyBorder="1" applyAlignment="1">
      <alignment horizontal="left"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96"/>
  <sheetViews>
    <sheetView tabSelected="1" zoomScale="80" zoomScaleNormal="70" workbookViewId="0">
      <pane xSplit="6" ySplit="7" topLeftCell="H8" activePane="bottomRight" state="frozen"/>
      <selection pane="topRight" activeCell="G1" sqref="G1"/>
      <selection pane="bottomLeft" activeCell="A8" sqref="A8"/>
      <selection pane="bottomRight" activeCell="F35" sqref="F35"/>
    </sheetView>
  </sheetViews>
  <sheetFormatPr defaultColWidth="9.140625" defaultRowHeight="15" x14ac:dyDescent="0.25"/>
  <cols>
    <col min="1" max="1" width="6.5703125" style="9" customWidth="1"/>
    <col min="2" max="2" width="46.28515625" style="9" customWidth="1"/>
    <col min="3" max="3" width="18.5703125" style="61" customWidth="1"/>
    <col min="4" max="4" width="18" style="9" customWidth="1"/>
    <col min="5" max="5" width="14.7109375" style="60" customWidth="1"/>
    <col min="6" max="6" width="22.140625" style="1" customWidth="1"/>
    <col min="7" max="7" width="17.85546875" style="60" customWidth="1"/>
    <col min="8" max="8" width="12.140625" style="1" customWidth="1"/>
    <col min="9" max="9" width="10.8554687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1.570312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7.7109375" style="62" customWidth="1"/>
    <col min="32" max="33" width="11.5703125" style="9" customWidth="1"/>
    <col min="34" max="34" width="38.5703125" style="9" customWidth="1"/>
    <col min="35" max="16384" width="9.140625" style="9"/>
  </cols>
  <sheetData>
    <row r="1" spans="1:40" ht="23.25" customHeight="1" x14ac:dyDescent="0.25">
      <c r="A1" s="1"/>
      <c r="B1" s="1"/>
      <c r="C1" s="2"/>
      <c r="D1" s="3"/>
      <c r="E1" s="4"/>
      <c r="F1" s="3"/>
      <c r="G1" s="4"/>
      <c r="H1" s="3"/>
      <c r="I1" s="3"/>
      <c r="J1" s="5"/>
      <c r="K1" s="5"/>
      <c r="L1" s="5"/>
      <c r="M1" s="5"/>
      <c r="N1" s="5"/>
      <c r="O1" s="5"/>
      <c r="P1" s="5"/>
      <c r="Q1" s="5"/>
      <c r="R1" s="5"/>
      <c r="S1" s="5"/>
      <c r="T1" s="5"/>
      <c r="U1" s="5"/>
      <c r="V1" s="6"/>
      <c r="W1" s="6"/>
      <c r="X1" s="6"/>
      <c r="Y1" s="6"/>
      <c r="Z1" s="6"/>
      <c r="AA1" s="6"/>
      <c r="AB1" s="6"/>
      <c r="AC1" s="6"/>
      <c r="AD1" s="7"/>
      <c r="AE1" s="7"/>
      <c r="AF1" s="7"/>
      <c r="AG1" s="5"/>
      <c r="AH1" s="8"/>
      <c r="AI1" s="1"/>
      <c r="AJ1" s="1"/>
      <c r="AK1" s="1"/>
      <c r="AL1" s="1"/>
      <c r="AM1" s="1"/>
      <c r="AN1" s="1"/>
    </row>
    <row r="2" spans="1:40" ht="15.75" x14ac:dyDescent="0.25">
      <c r="A2" s="10"/>
      <c r="B2" s="10"/>
      <c r="C2" s="83" t="s">
        <v>0</v>
      </c>
      <c r="D2" s="83"/>
      <c r="E2" s="83"/>
      <c r="F2" s="83"/>
      <c r="G2" s="83"/>
      <c r="H2" s="83"/>
      <c r="I2" s="83"/>
      <c r="J2" s="83"/>
      <c r="K2" s="83"/>
      <c r="L2" s="83"/>
      <c r="M2" s="83"/>
      <c r="N2" s="83"/>
      <c r="O2" s="83"/>
      <c r="P2" s="83"/>
      <c r="Q2" s="83"/>
      <c r="R2" s="83"/>
      <c r="S2" s="83"/>
      <c r="T2" s="11"/>
      <c r="U2" s="11"/>
      <c r="V2" s="11"/>
      <c r="W2" s="11"/>
      <c r="X2" s="11"/>
      <c r="Y2" s="11"/>
      <c r="Z2" s="11"/>
      <c r="AA2" s="11"/>
      <c r="AB2" s="11"/>
      <c r="AC2" s="11"/>
      <c r="AD2" s="11"/>
      <c r="AE2" s="11"/>
      <c r="AF2" s="11"/>
      <c r="AG2" s="11"/>
      <c r="AH2" s="11"/>
      <c r="AI2" s="1"/>
      <c r="AJ2" s="1"/>
      <c r="AK2" s="1"/>
      <c r="AL2" s="1"/>
      <c r="AM2" s="1"/>
      <c r="AN2" s="1"/>
    </row>
    <row r="3" spans="1:40" ht="36.75" customHeight="1" x14ac:dyDescent="0.25">
      <c r="A3" s="10"/>
      <c r="B3" s="10"/>
      <c r="C3" s="84" t="s">
        <v>70</v>
      </c>
      <c r="D3" s="84"/>
      <c r="E3" s="84"/>
      <c r="F3" s="84"/>
      <c r="G3" s="84"/>
      <c r="H3" s="84"/>
      <c r="I3" s="84"/>
      <c r="J3" s="84"/>
      <c r="K3" s="84"/>
      <c r="L3" s="84"/>
      <c r="M3" s="84"/>
      <c r="N3" s="84"/>
      <c r="O3" s="84"/>
      <c r="P3" s="84"/>
      <c r="Q3" s="84"/>
      <c r="R3" s="84"/>
      <c r="S3" s="84"/>
      <c r="T3" s="12"/>
      <c r="U3" s="12"/>
      <c r="V3" s="12"/>
      <c r="W3" s="12"/>
      <c r="X3" s="12"/>
      <c r="Y3" s="12"/>
      <c r="Z3" s="12"/>
      <c r="AA3" s="12"/>
      <c r="AB3" s="12"/>
      <c r="AC3" s="12"/>
      <c r="AD3" s="13"/>
      <c r="AE3" s="13"/>
      <c r="AF3" s="13"/>
      <c r="AG3" s="13" t="s">
        <v>1</v>
      </c>
      <c r="AH3" s="13"/>
      <c r="AI3" s="1"/>
      <c r="AJ3" s="1"/>
      <c r="AK3" s="1"/>
      <c r="AL3" s="1"/>
      <c r="AM3" s="1"/>
      <c r="AN3" s="1"/>
    </row>
    <row r="4" spans="1:40" s="15" customFormat="1" ht="15" customHeight="1" x14ac:dyDescent="0.25">
      <c r="A4" s="85" t="s">
        <v>2</v>
      </c>
      <c r="B4" s="88" t="s">
        <v>3</v>
      </c>
      <c r="C4" s="88" t="s">
        <v>4</v>
      </c>
      <c r="D4" s="91" t="s">
        <v>5</v>
      </c>
      <c r="E4" s="93" t="s">
        <v>5</v>
      </c>
      <c r="F4" s="91" t="s">
        <v>6</v>
      </c>
      <c r="G4" s="93" t="s">
        <v>7</v>
      </c>
      <c r="H4" s="79" t="s">
        <v>8</v>
      </c>
      <c r="I4" s="80"/>
      <c r="J4" s="79" t="s">
        <v>9</v>
      </c>
      <c r="K4" s="80"/>
      <c r="L4" s="79" t="s">
        <v>10</v>
      </c>
      <c r="M4" s="80"/>
      <c r="N4" s="79" t="s">
        <v>11</v>
      </c>
      <c r="O4" s="80"/>
      <c r="P4" s="79" t="s">
        <v>12</v>
      </c>
      <c r="Q4" s="80"/>
      <c r="R4" s="79" t="s">
        <v>13</v>
      </c>
      <c r="S4" s="80"/>
      <c r="T4" s="79" t="s">
        <v>14</v>
      </c>
      <c r="U4" s="80"/>
      <c r="V4" s="79" t="s">
        <v>15</v>
      </c>
      <c r="W4" s="80"/>
      <c r="X4" s="79" t="s">
        <v>16</v>
      </c>
      <c r="Y4" s="80"/>
      <c r="Z4" s="79" t="s">
        <v>17</v>
      </c>
      <c r="AA4" s="80"/>
      <c r="AB4" s="79" t="s">
        <v>18</v>
      </c>
      <c r="AC4" s="80"/>
      <c r="AD4" s="79" t="s">
        <v>19</v>
      </c>
      <c r="AE4" s="80"/>
      <c r="AF4" s="79" t="s">
        <v>20</v>
      </c>
      <c r="AG4" s="80"/>
      <c r="AH4" s="95" t="s">
        <v>21</v>
      </c>
      <c r="AI4" s="14"/>
      <c r="AJ4" s="14"/>
      <c r="AK4" s="14"/>
      <c r="AL4" s="14"/>
      <c r="AM4" s="14"/>
      <c r="AN4" s="14"/>
    </row>
    <row r="5" spans="1:40" s="15" customFormat="1" ht="39" customHeight="1" x14ac:dyDescent="0.25">
      <c r="A5" s="86"/>
      <c r="B5" s="89"/>
      <c r="C5" s="89"/>
      <c r="D5" s="92"/>
      <c r="E5" s="94"/>
      <c r="F5" s="92"/>
      <c r="G5" s="94"/>
      <c r="H5" s="81"/>
      <c r="I5" s="82"/>
      <c r="J5" s="81"/>
      <c r="K5" s="82"/>
      <c r="L5" s="81"/>
      <c r="M5" s="82"/>
      <c r="N5" s="81"/>
      <c r="O5" s="82"/>
      <c r="P5" s="81"/>
      <c r="Q5" s="82"/>
      <c r="R5" s="81"/>
      <c r="S5" s="82"/>
      <c r="T5" s="81"/>
      <c r="U5" s="82"/>
      <c r="V5" s="81"/>
      <c r="W5" s="82"/>
      <c r="X5" s="81"/>
      <c r="Y5" s="82"/>
      <c r="Z5" s="81"/>
      <c r="AA5" s="82"/>
      <c r="AB5" s="81"/>
      <c r="AC5" s="82"/>
      <c r="AD5" s="81"/>
      <c r="AE5" s="82"/>
      <c r="AF5" s="81"/>
      <c r="AG5" s="82"/>
      <c r="AH5" s="96"/>
      <c r="AI5" s="14"/>
      <c r="AJ5" s="14"/>
      <c r="AK5" s="14"/>
      <c r="AL5" s="14"/>
      <c r="AM5" s="14"/>
      <c r="AN5" s="14"/>
    </row>
    <row r="6" spans="1:40" s="15" customFormat="1" ht="64.5" customHeight="1" x14ac:dyDescent="0.25">
      <c r="A6" s="87"/>
      <c r="B6" s="90"/>
      <c r="C6" s="90"/>
      <c r="D6" s="16">
        <v>2025</v>
      </c>
      <c r="E6" s="17">
        <v>46023</v>
      </c>
      <c r="F6" s="18">
        <v>46023</v>
      </c>
      <c r="G6" s="17">
        <v>45992</v>
      </c>
      <c r="H6" s="19" t="s">
        <v>22</v>
      </c>
      <c r="I6" s="19" t="s">
        <v>23</v>
      </c>
      <c r="J6" s="19" t="s">
        <v>24</v>
      </c>
      <c r="K6" s="19" t="s">
        <v>25</v>
      </c>
      <c r="L6" s="19" t="s">
        <v>24</v>
      </c>
      <c r="M6" s="19" t="s">
        <v>25</v>
      </c>
      <c r="N6" s="19" t="s">
        <v>24</v>
      </c>
      <c r="O6" s="19" t="s">
        <v>25</v>
      </c>
      <c r="P6" s="19" t="s">
        <v>24</v>
      </c>
      <c r="Q6" s="19" t="s">
        <v>25</v>
      </c>
      <c r="R6" s="19" t="s">
        <v>24</v>
      </c>
      <c r="S6" s="19" t="s">
        <v>25</v>
      </c>
      <c r="T6" s="19" t="s">
        <v>24</v>
      </c>
      <c r="U6" s="19" t="s">
        <v>25</v>
      </c>
      <c r="V6" s="19" t="s">
        <v>24</v>
      </c>
      <c r="W6" s="19" t="s">
        <v>25</v>
      </c>
      <c r="X6" s="19" t="s">
        <v>24</v>
      </c>
      <c r="Y6" s="19" t="s">
        <v>25</v>
      </c>
      <c r="Z6" s="19" t="s">
        <v>24</v>
      </c>
      <c r="AA6" s="19" t="s">
        <v>25</v>
      </c>
      <c r="AB6" s="19" t="s">
        <v>24</v>
      </c>
      <c r="AC6" s="19" t="s">
        <v>25</v>
      </c>
      <c r="AD6" s="19" t="s">
        <v>24</v>
      </c>
      <c r="AE6" s="19" t="s">
        <v>25</v>
      </c>
      <c r="AF6" s="19" t="s">
        <v>24</v>
      </c>
      <c r="AG6" s="19" t="s">
        <v>25</v>
      </c>
      <c r="AH6" s="97"/>
      <c r="AI6" s="14"/>
      <c r="AJ6" s="14"/>
      <c r="AK6" s="14"/>
      <c r="AL6" s="14"/>
      <c r="AM6" s="14"/>
      <c r="AN6" s="14"/>
    </row>
    <row r="7" spans="1:40" s="15" customFormat="1" ht="15.75" x14ac:dyDescent="0.25">
      <c r="A7" s="20">
        <v>1</v>
      </c>
      <c r="B7" s="20">
        <v>2</v>
      </c>
      <c r="C7" s="20">
        <v>3</v>
      </c>
      <c r="D7" s="20">
        <v>4</v>
      </c>
      <c r="E7" s="21">
        <v>5</v>
      </c>
      <c r="F7" s="20">
        <v>6</v>
      </c>
      <c r="G7" s="21">
        <v>7</v>
      </c>
      <c r="H7" s="20">
        <v>8</v>
      </c>
      <c r="I7" s="20">
        <v>9</v>
      </c>
      <c r="J7" s="20">
        <v>10</v>
      </c>
      <c r="K7" s="20">
        <v>11</v>
      </c>
      <c r="L7" s="20">
        <v>12</v>
      </c>
      <c r="M7" s="20">
        <v>13</v>
      </c>
      <c r="N7" s="20">
        <v>14</v>
      </c>
      <c r="O7" s="20">
        <v>15</v>
      </c>
      <c r="P7" s="20">
        <v>16</v>
      </c>
      <c r="Q7" s="20">
        <v>17</v>
      </c>
      <c r="R7" s="20">
        <v>18</v>
      </c>
      <c r="S7" s="20">
        <v>19</v>
      </c>
      <c r="T7" s="20">
        <v>20</v>
      </c>
      <c r="U7" s="20">
        <v>21</v>
      </c>
      <c r="V7" s="20">
        <v>22</v>
      </c>
      <c r="W7" s="20">
        <v>23</v>
      </c>
      <c r="X7" s="20">
        <v>24</v>
      </c>
      <c r="Y7" s="20">
        <v>25</v>
      </c>
      <c r="Z7" s="20">
        <v>26</v>
      </c>
      <c r="AA7" s="20">
        <v>27</v>
      </c>
      <c r="AB7" s="20">
        <v>28</v>
      </c>
      <c r="AC7" s="20">
        <v>29</v>
      </c>
      <c r="AD7" s="20">
        <v>30</v>
      </c>
      <c r="AE7" s="20">
        <v>31</v>
      </c>
      <c r="AF7" s="20">
        <v>32</v>
      </c>
      <c r="AG7" s="20">
        <v>33</v>
      </c>
      <c r="AH7" s="20">
        <v>34</v>
      </c>
      <c r="AI7" s="14"/>
      <c r="AJ7" s="14"/>
      <c r="AK7" s="14"/>
      <c r="AL7" s="14"/>
      <c r="AM7" s="14"/>
      <c r="AN7" s="14"/>
    </row>
    <row r="8" spans="1:40" s="28" customFormat="1" ht="31.5" customHeight="1" x14ac:dyDescent="0.25">
      <c r="A8" s="98"/>
      <c r="B8" s="95" t="s">
        <v>26</v>
      </c>
      <c r="C8" s="22" t="s">
        <v>27</v>
      </c>
      <c r="D8" s="23">
        <f>D9+D10+D11</f>
        <v>32364.913999999997</v>
      </c>
      <c r="E8" s="24">
        <f>E9+E10+E11</f>
        <v>32364.913999999997</v>
      </c>
      <c r="F8" s="23">
        <f>F9+F10+F11</f>
        <v>31887.318000000003</v>
      </c>
      <c r="G8" s="24">
        <f>G9+G10+G11</f>
        <v>31887.318000000003</v>
      </c>
      <c r="H8" s="23">
        <f>IFERROR(G8/D8*100,0)</f>
        <v>98.524340277870053</v>
      </c>
      <c r="I8" s="23">
        <f>IFERROR(G8/E8*100,0)</f>
        <v>98.524340277870053</v>
      </c>
      <c r="J8" s="25">
        <f>J9+J10+J11</f>
        <v>3165.538</v>
      </c>
      <c r="K8" s="25">
        <f t="shared" ref="K8:AF8" si="0">K9+K10+K11</f>
        <v>1905.5940000000001</v>
      </c>
      <c r="L8" s="25">
        <f>L9+L10+L11</f>
        <v>2760.4920000000002</v>
      </c>
      <c r="M8" s="25">
        <f t="shared" si="0"/>
        <v>3058.8510000000001</v>
      </c>
      <c r="N8" s="25">
        <f t="shared" si="0"/>
        <v>2182.1869999999999</v>
      </c>
      <c r="O8" s="25">
        <f t="shared" si="0"/>
        <v>1890.2849999999999</v>
      </c>
      <c r="P8" s="25">
        <f t="shared" si="0"/>
        <v>2901.732</v>
      </c>
      <c r="Q8" s="25">
        <f t="shared" si="0"/>
        <v>2239.319</v>
      </c>
      <c r="R8" s="25">
        <f t="shared" si="0"/>
        <v>2632.683</v>
      </c>
      <c r="S8" s="25">
        <f t="shared" si="0"/>
        <v>2507.567</v>
      </c>
      <c r="T8" s="25">
        <f t="shared" si="0"/>
        <v>2431.2289999999998</v>
      </c>
      <c r="U8" s="25">
        <f t="shared" si="0"/>
        <v>3213.77</v>
      </c>
      <c r="V8" s="25">
        <f t="shared" si="0"/>
        <v>2832.4679999999998</v>
      </c>
      <c r="W8" s="25">
        <f t="shared" si="0"/>
        <v>2722.6440000000002</v>
      </c>
      <c r="X8" s="25">
        <f t="shared" si="0"/>
        <v>2314.9520000000002</v>
      </c>
      <c r="Y8" s="25">
        <f t="shared" si="0"/>
        <v>1778.0540000000001</v>
      </c>
      <c r="Z8" s="25">
        <f t="shared" si="0"/>
        <v>2141.739</v>
      </c>
      <c r="AA8" s="25">
        <f t="shared" si="0"/>
        <v>2432.84</v>
      </c>
      <c r="AB8" s="25">
        <f t="shared" si="0"/>
        <v>2693.8519999999999</v>
      </c>
      <c r="AC8" s="25">
        <f t="shared" si="0"/>
        <v>2832.7370000000001</v>
      </c>
      <c r="AD8" s="25">
        <f t="shared" si="0"/>
        <v>2377.6869999999999</v>
      </c>
      <c r="AE8" s="25">
        <f t="shared" si="0"/>
        <v>2410.4369999999999</v>
      </c>
      <c r="AF8" s="25">
        <f t="shared" si="0"/>
        <v>3930.355</v>
      </c>
      <c r="AG8" s="25">
        <f>AG9+AG10+AG11</f>
        <v>4895.22</v>
      </c>
      <c r="AH8" s="26"/>
      <c r="AI8" s="27"/>
      <c r="AJ8" s="27"/>
      <c r="AK8" s="27"/>
      <c r="AL8" s="27"/>
      <c r="AM8" s="27"/>
      <c r="AN8" s="27"/>
    </row>
    <row r="9" spans="1:40" s="28" customFormat="1" ht="31.5" customHeight="1" x14ac:dyDescent="0.25">
      <c r="A9" s="99"/>
      <c r="B9" s="96"/>
      <c r="C9" s="29" t="s">
        <v>28</v>
      </c>
      <c r="D9" s="23">
        <f>SUM(J9,L9,N9,P9,R9,T9,V9,X9,Z9,AB9,AD9,AF9)</f>
        <v>4.5999999999999996</v>
      </c>
      <c r="E9" s="24">
        <f>J9+P9+N9+L9+R9+T9+V9+X9+Z9+AB9+AD9+AF9</f>
        <v>4.5999999999999996</v>
      </c>
      <c r="F9" s="23">
        <f>G9</f>
        <v>4.5999999999999996</v>
      </c>
      <c r="G9" s="24">
        <f>SUM(K9,M9,O9,Q9,S9,U9,W9,Y9,AA9,AC9,AE9,AG9)</f>
        <v>4.5999999999999996</v>
      </c>
      <c r="H9" s="23">
        <f>IFERROR(G9/D9*100,0)</f>
        <v>100</v>
      </c>
      <c r="I9" s="23">
        <f>IFERROR(G9/E9*100,0)</f>
        <v>100</v>
      </c>
      <c r="J9" s="25">
        <f>J23</f>
        <v>0</v>
      </c>
      <c r="K9" s="25">
        <f t="shared" ref="K9:AF9" si="1">K23</f>
        <v>0</v>
      </c>
      <c r="L9" s="25">
        <f t="shared" si="1"/>
        <v>0</v>
      </c>
      <c r="M9" s="25">
        <f t="shared" si="1"/>
        <v>0</v>
      </c>
      <c r="N9" s="25">
        <f t="shared" si="1"/>
        <v>0</v>
      </c>
      <c r="O9" s="25">
        <f t="shared" si="1"/>
        <v>0</v>
      </c>
      <c r="P9" s="25">
        <f t="shared" si="1"/>
        <v>1.8</v>
      </c>
      <c r="Q9" s="25">
        <f t="shared" si="1"/>
        <v>1.8</v>
      </c>
      <c r="R9" s="25">
        <f t="shared" si="1"/>
        <v>0</v>
      </c>
      <c r="S9" s="25">
        <f t="shared" si="1"/>
        <v>0</v>
      </c>
      <c r="T9" s="25">
        <f t="shared" si="1"/>
        <v>0</v>
      </c>
      <c r="U9" s="25">
        <f t="shared" si="1"/>
        <v>0</v>
      </c>
      <c r="V9" s="25">
        <f t="shared" si="1"/>
        <v>0</v>
      </c>
      <c r="W9" s="25">
        <f t="shared" si="1"/>
        <v>0</v>
      </c>
      <c r="X9" s="25">
        <f t="shared" si="1"/>
        <v>0</v>
      </c>
      <c r="Y9" s="25">
        <f t="shared" si="1"/>
        <v>0</v>
      </c>
      <c r="Z9" s="25">
        <f t="shared" si="1"/>
        <v>0</v>
      </c>
      <c r="AA9" s="25">
        <f t="shared" si="1"/>
        <v>0</v>
      </c>
      <c r="AB9" s="25">
        <f t="shared" si="1"/>
        <v>2.8</v>
      </c>
      <c r="AC9" s="25">
        <f t="shared" si="1"/>
        <v>2.8</v>
      </c>
      <c r="AD9" s="25">
        <f t="shared" si="1"/>
        <v>0</v>
      </c>
      <c r="AE9" s="25">
        <f t="shared" si="1"/>
        <v>0</v>
      </c>
      <c r="AF9" s="25">
        <f t="shared" si="1"/>
        <v>0</v>
      </c>
      <c r="AG9" s="25">
        <f>AG23</f>
        <v>0</v>
      </c>
      <c r="AH9" s="26"/>
      <c r="AI9" s="27"/>
      <c r="AJ9" s="27"/>
      <c r="AK9" s="27"/>
      <c r="AL9" s="27"/>
      <c r="AM9" s="27"/>
      <c r="AN9" s="27"/>
    </row>
    <row r="10" spans="1:40" s="28" customFormat="1" ht="31.5" customHeight="1" x14ac:dyDescent="0.25">
      <c r="A10" s="99"/>
      <c r="B10" s="96"/>
      <c r="C10" s="64" t="s">
        <v>29</v>
      </c>
      <c r="D10" s="65">
        <f>J10+L10+N10+P10+R10+T10+V10+X10+Z10+AB10+AD10+AF10</f>
        <v>13108.71</v>
      </c>
      <c r="E10" s="66">
        <f>J10+L10+N10+P10+R10+T10+V10+X10+Z10+AB10+AD10+AF10</f>
        <v>13108.71</v>
      </c>
      <c r="F10" s="65">
        <f>G10</f>
        <v>12992.99</v>
      </c>
      <c r="G10" s="66">
        <f>SUM(K10,M10,O10,Q10,S10,U10,W10,Y10,AA10,AC10,AE10,AG10)</f>
        <v>12992.99</v>
      </c>
      <c r="H10" s="65">
        <f>IFERROR(G10/D10*100,0)</f>
        <v>99.117228163564533</v>
      </c>
      <c r="I10" s="65">
        <f>IFERROR(G10/E10*100,0)</f>
        <v>99.117228163564533</v>
      </c>
      <c r="J10" s="70">
        <f t="shared" ref="J10:O10" si="2">J20+J21+J36</f>
        <v>1383.12</v>
      </c>
      <c r="K10" s="70">
        <f t="shared" si="2"/>
        <v>757.21</v>
      </c>
      <c r="L10" s="70">
        <f t="shared" si="2"/>
        <v>1010.53</v>
      </c>
      <c r="M10" s="70">
        <f t="shared" si="2"/>
        <v>1207.33</v>
      </c>
      <c r="N10" s="70">
        <f t="shared" si="2"/>
        <v>927.73</v>
      </c>
      <c r="O10" s="70">
        <f t="shared" si="2"/>
        <v>719.41</v>
      </c>
      <c r="P10" s="70">
        <f>P14+P20+P21+P36</f>
        <v>1362.51</v>
      </c>
      <c r="Q10" s="70">
        <f>Q14+Q20+Q21+Q36</f>
        <v>889.15000000000009</v>
      </c>
      <c r="R10" s="70">
        <f>R20+R21+R36</f>
        <v>1008.0200000000001</v>
      </c>
      <c r="S10" s="70">
        <f>S20+S21+S36</f>
        <v>1044.52</v>
      </c>
      <c r="T10" s="70">
        <f>T20+T21+T36</f>
        <v>1038.8399999999999</v>
      </c>
      <c r="U10" s="70">
        <f>U20+U21+U36</f>
        <v>1345.5</v>
      </c>
      <c r="V10" s="70">
        <f>V14+V20+V21+V36</f>
        <v>1285.21</v>
      </c>
      <c r="W10" s="70">
        <f>W14+W20+W21+W36</f>
        <v>1229.8</v>
      </c>
      <c r="X10" s="70">
        <f>X20+X21+X36</f>
        <v>971</v>
      </c>
      <c r="Y10" s="70">
        <f>Y20+Y21+Y36</f>
        <v>641.04</v>
      </c>
      <c r="Z10" s="70">
        <f>Z20+Z21+Z36</f>
        <v>817.31000000000006</v>
      </c>
      <c r="AA10" s="70">
        <f>AA20+AA21+AA36</f>
        <v>856.98</v>
      </c>
      <c r="AB10" s="70">
        <f>AB14+AB20+AB21+AB36</f>
        <v>1036.28</v>
      </c>
      <c r="AC10" s="70">
        <f>AC14+AC20++AC21+AC36</f>
        <v>1316.9099999999999</v>
      </c>
      <c r="AD10" s="70">
        <f>AD20+AD21+AD36</f>
        <v>928.49</v>
      </c>
      <c r="AE10" s="70">
        <f>AE20+AE21+AE36</f>
        <v>1018.06</v>
      </c>
      <c r="AF10" s="70">
        <f>AF14+AF20+AF21+AF36</f>
        <v>1339.67</v>
      </c>
      <c r="AG10" s="70">
        <f>AG14+AG20+AG21+AG36</f>
        <v>1967.0800000000002</v>
      </c>
      <c r="AH10" s="26"/>
      <c r="AI10" s="27"/>
      <c r="AJ10" s="27"/>
      <c r="AK10" s="27"/>
      <c r="AL10" s="27"/>
      <c r="AM10" s="27"/>
      <c r="AN10" s="27"/>
    </row>
    <row r="11" spans="1:40" s="33" customFormat="1" ht="38.25" customHeight="1" x14ac:dyDescent="0.25">
      <c r="A11" s="99"/>
      <c r="B11" s="96"/>
      <c r="C11" s="64" t="s">
        <v>30</v>
      </c>
      <c r="D11" s="65">
        <f>SUM(J11,L11,N11,P11,R11,T11,V11,X11,Z11,AB11,AD11,AF11)</f>
        <v>19251.603999999999</v>
      </c>
      <c r="E11" s="66">
        <f>J11+L11+N11+P11+R11+T11+V11+X11+Z11+AB11+AD11+AF11</f>
        <v>19251.603999999999</v>
      </c>
      <c r="F11" s="65">
        <f>G11</f>
        <v>18889.728000000003</v>
      </c>
      <c r="G11" s="66">
        <f>SUM(K11,M11,O11,Q11,S11,U11,W11,Y11,AA11,AC11,AE11,AG11)</f>
        <v>18889.728000000003</v>
      </c>
      <c r="H11" s="65">
        <f>IFERROR(G11/D11*100,0)</f>
        <v>98.120281302274876</v>
      </c>
      <c r="I11" s="65">
        <f>IFERROR(G11/E11*100,0)</f>
        <v>98.120281302274876</v>
      </c>
      <c r="J11" s="65">
        <f>J17+J19+J27+J30+J41</f>
        <v>1782.4180000000001</v>
      </c>
      <c r="K11" s="65">
        <f>K17+K19+K41</f>
        <v>1148.384</v>
      </c>
      <c r="L11" s="65">
        <f>L17+L25+L27+L30+L32+L34+L41</f>
        <v>1749.962</v>
      </c>
      <c r="M11" s="65">
        <f>M17+M25+M27+M30+M32+M34+M41</f>
        <v>1851.5210000000002</v>
      </c>
      <c r="N11" s="65">
        <f>N15+N17+N25+N27+N32+N34+N41</f>
        <v>1254.4570000000001</v>
      </c>
      <c r="O11" s="65">
        <f>O17+O25+O27+O30+O32+O41</f>
        <v>1170.875</v>
      </c>
      <c r="P11" s="65">
        <f>P15+P17+P25+P27+P32+P41</f>
        <v>1537.422</v>
      </c>
      <c r="Q11" s="65">
        <f>Q15+Q17+Q19+Q25+Q27+Q32+Q41</f>
        <v>1348.3689999999999</v>
      </c>
      <c r="R11" s="65">
        <f>R17+R25+R27+R32+R34+R41</f>
        <v>1624.663</v>
      </c>
      <c r="S11" s="65">
        <f>S17+S25+S27+S32+S34+S41</f>
        <v>1463.047</v>
      </c>
      <c r="T11" s="65">
        <f>T17+T19+T25+T32+T34+T41</f>
        <v>1392.3889999999999</v>
      </c>
      <c r="U11" s="65">
        <f>U15+U17+U19+U25+U27+U32+U34+U41</f>
        <v>1868.27</v>
      </c>
      <c r="V11" s="65">
        <f>V15+V17+V19+V25+V32+V41</f>
        <v>1547.2579999999998</v>
      </c>
      <c r="W11" s="65">
        <f>W15+W17+W25+W32+W41</f>
        <v>1492.8440000000001</v>
      </c>
      <c r="X11" s="65">
        <f>X17+X25+X32+X34+X41</f>
        <v>1343.952</v>
      </c>
      <c r="Y11" s="65">
        <f>Y17+Y25+Y32+Y34+Y41</f>
        <v>1137.0140000000001</v>
      </c>
      <c r="Z11" s="65">
        <f>Z17+Z25+Z32+Z34+Z41</f>
        <v>1324.4290000000001</v>
      </c>
      <c r="AA11" s="65">
        <f>AA17+AA25+AA32+AA34+AA41</f>
        <v>1575.8600000000001</v>
      </c>
      <c r="AB11" s="65">
        <f>AB15+AB17+AB19+AB25+AB32+AB34+AB41</f>
        <v>1654.7719999999999</v>
      </c>
      <c r="AC11" s="65">
        <f>AC15+AC17+AC19+AC25+AC32+AC34+AC41</f>
        <v>1513.027</v>
      </c>
      <c r="AD11" s="65">
        <f>AD17+AD25+AD32++AD41</f>
        <v>1449.1970000000001</v>
      </c>
      <c r="AE11" s="65">
        <f>AE17+AE19+AE25+AE32+AE41</f>
        <v>1392.377</v>
      </c>
      <c r="AF11" s="65">
        <f>AF15+AF17+AF32+AF41</f>
        <v>2590.6849999999999</v>
      </c>
      <c r="AG11" s="65">
        <f>AG15+AG17+AG19+AG25+AG32+AG41</f>
        <v>2928.1400000000003</v>
      </c>
      <c r="AH11" s="31"/>
      <c r="AI11" s="32"/>
      <c r="AJ11" s="32"/>
      <c r="AK11" s="32"/>
      <c r="AL11" s="32"/>
      <c r="AM11" s="32"/>
      <c r="AN11" s="32"/>
    </row>
    <row r="12" spans="1:40" s="33" customFormat="1" ht="18.75" customHeight="1" x14ac:dyDescent="0.25">
      <c r="A12" s="34" t="s">
        <v>31</v>
      </c>
      <c r="B12" s="100" t="s">
        <v>32</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2"/>
      <c r="AH12" s="31"/>
      <c r="AI12" s="32"/>
      <c r="AJ12" s="32"/>
      <c r="AK12" s="32"/>
      <c r="AL12" s="32"/>
      <c r="AM12" s="32"/>
      <c r="AN12" s="32"/>
    </row>
    <row r="13" spans="1:40" s="38" customFormat="1" ht="344.25" customHeight="1" x14ac:dyDescent="0.25">
      <c r="A13" s="98" t="s">
        <v>33</v>
      </c>
      <c r="B13" s="104" t="s">
        <v>34</v>
      </c>
      <c r="C13" s="22" t="s">
        <v>27</v>
      </c>
      <c r="D13" s="25">
        <f>D14+D15</f>
        <v>645.1</v>
      </c>
      <c r="E13" s="35">
        <f>E14+E15</f>
        <v>522.92500000000007</v>
      </c>
      <c r="F13" s="25">
        <f t="shared" ref="F13:AF13" si="3">F14+F15</f>
        <v>505.10399999999993</v>
      </c>
      <c r="G13" s="35">
        <f>G14+G15</f>
        <v>505.10399999999993</v>
      </c>
      <c r="H13" s="25">
        <f t="shared" ref="H13:H27" si="4">IFERROR(G13/D13*100,0)</f>
        <v>78.298558363044478</v>
      </c>
      <c r="I13" s="25">
        <f t="shared" ref="I13:I27" si="5">IFERROR(G13/E13*100,0)</f>
        <v>96.592054309891452</v>
      </c>
      <c r="J13" s="25">
        <f t="shared" si="3"/>
        <v>0</v>
      </c>
      <c r="K13" s="25">
        <f t="shared" si="3"/>
        <v>0</v>
      </c>
      <c r="L13" s="25">
        <f t="shared" si="3"/>
        <v>0</v>
      </c>
      <c r="M13" s="25">
        <f t="shared" si="3"/>
        <v>0</v>
      </c>
      <c r="N13" s="25">
        <f t="shared" si="3"/>
        <v>7</v>
      </c>
      <c r="O13" s="25">
        <f t="shared" si="3"/>
        <v>0</v>
      </c>
      <c r="P13" s="25">
        <f t="shared" si="3"/>
        <v>159.02500000000001</v>
      </c>
      <c r="Q13" s="25">
        <f t="shared" si="3"/>
        <v>104.75999999999999</v>
      </c>
      <c r="R13" s="25">
        <f t="shared" si="3"/>
        <v>0</v>
      </c>
      <c r="S13" s="25">
        <f t="shared" si="3"/>
        <v>0</v>
      </c>
      <c r="T13" s="25">
        <f t="shared" si="3"/>
        <v>0</v>
      </c>
      <c r="U13" s="25">
        <f t="shared" si="3"/>
        <v>6.25</v>
      </c>
      <c r="V13" s="25">
        <f t="shared" si="3"/>
        <v>159.02500000000001</v>
      </c>
      <c r="W13" s="25">
        <f t="shared" si="3"/>
        <v>153.60400000000001</v>
      </c>
      <c r="X13" s="25">
        <f t="shared" si="3"/>
        <v>0</v>
      </c>
      <c r="Y13" s="25">
        <f t="shared" si="3"/>
        <v>0</v>
      </c>
      <c r="Z13" s="25">
        <f t="shared" si="3"/>
        <v>0</v>
      </c>
      <c r="AA13" s="25">
        <f t="shared" si="3"/>
        <v>0</v>
      </c>
      <c r="AB13" s="25">
        <f t="shared" si="3"/>
        <v>161.02500000000001</v>
      </c>
      <c r="AC13" s="25">
        <f t="shared" si="3"/>
        <v>128.16999999999999</v>
      </c>
      <c r="AD13" s="25">
        <f t="shared" si="3"/>
        <v>0</v>
      </c>
      <c r="AE13" s="25">
        <f t="shared" si="3"/>
        <v>0</v>
      </c>
      <c r="AF13" s="25">
        <f t="shared" si="3"/>
        <v>159.02500000000001</v>
      </c>
      <c r="AG13" s="25">
        <v>112.32</v>
      </c>
      <c r="AH13" s="36" t="s">
        <v>35</v>
      </c>
      <c r="AI13" s="37"/>
      <c r="AJ13" s="27"/>
      <c r="AK13" s="27"/>
      <c r="AL13" s="27"/>
      <c r="AM13" s="27"/>
      <c r="AN13" s="27"/>
    </row>
    <row r="14" spans="1:40" s="28" customFormat="1" ht="73.5" customHeight="1" x14ac:dyDescent="0.25">
      <c r="A14" s="99"/>
      <c r="B14" s="105"/>
      <c r="C14" s="64" t="s">
        <v>29</v>
      </c>
      <c r="D14" s="67">
        <f>SUM(J14,L14,N14,P14,R14,T14,V14,X14,Z14,AB14,AD14,AF14)</f>
        <v>147.4</v>
      </c>
      <c r="E14" s="68">
        <f>J14+L14+N14+P14+R14+T14+V14+X14+Z14+AB14+AD14+AF14</f>
        <v>147.4</v>
      </c>
      <c r="F14" s="67">
        <f>G14</f>
        <v>147.4</v>
      </c>
      <c r="G14" s="68">
        <f>SUM(K14,M14,O14,Q14,S14,U14,W14,Y14,AA14,AC14,AE14,AG14)</f>
        <v>147.4</v>
      </c>
      <c r="H14" s="67">
        <f t="shared" si="4"/>
        <v>100</v>
      </c>
      <c r="I14" s="67">
        <f t="shared" si="5"/>
        <v>100</v>
      </c>
      <c r="J14" s="69">
        <v>0</v>
      </c>
      <c r="K14" s="69">
        <v>0</v>
      </c>
      <c r="L14" s="69">
        <v>0</v>
      </c>
      <c r="M14" s="69">
        <v>0</v>
      </c>
      <c r="N14" s="69">
        <v>0</v>
      </c>
      <c r="O14" s="69">
        <v>0</v>
      </c>
      <c r="P14" s="69">
        <v>36.85</v>
      </c>
      <c r="Q14" s="69">
        <v>36.85</v>
      </c>
      <c r="R14" s="69">
        <v>0</v>
      </c>
      <c r="S14" s="69">
        <v>0</v>
      </c>
      <c r="T14" s="69">
        <v>0</v>
      </c>
      <c r="U14" s="69">
        <v>0</v>
      </c>
      <c r="V14" s="69">
        <v>36.85</v>
      </c>
      <c r="W14" s="69">
        <v>36.85</v>
      </c>
      <c r="X14" s="69">
        <v>0</v>
      </c>
      <c r="Y14" s="69">
        <v>0</v>
      </c>
      <c r="Z14" s="69">
        <v>0</v>
      </c>
      <c r="AA14" s="69">
        <v>0</v>
      </c>
      <c r="AB14" s="69">
        <v>36.85</v>
      </c>
      <c r="AC14" s="69">
        <v>36.85</v>
      </c>
      <c r="AD14" s="69">
        <v>0</v>
      </c>
      <c r="AE14" s="69">
        <v>0</v>
      </c>
      <c r="AF14" s="69">
        <v>36.85</v>
      </c>
      <c r="AG14" s="69">
        <v>36.85</v>
      </c>
      <c r="AH14" s="26"/>
      <c r="AI14" s="37"/>
      <c r="AJ14" s="27"/>
      <c r="AK14" s="27"/>
      <c r="AL14" s="27"/>
      <c r="AM14" s="27"/>
      <c r="AN14" s="27"/>
    </row>
    <row r="15" spans="1:40" s="28" customFormat="1" ht="37.5" customHeight="1" x14ac:dyDescent="0.25">
      <c r="A15" s="103"/>
      <c r="B15" s="106"/>
      <c r="C15" s="64" t="s">
        <v>30</v>
      </c>
      <c r="D15" s="67">
        <f>SUM(J15,L15,N15,P15,R15,T15,V15,X15,Z15,AB15,AD15,AF15)</f>
        <v>497.70000000000005</v>
      </c>
      <c r="E15" s="68">
        <f>J15+L15+N15+P15+R15+T15+V15+X15+Z15+AB15+AD15</f>
        <v>375.52500000000003</v>
      </c>
      <c r="F15" s="67">
        <f>G15</f>
        <v>357.70399999999995</v>
      </c>
      <c r="G15" s="68">
        <f>SUM(K15,M15,O15,Q15,S15,U15,W15,Y15,AA15,AC15,AE15,AG15)</f>
        <v>357.70399999999995</v>
      </c>
      <c r="H15" s="67">
        <f t="shared" si="4"/>
        <v>71.871408479003392</v>
      </c>
      <c r="I15" s="67">
        <f t="shared" si="5"/>
        <v>95.254377205245959</v>
      </c>
      <c r="J15" s="69">
        <v>0</v>
      </c>
      <c r="K15" s="69">
        <v>0</v>
      </c>
      <c r="L15" s="69">
        <v>0</v>
      </c>
      <c r="M15" s="69">
        <v>0</v>
      </c>
      <c r="N15" s="69">
        <v>7</v>
      </c>
      <c r="O15" s="69">
        <v>0</v>
      </c>
      <c r="P15" s="69">
        <v>122.175</v>
      </c>
      <c r="Q15" s="69">
        <v>67.91</v>
      </c>
      <c r="R15" s="69">
        <v>0</v>
      </c>
      <c r="S15" s="69">
        <v>0</v>
      </c>
      <c r="T15" s="69">
        <v>0</v>
      </c>
      <c r="U15" s="69">
        <v>6.25</v>
      </c>
      <c r="V15" s="70">
        <v>122.175</v>
      </c>
      <c r="W15" s="69">
        <v>116.754</v>
      </c>
      <c r="X15" s="69">
        <v>0</v>
      </c>
      <c r="Y15" s="69">
        <v>0</v>
      </c>
      <c r="Z15" s="69">
        <v>0</v>
      </c>
      <c r="AA15" s="69">
        <v>0</v>
      </c>
      <c r="AB15" s="69">
        <v>124.175</v>
      </c>
      <c r="AC15" s="69">
        <v>91.32</v>
      </c>
      <c r="AD15" s="69">
        <v>0</v>
      </c>
      <c r="AE15" s="69">
        <v>0</v>
      </c>
      <c r="AF15" s="69">
        <v>122.175</v>
      </c>
      <c r="AG15" s="69">
        <v>75.47</v>
      </c>
      <c r="AH15" s="26"/>
      <c r="AI15" s="37"/>
      <c r="AJ15" s="27"/>
      <c r="AK15" s="27"/>
      <c r="AL15" s="27"/>
      <c r="AM15" s="27"/>
      <c r="AN15" s="27"/>
    </row>
    <row r="16" spans="1:40" s="44" customFormat="1" ht="82.5" customHeight="1" x14ac:dyDescent="0.25">
      <c r="A16" s="98" t="s">
        <v>36</v>
      </c>
      <c r="B16" s="104" t="s">
        <v>37</v>
      </c>
      <c r="C16" s="71" t="s">
        <v>27</v>
      </c>
      <c r="D16" s="65">
        <f>D17</f>
        <v>9567.2949999999983</v>
      </c>
      <c r="E16" s="66">
        <f>E17</f>
        <v>9567.2949999999983</v>
      </c>
      <c r="F16" s="65">
        <f>F17</f>
        <v>9379.5999999999985</v>
      </c>
      <c r="G16" s="66">
        <f>G17</f>
        <v>9379.5999999999985</v>
      </c>
      <c r="H16" s="65">
        <f t="shared" si="4"/>
        <v>98.038160211428632</v>
      </c>
      <c r="I16" s="65">
        <f t="shared" si="5"/>
        <v>98.038160211428632</v>
      </c>
      <c r="J16" s="70">
        <f t="shared" ref="J16:AG16" si="6">J17</f>
        <v>829.63499999999999</v>
      </c>
      <c r="K16" s="70">
        <f t="shared" si="6"/>
        <v>645.41700000000003</v>
      </c>
      <c r="L16" s="70">
        <f t="shared" si="6"/>
        <v>723.43700000000001</v>
      </c>
      <c r="M16" s="70">
        <f t="shared" si="6"/>
        <v>709.17</v>
      </c>
      <c r="N16" s="70">
        <f t="shared" si="6"/>
        <v>723.43700000000001</v>
      </c>
      <c r="O16" s="70">
        <f t="shared" si="6"/>
        <v>710.47900000000004</v>
      </c>
      <c r="P16" s="70">
        <f t="shared" si="6"/>
        <v>723.43700000000001</v>
      </c>
      <c r="Q16" s="70">
        <f t="shared" si="6"/>
        <v>710.18</v>
      </c>
      <c r="R16" s="70">
        <f>R17</f>
        <v>723.43700000000001</v>
      </c>
      <c r="S16" s="70">
        <f t="shared" si="6"/>
        <v>710.84500000000003</v>
      </c>
      <c r="T16" s="70">
        <f>T17</f>
        <v>723.43700000000001</v>
      </c>
      <c r="U16" s="70">
        <f t="shared" si="6"/>
        <v>710.28</v>
      </c>
      <c r="V16" s="70">
        <f>V17</f>
        <v>723.43700000000001</v>
      </c>
      <c r="W16" s="70">
        <f t="shared" si="6"/>
        <v>709.67899999999997</v>
      </c>
      <c r="X16" s="70">
        <f>X17</f>
        <v>723.43700000000001</v>
      </c>
      <c r="Y16" s="70">
        <f t="shared" si="6"/>
        <v>710.01800000000003</v>
      </c>
      <c r="Z16" s="70">
        <f>Z17</f>
        <v>723.43700000000001</v>
      </c>
      <c r="AA16" s="70">
        <f t="shared" si="6"/>
        <v>715.82</v>
      </c>
      <c r="AB16" s="70">
        <f>AB17</f>
        <v>723.43700000000001</v>
      </c>
      <c r="AC16" s="70">
        <f t="shared" si="6"/>
        <v>708.67499999999995</v>
      </c>
      <c r="AD16" s="70">
        <f>AD17</f>
        <v>723.43700000000001</v>
      </c>
      <c r="AE16" s="70">
        <f t="shared" si="6"/>
        <v>708.43700000000001</v>
      </c>
      <c r="AF16" s="70">
        <f>AF17</f>
        <v>1503.29</v>
      </c>
      <c r="AG16" s="70">
        <f t="shared" si="6"/>
        <v>1630.6</v>
      </c>
      <c r="AH16" s="42" t="s">
        <v>38</v>
      </c>
      <c r="AI16" s="43"/>
      <c r="AJ16" s="27"/>
      <c r="AK16" s="27"/>
      <c r="AL16" s="27"/>
      <c r="AM16" s="27"/>
      <c r="AN16" s="27"/>
    </row>
    <row r="17" spans="1:40" s="33" customFormat="1" ht="56.25" customHeight="1" x14ac:dyDescent="0.25">
      <c r="A17" s="107"/>
      <c r="B17" s="110"/>
      <c r="C17" s="64" t="s">
        <v>30</v>
      </c>
      <c r="D17" s="67">
        <f>SUM(J17,L17,N17,P17,R17,T17,V17,X17,Z17,AB17,AD17,AF17)</f>
        <v>9567.2949999999983</v>
      </c>
      <c r="E17" s="68">
        <f>J17+L17+N17+P17+R17+T17+V17+X17+Z17+AB17+AD17+AF17</f>
        <v>9567.2949999999983</v>
      </c>
      <c r="F17" s="67">
        <f>G17</f>
        <v>9379.5999999999985</v>
      </c>
      <c r="G17" s="68">
        <f>SUM(K17,M17,O17,Q17,S17,U17,W17,Y17,AA17,AC17,AE17,AG17)</f>
        <v>9379.5999999999985</v>
      </c>
      <c r="H17" s="67">
        <f t="shared" si="4"/>
        <v>98.038160211428632</v>
      </c>
      <c r="I17" s="67">
        <f t="shared" si="5"/>
        <v>98.038160211428632</v>
      </c>
      <c r="J17" s="69">
        <v>829.63499999999999</v>
      </c>
      <c r="K17" s="69">
        <v>645.41700000000003</v>
      </c>
      <c r="L17" s="69">
        <v>723.43700000000001</v>
      </c>
      <c r="M17" s="69">
        <v>709.17</v>
      </c>
      <c r="N17" s="69">
        <v>723.43700000000001</v>
      </c>
      <c r="O17" s="69">
        <v>710.47900000000004</v>
      </c>
      <c r="P17" s="69">
        <v>723.43700000000001</v>
      </c>
      <c r="Q17" s="69">
        <v>710.18</v>
      </c>
      <c r="R17" s="69">
        <v>723.43700000000001</v>
      </c>
      <c r="S17" s="69">
        <v>710.84500000000003</v>
      </c>
      <c r="T17" s="69">
        <v>723.43700000000001</v>
      </c>
      <c r="U17" s="69">
        <v>710.28</v>
      </c>
      <c r="V17" s="69">
        <v>723.43700000000001</v>
      </c>
      <c r="W17" s="69">
        <v>709.67899999999997</v>
      </c>
      <c r="X17" s="69">
        <v>723.43700000000001</v>
      </c>
      <c r="Y17" s="69">
        <v>710.01800000000003</v>
      </c>
      <c r="Z17" s="69">
        <v>723.43700000000001</v>
      </c>
      <c r="AA17" s="69">
        <v>715.82</v>
      </c>
      <c r="AB17" s="69">
        <v>723.43700000000001</v>
      </c>
      <c r="AC17" s="69">
        <v>708.67499999999995</v>
      </c>
      <c r="AD17" s="69">
        <v>723.43700000000001</v>
      </c>
      <c r="AE17" s="69">
        <v>708.43700000000001</v>
      </c>
      <c r="AF17" s="69">
        <v>1503.29</v>
      </c>
      <c r="AG17" s="69">
        <v>1630.6</v>
      </c>
      <c r="AH17" s="31"/>
      <c r="AI17" s="43"/>
      <c r="AJ17" s="32"/>
      <c r="AK17" s="32"/>
      <c r="AL17" s="32"/>
      <c r="AM17" s="32"/>
      <c r="AN17" s="32"/>
    </row>
    <row r="18" spans="1:40" s="33" customFormat="1" ht="147" customHeight="1" x14ac:dyDescent="0.25">
      <c r="A18" s="75" t="s">
        <v>39</v>
      </c>
      <c r="B18" s="77" t="s">
        <v>40</v>
      </c>
      <c r="C18" s="71" t="s">
        <v>27</v>
      </c>
      <c r="D18" s="65">
        <f>D19+D20+D21</f>
        <v>2609.1000000000004</v>
      </c>
      <c r="E18" s="65">
        <f>E19+E20+E21</f>
        <v>2609.1000000000004</v>
      </c>
      <c r="F18" s="65">
        <f>F19+F20+F21</f>
        <v>2608.9960000000001</v>
      </c>
      <c r="G18" s="66">
        <f>G19+G20+G21</f>
        <v>2608.9960000000001</v>
      </c>
      <c r="H18" s="65">
        <f t="shared" ref="H18:H19" si="7">IFERROR(G18/D18*100,0)</f>
        <v>99.996013951170895</v>
      </c>
      <c r="I18" s="65">
        <f>IFERROR(G18/E18*100,0)</f>
        <v>99.996013951170895</v>
      </c>
      <c r="J18" s="70">
        <f t="shared" ref="J18:AF18" si="8">J19+J20+J21</f>
        <v>254.04</v>
      </c>
      <c r="K18" s="70">
        <f t="shared" si="8"/>
        <v>146.23000000000002</v>
      </c>
      <c r="L18" s="70">
        <f t="shared" si="8"/>
        <v>180.92</v>
      </c>
      <c r="M18" s="70">
        <f t="shared" si="8"/>
        <v>206.94</v>
      </c>
      <c r="N18" s="70">
        <f t="shared" si="8"/>
        <v>208.02</v>
      </c>
      <c r="O18" s="70">
        <f t="shared" si="8"/>
        <v>152.73999999999998</v>
      </c>
      <c r="P18" s="70">
        <f t="shared" si="8"/>
        <v>166.50000000000003</v>
      </c>
      <c r="Q18" s="70">
        <f t="shared" si="8"/>
        <v>256.45300000000003</v>
      </c>
      <c r="R18" s="70">
        <f t="shared" si="8"/>
        <v>158.33000000000001</v>
      </c>
      <c r="S18" s="70">
        <f t="shared" si="8"/>
        <v>106.21</v>
      </c>
      <c r="T18" s="70">
        <f t="shared" si="8"/>
        <v>379.43</v>
      </c>
      <c r="U18" s="70">
        <f t="shared" si="8"/>
        <v>188.47</v>
      </c>
      <c r="V18" s="70">
        <f t="shared" si="8"/>
        <v>284.37</v>
      </c>
      <c r="W18" s="70">
        <f t="shared" si="8"/>
        <v>420.82</v>
      </c>
      <c r="X18" s="70">
        <f t="shared" si="8"/>
        <v>151.97</v>
      </c>
      <c r="Y18" s="70">
        <f t="shared" si="8"/>
        <v>118.31</v>
      </c>
      <c r="Z18" s="70">
        <f t="shared" si="8"/>
        <v>151.98000000000002</v>
      </c>
      <c r="AA18" s="70">
        <f t="shared" si="8"/>
        <v>186.45999999999998</v>
      </c>
      <c r="AB18" s="70">
        <f t="shared" si="8"/>
        <v>178.9</v>
      </c>
      <c r="AC18" s="70">
        <f t="shared" si="8"/>
        <v>208.35299999999998</v>
      </c>
      <c r="AD18" s="70">
        <f t="shared" si="8"/>
        <v>188.26000000000002</v>
      </c>
      <c r="AE18" s="70">
        <f t="shared" si="8"/>
        <v>246.22</v>
      </c>
      <c r="AF18" s="70">
        <f t="shared" si="8"/>
        <v>306.38</v>
      </c>
      <c r="AG18" s="70">
        <f>AG19+AG20</f>
        <v>371.24</v>
      </c>
      <c r="AH18" s="45" t="s">
        <v>41</v>
      </c>
      <c r="AI18" s="43"/>
      <c r="AJ18" s="32"/>
      <c r="AK18" s="32"/>
      <c r="AL18" s="32"/>
      <c r="AM18" s="32"/>
      <c r="AN18" s="32"/>
    </row>
    <row r="19" spans="1:40" s="33" customFormat="1" ht="51" customHeight="1" x14ac:dyDescent="0.25">
      <c r="A19" s="76"/>
      <c r="B19" s="78"/>
      <c r="C19" s="64" t="s">
        <v>30</v>
      </c>
      <c r="D19" s="67">
        <f>SUM(J19,L19,N19,P19,R19,T19,V19,X19,Z19,AB19,AD19,AF19)</f>
        <v>112.01</v>
      </c>
      <c r="E19" s="68">
        <f>J19+L19+N19+P19+R19+T19+V19+X19+Z19+AB19+AD19+AF19</f>
        <v>112.01</v>
      </c>
      <c r="F19" s="67">
        <f>G19</f>
        <v>116.506</v>
      </c>
      <c r="G19" s="68">
        <f>SUM(K19,M19,O19,Q19,S19,U19,W19,Y19,AA19,AC19,AE19,AG19)</f>
        <v>116.506</v>
      </c>
      <c r="H19" s="67">
        <f t="shared" si="7"/>
        <v>104.01392732791714</v>
      </c>
      <c r="I19" s="67">
        <f t="shared" ref="I19" si="9">IFERROR(G19/E19*100,0)</f>
        <v>104.01392732791714</v>
      </c>
      <c r="J19" s="69">
        <v>5.53</v>
      </c>
      <c r="K19" s="69">
        <v>5.52</v>
      </c>
      <c r="L19" s="69">
        <v>0</v>
      </c>
      <c r="M19" s="69">
        <v>0</v>
      </c>
      <c r="N19" s="69">
        <v>0</v>
      </c>
      <c r="O19" s="69">
        <v>0</v>
      </c>
      <c r="P19" s="69">
        <v>6.96</v>
      </c>
      <c r="Q19" s="69">
        <v>6.8630000000000004</v>
      </c>
      <c r="R19" s="69">
        <v>0</v>
      </c>
      <c r="S19" s="69">
        <v>0</v>
      </c>
      <c r="T19" s="69">
        <v>56.4</v>
      </c>
      <c r="U19" s="69">
        <v>41.72</v>
      </c>
      <c r="V19" s="69">
        <v>35.76</v>
      </c>
      <c r="W19" s="69">
        <v>6.86</v>
      </c>
      <c r="X19" s="69">
        <v>0</v>
      </c>
      <c r="Y19" s="69">
        <v>0</v>
      </c>
      <c r="Z19" s="69">
        <v>0</v>
      </c>
      <c r="AA19" s="69">
        <v>0</v>
      </c>
      <c r="AB19" s="69">
        <v>7.36</v>
      </c>
      <c r="AC19" s="69">
        <v>6.8630000000000004</v>
      </c>
      <c r="AD19" s="69">
        <v>0</v>
      </c>
      <c r="AE19" s="69">
        <v>35.700000000000003</v>
      </c>
      <c r="AF19" s="69">
        <v>0</v>
      </c>
      <c r="AG19" s="69">
        <v>12.98</v>
      </c>
      <c r="AH19" s="31"/>
      <c r="AI19" s="43"/>
      <c r="AJ19" s="32"/>
      <c r="AK19" s="32"/>
      <c r="AL19" s="32"/>
      <c r="AM19" s="32"/>
      <c r="AN19" s="32"/>
    </row>
    <row r="20" spans="1:40" s="33" customFormat="1" ht="53.25" customHeight="1" x14ac:dyDescent="0.25">
      <c r="A20" s="76"/>
      <c r="B20" s="78"/>
      <c r="C20" s="64" t="s">
        <v>29</v>
      </c>
      <c r="D20" s="67">
        <f>SUM(J20,L20,N20,P20,R20,T20,V20,X20,Z20,AB20,AD20,AF20)</f>
        <v>2429.3700000000003</v>
      </c>
      <c r="E20" s="68">
        <f>J20+L20+N20+P20+R20+T20+V20+X20+Z20+AB20+AD20+AF20</f>
        <v>2429.3700000000003</v>
      </c>
      <c r="F20" s="67">
        <f>G20</f>
        <v>2424.7700000000004</v>
      </c>
      <c r="G20" s="68">
        <f>SUM(K20,M20,O20,Q20,S20,U20,W20,Y20,AA20,AC20,AE20,AG20)</f>
        <v>2424.7700000000004</v>
      </c>
      <c r="H20" s="67">
        <f t="shared" ref="H20:H21" si="10">IFERROR(G20/D20*100,0)</f>
        <v>99.810650497865709</v>
      </c>
      <c r="I20" s="67">
        <f t="shared" ref="I20:I21" si="11">IFERROR(G20/E20*100,0)</f>
        <v>99.810650497865709</v>
      </c>
      <c r="J20" s="69">
        <v>248.07</v>
      </c>
      <c r="K20" s="69">
        <v>140.28</v>
      </c>
      <c r="L20" s="69">
        <v>180.38</v>
      </c>
      <c r="M20" s="69">
        <v>206.39</v>
      </c>
      <c r="N20" s="69">
        <v>157.93</v>
      </c>
      <c r="O20" s="69">
        <v>148.69999999999999</v>
      </c>
      <c r="P20" s="69">
        <v>153.58000000000001</v>
      </c>
      <c r="Q20" s="69">
        <v>197.58</v>
      </c>
      <c r="R20" s="69">
        <v>151.43</v>
      </c>
      <c r="S20" s="69">
        <v>99.32</v>
      </c>
      <c r="T20" s="69">
        <v>322.49</v>
      </c>
      <c r="U20" s="69">
        <v>146.21</v>
      </c>
      <c r="V20" s="69">
        <v>248.07</v>
      </c>
      <c r="W20" s="69">
        <v>413.43</v>
      </c>
      <c r="X20" s="69">
        <v>151.43</v>
      </c>
      <c r="Y20" s="69">
        <v>117.75</v>
      </c>
      <c r="Z20" s="69">
        <v>151.43</v>
      </c>
      <c r="AA20" s="69">
        <v>185.92</v>
      </c>
      <c r="AB20" s="69">
        <v>171.01</v>
      </c>
      <c r="AC20" s="69">
        <v>200.95</v>
      </c>
      <c r="AD20" s="69">
        <v>187.71</v>
      </c>
      <c r="AE20" s="69">
        <v>209.98</v>
      </c>
      <c r="AF20" s="69">
        <v>305.83999999999997</v>
      </c>
      <c r="AG20" s="69">
        <v>358.26</v>
      </c>
      <c r="AH20" s="26"/>
      <c r="AI20" s="43"/>
      <c r="AJ20" s="32"/>
      <c r="AK20" s="32"/>
      <c r="AL20" s="32"/>
      <c r="AM20" s="32"/>
      <c r="AN20" s="32"/>
    </row>
    <row r="21" spans="1:40" s="33" customFormat="1" ht="65.25" customHeight="1" x14ac:dyDescent="0.25">
      <c r="A21" s="76"/>
      <c r="B21" s="63" t="s">
        <v>71</v>
      </c>
      <c r="C21" s="64" t="s">
        <v>72</v>
      </c>
      <c r="D21" s="67">
        <f>J21+L21+N21+P21+R21+T21+V21+X21+Z21+AB21+AD21+AF21</f>
        <v>67.720000000000013</v>
      </c>
      <c r="E21" s="68">
        <f>D21</f>
        <v>67.720000000000013</v>
      </c>
      <c r="F21" s="67">
        <f>K21+M21+O21+Q21+S21+U21+W21+Y21+AA21+AC21+AE21+AG21</f>
        <v>67.720000000000027</v>
      </c>
      <c r="G21" s="68">
        <f>F21</f>
        <v>67.720000000000027</v>
      </c>
      <c r="H21" s="67">
        <f t="shared" si="10"/>
        <v>100.00000000000003</v>
      </c>
      <c r="I21" s="67">
        <f t="shared" si="11"/>
        <v>100.00000000000003</v>
      </c>
      <c r="J21" s="69">
        <v>0.44</v>
      </c>
      <c r="K21" s="69">
        <v>0.43</v>
      </c>
      <c r="L21" s="69">
        <v>0.54</v>
      </c>
      <c r="M21" s="69">
        <v>0.55000000000000004</v>
      </c>
      <c r="N21" s="69">
        <v>50.09</v>
      </c>
      <c r="O21" s="69">
        <v>4.04</v>
      </c>
      <c r="P21" s="69">
        <v>5.96</v>
      </c>
      <c r="Q21" s="69">
        <v>52.01</v>
      </c>
      <c r="R21" s="69">
        <v>6.9</v>
      </c>
      <c r="S21" s="69">
        <v>6.89</v>
      </c>
      <c r="T21" s="69">
        <v>0.54</v>
      </c>
      <c r="U21" s="69">
        <v>0.54</v>
      </c>
      <c r="V21" s="69">
        <v>0.54</v>
      </c>
      <c r="W21" s="69">
        <v>0.53</v>
      </c>
      <c r="X21" s="69">
        <v>0.54</v>
      </c>
      <c r="Y21" s="69">
        <v>0.56000000000000005</v>
      </c>
      <c r="Z21" s="69">
        <v>0.55000000000000004</v>
      </c>
      <c r="AA21" s="69">
        <v>0.54</v>
      </c>
      <c r="AB21" s="69">
        <v>0.53</v>
      </c>
      <c r="AC21" s="69">
        <v>0.54</v>
      </c>
      <c r="AD21" s="69">
        <v>0.55000000000000004</v>
      </c>
      <c r="AE21" s="69">
        <v>0.54</v>
      </c>
      <c r="AF21" s="69">
        <v>0.54</v>
      </c>
      <c r="AG21" s="69">
        <v>0.55000000000000004</v>
      </c>
      <c r="AH21" s="26"/>
      <c r="AI21" s="43"/>
      <c r="AJ21" s="32"/>
      <c r="AK21" s="32"/>
      <c r="AL21" s="32"/>
      <c r="AM21" s="32"/>
      <c r="AN21" s="32"/>
    </row>
    <row r="22" spans="1:40" s="46" customFormat="1" ht="84" customHeight="1" x14ac:dyDescent="0.25">
      <c r="A22" s="98" t="s">
        <v>42</v>
      </c>
      <c r="B22" s="104" t="s">
        <v>43</v>
      </c>
      <c r="C22" s="22" t="s">
        <v>27</v>
      </c>
      <c r="D22" s="23">
        <f>D23</f>
        <v>4.5999999999999996</v>
      </c>
      <c r="E22" s="24">
        <f>E23</f>
        <v>4.5999999999999996</v>
      </c>
      <c r="F22" s="23">
        <f t="shared" ref="E22:G40" si="12">F23</f>
        <v>4.5999999999999996</v>
      </c>
      <c r="G22" s="24">
        <f t="shared" si="12"/>
        <v>4.5999999999999996</v>
      </c>
      <c r="H22" s="23">
        <f t="shared" si="4"/>
        <v>100</v>
      </c>
      <c r="I22" s="23">
        <f t="shared" si="5"/>
        <v>100</v>
      </c>
      <c r="J22" s="25">
        <f t="shared" ref="J22:AG22" si="13">J23</f>
        <v>0</v>
      </c>
      <c r="K22" s="25">
        <f t="shared" si="13"/>
        <v>0</v>
      </c>
      <c r="L22" s="25">
        <f t="shared" si="13"/>
        <v>0</v>
      </c>
      <c r="M22" s="25">
        <f t="shared" si="13"/>
        <v>0</v>
      </c>
      <c r="N22" s="25">
        <f t="shared" si="13"/>
        <v>0</v>
      </c>
      <c r="O22" s="25">
        <f t="shared" si="13"/>
        <v>0</v>
      </c>
      <c r="P22" s="25">
        <f t="shared" si="13"/>
        <v>1.8</v>
      </c>
      <c r="Q22" s="25">
        <f t="shared" si="13"/>
        <v>1.8</v>
      </c>
      <c r="R22" s="25">
        <f t="shared" si="13"/>
        <v>0</v>
      </c>
      <c r="S22" s="25">
        <f t="shared" si="13"/>
        <v>0</v>
      </c>
      <c r="T22" s="25">
        <f t="shared" si="13"/>
        <v>0</v>
      </c>
      <c r="U22" s="25">
        <f t="shared" si="13"/>
        <v>0</v>
      </c>
      <c r="V22" s="25">
        <f t="shared" si="13"/>
        <v>0</v>
      </c>
      <c r="W22" s="25">
        <f t="shared" si="13"/>
        <v>0</v>
      </c>
      <c r="X22" s="25">
        <f t="shared" si="13"/>
        <v>0</v>
      </c>
      <c r="Y22" s="25">
        <f t="shared" si="13"/>
        <v>0</v>
      </c>
      <c r="Z22" s="25">
        <f t="shared" si="13"/>
        <v>0</v>
      </c>
      <c r="AA22" s="25">
        <f t="shared" si="13"/>
        <v>0</v>
      </c>
      <c r="AB22" s="25">
        <f t="shared" si="13"/>
        <v>2.8</v>
      </c>
      <c r="AC22" s="25">
        <f t="shared" si="13"/>
        <v>2.8</v>
      </c>
      <c r="AD22" s="25">
        <f t="shared" si="13"/>
        <v>0</v>
      </c>
      <c r="AE22" s="25">
        <f t="shared" si="13"/>
        <v>0</v>
      </c>
      <c r="AF22" s="25">
        <f t="shared" si="13"/>
        <v>0</v>
      </c>
      <c r="AG22" s="25">
        <f t="shared" si="13"/>
        <v>0</v>
      </c>
      <c r="AH22" s="31"/>
      <c r="AI22" s="43"/>
      <c r="AJ22" s="27"/>
      <c r="AK22" s="27"/>
      <c r="AL22" s="27"/>
      <c r="AM22" s="27"/>
      <c r="AN22" s="27"/>
    </row>
    <row r="23" spans="1:40" s="33" customFormat="1" ht="133.5" customHeight="1" x14ac:dyDescent="0.25">
      <c r="A23" s="107"/>
      <c r="B23" s="110"/>
      <c r="C23" s="30" t="s">
        <v>28</v>
      </c>
      <c r="D23" s="39">
        <f>SUM(J23,L23,N23,P23,R23,T23,V23,X23,Z23,AB23,AD23,AF23)</f>
        <v>4.5999999999999996</v>
      </c>
      <c r="E23" s="40">
        <f>J23+L23+N23+P23+R23+T23+V23+X23+Z23+AB23+AD23</f>
        <v>4.5999999999999996</v>
      </c>
      <c r="F23" s="39">
        <f>G23</f>
        <v>4.5999999999999996</v>
      </c>
      <c r="G23" s="40">
        <f>SUM(K23,M23,O23,Q23,S23,U23,W23,Y23,AA23,AC23,AE23,AG23)</f>
        <v>4.5999999999999996</v>
      </c>
      <c r="H23" s="39">
        <f t="shared" si="4"/>
        <v>100</v>
      </c>
      <c r="I23" s="39">
        <f t="shared" si="5"/>
        <v>100</v>
      </c>
      <c r="J23" s="41">
        <v>0</v>
      </c>
      <c r="K23" s="41">
        <v>0</v>
      </c>
      <c r="L23" s="41">
        <v>0</v>
      </c>
      <c r="M23" s="41">
        <v>0</v>
      </c>
      <c r="N23" s="41">
        <v>0</v>
      </c>
      <c r="O23" s="41">
        <v>0</v>
      </c>
      <c r="P23" s="41">
        <v>1.8</v>
      </c>
      <c r="Q23" s="41">
        <v>1.8</v>
      </c>
      <c r="R23" s="41">
        <v>0</v>
      </c>
      <c r="S23" s="41">
        <v>0</v>
      </c>
      <c r="T23" s="41">
        <v>0</v>
      </c>
      <c r="U23" s="41">
        <v>0</v>
      </c>
      <c r="V23" s="41">
        <v>0</v>
      </c>
      <c r="W23" s="41">
        <v>0</v>
      </c>
      <c r="X23" s="41">
        <v>0</v>
      </c>
      <c r="Y23" s="41">
        <v>0</v>
      </c>
      <c r="Z23" s="41">
        <v>0</v>
      </c>
      <c r="AA23" s="41">
        <v>0</v>
      </c>
      <c r="AB23" s="41">
        <v>2.8</v>
      </c>
      <c r="AC23" s="41">
        <v>2.8</v>
      </c>
      <c r="AD23" s="41">
        <v>0</v>
      </c>
      <c r="AE23" s="41">
        <v>0</v>
      </c>
      <c r="AF23" s="41">
        <v>0</v>
      </c>
      <c r="AG23" s="41">
        <v>0</v>
      </c>
      <c r="AH23" s="31"/>
      <c r="AI23" s="43"/>
      <c r="AJ23" s="32"/>
      <c r="AK23" s="32"/>
      <c r="AL23" s="32"/>
      <c r="AM23" s="32"/>
      <c r="AN23" s="32"/>
    </row>
    <row r="24" spans="1:40" s="49" customFormat="1" ht="96" customHeight="1" x14ac:dyDescent="0.25">
      <c r="A24" s="98" t="s">
        <v>44</v>
      </c>
      <c r="B24" s="108" t="s">
        <v>45</v>
      </c>
      <c r="C24" s="71" t="s">
        <v>27</v>
      </c>
      <c r="D24" s="65">
        <f>D25</f>
        <v>262.5</v>
      </c>
      <c r="E24" s="66">
        <f>E25</f>
        <v>262.5</v>
      </c>
      <c r="F24" s="65">
        <f t="shared" si="12"/>
        <v>262.43599999999998</v>
      </c>
      <c r="G24" s="66">
        <f t="shared" si="12"/>
        <v>262.43599999999998</v>
      </c>
      <c r="H24" s="65">
        <f t="shared" si="4"/>
        <v>99.975619047619034</v>
      </c>
      <c r="I24" s="65">
        <f t="shared" si="5"/>
        <v>99.975619047619034</v>
      </c>
      <c r="J24" s="70">
        <f t="shared" ref="J24:AG24" si="14">J25</f>
        <v>0</v>
      </c>
      <c r="K24" s="70">
        <f t="shared" si="14"/>
        <v>0</v>
      </c>
      <c r="L24" s="70">
        <f t="shared" si="14"/>
        <v>8.3520000000000003</v>
      </c>
      <c r="M24" s="70">
        <v>8.35</v>
      </c>
      <c r="N24" s="70">
        <f t="shared" si="14"/>
        <v>8.35</v>
      </c>
      <c r="O24" s="70">
        <f t="shared" si="14"/>
        <v>8.3520000000000003</v>
      </c>
      <c r="P24" s="70">
        <f t="shared" si="14"/>
        <v>8.35</v>
      </c>
      <c r="Q24" s="70">
        <f t="shared" si="14"/>
        <v>8.35</v>
      </c>
      <c r="R24" s="70">
        <f t="shared" si="14"/>
        <v>8.3520000000000003</v>
      </c>
      <c r="S24" s="70">
        <f t="shared" si="14"/>
        <v>8.3520000000000003</v>
      </c>
      <c r="T24" s="70">
        <f t="shared" si="14"/>
        <v>8.3520000000000003</v>
      </c>
      <c r="U24" s="70">
        <f t="shared" si="14"/>
        <v>8.35</v>
      </c>
      <c r="V24" s="70">
        <f t="shared" si="14"/>
        <v>8.36</v>
      </c>
      <c r="W24" s="70">
        <f t="shared" si="14"/>
        <v>8.35</v>
      </c>
      <c r="X24" s="70">
        <f t="shared" si="14"/>
        <v>8.3520000000000003</v>
      </c>
      <c r="Y24" s="70">
        <f t="shared" si="14"/>
        <v>8.3520000000000003</v>
      </c>
      <c r="Z24" s="70">
        <f t="shared" si="14"/>
        <v>8.3520000000000003</v>
      </c>
      <c r="AA24" s="70">
        <f t="shared" si="14"/>
        <v>8.35</v>
      </c>
      <c r="AB24" s="70">
        <f t="shared" si="14"/>
        <v>191.45</v>
      </c>
      <c r="AC24" s="70">
        <f t="shared" si="14"/>
        <v>14.17</v>
      </c>
      <c r="AD24" s="70">
        <f t="shared" si="14"/>
        <v>4.2300000000000004</v>
      </c>
      <c r="AE24" s="70">
        <f t="shared" si="14"/>
        <v>177.28</v>
      </c>
      <c r="AF24" s="70">
        <f t="shared" si="14"/>
        <v>0</v>
      </c>
      <c r="AG24" s="70">
        <f t="shared" si="14"/>
        <v>4.18</v>
      </c>
      <c r="AH24" s="42" t="s">
        <v>46</v>
      </c>
      <c r="AI24" s="47"/>
      <c r="AJ24" s="48"/>
      <c r="AK24" s="48"/>
      <c r="AL24" s="48"/>
      <c r="AM24" s="48"/>
      <c r="AN24" s="48"/>
    </row>
    <row r="25" spans="1:40" s="51" customFormat="1" ht="107.25" customHeight="1" x14ac:dyDescent="0.25">
      <c r="A25" s="107"/>
      <c r="B25" s="109"/>
      <c r="C25" s="64" t="s">
        <v>30</v>
      </c>
      <c r="D25" s="67">
        <f>SUM(J25,L25,N25,P25,R25,T25,V25,X25,Z25,AB25,AD25,AF25)</f>
        <v>262.5</v>
      </c>
      <c r="E25" s="68">
        <f>J25+L25+N25+P25+R25+T25+V25+X25+Z25+AB25+AD25</f>
        <v>262.5</v>
      </c>
      <c r="F25" s="67">
        <f>G25</f>
        <v>262.43599999999998</v>
      </c>
      <c r="G25" s="68">
        <f>SUM(K25,M25,O25,Q25,S25,U25,W25,Y25,AA25,AC25,AE25,AG25)</f>
        <v>262.43599999999998</v>
      </c>
      <c r="H25" s="67">
        <f t="shared" si="4"/>
        <v>99.975619047619034</v>
      </c>
      <c r="I25" s="67">
        <f t="shared" si="5"/>
        <v>99.975619047619034</v>
      </c>
      <c r="J25" s="69">
        <v>0</v>
      </c>
      <c r="K25" s="69">
        <v>0</v>
      </c>
      <c r="L25" s="69">
        <v>8.3520000000000003</v>
      </c>
      <c r="M25" s="69">
        <v>8.35</v>
      </c>
      <c r="N25" s="69">
        <v>8.35</v>
      </c>
      <c r="O25" s="69">
        <v>8.3520000000000003</v>
      </c>
      <c r="P25" s="69">
        <v>8.35</v>
      </c>
      <c r="Q25" s="69">
        <v>8.35</v>
      </c>
      <c r="R25" s="69">
        <v>8.3520000000000003</v>
      </c>
      <c r="S25" s="69">
        <v>8.3520000000000003</v>
      </c>
      <c r="T25" s="69">
        <v>8.3520000000000003</v>
      </c>
      <c r="U25" s="69">
        <v>8.35</v>
      </c>
      <c r="V25" s="69">
        <v>8.36</v>
      </c>
      <c r="W25" s="69">
        <v>8.35</v>
      </c>
      <c r="X25" s="69">
        <v>8.3520000000000003</v>
      </c>
      <c r="Y25" s="69">
        <v>8.3520000000000003</v>
      </c>
      <c r="Z25" s="69">
        <v>8.3520000000000003</v>
      </c>
      <c r="AA25" s="69">
        <v>8.35</v>
      </c>
      <c r="AB25" s="69">
        <v>191.45</v>
      </c>
      <c r="AC25" s="69">
        <v>14.17</v>
      </c>
      <c r="AD25" s="69">
        <v>4.2300000000000004</v>
      </c>
      <c r="AE25" s="69">
        <v>177.28</v>
      </c>
      <c r="AF25" s="69">
        <v>0</v>
      </c>
      <c r="AG25" s="69">
        <v>4.18</v>
      </c>
      <c r="AH25" s="31" t="s">
        <v>47</v>
      </c>
      <c r="AI25" s="47"/>
      <c r="AJ25" s="50"/>
      <c r="AK25" s="50"/>
      <c r="AL25" s="50"/>
      <c r="AM25" s="50"/>
      <c r="AN25" s="50"/>
    </row>
    <row r="26" spans="1:40" s="53" customFormat="1" ht="97.5" customHeight="1" x14ac:dyDescent="0.25">
      <c r="A26" s="98" t="s">
        <v>48</v>
      </c>
      <c r="B26" s="108" t="s">
        <v>49</v>
      </c>
      <c r="C26" s="71" t="s">
        <v>27</v>
      </c>
      <c r="D26" s="66">
        <f>D27</f>
        <v>535.29999999999995</v>
      </c>
      <c r="E26" s="66">
        <f t="shared" si="12"/>
        <v>535.29999999999995</v>
      </c>
      <c r="F26" s="65">
        <f t="shared" si="12"/>
        <v>535.29999999999995</v>
      </c>
      <c r="G26" s="66">
        <f t="shared" si="12"/>
        <v>535.29999999999995</v>
      </c>
      <c r="H26" s="65">
        <f t="shared" si="4"/>
        <v>100</v>
      </c>
      <c r="I26" s="65">
        <f t="shared" si="5"/>
        <v>100</v>
      </c>
      <c r="J26" s="70">
        <f t="shared" ref="J26:AG26" si="15">J27</f>
        <v>15</v>
      </c>
      <c r="K26" s="70">
        <f t="shared" si="15"/>
        <v>0</v>
      </c>
      <c r="L26" s="70">
        <f t="shared" si="15"/>
        <v>93</v>
      </c>
      <c r="M26" s="70">
        <f t="shared" si="15"/>
        <v>77</v>
      </c>
      <c r="N26" s="70">
        <f t="shared" si="15"/>
        <v>113</v>
      </c>
      <c r="O26" s="70">
        <f t="shared" si="15"/>
        <v>31</v>
      </c>
      <c r="P26" s="70">
        <f t="shared" si="15"/>
        <v>31.3</v>
      </c>
      <c r="Q26" s="70">
        <f t="shared" si="15"/>
        <v>113</v>
      </c>
      <c r="R26" s="70">
        <f t="shared" si="15"/>
        <v>283</v>
      </c>
      <c r="S26" s="70">
        <f t="shared" si="15"/>
        <v>250.3</v>
      </c>
      <c r="T26" s="70">
        <f t="shared" si="15"/>
        <v>0</v>
      </c>
      <c r="U26" s="70">
        <f t="shared" si="15"/>
        <v>64</v>
      </c>
      <c r="V26" s="70">
        <f t="shared" si="15"/>
        <v>0</v>
      </c>
      <c r="W26" s="70">
        <f t="shared" si="15"/>
        <v>0</v>
      </c>
      <c r="X26" s="70">
        <f t="shared" si="15"/>
        <v>0</v>
      </c>
      <c r="Y26" s="70">
        <f t="shared" si="15"/>
        <v>0</v>
      </c>
      <c r="Z26" s="70">
        <f t="shared" si="15"/>
        <v>0</v>
      </c>
      <c r="AA26" s="70">
        <f t="shared" si="15"/>
        <v>0</v>
      </c>
      <c r="AB26" s="70">
        <f t="shared" si="15"/>
        <v>0</v>
      </c>
      <c r="AC26" s="70">
        <f t="shared" si="15"/>
        <v>0</v>
      </c>
      <c r="AD26" s="70">
        <f t="shared" si="15"/>
        <v>0</v>
      </c>
      <c r="AE26" s="70">
        <f t="shared" si="15"/>
        <v>0</v>
      </c>
      <c r="AF26" s="70">
        <f t="shared" si="15"/>
        <v>0</v>
      </c>
      <c r="AG26" s="70">
        <f t="shared" si="15"/>
        <v>0</v>
      </c>
      <c r="AH26" s="52" t="s">
        <v>50</v>
      </c>
      <c r="AI26" s="47"/>
      <c r="AJ26" s="48"/>
      <c r="AK26" s="48"/>
      <c r="AL26" s="48"/>
      <c r="AM26" s="48"/>
      <c r="AN26" s="48"/>
    </row>
    <row r="27" spans="1:40" s="51" customFormat="1" ht="58.5" customHeight="1" x14ac:dyDescent="0.25">
      <c r="A27" s="107"/>
      <c r="B27" s="109"/>
      <c r="C27" s="64" t="s">
        <v>30</v>
      </c>
      <c r="D27" s="67">
        <f>SUM(J27,L27,N27,P27,R27,T27,V27,X27,Z27,AB27,AD27,AF27)</f>
        <v>535.29999999999995</v>
      </c>
      <c r="E27" s="68">
        <f>J27+L27+N27+P27+R27+T27+V27+X27+Z27+AB27+AD27+AF27</f>
        <v>535.29999999999995</v>
      </c>
      <c r="F27" s="67">
        <f>G27</f>
        <v>535.29999999999995</v>
      </c>
      <c r="G27" s="68">
        <f>SUM(K27,M27,O27,Q27,S27,U27,W27,Y27,AA27,AC27,AE27,AG27)</f>
        <v>535.29999999999995</v>
      </c>
      <c r="H27" s="67">
        <f t="shared" si="4"/>
        <v>100</v>
      </c>
      <c r="I27" s="67">
        <f t="shared" si="5"/>
        <v>100</v>
      </c>
      <c r="J27" s="69">
        <v>15</v>
      </c>
      <c r="K27" s="69">
        <v>0</v>
      </c>
      <c r="L27" s="69">
        <v>93</v>
      </c>
      <c r="M27" s="69">
        <v>77</v>
      </c>
      <c r="N27" s="69">
        <v>113</v>
      </c>
      <c r="O27" s="69">
        <v>31</v>
      </c>
      <c r="P27" s="69">
        <v>31.3</v>
      </c>
      <c r="Q27" s="69">
        <v>113</v>
      </c>
      <c r="R27" s="69">
        <v>283</v>
      </c>
      <c r="S27" s="69">
        <v>250.3</v>
      </c>
      <c r="T27" s="69">
        <v>0</v>
      </c>
      <c r="U27" s="69">
        <v>64</v>
      </c>
      <c r="V27" s="69">
        <v>0</v>
      </c>
      <c r="W27" s="69">
        <v>0</v>
      </c>
      <c r="X27" s="69">
        <v>0</v>
      </c>
      <c r="Y27" s="69">
        <v>0</v>
      </c>
      <c r="Z27" s="69">
        <v>0</v>
      </c>
      <c r="AA27" s="69">
        <v>0</v>
      </c>
      <c r="AB27" s="69">
        <v>0</v>
      </c>
      <c r="AC27" s="69">
        <v>0</v>
      </c>
      <c r="AD27" s="69">
        <v>0</v>
      </c>
      <c r="AE27" s="69">
        <v>0</v>
      </c>
      <c r="AF27" s="69">
        <v>0</v>
      </c>
      <c r="AG27" s="69">
        <v>0</v>
      </c>
      <c r="AH27" s="54"/>
      <c r="AI27" s="47"/>
      <c r="AJ27" s="50"/>
      <c r="AK27" s="50"/>
      <c r="AL27" s="50"/>
      <c r="AM27" s="50"/>
      <c r="AN27" s="50"/>
    </row>
    <row r="28" spans="1:40" s="33" customFormat="1" ht="18.75" customHeight="1" x14ac:dyDescent="0.25">
      <c r="A28" s="34" t="s">
        <v>51</v>
      </c>
      <c r="B28" s="111" t="s">
        <v>52</v>
      </c>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3"/>
      <c r="AH28" s="31"/>
      <c r="AI28" s="32"/>
      <c r="AJ28" s="32"/>
      <c r="AK28" s="32"/>
      <c r="AL28" s="32"/>
      <c r="AM28" s="32"/>
      <c r="AN28" s="32"/>
    </row>
    <row r="29" spans="1:40" s="55" customFormat="1" ht="63.75" customHeight="1" x14ac:dyDescent="0.25">
      <c r="A29" s="98" t="s">
        <v>53</v>
      </c>
      <c r="B29" s="108" t="s">
        <v>54</v>
      </c>
      <c r="C29" s="71" t="s">
        <v>27</v>
      </c>
      <c r="D29" s="65">
        <f>D30</f>
        <v>150.39929999999998</v>
      </c>
      <c r="E29" s="66">
        <f t="shared" si="12"/>
        <v>150.39929999999998</v>
      </c>
      <c r="F29" s="65">
        <f>F30</f>
        <v>150.4</v>
      </c>
      <c r="G29" s="66">
        <f t="shared" si="12"/>
        <v>150.4</v>
      </c>
      <c r="H29" s="65">
        <f t="shared" ref="H29:H34" si="16">IFERROR(G29/D29*100,0)</f>
        <v>100.00046542769816</v>
      </c>
      <c r="I29" s="65">
        <f t="shared" ref="I29:I34" si="17">IFERROR(G29/E29*100,0)</f>
        <v>100.00046542769816</v>
      </c>
      <c r="J29" s="70">
        <f t="shared" ref="J29:AG29" si="18">J30</f>
        <v>21.484999999999999</v>
      </c>
      <c r="K29" s="70">
        <f t="shared" si="18"/>
        <v>0</v>
      </c>
      <c r="L29" s="70">
        <f t="shared" si="18"/>
        <v>128.91</v>
      </c>
      <c r="M29" s="70">
        <f t="shared" si="18"/>
        <v>128.91</v>
      </c>
      <c r="N29" s="70">
        <f t="shared" si="18"/>
        <v>0</v>
      </c>
      <c r="O29" s="70">
        <f t="shared" si="18"/>
        <v>21.49</v>
      </c>
      <c r="P29" s="70">
        <f t="shared" si="18"/>
        <v>4.3E-3</v>
      </c>
      <c r="Q29" s="70">
        <f t="shared" si="18"/>
        <v>0</v>
      </c>
      <c r="R29" s="70">
        <f t="shared" si="18"/>
        <v>0</v>
      </c>
      <c r="S29" s="70">
        <f t="shared" si="18"/>
        <v>0</v>
      </c>
      <c r="T29" s="70">
        <f t="shared" si="18"/>
        <v>0</v>
      </c>
      <c r="U29" s="70">
        <f t="shared" si="18"/>
        <v>0</v>
      </c>
      <c r="V29" s="70">
        <f t="shared" si="18"/>
        <v>0</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42" t="s">
        <v>55</v>
      </c>
      <c r="AI29" s="47"/>
      <c r="AJ29" s="48"/>
      <c r="AK29" s="48"/>
      <c r="AL29" s="48"/>
      <c r="AM29" s="48"/>
      <c r="AN29" s="48"/>
    </row>
    <row r="30" spans="1:40" s="51" customFormat="1" ht="61.5" customHeight="1" x14ac:dyDescent="0.25">
      <c r="A30" s="107"/>
      <c r="B30" s="109"/>
      <c r="C30" s="64" t="s">
        <v>30</v>
      </c>
      <c r="D30" s="67">
        <f>SUM(J30,L30,N30,P30,R30,T30,V30,X30,Z30,AB30,AD30,AF30)</f>
        <v>150.39929999999998</v>
      </c>
      <c r="E30" s="68">
        <f>J30+L30+N30+P30+R30+T30+V30+X30+Z30+AB30+AD30+AF30</f>
        <v>150.39929999999998</v>
      </c>
      <c r="F30" s="67">
        <f>G30</f>
        <v>150.4</v>
      </c>
      <c r="G30" s="68">
        <f>SUM(K30,M30,O30,Q30,S30,U30,W30,Y30,AA30,AC30,AE30,AG30)</f>
        <v>150.4</v>
      </c>
      <c r="H30" s="67">
        <f t="shared" si="16"/>
        <v>100.00046542769816</v>
      </c>
      <c r="I30" s="67">
        <f t="shared" si="17"/>
        <v>100.00046542769816</v>
      </c>
      <c r="J30" s="69">
        <v>21.484999999999999</v>
      </c>
      <c r="K30" s="69">
        <v>0</v>
      </c>
      <c r="L30" s="69">
        <v>128.91</v>
      </c>
      <c r="M30" s="69">
        <v>128.91</v>
      </c>
      <c r="N30" s="69">
        <v>0</v>
      </c>
      <c r="O30" s="69">
        <v>21.49</v>
      </c>
      <c r="P30" s="69">
        <v>4.3E-3</v>
      </c>
      <c r="Q30" s="69">
        <v>0</v>
      </c>
      <c r="R30" s="69">
        <v>0</v>
      </c>
      <c r="S30" s="69">
        <v>0</v>
      </c>
      <c r="T30" s="69">
        <v>0</v>
      </c>
      <c r="U30" s="69">
        <v>0</v>
      </c>
      <c r="V30" s="69">
        <v>0</v>
      </c>
      <c r="W30" s="69">
        <v>0</v>
      </c>
      <c r="X30" s="69">
        <v>0</v>
      </c>
      <c r="Y30" s="69">
        <v>0</v>
      </c>
      <c r="Z30" s="69">
        <v>0</v>
      </c>
      <c r="AA30" s="69">
        <v>0</v>
      </c>
      <c r="AB30" s="69">
        <v>0</v>
      </c>
      <c r="AC30" s="69">
        <v>0</v>
      </c>
      <c r="AD30" s="69">
        <v>0</v>
      </c>
      <c r="AE30" s="69">
        <v>0</v>
      </c>
      <c r="AF30" s="69">
        <v>0</v>
      </c>
      <c r="AG30" s="69">
        <v>0</v>
      </c>
      <c r="AH30" s="31"/>
      <c r="AI30" s="47"/>
      <c r="AJ30" s="50"/>
      <c r="AK30" s="50"/>
      <c r="AL30" s="50"/>
      <c r="AM30" s="50"/>
      <c r="AN30" s="50"/>
    </row>
    <row r="31" spans="1:40" s="56" customFormat="1" ht="67.5" customHeight="1" x14ac:dyDescent="0.25">
      <c r="A31" s="98" t="s">
        <v>56</v>
      </c>
      <c r="B31" s="108" t="s">
        <v>57</v>
      </c>
      <c r="C31" s="71" t="s">
        <v>27</v>
      </c>
      <c r="D31" s="65">
        <f>D32</f>
        <v>80.699999999999989</v>
      </c>
      <c r="E31" s="66">
        <f t="shared" si="12"/>
        <v>80.699999999999989</v>
      </c>
      <c r="F31" s="65">
        <f t="shared" si="12"/>
        <v>80.64</v>
      </c>
      <c r="G31" s="66">
        <f t="shared" si="12"/>
        <v>80.64</v>
      </c>
      <c r="H31" s="65">
        <f t="shared" si="16"/>
        <v>99.925650557620841</v>
      </c>
      <c r="I31" s="65">
        <f t="shared" si="17"/>
        <v>99.925650557620841</v>
      </c>
      <c r="J31" s="70">
        <f t="shared" ref="J31:AG31" si="19">J32</f>
        <v>0</v>
      </c>
      <c r="K31" s="70">
        <f t="shared" si="19"/>
        <v>0</v>
      </c>
      <c r="L31" s="70">
        <f t="shared" si="19"/>
        <v>5.76</v>
      </c>
      <c r="M31" s="70">
        <f t="shared" si="19"/>
        <v>5.76</v>
      </c>
      <c r="N31" s="70">
        <f t="shared" si="19"/>
        <v>11.52</v>
      </c>
      <c r="O31" s="70">
        <f t="shared" si="19"/>
        <v>5.76</v>
      </c>
      <c r="P31" s="70">
        <f t="shared" si="19"/>
        <v>5.76</v>
      </c>
      <c r="Q31" s="70">
        <f t="shared" si="19"/>
        <v>5.76</v>
      </c>
      <c r="R31" s="70">
        <f t="shared" si="19"/>
        <v>5.76</v>
      </c>
      <c r="S31" s="70">
        <f t="shared" si="19"/>
        <v>11.52</v>
      </c>
      <c r="T31" s="70">
        <f t="shared" si="19"/>
        <v>5.76</v>
      </c>
      <c r="U31" s="70">
        <f t="shared" si="19"/>
        <v>5.76</v>
      </c>
      <c r="V31" s="70">
        <f t="shared" si="19"/>
        <v>11.52</v>
      </c>
      <c r="W31" s="70">
        <f t="shared" si="19"/>
        <v>5.76</v>
      </c>
      <c r="X31" s="70">
        <f t="shared" si="19"/>
        <v>5.76</v>
      </c>
      <c r="Y31" s="70">
        <f t="shared" si="19"/>
        <v>11.52</v>
      </c>
      <c r="Z31" s="70">
        <f t="shared" si="19"/>
        <v>5.76</v>
      </c>
      <c r="AA31" s="70">
        <f t="shared" si="19"/>
        <v>5.76</v>
      </c>
      <c r="AB31" s="70">
        <f t="shared" si="19"/>
        <v>11.52</v>
      </c>
      <c r="AC31" s="70">
        <f t="shared" si="19"/>
        <v>5.76</v>
      </c>
      <c r="AD31" s="70">
        <f t="shared" si="19"/>
        <v>5.76</v>
      </c>
      <c r="AE31" s="70">
        <f t="shared" si="19"/>
        <v>11.52</v>
      </c>
      <c r="AF31" s="70">
        <f t="shared" si="19"/>
        <v>5.82</v>
      </c>
      <c r="AG31" s="70">
        <f t="shared" si="19"/>
        <v>5.76</v>
      </c>
      <c r="AH31" s="42" t="s">
        <v>58</v>
      </c>
      <c r="AI31" s="47"/>
      <c r="AJ31" s="48"/>
      <c r="AK31" s="48"/>
      <c r="AL31" s="48"/>
      <c r="AM31" s="48"/>
      <c r="AN31" s="48"/>
    </row>
    <row r="32" spans="1:40" s="51" customFormat="1" ht="43.5" customHeight="1" x14ac:dyDescent="0.25">
      <c r="A32" s="107"/>
      <c r="B32" s="109"/>
      <c r="C32" s="64" t="s">
        <v>30</v>
      </c>
      <c r="D32" s="67">
        <f>SUM(J32,L32,N32,P32,R32,T32,V32,X32,Z32,AB32,AD32,AF32)</f>
        <v>80.699999999999989</v>
      </c>
      <c r="E32" s="68">
        <f>J32+L32+N32+P32+R32+T32+V32+X32+Z32+AB32+AD32+AF32</f>
        <v>80.699999999999989</v>
      </c>
      <c r="F32" s="67">
        <f>G32</f>
        <v>80.64</v>
      </c>
      <c r="G32" s="68">
        <f>SUM(K32,M32,O32,Q32,S32,U32,W32,Y32,AA32,AC32,AE32,AG32)</f>
        <v>80.64</v>
      </c>
      <c r="H32" s="67">
        <f t="shared" si="16"/>
        <v>99.925650557620841</v>
      </c>
      <c r="I32" s="67">
        <f t="shared" si="17"/>
        <v>99.925650557620841</v>
      </c>
      <c r="J32" s="69">
        <v>0</v>
      </c>
      <c r="K32" s="69">
        <v>0</v>
      </c>
      <c r="L32" s="69">
        <v>5.76</v>
      </c>
      <c r="M32" s="69">
        <v>5.76</v>
      </c>
      <c r="N32" s="69">
        <v>11.52</v>
      </c>
      <c r="O32" s="69">
        <v>5.76</v>
      </c>
      <c r="P32" s="69">
        <v>5.76</v>
      </c>
      <c r="Q32" s="69">
        <v>5.76</v>
      </c>
      <c r="R32" s="69">
        <v>5.76</v>
      </c>
      <c r="S32" s="69">
        <v>11.52</v>
      </c>
      <c r="T32" s="69">
        <v>5.76</v>
      </c>
      <c r="U32" s="69">
        <v>5.76</v>
      </c>
      <c r="V32" s="69">
        <v>11.52</v>
      </c>
      <c r="W32" s="69">
        <v>5.76</v>
      </c>
      <c r="X32" s="69">
        <v>5.76</v>
      </c>
      <c r="Y32" s="69">
        <v>11.52</v>
      </c>
      <c r="Z32" s="69">
        <v>5.76</v>
      </c>
      <c r="AA32" s="69">
        <v>5.76</v>
      </c>
      <c r="AB32" s="69">
        <v>11.52</v>
      </c>
      <c r="AC32" s="69">
        <v>5.76</v>
      </c>
      <c r="AD32" s="69">
        <v>5.76</v>
      </c>
      <c r="AE32" s="69">
        <v>11.52</v>
      </c>
      <c r="AF32" s="69">
        <v>5.82</v>
      </c>
      <c r="AG32" s="69">
        <v>5.76</v>
      </c>
      <c r="AH32" s="31"/>
      <c r="AI32" s="47"/>
      <c r="AJ32" s="50"/>
      <c r="AK32" s="50"/>
      <c r="AL32" s="50"/>
      <c r="AM32" s="50"/>
      <c r="AN32" s="50"/>
    </row>
    <row r="33" spans="1:40" s="57" customFormat="1" ht="63" customHeight="1" x14ac:dyDescent="0.25">
      <c r="A33" s="98" t="s">
        <v>59</v>
      </c>
      <c r="B33" s="108" t="s">
        <v>60</v>
      </c>
      <c r="C33" s="71" t="s">
        <v>27</v>
      </c>
      <c r="D33" s="65">
        <f>D34</f>
        <v>649.39</v>
      </c>
      <c r="E33" s="65">
        <f>E34</f>
        <v>649.39</v>
      </c>
      <c r="F33" s="65">
        <f t="shared" si="12"/>
        <v>648.31999999999994</v>
      </c>
      <c r="G33" s="65">
        <f t="shared" si="12"/>
        <v>648.31999999999994</v>
      </c>
      <c r="H33" s="65">
        <f t="shared" si="16"/>
        <v>99.835229985062895</v>
      </c>
      <c r="I33" s="65">
        <f t="shared" si="17"/>
        <v>99.835229985062895</v>
      </c>
      <c r="J33" s="70">
        <f t="shared" ref="J33:AG33" si="20">J34</f>
        <v>0</v>
      </c>
      <c r="K33" s="70">
        <f t="shared" si="20"/>
        <v>0</v>
      </c>
      <c r="L33" s="70">
        <f t="shared" si="20"/>
        <v>245.54</v>
      </c>
      <c r="M33" s="70">
        <f t="shared" si="20"/>
        <v>245.54</v>
      </c>
      <c r="N33" s="70">
        <f t="shared" si="20"/>
        <v>15.33</v>
      </c>
      <c r="O33" s="70">
        <f t="shared" si="20"/>
        <v>15.32</v>
      </c>
      <c r="P33" s="70">
        <f t="shared" si="20"/>
        <v>0</v>
      </c>
      <c r="Q33" s="70">
        <f t="shared" si="20"/>
        <v>0</v>
      </c>
      <c r="R33" s="70">
        <f t="shared" si="20"/>
        <v>109</v>
      </c>
      <c r="S33" s="70">
        <f t="shared" si="20"/>
        <v>108</v>
      </c>
      <c r="T33" s="70">
        <f t="shared" si="20"/>
        <v>8.41</v>
      </c>
      <c r="U33" s="70">
        <f t="shared" si="20"/>
        <v>8.4</v>
      </c>
      <c r="V33" s="70">
        <f t="shared" si="20"/>
        <v>0</v>
      </c>
      <c r="W33" s="70">
        <f t="shared" si="20"/>
        <v>0</v>
      </c>
      <c r="X33" s="70">
        <f t="shared" si="20"/>
        <v>3.2</v>
      </c>
      <c r="Y33" s="70">
        <f t="shared" si="20"/>
        <v>3.19</v>
      </c>
      <c r="Z33" s="70">
        <f t="shared" si="20"/>
        <v>178.41</v>
      </c>
      <c r="AA33" s="70">
        <f t="shared" si="20"/>
        <v>178.38</v>
      </c>
      <c r="AB33" s="70">
        <f t="shared" si="20"/>
        <v>89.5</v>
      </c>
      <c r="AC33" s="70">
        <f t="shared" si="20"/>
        <v>89.49</v>
      </c>
      <c r="AD33" s="70">
        <f t="shared" si="20"/>
        <v>0</v>
      </c>
      <c r="AE33" s="70">
        <f t="shared" si="20"/>
        <v>0</v>
      </c>
      <c r="AF33" s="70">
        <f t="shared" si="20"/>
        <v>0</v>
      </c>
      <c r="AG33" s="70">
        <f t="shared" si="20"/>
        <v>0</v>
      </c>
      <c r="AH33" s="42" t="s">
        <v>61</v>
      </c>
      <c r="AI33" s="43"/>
      <c r="AJ33" s="27"/>
      <c r="AK33" s="27"/>
      <c r="AL33" s="27"/>
      <c r="AM33" s="27"/>
      <c r="AN33" s="27"/>
    </row>
    <row r="34" spans="1:40" s="33" customFormat="1" ht="48" customHeight="1" x14ac:dyDescent="0.25">
      <c r="A34" s="107"/>
      <c r="B34" s="109"/>
      <c r="C34" s="64" t="s">
        <v>30</v>
      </c>
      <c r="D34" s="67">
        <f>SUM(J34,L34,N34,P34,R34,T34,V34,X34,Z34,AB34,AD34,AF34)</f>
        <v>649.39</v>
      </c>
      <c r="E34" s="67">
        <f>J34+L34+N34+P34+R34+T34+V34+X34+Z34+AB34+AD34+AF34</f>
        <v>649.39</v>
      </c>
      <c r="F34" s="67">
        <f>G34</f>
        <v>648.31999999999994</v>
      </c>
      <c r="G34" s="67">
        <f>SUM(K34,M34,O34,Q34,S34,U34,W34,Y34,AA34,AC34,AE34,AG34)</f>
        <v>648.31999999999994</v>
      </c>
      <c r="H34" s="67">
        <f t="shared" si="16"/>
        <v>99.835229985062895</v>
      </c>
      <c r="I34" s="67">
        <f t="shared" si="17"/>
        <v>99.835229985062895</v>
      </c>
      <c r="J34" s="69">
        <v>0</v>
      </c>
      <c r="K34" s="69">
        <v>0</v>
      </c>
      <c r="L34" s="69">
        <v>245.54</v>
      </c>
      <c r="M34" s="69">
        <v>245.54</v>
      </c>
      <c r="N34" s="69">
        <v>15.33</v>
      </c>
      <c r="O34" s="69">
        <v>15.32</v>
      </c>
      <c r="P34" s="69">
        <v>0</v>
      </c>
      <c r="Q34" s="69">
        <v>0</v>
      </c>
      <c r="R34" s="69">
        <v>109</v>
      </c>
      <c r="S34" s="69">
        <v>108</v>
      </c>
      <c r="T34" s="69">
        <v>8.41</v>
      </c>
      <c r="U34" s="69">
        <v>8.4</v>
      </c>
      <c r="V34" s="69">
        <v>0</v>
      </c>
      <c r="W34" s="69">
        <v>0</v>
      </c>
      <c r="X34" s="69">
        <v>3.2</v>
      </c>
      <c r="Y34" s="69">
        <v>3.19</v>
      </c>
      <c r="Z34" s="69">
        <v>178.41</v>
      </c>
      <c r="AA34" s="69">
        <v>178.38</v>
      </c>
      <c r="AB34" s="69">
        <v>89.5</v>
      </c>
      <c r="AC34" s="69">
        <v>89.49</v>
      </c>
      <c r="AD34" s="69">
        <v>0</v>
      </c>
      <c r="AE34" s="69">
        <v>0</v>
      </c>
      <c r="AF34" s="69">
        <v>0</v>
      </c>
      <c r="AG34" s="69">
        <v>0</v>
      </c>
      <c r="AH34" s="31"/>
      <c r="AI34" s="43"/>
      <c r="AJ34" s="32"/>
      <c r="AK34" s="32"/>
      <c r="AL34" s="32"/>
      <c r="AM34" s="32"/>
      <c r="AN34" s="32"/>
    </row>
    <row r="35" spans="1:40" s="33" customFormat="1" ht="48" customHeight="1" x14ac:dyDescent="0.25">
      <c r="A35" s="75" t="s">
        <v>62</v>
      </c>
      <c r="B35" s="108" t="s">
        <v>63</v>
      </c>
      <c r="C35" s="71" t="s">
        <v>27</v>
      </c>
      <c r="D35" s="65">
        <f>D36+D37</f>
        <v>10464.219999999999</v>
      </c>
      <c r="E35" s="65">
        <f>E36+E37</f>
        <v>10464.219999999999</v>
      </c>
      <c r="F35" s="65">
        <f>F36+F37</f>
        <v>10353.1</v>
      </c>
      <c r="G35" s="65">
        <f>G36+G37</f>
        <v>10353.1</v>
      </c>
      <c r="H35" s="65">
        <f t="shared" ref="H35:H36" si="21">IFERROR(G35/D35*100,0)</f>
        <v>98.938095720464602</v>
      </c>
      <c r="I35" s="65">
        <f t="shared" ref="I35:I36" si="22">IFERROR(G35/E35*100,0)</f>
        <v>98.938095720464602</v>
      </c>
      <c r="J35" s="70">
        <f t="shared" ref="J35:AG35" si="23">J36</f>
        <v>1134.6099999999999</v>
      </c>
      <c r="K35" s="70">
        <f t="shared" si="23"/>
        <v>616.5</v>
      </c>
      <c r="L35" s="70">
        <f t="shared" si="23"/>
        <v>829.61</v>
      </c>
      <c r="M35" s="70">
        <f t="shared" si="23"/>
        <v>1000.39</v>
      </c>
      <c r="N35" s="70">
        <f t="shared" si="23"/>
        <v>719.71</v>
      </c>
      <c r="O35" s="70">
        <f t="shared" si="23"/>
        <v>566.66999999999996</v>
      </c>
      <c r="P35" s="70">
        <f t="shared" si="23"/>
        <v>1166.1199999999999</v>
      </c>
      <c r="Q35" s="70">
        <f t="shared" si="23"/>
        <v>602.71</v>
      </c>
      <c r="R35" s="70">
        <f t="shared" si="23"/>
        <v>849.69</v>
      </c>
      <c r="S35" s="70">
        <f t="shared" si="23"/>
        <v>938.31</v>
      </c>
      <c r="T35" s="70">
        <f t="shared" si="23"/>
        <v>715.81</v>
      </c>
      <c r="U35" s="70">
        <f t="shared" si="23"/>
        <v>1198.75</v>
      </c>
      <c r="V35" s="70">
        <f t="shared" si="23"/>
        <v>999.75</v>
      </c>
      <c r="W35" s="70">
        <f t="shared" si="23"/>
        <v>778.99</v>
      </c>
      <c r="X35" s="70">
        <f t="shared" si="23"/>
        <v>819.03</v>
      </c>
      <c r="Y35" s="70">
        <f t="shared" si="23"/>
        <v>522.73</v>
      </c>
      <c r="Z35" s="70">
        <f t="shared" si="23"/>
        <v>665.33</v>
      </c>
      <c r="AA35" s="70">
        <f t="shared" si="23"/>
        <v>670.52</v>
      </c>
      <c r="AB35" s="70">
        <f t="shared" si="23"/>
        <v>827.89</v>
      </c>
      <c r="AC35" s="70">
        <f t="shared" si="23"/>
        <v>1078.57</v>
      </c>
      <c r="AD35" s="70">
        <f t="shared" si="23"/>
        <v>740.23</v>
      </c>
      <c r="AE35" s="70">
        <f>AE36</f>
        <v>807.54</v>
      </c>
      <c r="AF35" s="70">
        <f t="shared" si="23"/>
        <v>996.44</v>
      </c>
      <c r="AG35" s="70">
        <f t="shared" si="23"/>
        <v>1571.42</v>
      </c>
      <c r="AH35" s="72" t="s">
        <v>64</v>
      </c>
      <c r="AI35" s="43"/>
      <c r="AJ35" s="32"/>
      <c r="AK35" s="32"/>
      <c r="AL35" s="32"/>
      <c r="AM35" s="32"/>
      <c r="AN35" s="32"/>
    </row>
    <row r="36" spans="1:40" s="33" customFormat="1" ht="48" customHeight="1" x14ac:dyDescent="0.25">
      <c r="A36" s="76"/>
      <c r="B36" s="114"/>
      <c r="C36" s="64" t="s">
        <v>29</v>
      </c>
      <c r="D36" s="67">
        <f>SUM(J36,L36,N36,P36,R36,T36,V36,X36,Z36,AB36,AD36,AF36)</f>
        <v>10464.219999999999</v>
      </c>
      <c r="E36" s="68">
        <f>J36+L36+N36+P36+R36+T36+V36+X36+Z36+AB36+AD1+AD36+AF36</f>
        <v>10464.219999999999</v>
      </c>
      <c r="F36" s="67">
        <f>G36</f>
        <v>10353.1</v>
      </c>
      <c r="G36" s="68">
        <f>SUM(K36,M36,O36,Q36,S36,U36,W36,Y36,AA36,AC36,AE36,AG36)</f>
        <v>10353.1</v>
      </c>
      <c r="H36" s="67">
        <f t="shared" si="21"/>
        <v>98.938095720464602</v>
      </c>
      <c r="I36" s="67">
        <f t="shared" si="22"/>
        <v>98.938095720464602</v>
      </c>
      <c r="J36" s="69">
        <v>1134.6099999999999</v>
      </c>
      <c r="K36" s="69">
        <v>616.5</v>
      </c>
      <c r="L36" s="69">
        <v>829.61</v>
      </c>
      <c r="M36" s="69">
        <v>1000.39</v>
      </c>
      <c r="N36" s="69">
        <v>719.71</v>
      </c>
      <c r="O36" s="69">
        <v>566.66999999999996</v>
      </c>
      <c r="P36" s="69">
        <v>1166.1199999999999</v>
      </c>
      <c r="Q36" s="69">
        <v>602.71</v>
      </c>
      <c r="R36" s="69">
        <v>849.69</v>
      </c>
      <c r="S36" s="69">
        <v>938.31</v>
      </c>
      <c r="T36" s="69">
        <v>715.81</v>
      </c>
      <c r="U36" s="69">
        <v>1198.75</v>
      </c>
      <c r="V36" s="69">
        <v>999.75</v>
      </c>
      <c r="W36" s="69">
        <v>778.99</v>
      </c>
      <c r="X36" s="69">
        <v>819.03</v>
      </c>
      <c r="Y36" s="69">
        <v>522.73</v>
      </c>
      <c r="Z36" s="69">
        <v>665.33</v>
      </c>
      <c r="AA36" s="69">
        <v>670.52</v>
      </c>
      <c r="AB36" s="69">
        <v>827.89</v>
      </c>
      <c r="AC36" s="69">
        <v>1078.57</v>
      </c>
      <c r="AD36" s="69">
        <v>740.23</v>
      </c>
      <c r="AE36" s="69">
        <v>807.54</v>
      </c>
      <c r="AF36" s="69">
        <v>996.44</v>
      </c>
      <c r="AG36" s="69">
        <v>1571.42</v>
      </c>
      <c r="AH36" s="73"/>
      <c r="AI36" s="43"/>
      <c r="AJ36" s="32"/>
      <c r="AK36" s="32"/>
      <c r="AL36" s="32"/>
      <c r="AM36" s="32"/>
      <c r="AN36" s="32"/>
    </row>
    <row r="37" spans="1:40" s="55" customFormat="1" ht="98.25" customHeight="1" x14ac:dyDescent="0.25">
      <c r="A37" s="117"/>
      <c r="B37" s="115"/>
      <c r="C37" s="64" t="s">
        <v>30</v>
      </c>
      <c r="D37" s="67">
        <f>J37+L37+N37+P37+R37+T37+V37+X37+Z37+AB37+AD37+AF37</f>
        <v>0</v>
      </c>
      <c r="E37" s="68">
        <f>J37+L37+N37+P37+R37+T37+V37+X37+Z37+AB37+AD37+AF37</f>
        <v>0</v>
      </c>
      <c r="F37" s="67">
        <v>0</v>
      </c>
      <c r="G37" s="68">
        <f>K37+M37+O37+Q37+S37+U37+W37+Y37+AA37+AC37+AE37+AG37</f>
        <v>0</v>
      </c>
      <c r="H37" s="65"/>
      <c r="I37" s="65"/>
      <c r="J37" s="69">
        <v>0</v>
      </c>
      <c r="K37" s="69">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69">
        <v>0</v>
      </c>
      <c r="AC37" s="69">
        <v>0</v>
      </c>
      <c r="AD37" s="69">
        <v>0</v>
      </c>
      <c r="AE37" s="69">
        <v>0</v>
      </c>
      <c r="AF37" s="69">
        <v>0</v>
      </c>
      <c r="AG37" s="69">
        <v>0</v>
      </c>
      <c r="AH37" s="74"/>
      <c r="AI37" s="47"/>
      <c r="AJ37" s="48"/>
      <c r="AK37" s="48"/>
      <c r="AL37" s="48"/>
      <c r="AM37" s="48"/>
      <c r="AN37" s="48"/>
    </row>
    <row r="38" spans="1:40" s="51" customFormat="1" ht="0.75" hidden="1" customHeight="1" x14ac:dyDescent="0.25">
      <c r="A38" s="118"/>
      <c r="B38" s="116"/>
      <c r="C38" s="64"/>
      <c r="D38" s="67"/>
      <c r="E38" s="68"/>
      <c r="F38" s="67"/>
      <c r="G38" s="68"/>
      <c r="H38" s="67"/>
      <c r="I38" s="67"/>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31"/>
      <c r="AI38" s="47"/>
      <c r="AJ38" s="50"/>
      <c r="AK38" s="50"/>
      <c r="AL38" s="50"/>
      <c r="AM38" s="50"/>
      <c r="AN38" s="50"/>
    </row>
    <row r="39" spans="1:40" s="33" customFormat="1" ht="18.75" customHeight="1" x14ac:dyDescent="0.25">
      <c r="A39" s="34" t="s">
        <v>65</v>
      </c>
      <c r="B39" s="111" t="s">
        <v>66</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3"/>
      <c r="AH39" s="31"/>
      <c r="AI39" s="32"/>
      <c r="AJ39" s="32"/>
      <c r="AK39" s="32"/>
      <c r="AL39" s="32"/>
      <c r="AM39" s="32"/>
      <c r="AN39" s="32"/>
    </row>
    <row r="40" spans="1:40" s="58" customFormat="1" ht="82.5" customHeight="1" x14ac:dyDescent="0.25">
      <c r="A40" s="98" t="s">
        <v>67</v>
      </c>
      <c r="B40" s="108" t="s">
        <v>68</v>
      </c>
      <c r="C40" s="71" t="s">
        <v>27</v>
      </c>
      <c r="D40" s="65">
        <f>D41</f>
        <v>7403.2739999999994</v>
      </c>
      <c r="E40" s="66">
        <f t="shared" si="12"/>
        <v>7403.2739999999994</v>
      </c>
      <c r="F40" s="65">
        <f t="shared" si="12"/>
        <v>7381.0020000000004</v>
      </c>
      <c r="G40" s="66">
        <f t="shared" si="12"/>
        <v>7381.0020000000004</v>
      </c>
      <c r="H40" s="65">
        <f>IFERROR(G40/D40*100,0)</f>
        <v>99.699160128343237</v>
      </c>
      <c r="I40" s="65">
        <f>IFERROR(G40/E40*100,0)</f>
        <v>99.699160128343237</v>
      </c>
      <c r="J40" s="70">
        <f t="shared" ref="J40:AG40" si="24">J41</f>
        <v>910.76800000000003</v>
      </c>
      <c r="K40" s="70">
        <f t="shared" si="24"/>
        <v>497.447</v>
      </c>
      <c r="L40" s="70">
        <f t="shared" si="24"/>
        <v>544.96299999999997</v>
      </c>
      <c r="M40" s="70">
        <f t="shared" si="24"/>
        <v>676.79100000000005</v>
      </c>
      <c r="N40" s="70">
        <f t="shared" si="24"/>
        <v>375.82</v>
      </c>
      <c r="O40" s="70">
        <f t="shared" si="24"/>
        <v>393.79399999999998</v>
      </c>
      <c r="P40" s="70">
        <f t="shared" si="24"/>
        <v>646.4</v>
      </c>
      <c r="Q40" s="70">
        <f t="shared" si="24"/>
        <v>436.30599999999998</v>
      </c>
      <c r="R40" s="70">
        <f t="shared" si="24"/>
        <v>495.11399999999998</v>
      </c>
      <c r="S40" s="70">
        <f t="shared" si="24"/>
        <v>374.03</v>
      </c>
      <c r="T40" s="70">
        <f t="shared" si="24"/>
        <v>590.03</v>
      </c>
      <c r="U40" s="70">
        <f t="shared" si="24"/>
        <v>1023.51</v>
      </c>
      <c r="V40" s="70">
        <f t="shared" si="24"/>
        <v>646.00599999999997</v>
      </c>
      <c r="W40" s="70">
        <f t="shared" si="24"/>
        <v>652.30100000000004</v>
      </c>
      <c r="X40" s="70">
        <f t="shared" si="24"/>
        <v>603.20299999999997</v>
      </c>
      <c r="Y40" s="70">
        <f t="shared" si="24"/>
        <v>403.93400000000003</v>
      </c>
      <c r="Z40" s="70">
        <f t="shared" si="24"/>
        <v>408.47</v>
      </c>
      <c r="AA40" s="70">
        <f t="shared" si="24"/>
        <v>667.55</v>
      </c>
      <c r="AB40" s="70">
        <f t="shared" si="24"/>
        <v>507.33</v>
      </c>
      <c r="AC40" s="70">
        <f t="shared" si="24"/>
        <v>596.74900000000002</v>
      </c>
      <c r="AD40" s="70">
        <f t="shared" si="24"/>
        <v>715.77</v>
      </c>
      <c r="AE40" s="70">
        <f t="shared" si="24"/>
        <v>459.44</v>
      </c>
      <c r="AF40" s="70">
        <f t="shared" si="24"/>
        <v>959.4</v>
      </c>
      <c r="AG40" s="70">
        <f t="shared" si="24"/>
        <v>1199.1500000000001</v>
      </c>
      <c r="AH40" s="36" t="s">
        <v>69</v>
      </c>
      <c r="AI40" s="43"/>
      <c r="AJ40" s="27"/>
      <c r="AK40" s="27"/>
      <c r="AL40" s="27"/>
      <c r="AM40" s="27"/>
      <c r="AN40" s="27"/>
    </row>
    <row r="41" spans="1:40" s="33" customFormat="1" ht="63.75" customHeight="1" x14ac:dyDescent="0.25">
      <c r="A41" s="107"/>
      <c r="B41" s="109"/>
      <c r="C41" s="64" t="s">
        <v>30</v>
      </c>
      <c r="D41" s="67">
        <f>SUM(J41,L41,N41,P41,R41,T41,V41,X41,Z41,AB41,AD41,AF41)</f>
        <v>7403.2739999999994</v>
      </c>
      <c r="E41" s="68">
        <f>J41+L41+N41+P41+R41+T41+V41+X41+Z41+AB41+AD41+AF41</f>
        <v>7403.2739999999994</v>
      </c>
      <c r="F41" s="67">
        <f>G41</f>
        <v>7381.0020000000004</v>
      </c>
      <c r="G41" s="68">
        <f>SUM(K41,M41,O41,Q41,S41,U41,W41,Y41,AA41,AC41,AE41,AG41)</f>
        <v>7381.0020000000004</v>
      </c>
      <c r="H41" s="67">
        <f>IFERROR(G41/D41*100,0)</f>
        <v>99.699160128343237</v>
      </c>
      <c r="I41" s="67">
        <f>IFERROR(G41/E41*100,0)</f>
        <v>99.699160128343237</v>
      </c>
      <c r="J41" s="69">
        <v>910.76800000000003</v>
      </c>
      <c r="K41" s="69">
        <v>497.447</v>
      </c>
      <c r="L41" s="69">
        <v>544.96299999999997</v>
      </c>
      <c r="M41" s="69">
        <v>676.79100000000005</v>
      </c>
      <c r="N41" s="69">
        <v>375.82</v>
      </c>
      <c r="O41" s="69">
        <v>393.79399999999998</v>
      </c>
      <c r="P41" s="69">
        <v>646.4</v>
      </c>
      <c r="Q41" s="69">
        <v>436.30599999999998</v>
      </c>
      <c r="R41" s="69">
        <v>495.11399999999998</v>
      </c>
      <c r="S41" s="69">
        <v>374.03</v>
      </c>
      <c r="T41" s="69">
        <v>590.03</v>
      </c>
      <c r="U41" s="69">
        <v>1023.51</v>
      </c>
      <c r="V41" s="69">
        <v>646.00599999999997</v>
      </c>
      <c r="W41" s="69">
        <v>652.30100000000004</v>
      </c>
      <c r="X41" s="69">
        <v>603.20299999999997</v>
      </c>
      <c r="Y41" s="69">
        <v>403.93400000000003</v>
      </c>
      <c r="Z41" s="69">
        <v>408.47</v>
      </c>
      <c r="AA41" s="69">
        <v>667.55</v>
      </c>
      <c r="AB41" s="69">
        <v>507.33</v>
      </c>
      <c r="AC41" s="69">
        <v>596.74900000000002</v>
      </c>
      <c r="AD41" s="69">
        <v>715.77</v>
      </c>
      <c r="AE41" s="69">
        <v>459.44</v>
      </c>
      <c r="AF41" s="69">
        <v>959.4</v>
      </c>
      <c r="AG41" s="69">
        <v>1199.1500000000001</v>
      </c>
      <c r="AH41" s="31"/>
      <c r="AI41" s="43"/>
      <c r="AJ41" s="32"/>
      <c r="AK41" s="32"/>
      <c r="AL41" s="32"/>
      <c r="AM41" s="32"/>
      <c r="AN41" s="32"/>
    </row>
    <row r="42" spans="1:40" x14ac:dyDescent="0.25">
      <c r="A42" s="1"/>
      <c r="B42" s="1"/>
      <c r="C42" s="59"/>
      <c r="D42" s="1"/>
      <c r="AE42" s="1"/>
      <c r="AF42" s="1"/>
      <c r="AG42" s="1"/>
      <c r="AH42" s="1"/>
      <c r="AI42" s="1"/>
      <c r="AJ42" s="1"/>
      <c r="AK42" s="1"/>
      <c r="AL42" s="1"/>
      <c r="AM42" s="1"/>
      <c r="AN42" s="1"/>
    </row>
    <row r="43" spans="1:40" x14ac:dyDescent="0.25">
      <c r="A43" s="1"/>
      <c r="B43" s="1"/>
      <c r="C43" s="59"/>
      <c r="D43" s="1"/>
      <c r="AE43" s="1"/>
      <c r="AF43" s="1"/>
      <c r="AG43" s="1"/>
      <c r="AH43" s="1"/>
      <c r="AI43" s="1"/>
      <c r="AJ43" s="1"/>
      <c r="AK43" s="1"/>
      <c r="AL43" s="1"/>
      <c r="AM43" s="1"/>
      <c r="AN43" s="1"/>
    </row>
    <row r="44" spans="1:40" x14ac:dyDescent="0.25">
      <c r="A44" s="1"/>
      <c r="B44" s="1"/>
      <c r="C44" s="59"/>
      <c r="D44" s="1"/>
      <c r="AE44" s="1"/>
      <c r="AF44" s="1"/>
      <c r="AG44" s="1"/>
      <c r="AH44" s="1"/>
      <c r="AI44" s="1"/>
      <c r="AJ44" s="1"/>
      <c r="AK44" s="1"/>
      <c r="AL44" s="1"/>
      <c r="AM44" s="1"/>
      <c r="AN44" s="1"/>
    </row>
    <row r="45" spans="1:40" x14ac:dyDescent="0.25">
      <c r="A45" s="1"/>
      <c r="B45" s="1"/>
      <c r="C45" s="59"/>
      <c r="D45" s="1"/>
      <c r="AE45" s="1"/>
      <c r="AF45" s="1"/>
      <c r="AG45" s="1"/>
      <c r="AH45" s="1"/>
      <c r="AI45" s="1"/>
      <c r="AJ45" s="1"/>
      <c r="AK45" s="1"/>
      <c r="AL45" s="1"/>
      <c r="AM45" s="1"/>
      <c r="AN45" s="1"/>
    </row>
    <row r="46" spans="1:40" x14ac:dyDescent="0.25">
      <c r="A46" s="1"/>
      <c r="B46" s="1"/>
      <c r="C46" s="59"/>
      <c r="D46" s="1"/>
      <c r="AE46" s="1"/>
      <c r="AF46" s="1"/>
      <c r="AG46" s="1"/>
      <c r="AH46" s="1"/>
      <c r="AI46" s="1"/>
      <c r="AJ46" s="1"/>
      <c r="AK46" s="1"/>
      <c r="AL46" s="1"/>
      <c r="AM46" s="1"/>
      <c r="AN46" s="1"/>
    </row>
    <row r="47" spans="1:40" x14ac:dyDescent="0.25">
      <c r="A47" s="1"/>
      <c r="B47" s="1"/>
      <c r="C47" s="59"/>
      <c r="D47" s="1"/>
      <c r="AE47" s="1"/>
      <c r="AF47" s="1"/>
      <c r="AG47" s="1"/>
      <c r="AH47" s="1"/>
      <c r="AI47" s="1"/>
      <c r="AJ47" s="1"/>
      <c r="AK47" s="1"/>
      <c r="AL47" s="1"/>
      <c r="AM47" s="1"/>
      <c r="AN47" s="1"/>
    </row>
    <row r="48" spans="1:40" x14ac:dyDescent="0.25">
      <c r="A48" s="1"/>
      <c r="B48" s="1"/>
      <c r="C48" s="59"/>
      <c r="D48" s="1"/>
      <c r="AE48" s="1"/>
      <c r="AF48" s="1"/>
      <c r="AG48" s="1"/>
      <c r="AH48" s="1"/>
      <c r="AI48" s="1"/>
      <c r="AJ48" s="1"/>
      <c r="AK48" s="1"/>
      <c r="AL48" s="1"/>
      <c r="AM48" s="1"/>
      <c r="AN48" s="1"/>
    </row>
    <row r="49" spans="1:40" x14ac:dyDescent="0.25">
      <c r="A49" s="1"/>
      <c r="B49" s="1"/>
      <c r="C49" s="59"/>
      <c r="D49" s="1"/>
      <c r="AE49" s="1"/>
      <c r="AF49" s="1"/>
      <c r="AG49" s="1"/>
      <c r="AH49" s="1"/>
      <c r="AI49" s="1"/>
      <c r="AJ49" s="1"/>
      <c r="AK49" s="1"/>
      <c r="AL49" s="1"/>
      <c r="AM49" s="1"/>
      <c r="AN49" s="1"/>
    </row>
    <row r="50" spans="1:40" x14ac:dyDescent="0.25">
      <c r="A50" s="1"/>
      <c r="B50" s="1"/>
      <c r="C50" s="59"/>
      <c r="D50" s="1"/>
      <c r="AE50" s="1"/>
      <c r="AF50" s="1"/>
      <c r="AG50" s="1"/>
      <c r="AH50" s="1"/>
      <c r="AI50" s="1"/>
      <c r="AJ50" s="1"/>
      <c r="AK50" s="1"/>
      <c r="AL50" s="1"/>
      <c r="AM50" s="1"/>
      <c r="AN50" s="1"/>
    </row>
    <row r="51" spans="1:40" x14ac:dyDescent="0.25">
      <c r="A51" s="1"/>
      <c r="B51" s="1"/>
      <c r="C51" s="59"/>
      <c r="D51" s="1"/>
      <c r="AE51" s="1"/>
      <c r="AF51" s="1"/>
      <c r="AG51" s="1"/>
      <c r="AH51" s="1"/>
      <c r="AI51" s="1"/>
      <c r="AJ51" s="1"/>
      <c r="AK51" s="1"/>
      <c r="AL51" s="1"/>
      <c r="AM51" s="1"/>
      <c r="AN51" s="1"/>
    </row>
    <row r="52" spans="1:40" x14ac:dyDescent="0.25">
      <c r="A52" s="1"/>
      <c r="B52" s="1"/>
      <c r="C52" s="59"/>
      <c r="D52" s="1"/>
      <c r="AE52" s="1"/>
      <c r="AF52" s="1"/>
      <c r="AG52" s="1"/>
      <c r="AH52" s="1"/>
      <c r="AI52" s="1"/>
      <c r="AJ52" s="1"/>
      <c r="AK52" s="1"/>
      <c r="AL52" s="1"/>
      <c r="AM52" s="1"/>
      <c r="AN52" s="1"/>
    </row>
    <row r="53" spans="1:40" x14ac:dyDescent="0.25">
      <c r="A53" s="1"/>
      <c r="B53" s="1"/>
      <c r="C53" s="59"/>
      <c r="D53" s="1"/>
      <c r="AE53" s="1"/>
      <c r="AF53" s="1"/>
      <c r="AG53" s="1"/>
      <c r="AH53" s="1"/>
      <c r="AI53" s="1"/>
      <c r="AJ53" s="1"/>
      <c r="AK53" s="1"/>
      <c r="AL53" s="1"/>
      <c r="AM53" s="1"/>
      <c r="AN53" s="1"/>
    </row>
    <row r="54" spans="1:40" x14ac:dyDescent="0.25">
      <c r="A54" s="1"/>
      <c r="B54" s="1"/>
      <c r="C54" s="59"/>
      <c r="D54" s="1"/>
      <c r="AE54" s="1"/>
      <c r="AF54" s="1"/>
      <c r="AG54" s="1"/>
      <c r="AH54" s="1"/>
      <c r="AI54" s="1"/>
      <c r="AJ54" s="1"/>
      <c r="AK54" s="1"/>
      <c r="AL54" s="1"/>
      <c r="AM54" s="1"/>
      <c r="AN54" s="1"/>
    </row>
    <row r="55" spans="1:40" x14ac:dyDescent="0.25">
      <c r="A55" s="1"/>
      <c r="B55" s="1"/>
      <c r="C55" s="59"/>
      <c r="D55" s="1"/>
      <c r="AE55" s="1"/>
      <c r="AF55" s="1"/>
      <c r="AG55" s="1"/>
      <c r="AH55" s="1"/>
      <c r="AI55" s="1"/>
      <c r="AJ55" s="1"/>
      <c r="AK55" s="1"/>
      <c r="AL55" s="1"/>
      <c r="AM55" s="1"/>
      <c r="AN55" s="1"/>
    </row>
    <row r="56" spans="1:40" x14ac:dyDescent="0.25">
      <c r="A56" s="1"/>
      <c r="B56" s="1"/>
      <c r="C56" s="59"/>
      <c r="D56" s="1"/>
      <c r="AE56" s="1"/>
      <c r="AF56" s="1"/>
      <c r="AG56" s="1"/>
      <c r="AH56" s="1"/>
      <c r="AI56" s="1"/>
      <c r="AJ56" s="1"/>
      <c r="AK56" s="1"/>
      <c r="AL56" s="1"/>
      <c r="AM56" s="1"/>
      <c r="AN56" s="1"/>
    </row>
    <row r="57" spans="1:40" x14ac:dyDescent="0.25">
      <c r="A57" s="1"/>
      <c r="B57" s="1"/>
      <c r="C57" s="59"/>
      <c r="D57" s="1"/>
      <c r="AE57" s="1"/>
      <c r="AF57" s="1"/>
      <c r="AG57" s="1"/>
      <c r="AH57" s="1"/>
      <c r="AI57" s="1"/>
      <c r="AJ57" s="1"/>
      <c r="AK57" s="1"/>
      <c r="AL57" s="1"/>
      <c r="AM57" s="1"/>
      <c r="AN57" s="1"/>
    </row>
    <row r="58" spans="1:40" x14ac:dyDescent="0.25">
      <c r="A58" s="1"/>
      <c r="B58" s="1"/>
      <c r="C58" s="59"/>
      <c r="D58" s="1"/>
      <c r="AE58" s="1"/>
      <c r="AF58" s="1"/>
      <c r="AG58" s="1"/>
      <c r="AH58" s="1"/>
      <c r="AI58" s="1"/>
      <c r="AJ58" s="1"/>
      <c r="AK58" s="1"/>
      <c r="AL58" s="1"/>
      <c r="AM58" s="1"/>
      <c r="AN58" s="1"/>
    </row>
    <row r="59" spans="1:40" x14ac:dyDescent="0.25">
      <c r="A59" s="1"/>
      <c r="B59" s="1"/>
      <c r="C59" s="59"/>
      <c r="D59" s="1"/>
      <c r="AE59" s="1"/>
      <c r="AF59" s="1"/>
      <c r="AG59" s="1"/>
      <c r="AH59" s="1"/>
      <c r="AI59" s="1"/>
      <c r="AJ59" s="1"/>
      <c r="AK59" s="1"/>
      <c r="AL59" s="1"/>
      <c r="AM59" s="1"/>
      <c r="AN59" s="1"/>
    </row>
    <row r="60" spans="1:40" x14ac:dyDescent="0.25">
      <c r="A60" s="1"/>
      <c r="B60" s="1"/>
      <c r="C60" s="59"/>
      <c r="D60" s="1"/>
      <c r="AE60" s="1"/>
      <c r="AF60" s="1"/>
      <c r="AG60" s="1"/>
      <c r="AH60" s="1"/>
      <c r="AI60" s="1"/>
      <c r="AJ60" s="1"/>
      <c r="AK60" s="1"/>
      <c r="AL60" s="1"/>
      <c r="AM60" s="1"/>
      <c r="AN60" s="1"/>
    </row>
    <row r="61" spans="1:40" x14ac:dyDescent="0.25">
      <c r="A61" s="1"/>
      <c r="B61" s="1"/>
      <c r="C61" s="59"/>
      <c r="D61" s="1"/>
      <c r="AE61" s="1"/>
      <c r="AF61" s="1"/>
      <c r="AG61" s="1"/>
      <c r="AH61" s="1"/>
      <c r="AI61" s="1"/>
      <c r="AJ61" s="1"/>
      <c r="AK61" s="1"/>
      <c r="AL61" s="1"/>
      <c r="AM61" s="1"/>
      <c r="AN61" s="1"/>
    </row>
    <row r="62" spans="1:40" x14ac:dyDescent="0.25">
      <c r="A62" s="1"/>
      <c r="B62" s="1"/>
      <c r="C62" s="59"/>
      <c r="D62" s="1"/>
      <c r="AE62" s="1"/>
      <c r="AF62" s="1"/>
      <c r="AG62" s="1"/>
      <c r="AH62" s="1"/>
      <c r="AI62" s="1"/>
      <c r="AJ62" s="1"/>
      <c r="AK62" s="1"/>
      <c r="AL62" s="1"/>
      <c r="AM62" s="1"/>
      <c r="AN62" s="1"/>
    </row>
    <row r="63" spans="1:40" x14ac:dyDescent="0.25">
      <c r="A63" s="1"/>
      <c r="B63" s="1"/>
      <c r="C63" s="59"/>
      <c r="D63" s="1"/>
      <c r="AE63" s="1"/>
      <c r="AF63" s="1"/>
      <c r="AG63" s="1"/>
      <c r="AH63" s="1"/>
      <c r="AI63" s="1"/>
      <c r="AJ63" s="1"/>
      <c r="AK63" s="1"/>
      <c r="AL63" s="1"/>
      <c r="AM63" s="1"/>
      <c r="AN63" s="1"/>
    </row>
    <row r="64" spans="1:40" x14ac:dyDescent="0.25">
      <c r="A64" s="1"/>
      <c r="B64" s="1"/>
      <c r="C64" s="59"/>
      <c r="D64" s="1"/>
      <c r="AE64" s="1"/>
      <c r="AF64" s="1"/>
      <c r="AG64" s="1"/>
      <c r="AH64" s="1"/>
      <c r="AI64" s="1"/>
      <c r="AJ64" s="1"/>
      <c r="AK64" s="1"/>
      <c r="AL64" s="1"/>
      <c r="AM64" s="1"/>
      <c r="AN64" s="1"/>
    </row>
    <row r="65" spans="1:40" x14ac:dyDescent="0.25">
      <c r="A65" s="1"/>
      <c r="B65" s="1"/>
      <c r="C65" s="59"/>
      <c r="D65" s="1"/>
      <c r="AE65" s="1"/>
      <c r="AF65" s="1"/>
      <c r="AG65" s="1"/>
      <c r="AH65" s="1"/>
      <c r="AI65" s="1"/>
      <c r="AJ65" s="1"/>
      <c r="AK65" s="1"/>
      <c r="AL65" s="1"/>
      <c r="AM65" s="1"/>
      <c r="AN65" s="1"/>
    </row>
    <row r="66" spans="1:40" x14ac:dyDescent="0.25">
      <c r="A66" s="1"/>
      <c r="B66" s="1"/>
      <c r="C66" s="59"/>
      <c r="D66" s="1"/>
      <c r="AE66" s="1"/>
      <c r="AF66" s="1"/>
      <c r="AG66" s="1"/>
      <c r="AH66" s="1"/>
      <c r="AI66" s="1"/>
      <c r="AJ66" s="1"/>
      <c r="AK66" s="1"/>
      <c r="AL66" s="1"/>
      <c r="AM66" s="1"/>
      <c r="AN66" s="1"/>
    </row>
    <row r="67" spans="1:40" x14ac:dyDescent="0.25">
      <c r="A67" s="1"/>
      <c r="B67" s="1"/>
      <c r="C67" s="59"/>
      <c r="D67" s="1"/>
      <c r="AE67" s="1"/>
      <c r="AF67" s="1"/>
      <c r="AG67" s="1"/>
      <c r="AH67" s="1"/>
      <c r="AI67" s="1"/>
      <c r="AJ67" s="1"/>
      <c r="AK67" s="1"/>
      <c r="AL67" s="1"/>
      <c r="AM67" s="1"/>
      <c r="AN67" s="1"/>
    </row>
    <row r="68" spans="1:40" x14ac:dyDescent="0.25">
      <c r="A68" s="1"/>
      <c r="B68" s="1"/>
      <c r="C68" s="59"/>
      <c r="D68" s="1"/>
      <c r="AE68" s="1"/>
      <c r="AF68" s="1"/>
      <c r="AG68" s="1"/>
      <c r="AH68" s="1"/>
      <c r="AI68" s="1"/>
      <c r="AJ68" s="1"/>
      <c r="AK68" s="1"/>
      <c r="AL68" s="1"/>
      <c r="AM68" s="1"/>
      <c r="AN68" s="1"/>
    </row>
    <row r="69" spans="1:40" x14ac:dyDescent="0.25">
      <c r="A69" s="1"/>
      <c r="B69" s="1"/>
      <c r="C69" s="59"/>
      <c r="D69" s="1"/>
      <c r="AE69" s="1"/>
      <c r="AF69" s="1"/>
      <c r="AG69" s="1"/>
      <c r="AH69" s="1"/>
      <c r="AI69" s="1"/>
      <c r="AJ69" s="1"/>
      <c r="AK69" s="1"/>
      <c r="AL69" s="1"/>
      <c r="AM69" s="1"/>
      <c r="AN69" s="1"/>
    </row>
    <row r="70" spans="1:40" x14ac:dyDescent="0.25">
      <c r="A70" s="1"/>
      <c r="B70" s="1"/>
      <c r="C70" s="59"/>
      <c r="D70" s="1"/>
      <c r="AE70" s="1"/>
      <c r="AF70" s="1"/>
      <c r="AG70" s="1"/>
      <c r="AH70" s="1"/>
      <c r="AI70" s="1"/>
      <c r="AJ70" s="1"/>
      <c r="AK70" s="1"/>
      <c r="AL70" s="1"/>
      <c r="AM70" s="1"/>
      <c r="AN70" s="1"/>
    </row>
    <row r="71" spans="1:40" x14ac:dyDescent="0.25">
      <c r="A71" s="1"/>
      <c r="B71" s="1"/>
      <c r="C71" s="59"/>
      <c r="D71" s="1"/>
      <c r="AE71" s="1"/>
      <c r="AF71" s="1"/>
      <c r="AG71" s="1"/>
      <c r="AH71" s="1"/>
      <c r="AI71" s="1"/>
      <c r="AJ71" s="1"/>
      <c r="AK71" s="1"/>
      <c r="AL71" s="1"/>
      <c r="AM71" s="1"/>
      <c r="AN71" s="1"/>
    </row>
    <row r="72" spans="1:40" x14ac:dyDescent="0.25">
      <c r="A72" s="1"/>
      <c r="B72" s="1"/>
      <c r="C72" s="59"/>
      <c r="D72" s="1"/>
      <c r="AE72" s="1"/>
      <c r="AF72" s="1"/>
      <c r="AG72" s="1"/>
      <c r="AH72" s="1"/>
      <c r="AI72" s="1"/>
      <c r="AJ72" s="1"/>
      <c r="AK72" s="1"/>
      <c r="AL72" s="1"/>
      <c r="AM72" s="1"/>
      <c r="AN72" s="1"/>
    </row>
    <row r="73" spans="1:40" x14ac:dyDescent="0.25">
      <c r="A73" s="1"/>
      <c r="B73" s="1"/>
      <c r="C73" s="59"/>
      <c r="D73" s="1"/>
      <c r="AE73" s="1"/>
      <c r="AF73" s="1"/>
      <c r="AG73" s="1"/>
      <c r="AH73" s="1"/>
      <c r="AI73" s="1"/>
      <c r="AJ73" s="1"/>
      <c r="AK73" s="1"/>
      <c r="AL73" s="1"/>
      <c r="AM73" s="1"/>
      <c r="AN73" s="1"/>
    </row>
    <row r="74" spans="1:40" x14ac:dyDescent="0.25">
      <c r="A74" s="1"/>
      <c r="B74" s="1"/>
      <c r="C74" s="59"/>
      <c r="D74" s="1"/>
      <c r="AE74" s="1"/>
      <c r="AF74" s="1"/>
      <c r="AG74" s="1"/>
      <c r="AH74" s="1"/>
      <c r="AI74" s="1"/>
      <c r="AJ74" s="1"/>
      <c r="AK74" s="1"/>
      <c r="AL74" s="1"/>
      <c r="AM74" s="1"/>
      <c r="AN74" s="1"/>
    </row>
    <row r="75" spans="1:40" x14ac:dyDescent="0.25">
      <c r="A75" s="1"/>
      <c r="B75" s="1"/>
      <c r="C75" s="59"/>
      <c r="D75" s="1"/>
      <c r="AE75" s="1"/>
      <c r="AF75" s="1"/>
      <c r="AG75" s="1"/>
      <c r="AH75" s="1"/>
      <c r="AI75" s="1"/>
      <c r="AJ75" s="1"/>
      <c r="AK75" s="1"/>
      <c r="AL75" s="1"/>
      <c r="AM75" s="1"/>
      <c r="AN75" s="1"/>
    </row>
    <row r="76" spans="1:40" x14ac:dyDescent="0.25">
      <c r="A76" s="1"/>
      <c r="B76" s="1"/>
      <c r="C76" s="59"/>
      <c r="D76" s="1"/>
      <c r="AE76" s="1"/>
      <c r="AF76" s="1"/>
      <c r="AG76" s="1"/>
      <c r="AH76" s="1"/>
      <c r="AI76" s="1"/>
      <c r="AJ76" s="1"/>
      <c r="AK76" s="1"/>
      <c r="AL76" s="1"/>
      <c r="AM76" s="1"/>
      <c r="AN76" s="1"/>
    </row>
    <row r="77" spans="1:40" x14ac:dyDescent="0.25">
      <c r="A77" s="1"/>
      <c r="B77" s="1"/>
      <c r="C77" s="59"/>
      <c r="D77" s="1"/>
      <c r="AE77" s="1"/>
      <c r="AF77" s="1"/>
      <c r="AG77" s="1"/>
      <c r="AH77" s="1"/>
      <c r="AI77" s="1"/>
      <c r="AJ77" s="1"/>
      <c r="AK77" s="1"/>
      <c r="AL77" s="1"/>
      <c r="AM77" s="1"/>
      <c r="AN77" s="1"/>
    </row>
    <row r="78" spans="1:40" x14ac:dyDescent="0.25">
      <c r="A78" s="1"/>
      <c r="B78" s="1"/>
      <c r="C78" s="59"/>
      <c r="D78" s="1"/>
      <c r="AE78" s="1"/>
      <c r="AF78" s="1"/>
      <c r="AG78" s="1"/>
      <c r="AH78" s="1"/>
      <c r="AI78" s="1"/>
      <c r="AJ78" s="1"/>
      <c r="AK78" s="1"/>
      <c r="AL78" s="1"/>
      <c r="AM78" s="1"/>
      <c r="AN78" s="1"/>
    </row>
    <row r="79" spans="1:40" x14ac:dyDescent="0.25">
      <c r="A79" s="1"/>
      <c r="B79" s="1"/>
      <c r="C79" s="59"/>
      <c r="D79" s="1"/>
      <c r="AE79" s="1"/>
      <c r="AF79" s="1"/>
      <c r="AG79" s="1"/>
      <c r="AH79" s="1"/>
      <c r="AI79" s="1"/>
      <c r="AJ79" s="1"/>
      <c r="AK79" s="1"/>
      <c r="AL79" s="1"/>
      <c r="AM79" s="1"/>
      <c r="AN79" s="1"/>
    </row>
    <row r="80" spans="1:40" x14ac:dyDescent="0.25">
      <c r="A80" s="1"/>
      <c r="B80" s="1"/>
      <c r="C80" s="59"/>
      <c r="D80" s="1"/>
      <c r="AE80" s="1"/>
      <c r="AF80" s="1"/>
      <c r="AG80" s="1"/>
      <c r="AH80" s="1"/>
      <c r="AI80" s="1"/>
      <c r="AJ80" s="1"/>
      <c r="AK80" s="1"/>
      <c r="AL80" s="1"/>
      <c r="AM80" s="1"/>
      <c r="AN80" s="1"/>
    </row>
    <row r="81" spans="1:40" x14ac:dyDescent="0.25">
      <c r="A81" s="1"/>
      <c r="B81" s="1"/>
      <c r="C81" s="59"/>
      <c r="D81" s="1"/>
      <c r="AE81" s="1"/>
      <c r="AF81" s="1"/>
      <c r="AG81" s="1"/>
      <c r="AH81" s="1"/>
      <c r="AI81" s="1"/>
      <c r="AJ81" s="1"/>
      <c r="AK81" s="1"/>
      <c r="AL81" s="1"/>
      <c r="AM81" s="1"/>
      <c r="AN81" s="1"/>
    </row>
    <row r="82" spans="1:40" x14ac:dyDescent="0.25">
      <c r="A82" s="1"/>
      <c r="B82" s="1"/>
      <c r="C82" s="59"/>
      <c r="D82" s="1"/>
      <c r="AE82" s="1"/>
      <c r="AF82" s="1"/>
      <c r="AG82" s="1"/>
      <c r="AH82" s="1"/>
      <c r="AI82" s="1"/>
      <c r="AJ82" s="1"/>
      <c r="AK82" s="1"/>
      <c r="AL82" s="1"/>
      <c r="AM82" s="1"/>
      <c r="AN82" s="1"/>
    </row>
    <row r="83" spans="1:40" x14ac:dyDescent="0.25">
      <c r="A83" s="1"/>
      <c r="B83" s="1"/>
      <c r="C83" s="59"/>
      <c r="D83" s="1"/>
      <c r="AE83" s="1"/>
      <c r="AF83" s="1"/>
      <c r="AG83" s="1"/>
      <c r="AH83" s="1"/>
      <c r="AI83" s="1"/>
      <c r="AJ83" s="1"/>
      <c r="AK83" s="1"/>
      <c r="AL83" s="1"/>
      <c r="AM83" s="1"/>
      <c r="AN83" s="1"/>
    </row>
    <row r="84" spans="1:40" x14ac:dyDescent="0.25">
      <c r="A84" s="1"/>
      <c r="B84" s="1"/>
      <c r="C84" s="59"/>
      <c r="D84" s="1"/>
      <c r="AE84" s="1"/>
      <c r="AF84" s="1"/>
      <c r="AG84" s="1"/>
      <c r="AH84" s="1"/>
      <c r="AI84" s="1"/>
      <c r="AJ84" s="1"/>
      <c r="AK84" s="1"/>
      <c r="AL84" s="1"/>
      <c r="AM84" s="1"/>
      <c r="AN84" s="1"/>
    </row>
    <row r="85" spans="1:40" x14ac:dyDescent="0.25">
      <c r="A85" s="1"/>
      <c r="B85" s="1"/>
      <c r="C85" s="59"/>
      <c r="D85" s="1"/>
      <c r="AE85" s="1"/>
      <c r="AF85" s="1"/>
      <c r="AG85" s="1"/>
      <c r="AH85" s="1"/>
      <c r="AI85" s="1"/>
      <c r="AJ85" s="1"/>
      <c r="AK85" s="1"/>
      <c r="AL85" s="1"/>
      <c r="AM85" s="1"/>
      <c r="AN85" s="1"/>
    </row>
    <row r="86" spans="1:40" x14ac:dyDescent="0.25">
      <c r="A86" s="1"/>
      <c r="B86" s="1"/>
      <c r="C86" s="59"/>
      <c r="D86" s="1"/>
      <c r="AE86" s="1"/>
      <c r="AF86" s="1"/>
      <c r="AG86" s="1"/>
      <c r="AH86" s="1"/>
      <c r="AI86" s="1"/>
      <c r="AJ86" s="1"/>
      <c r="AK86" s="1"/>
      <c r="AL86" s="1"/>
      <c r="AM86" s="1"/>
      <c r="AN86" s="1"/>
    </row>
    <row r="87" spans="1:40" x14ac:dyDescent="0.25">
      <c r="A87" s="1"/>
      <c r="B87" s="1"/>
      <c r="C87" s="59"/>
      <c r="D87" s="1"/>
      <c r="AE87" s="1"/>
      <c r="AF87" s="1"/>
      <c r="AG87" s="1"/>
      <c r="AH87" s="1"/>
      <c r="AI87" s="1"/>
      <c r="AJ87" s="1"/>
      <c r="AK87" s="1"/>
      <c r="AL87" s="1"/>
      <c r="AM87" s="1"/>
      <c r="AN87" s="1"/>
    </row>
    <row r="88" spans="1:40" x14ac:dyDescent="0.25">
      <c r="A88" s="1"/>
      <c r="B88" s="1"/>
      <c r="C88" s="59"/>
      <c r="D88" s="1"/>
      <c r="AE88" s="1"/>
      <c r="AF88" s="1"/>
      <c r="AG88" s="1"/>
      <c r="AH88" s="1"/>
      <c r="AI88" s="1"/>
      <c r="AJ88" s="1"/>
      <c r="AK88" s="1"/>
      <c r="AL88" s="1"/>
      <c r="AM88" s="1"/>
      <c r="AN88" s="1"/>
    </row>
    <row r="89" spans="1:40" x14ac:dyDescent="0.25">
      <c r="A89" s="1"/>
      <c r="B89" s="1"/>
      <c r="C89" s="59"/>
      <c r="D89" s="1"/>
      <c r="AE89" s="1"/>
      <c r="AF89" s="1"/>
      <c r="AG89" s="1"/>
      <c r="AH89" s="1"/>
      <c r="AI89" s="1"/>
      <c r="AJ89" s="1"/>
      <c r="AK89" s="1"/>
      <c r="AL89" s="1"/>
      <c r="AM89" s="1"/>
      <c r="AN89" s="1"/>
    </row>
    <row r="90" spans="1:40" x14ac:dyDescent="0.25">
      <c r="A90" s="1"/>
      <c r="B90" s="1"/>
      <c r="C90" s="59"/>
      <c r="D90" s="1"/>
      <c r="AE90" s="1"/>
      <c r="AF90" s="1"/>
      <c r="AG90" s="1"/>
      <c r="AH90" s="1"/>
      <c r="AI90" s="1"/>
      <c r="AJ90" s="1"/>
      <c r="AK90" s="1"/>
      <c r="AL90" s="1"/>
      <c r="AM90" s="1"/>
      <c r="AN90" s="1"/>
    </row>
    <row r="91" spans="1:40" x14ac:dyDescent="0.25">
      <c r="A91" s="1"/>
      <c r="B91" s="1"/>
      <c r="C91" s="59"/>
      <c r="D91" s="1"/>
      <c r="AE91" s="1"/>
      <c r="AF91" s="1"/>
      <c r="AG91" s="1"/>
      <c r="AH91" s="1"/>
      <c r="AI91" s="1"/>
      <c r="AJ91" s="1"/>
      <c r="AK91" s="1"/>
      <c r="AL91" s="1"/>
      <c r="AM91" s="1"/>
      <c r="AN91" s="1"/>
    </row>
    <row r="92" spans="1:40" x14ac:dyDescent="0.25">
      <c r="A92" s="1"/>
      <c r="B92" s="1"/>
      <c r="C92" s="59"/>
      <c r="D92" s="1"/>
      <c r="AE92" s="1"/>
      <c r="AF92" s="1"/>
      <c r="AG92" s="1"/>
      <c r="AH92" s="1"/>
      <c r="AI92" s="1"/>
      <c r="AJ92" s="1"/>
      <c r="AK92" s="1"/>
      <c r="AL92" s="1"/>
      <c r="AM92" s="1"/>
      <c r="AN92" s="1"/>
    </row>
    <row r="93" spans="1:40" x14ac:dyDescent="0.25">
      <c r="A93" s="1"/>
      <c r="B93" s="1"/>
      <c r="C93" s="59"/>
      <c r="D93" s="1"/>
      <c r="AE93" s="1"/>
      <c r="AF93" s="1"/>
      <c r="AG93" s="1"/>
      <c r="AH93" s="1"/>
      <c r="AI93" s="1"/>
      <c r="AJ93" s="1"/>
      <c r="AK93" s="1"/>
      <c r="AL93" s="1"/>
      <c r="AM93" s="1"/>
      <c r="AN93" s="1"/>
    </row>
    <row r="94" spans="1:40" x14ac:dyDescent="0.25">
      <c r="A94" s="1"/>
      <c r="B94" s="1"/>
      <c r="C94" s="59"/>
      <c r="D94" s="1"/>
      <c r="AE94" s="1"/>
      <c r="AF94" s="1"/>
      <c r="AG94" s="1"/>
      <c r="AH94" s="1"/>
      <c r="AI94" s="1"/>
      <c r="AJ94" s="1"/>
      <c r="AK94" s="1"/>
      <c r="AL94" s="1"/>
      <c r="AM94" s="1"/>
      <c r="AN94" s="1"/>
    </row>
    <row r="95" spans="1:40" x14ac:dyDescent="0.25">
      <c r="A95" s="1"/>
      <c r="B95" s="1"/>
      <c r="C95" s="59"/>
      <c r="D95" s="1"/>
      <c r="AE95" s="1"/>
      <c r="AF95" s="1"/>
      <c r="AG95" s="1"/>
      <c r="AH95" s="1"/>
      <c r="AI95" s="1"/>
      <c r="AJ95" s="1"/>
      <c r="AK95" s="1"/>
      <c r="AL95" s="1"/>
      <c r="AM95" s="1"/>
      <c r="AN95" s="1"/>
    </row>
    <row r="96" spans="1:40" x14ac:dyDescent="0.25">
      <c r="A96" s="1"/>
      <c r="B96" s="1"/>
      <c r="C96" s="59"/>
      <c r="D96" s="1"/>
      <c r="AE96" s="1"/>
      <c r="AF96" s="1"/>
      <c r="AG96" s="1"/>
      <c r="AH96" s="1"/>
      <c r="AI96" s="1"/>
      <c r="AJ96" s="1"/>
      <c r="AK96" s="1"/>
      <c r="AL96" s="1"/>
      <c r="AM96" s="1"/>
      <c r="AN96" s="1"/>
    </row>
    <row r="97" spans="1:40" x14ac:dyDescent="0.25">
      <c r="A97" s="1"/>
      <c r="B97" s="1"/>
      <c r="C97" s="59"/>
      <c r="D97" s="1"/>
      <c r="AE97" s="1"/>
      <c r="AF97" s="1"/>
      <c r="AG97" s="1"/>
      <c r="AH97" s="1"/>
      <c r="AI97" s="1"/>
      <c r="AJ97" s="1"/>
      <c r="AK97" s="1"/>
      <c r="AL97" s="1"/>
      <c r="AM97" s="1"/>
      <c r="AN97" s="1"/>
    </row>
    <row r="98" spans="1:40" x14ac:dyDescent="0.25">
      <c r="A98" s="1"/>
      <c r="B98" s="1"/>
      <c r="C98" s="59"/>
      <c r="D98" s="1"/>
      <c r="AE98" s="1"/>
      <c r="AF98" s="1"/>
      <c r="AG98" s="1"/>
      <c r="AH98" s="1"/>
      <c r="AI98" s="1"/>
      <c r="AJ98" s="1"/>
      <c r="AK98" s="1"/>
      <c r="AL98" s="1"/>
      <c r="AM98" s="1"/>
      <c r="AN98" s="1"/>
    </row>
    <row r="99" spans="1:40" x14ac:dyDescent="0.25">
      <c r="A99" s="1"/>
      <c r="B99" s="1"/>
      <c r="C99" s="59"/>
      <c r="D99" s="1"/>
      <c r="AE99" s="1"/>
      <c r="AF99" s="1"/>
      <c r="AG99" s="1"/>
      <c r="AH99" s="1"/>
      <c r="AI99" s="1"/>
      <c r="AJ99" s="1"/>
      <c r="AK99" s="1"/>
      <c r="AL99" s="1"/>
      <c r="AM99" s="1"/>
      <c r="AN99" s="1"/>
    </row>
    <row r="100" spans="1:40" x14ac:dyDescent="0.25">
      <c r="A100" s="1"/>
      <c r="B100" s="1"/>
      <c r="C100" s="59"/>
      <c r="D100" s="1"/>
      <c r="AE100" s="1"/>
      <c r="AF100" s="1"/>
      <c r="AG100" s="1"/>
      <c r="AH100" s="1"/>
      <c r="AI100" s="1"/>
      <c r="AJ100" s="1"/>
      <c r="AK100" s="1"/>
      <c r="AL100" s="1"/>
      <c r="AM100" s="1"/>
      <c r="AN100" s="1"/>
    </row>
    <row r="101" spans="1:40" x14ac:dyDescent="0.25">
      <c r="A101" s="1"/>
      <c r="B101" s="1"/>
      <c r="C101" s="59"/>
      <c r="D101" s="1"/>
      <c r="AE101" s="1"/>
      <c r="AF101" s="1"/>
      <c r="AG101" s="1"/>
      <c r="AH101" s="1"/>
      <c r="AI101" s="1"/>
      <c r="AJ101" s="1"/>
      <c r="AK101" s="1"/>
      <c r="AL101" s="1"/>
      <c r="AM101" s="1"/>
      <c r="AN101" s="1"/>
    </row>
    <row r="102" spans="1:40" x14ac:dyDescent="0.25">
      <c r="A102" s="1"/>
      <c r="B102" s="1"/>
      <c r="C102" s="59"/>
      <c r="D102" s="1"/>
      <c r="AE102" s="1"/>
      <c r="AF102" s="1"/>
      <c r="AG102" s="1"/>
      <c r="AH102" s="1"/>
      <c r="AI102" s="1"/>
      <c r="AJ102" s="1"/>
      <c r="AK102" s="1"/>
      <c r="AL102" s="1"/>
      <c r="AM102" s="1"/>
      <c r="AN102" s="1"/>
    </row>
    <row r="103" spans="1:40" x14ac:dyDescent="0.25">
      <c r="A103" s="1"/>
      <c r="B103" s="1"/>
      <c r="C103" s="59"/>
      <c r="D103" s="1"/>
      <c r="AE103" s="1"/>
      <c r="AF103" s="1"/>
      <c r="AG103" s="1"/>
      <c r="AH103" s="1"/>
      <c r="AI103" s="1"/>
      <c r="AJ103" s="1"/>
      <c r="AK103" s="1"/>
      <c r="AL103" s="1"/>
      <c r="AM103" s="1"/>
      <c r="AN103" s="1"/>
    </row>
    <row r="104" spans="1:40" x14ac:dyDescent="0.25">
      <c r="A104" s="1"/>
      <c r="B104" s="1"/>
      <c r="C104" s="59"/>
      <c r="D104" s="1"/>
      <c r="AE104" s="1"/>
      <c r="AF104" s="1"/>
      <c r="AG104" s="1"/>
      <c r="AH104" s="1"/>
      <c r="AI104" s="1"/>
      <c r="AJ104" s="1"/>
      <c r="AK104" s="1"/>
      <c r="AL104" s="1"/>
      <c r="AM104" s="1"/>
      <c r="AN104" s="1"/>
    </row>
    <row r="105" spans="1:40" x14ac:dyDescent="0.25">
      <c r="A105" s="1"/>
      <c r="B105" s="1"/>
      <c r="C105" s="59"/>
      <c r="D105" s="1"/>
      <c r="AE105" s="1"/>
      <c r="AF105" s="1"/>
      <c r="AG105" s="1"/>
      <c r="AH105" s="1"/>
      <c r="AI105" s="1"/>
      <c r="AJ105" s="1"/>
      <c r="AK105" s="1"/>
      <c r="AL105" s="1"/>
      <c r="AM105" s="1"/>
      <c r="AN105" s="1"/>
    </row>
    <row r="106" spans="1:40" x14ac:dyDescent="0.25">
      <c r="A106" s="1"/>
      <c r="B106" s="1"/>
      <c r="C106" s="59"/>
      <c r="D106" s="1"/>
      <c r="AE106" s="1"/>
      <c r="AF106" s="1"/>
      <c r="AG106" s="1"/>
      <c r="AH106" s="1"/>
      <c r="AI106" s="1"/>
      <c r="AJ106" s="1"/>
      <c r="AK106" s="1"/>
      <c r="AL106" s="1"/>
      <c r="AM106" s="1"/>
      <c r="AN106" s="1"/>
    </row>
    <row r="107" spans="1:40" x14ac:dyDescent="0.25">
      <c r="A107" s="1"/>
      <c r="B107" s="1"/>
      <c r="C107" s="59"/>
      <c r="D107" s="1"/>
      <c r="AE107" s="1"/>
      <c r="AF107" s="1"/>
      <c r="AG107" s="1"/>
      <c r="AH107" s="1"/>
      <c r="AI107" s="1"/>
      <c r="AJ107" s="1"/>
      <c r="AK107" s="1"/>
      <c r="AL107" s="1"/>
      <c r="AM107" s="1"/>
      <c r="AN107" s="1"/>
    </row>
    <row r="108" spans="1:40" x14ac:dyDescent="0.25">
      <c r="A108" s="1"/>
      <c r="B108" s="1"/>
      <c r="C108" s="59"/>
      <c r="D108" s="1"/>
      <c r="AE108" s="1"/>
      <c r="AF108" s="1"/>
      <c r="AG108" s="1"/>
      <c r="AH108" s="1"/>
      <c r="AI108" s="1"/>
      <c r="AJ108" s="1"/>
      <c r="AK108" s="1"/>
      <c r="AL108" s="1"/>
      <c r="AM108" s="1"/>
      <c r="AN108" s="1"/>
    </row>
    <row r="109" spans="1:40" x14ac:dyDescent="0.25">
      <c r="A109" s="1"/>
      <c r="B109" s="1"/>
      <c r="C109" s="59"/>
      <c r="D109" s="1"/>
      <c r="AE109" s="1"/>
      <c r="AF109" s="1"/>
      <c r="AG109" s="1"/>
      <c r="AH109" s="1"/>
      <c r="AI109" s="1"/>
      <c r="AJ109" s="1"/>
      <c r="AK109" s="1"/>
      <c r="AL109" s="1"/>
      <c r="AM109" s="1"/>
      <c r="AN109" s="1"/>
    </row>
    <row r="110" spans="1:40" x14ac:dyDescent="0.25">
      <c r="A110" s="1"/>
      <c r="B110" s="1"/>
      <c r="C110" s="59"/>
      <c r="D110" s="1"/>
      <c r="AE110" s="1"/>
      <c r="AF110" s="1"/>
      <c r="AG110" s="1"/>
      <c r="AH110" s="1"/>
      <c r="AI110" s="1"/>
      <c r="AJ110" s="1"/>
      <c r="AK110" s="1"/>
      <c r="AL110" s="1"/>
      <c r="AM110" s="1"/>
      <c r="AN110" s="1"/>
    </row>
    <row r="111" spans="1:40" x14ac:dyDescent="0.25">
      <c r="A111" s="1"/>
      <c r="B111" s="1"/>
      <c r="C111" s="59"/>
      <c r="D111" s="1"/>
      <c r="AE111" s="1"/>
      <c r="AF111" s="1"/>
      <c r="AG111" s="1"/>
      <c r="AH111" s="1"/>
      <c r="AI111" s="1"/>
      <c r="AJ111" s="1"/>
      <c r="AK111" s="1"/>
      <c r="AL111" s="1"/>
      <c r="AM111" s="1"/>
      <c r="AN111" s="1"/>
    </row>
    <row r="112" spans="1:40" x14ac:dyDescent="0.25">
      <c r="A112" s="1"/>
      <c r="B112" s="1"/>
      <c r="C112" s="59"/>
      <c r="D112" s="1"/>
      <c r="AE112" s="1"/>
      <c r="AF112" s="1"/>
      <c r="AG112" s="1"/>
      <c r="AH112" s="1"/>
      <c r="AI112" s="1"/>
      <c r="AJ112" s="1"/>
      <c r="AK112" s="1"/>
      <c r="AL112" s="1"/>
      <c r="AM112" s="1"/>
      <c r="AN112" s="1"/>
    </row>
    <row r="113" spans="1:40" x14ac:dyDescent="0.25">
      <c r="A113" s="1"/>
      <c r="B113" s="1"/>
      <c r="C113" s="59"/>
      <c r="D113" s="1"/>
      <c r="AE113" s="1"/>
      <c r="AF113" s="1"/>
      <c r="AG113" s="1"/>
      <c r="AH113" s="1"/>
      <c r="AI113" s="1"/>
      <c r="AJ113" s="1"/>
      <c r="AK113" s="1"/>
      <c r="AL113" s="1"/>
      <c r="AM113" s="1"/>
      <c r="AN113" s="1"/>
    </row>
    <row r="114" spans="1:40" x14ac:dyDescent="0.25">
      <c r="A114" s="1"/>
      <c r="B114" s="1"/>
      <c r="C114" s="59"/>
      <c r="D114" s="1"/>
      <c r="AE114" s="1"/>
      <c r="AF114" s="1"/>
      <c r="AG114" s="1"/>
      <c r="AH114" s="1"/>
      <c r="AI114" s="1"/>
      <c r="AJ114" s="1"/>
      <c r="AK114" s="1"/>
      <c r="AL114" s="1"/>
      <c r="AM114" s="1"/>
      <c r="AN114" s="1"/>
    </row>
    <row r="115" spans="1:40" x14ac:dyDescent="0.25">
      <c r="A115" s="1"/>
      <c r="B115" s="1"/>
      <c r="C115" s="59"/>
      <c r="D115" s="1"/>
      <c r="AE115" s="1"/>
      <c r="AF115" s="1"/>
      <c r="AG115" s="1"/>
      <c r="AH115" s="1"/>
      <c r="AI115" s="1"/>
      <c r="AJ115" s="1"/>
      <c r="AK115" s="1"/>
      <c r="AL115" s="1"/>
      <c r="AM115" s="1"/>
      <c r="AN115" s="1"/>
    </row>
    <row r="116" spans="1:40" x14ac:dyDescent="0.25">
      <c r="A116" s="1"/>
      <c r="B116" s="1"/>
      <c r="C116" s="59"/>
      <c r="D116" s="1"/>
      <c r="AE116" s="1"/>
      <c r="AF116" s="1"/>
      <c r="AG116" s="1"/>
      <c r="AH116" s="1"/>
      <c r="AI116" s="1"/>
      <c r="AJ116" s="1"/>
      <c r="AK116" s="1"/>
      <c r="AL116" s="1"/>
      <c r="AM116" s="1"/>
      <c r="AN116" s="1"/>
    </row>
    <row r="117" spans="1:40" x14ac:dyDescent="0.25">
      <c r="A117" s="1"/>
      <c r="B117" s="1"/>
      <c r="C117" s="59"/>
      <c r="D117" s="1"/>
      <c r="AE117" s="1"/>
      <c r="AF117" s="1"/>
      <c r="AG117" s="1"/>
      <c r="AH117" s="1"/>
      <c r="AI117" s="1"/>
      <c r="AJ117" s="1"/>
      <c r="AK117" s="1"/>
      <c r="AL117" s="1"/>
      <c r="AM117" s="1"/>
      <c r="AN117" s="1"/>
    </row>
    <row r="118" spans="1:40" x14ac:dyDescent="0.25">
      <c r="A118" s="1"/>
      <c r="B118" s="1"/>
      <c r="C118" s="59"/>
      <c r="D118" s="1"/>
      <c r="AE118" s="1"/>
      <c r="AF118" s="1"/>
      <c r="AG118" s="1"/>
      <c r="AH118" s="1"/>
      <c r="AI118" s="1"/>
      <c r="AJ118" s="1"/>
      <c r="AK118" s="1"/>
      <c r="AL118" s="1"/>
      <c r="AM118" s="1"/>
      <c r="AN118" s="1"/>
    </row>
    <row r="119" spans="1:40" x14ac:dyDescent="0.25">
      <c r="A119" s="1"/>
      <c r="B119" s="1"/>
      <c r="C119" s="59"/>
      <c r="D119" s="1"/>
      <c r="AE119" s="1"/>
      <c r="AF119" s="1"/>
      <c r="AG119" s="1"/>
      <c r="AH119" s="1"/>
      <c r="AI119" s="1"/>
      <c r="AJ119" s="1"/>
      <c r="AK119" s="1"/>
      <c r="AL119" s="1"/>
      <c r="AM119" s="1"/>
      <c r="AN119" s="1"/>
    </row>
    <row r="120" spans="1:40" x14ac:dyDescent="0.25">
      <c r="A120" s="1"/>
      <c r="B120" s="1"/>
      <c r="C120" s="59"/>
      <c r="D120" s="1"/>
      <c r="AE120" s="1"/>
      <c r="AF120" s="1"/>
      <c r="AG120" s="1"/>
      <c r="AH120" s="1"/>
      <c r="AI120" s="1"/>
      <c r="AJ120" s="1"/>
      <c r="AK120" s="1"/>
      <c r="AL120" s="1"/>
      <c r="AM120" s="1"/>
      <c r="AN120" s="1"/>
    </row>
    <row r="121" spans="1:40" x14ac:dyDescent="0.25">
      <c r="A121" s="1"/>
      <c r="B121" s="1"/>
      <c r="C121" s="59"/>
      <c r="D121" s="1"/>
      <c r="AE121" s="1"/>
      <c r="AF121" s="1"/>
      <c r="AG121" s="1"/>
      <c r="AH121" s="1"/>
      <c r="AI121" s="1"/>
      <c r="AJ121" s="1"/>
      <c r="AK121" s="1"/>
      <c r="AL121" s="1"/>
      <c r="AM121" s="1"/>
      <c r="AN121" s="1"/>
    </row>
    <row r="122" spans="1:40" x14ac:dyDescent="0.25">
      <c r="A122" s="1"/>
      <c r="B122" s="1"/>
      <c r="C122" s="59"/>
      <c r="D122" s="1"/>
      <c r="AE122" s="1"/>
      <c r="AF122" s="1"/>
      <c r="AG122" s="1"/>
      <c r="AH122" s="1"/>
      <c r="AI122" s="1"/>
      <c r="AJ122" s="1"/>
      <c r="AK122" s="1"/>
      <c r="AL122" s="1"/>
      <c r="AM122" s="1"/>
      <c r="AN122" s="1"/>
    </row>
    <row r="123" spans="1:40" x14ac:dyDescent="0.25">
      <c r="A123" s="1"/>
      <c r="B123" s="1"/>
      <c r="C123" s="59"/>
      <c r="D123" s="1"/>
      <c r="AE123" s="1"/>
      <c r="AF123" s="1"/>
      <c r="AG123" s="1"/>
      <c r="AH123" s="1"/>
      <c r="AI123" s="1"/>
      <c r="AJ123" s="1"/>
      <c r="AK123" s="1"/>
      <c r="AL123" s="1"/>
      <c r="AM123" s="1"/>
      <c r="AN123" s="1"/>
    </row>
    <row r="124" spans="1:40" x14ac:dyDescent="0.25">
      <c r="A124" s="1"/>
      <c r="B124" s="1"/>
      <c r="C124" s="59"/>
      <c r="D124" s="1"/>
      <c r="AE124" s="1"/>
      <c r="AF124" s="1"/>
      <c r="AG124" s="1"/>
      <c r="AH124" s="1"/>
      <c r="AI124" s="1"/>
      <c r="AJ124" s="1"/>
      <c r="AK124" s="1"/>
      <c r="AL124" s="1"/>
      <c r="AM124" s="1"/>
      <c r="AN124" s="1"/>
    </row>
    <row r="125" spans="1:40" x14ac:dyDescent="0.25">
      <c r="A125" s="1"/>
      <c r="B125" s="1"/>
      <c r="C125" s="59"/>
      <c r="D125" s="1"/>
      <c r="AE125" s="1"/>
      <c r="AF125" s="1"/>
      <c r="AG125" s="1"/>
      <c r="AH125" s="1"/>
      <c r="AI125" s="1"/>
      <c r="AJ125" s="1"/>
      <c r="AK125" s="1"/>
      <c r="AL125" s="1"/>
      <c r="AM125" s="1"/>
      <c r="AN125" s="1"/>
    </row>
    <row r="126" spans="1:40" x14ac:dyDescent="0.25">
      <c r="A126" s="1"/>
      <c r="B126" s="1"/>
      <c r="C126" s="59"/>
      <c r="D126" s="1"/>
      <c r="AE126" s="1"/>
      <c r="AF126" s="1"/>
      <c r="AG126" s="1"/>
      <c r="AH126" s="1"/>
      <c r="AI126" s="1"/>
      <c r="AJ126" s="1"/>
      <c r="AK126" s="1"/>
      <c r="AL126" s="1"/>
      <c r="AM126" s="1"/>
      <c r="AN126" s="1"/>
    </row>
    <row r="127" spans="1:40" x14ac:dyDescent="0.25">
      <c r="A127" s="1"/>
      <c r="B127" s="1"/>
      <c r="C127" s="59"/>
      <c r="D127" s="1"/>
      <c r="AE127" s="1"/>
      <c r="AF127" s="1"/>
      <c r="AG127" s="1"/>
      <c r="AH127" s="1"/>
      <c r="AI127" s="1"/>
      <c r="AJ127" s="1"/>
      <c r="AK127" s="1"/>
      <c r="AL127" s="1"/>
      <c r="AM127" s="1"/>
      <c r="AN127" s="1"/>
    </row>
    <row r="128" spans="1:40" x14ac:dyDescent="0.25">
      <c r="A128" s="1"/>
      <c r="B128" s="1"/>
      <c r="C128" s="59"/>
      <c r="D128" s="1"/>
      <c r="AE128" s="1"/>
      <c r="AF128" s="1"/>
      <c r="AG128" s="1"/>
      <c r="AH128" s="1"/>
      <c r="AI128" s="1"/>
      <c r="AJ128" s="1"/>
      <c r="AK128" s="1"/>
      <c r="AL128" s="1"/>
      <c r="AM128" s="1"/>
      <c r="AN128" s="1"/>
    </row>
    <row r="129" spans="1:40" x14ac:dyDescent="0.25">
      <c r="A129" s="1"/>
      <c r="B129" s="1"/>
      <c r="C129" s="59"/>
      <c r="D129" s="1"/>
      <c r="AE129" s="1"/>
      <c r="AF129" s="1"/>
      <c r="AG129" s="1"/>
      <c r="AH129" s="1"/>
      <c r="AI129" s="1"/>
      <c r="AJ129" s="1"/>
      <c r="AK129" s="1"/>
      <c r="AL129" s="1"/>
      <c r="AM129" s="1"/>
      <c r="AN129" s="1"/>
    </row>
    <row r="130" spans="1:40" x14ac:dyDescent="0.25">
      <c r="A130" s="1"/>
      <c r="B130" s="1"/>
      <c r="C130" s="59"/>
      <c r="D130" s="1"/>
      <c r="AE130" s="1"/>
      <c r="AF130" s="1"/>
      <c r="AG130" s="1"/>
      <c r="AH130" s="1"/>
      <c r="AI130" s="1"/>
      <c r="AJ130" s="1"/>
      <c r="AK130" s="1"/>
      <c r="AL130" s="1"/>
      <c r="AM130" s="1"/>
      <c r="AN130" s="1"/>
    </row>
    <row r="131" spans="1:40" x14ac:dyDescent="0.25">
      <c r="A131" s="1"/>
      <c r="B131" s="1"/>
      <c r="C131" s="59"/>
      <c r="D131" s="1"/>
      <c r="AE131" s="1"/>
      <c r="AF131" s="1"/>
      <c r="AG131" s="1"/>
      <c r="AH131" s="1"/>
      <c r="AI131" s="1"/>
      <c r="AJ131" s="1"/>
      <c r="AK131" s="1"/>
      <c r="AL131" s="1"/>
      <c r="AM131" s="1"/>
      <c r="AN131" s="1"/>
    </row>
    <row r="132" spans="1:40" x14ac:dyDescent="0.25">
      <c r="A132" s="1"/>
      <c r="B132" s="1"/>
      <c r="C132" s="59"/>
      <c r="D132" s="1"/>
      <c r="AE132" s="1"/>
      <c r="AF132" s="1"/>
      <c r="AG132" s="1"/>
      <c r="AH132" s="1"/>
      <c r="AI132" s="1"/>
      <c r="AJ132" s="1"/>
      <c r="AK132" s="1"/>
      <c r="AL132" s="1"/>
      <c r="AM132" s="1"/>
      <c r="AN132" s="1"/>
    </row>
    <row r="133" spans="1:40" x14ac:dyDescent="0.25">
      <c r="A133" s="1"/>
      <c r="B133" s="1"/>
      <c r="C133" s="59"/>
      <c r="D133" s="1"/>
      <c r="AE133" s="1"/>
      <c r="AF133" s="1"/>
      <c r="AG133" s="1"/>
      <c r="AH133" s="1"/>
      <c r="AI133" s="1"/>
      <c r="AJ133" s="1"/>
      <c r="AK133" s="1"/>
      <c r="AL133" s="1"/>
      <c r="AM133" s="1"/>
      <c r="AN133" s="1"/>
    </row>
    <row r="134" spans="1:40" x14ac:dyDescent="0.25">
      <c r="A134" s="1"/>
      <c r="B134" s="1"/>
      <c r="C134" s="59"/>
      <c r="D134" s="1"/>
      <c r="AE134" s="1"/>
      <c r="AF134" s="1"/>
      <c r="AG134" s="1"/>
      <c r="AH134" s="1"/>
      <c r="AI134" s="1"/>
      <c r="AJ134" s="1"/>
      <c r="AK134" s="1"/>
      <c r="AL134" s="1"/>
      <c r="AM134" s="1"/>
      <c r="AN134" s="1"/>
    </row>
    <row r="135" spans="1:40" x14ac:dyDescent="0.25">
      <c r="A135" s="1"/>
      <c r="B135" s="1"/>
      <c r="C135" s="59"/>
      <c r="D135" s="1"/>
      <c r="AE135" s="1"/>
      <c r="AF135" s="1"/>
      <c r="AG135" s="1"/>
      <c r="AH135" s="1"/>
      <c r="AI135" s="1"/>
      <c r="AJ135" s="1"/>
      <c r="AK135" s="1"/>
      <c r="AL135" s="1"/>
      <c r="AM135" s="1"/>
      <c r="AN135" s="1"/>
    </row>
    <row r="136" spans="1:40" x14ac:dyDescent="0.25">
      <c r="A136" s="1"/>
      <c r="B136" s="1"/>
      <c r="C136" s="59"/>
      <c r="D136" s="1"/>
      <c r="AE136" s="1"/>
      <c r="AF136" s="1"/>
      <c r="AG136" s="1"/>
      <c r="AH136" s="1"/>
      <c r="AI136" s="1"/>
      <c r="AJ136" s="1"/>
      <c r="AK136" s="1"/>
      <c r="AL136" s="1"/>
      <c r="AM136" s="1"/>
      <c r="AN136" s="1"/>
    </row>
    <row r="137" spans="1:40" x14ac:dyDescent="0.25">
      <c r="A137" s="1"/>
      <c r="B137" s="1"/>
      <c r="C137" s="59"/>
      <c r="D137" s="1"/>
      <c r="AE137" s="1"/>
      <c r="AF137" s="1"/>
      <c r="AG137" s="1"/>
      <c r="AH137" s="1"/>
      <c r="AI137" s="1"/>
      <c r="AJ137" s="1"/>
      <c r="AK137" s="1"/>
      <c r="AL137" s="1"/>
      <c r="AM137" s="1"/>
      <c r="AN137" s="1"/>
    </row>
    <row r="138" spans="1:40" x14ac:dyDescent="0.25">
      <c r="A138" s="1"/>
      <c r="B138" s="1"/>
      <c r="C138" s="59"/>
      <c r="D138" s="1"/>
      <c r="AE138" s="1"/>
      <c r="AF138" s="1"/>
      <c r="AG138" s="1"/>
      <c r="AH138" s="1"/>
      <c r="AI138" s="1"/>
      <c r="AJ138" s="1"/>
      <c r="AK138" s="1"/>
      <c r="AL138" s="1"/>
      <c r="AM138" s="1"/>
      <c r="AN138" s="1"/>
    </row>
    <row r="139" spans="1:40" x14ac:dyDescent="0.25">
      <c r="A139" s="1"/>
      <c r="B139" s="1"/>
      <c r="C139" s="59"/>
      <c r="D139" s="1"/>
      <c r="AE139" s="1"/>
      <c r="AF139" s="1"/>
      <c r="AG139" s="1"/>
      <c r="AH139" s="1"/>
      <c r="AI139" s="1"/>
      <c r="AJ139" s="1"/>
      <c r="AK139" s="1"/>
      <c r="AL139" s="1"/>
      <c r="AM139" s="1"/>
      <c r="AN139" s="1"/>
    </row>
    <row r="140" spans="1:40" x14ac:dyDescent="0.25">
      <c r="A140" s="1"/>
      <c r="B140" s="1"/>
      <c r="C140" s="59"/>
      <c r="D140" s="1"/>
      <c r="AE140" s="1"/>
      <c r="AF140" s="1"/>
      <c r="AG140" s="1"/>
      <c r="AH140" s="1"/>
      <c r="AI140" s="1"/>
      <c r="AJ140" s="1"/>
      <c r="AK140" s="1"/>
      <c r="AL140" s="1"/>
      <c r="AM140" s="1"/>
      <c r="AN140" s="1"/>
    </row>
    <row r="141" spans="1:40" x14ac:dyDescent="0.25">
      <c r="A141" s="1"/>
      <c r="B141" s="1"/>
      <c r="C141" s="59"/>
      <c r="D141" s="1"/>
      <c r="AE141" s="1"/>
      <c r="AF141" s="1"/>
      <c r="AG141" s="1"/>
      <c r="AH141" s="1"/>
      <c r="AI141" s="1"/>
      <c r="AJ141" s="1"/>
      <c r="AK141" s="1"/>
      <c r="AL141" s="1"/>
      <c r="AM141" s="1"/>
      <c r="AN141" s="1"/>
    </row>
    <row r="142" spans="1:40" x14ac:dyDescent="0.25">
      <c r="A142" s="1"/>
      <c r="B142" s="1"/>
      <c r="C142" s="59"/>
      <c r="D142" s="1"/>
      <c r="AE142" s="1"/>
      <c r="AF142" s="1"/>
      <c r="AG142" s="1"/>
      <c r="AH142" s="1"/>
      <c r="AI142" s="1"/>
      <c r="AJ142" s="1"/>
      <c r="AK142" s="1"/>
      <c r="AL142" s="1"/>
      <c r="AM142" s="1"/>
      <c r="AN142" s="1"/>
    </row>
    <row r="143" spans="1:40" x14ac:dyDescent="0.25">
      <c r="A143" s="1"/>
      <c r="B143" s="1"/>
      <c r="C143" s="59"/>
      <c r="D143" s="1"/>
      <c r="AE143" s="1"/>
      <c r="AF143" s="1"/>
      <c r="AG143" s="1"/>
      <c r="AH143" s="1"/>
      <c r="AI143" s="1"/>
      <c r="AJ143" s="1"/>
      <c r="AK143" s="1"/>
      <c r="AL143" s="1"/>
      <c r="AM143" s="1"/>
      <c r="AN143" s="1"/>
    </row>
    <row r="144" spans="1:40" x14ac:dyDescent="0.25">
      <c r="A144" s="1"/>
      <c r="B144" s="1"/>
      <c r="C144" s="59"/>
      <c r="D144" s="1"/>
      <c r="AE144" s="1"/>
      <c r="AF144" s="1"/>
      <c r="AG144" s="1"/>
      <c r="AH144" s="1"/>
      <c r="AI144" s="1"/>
      <c r="AJ144" s="1"/>
      <c r="AK144" s="1"/>
      <c r="AL144" s="1"/>
      <c r="AM144" s="1"/>
      <c r="AN144" s="1"/>
    </row>
    <row r="145" spans="1:40" x14ac:dyDescent="0.25">
      <c r="A145" s="1"/>
      <c r="B145" s="1"/>
      <c r="C145" s="59"/>
      <c r="D145" s="1"/>
      <c r="AE145" s="1"/>
      <c r="AF145" s="1"/>
      <c r="AG145" s="1"/>
      <c r="AH145" s="1"/>
      <c r="AI145" s="1"/>
      <c r="AJ145" s="1"/>
      <c r="AK145" s="1"/>
      <c r="AL145" s="1"/>
      <c r="AM145" s="1"/>
      <c r="AN145" s="1"/>
    </row>
    <row r="146" spans="1:40" x14ac:dyDescent="0.25">
      <c r="A146" s="1"/>
      <c r="B146" s="1"/>
      <c r="C146" s="59"/>
      <c r="D146" s="1"/>
      <c r="AE146" s="1"/>
      <c r="AF146" s="1"/>
      <c r="AG146" s="1"/>
      <c r="AH146" s="1"/>
      <c r="AI146" s="1"/>
      <c r="AJ146" s="1"/>
      <c r="AK146" s="1"/>
      <c r="AL146" s="1"/>
      <c r="AM146" s="1"/>
      <c r="AN146" s="1"/>
    </row>
    <row r="147" spans="1:40" x14ac:dyDescent="0.25">
      <c r="A147" s="1"/>
      <c r="B147" s="1"/>
      <c r="C147" s="59"/>
      <c r="D147" s="1"/>
      <c r="AE147" s="1"/>
      <c r="AF147" s="1"/>
      <c r="AG147" s="1"/>
      <c r="AH147" s="1"/>
      <c r="AI147" s="1"/>
      <c r="AJ147" s="1"/>
      <c r="AK147" s="1"/>
      <c r="AL147" s="1"/>
      <c r="AM147" s="1"/>
      <c r="AN147" s="1"/>
    </row>
    <row r="148" spans="1:40" x14ac:dyDescent="0.25">
      <c r="A148" s="1"/>
      <c r="B148" s="1"/>
      <c r="C148" s="59"/>
      <c r="D148" s="1"/>
      <c r="AE148" s="1"/>
      <c r="AF148" s="1"/>
      <c r="AG148" s="1"/>
      <c r="AH148" s="1"/>
      <c r="AI148" s="1"/>
      <c r="AJ148" s="1"/>
      <c r="AK148" s="1"/>
      <c r="AL148" s="1"/>
      <c r="AM148" s="1"/>
      <c r="AN148" s="1"/>
    </row>
    <row r="149" spans="1:40" x14ac:dyDescent="0.25">
      <c r="A149" s="1"/>
      <c r="B149" s="1"/>
      <c r="C149" s="59"/>
      <c r="D149" s="1"/>
      <c r="AE149" s="1"/>
      <c r="AF149" s="1"/>
      <c r="AG149" s="1"/>
      <c r="AH149" s="1"/>
      <c r="AI149" s="1"/>
      <c r="AJ149" s="1"/>
      <c r="AK149" s="1"/>
      <c r="AL149" s="1"/>
      <c r="AM149" s="1"/>
      <c r="AN149" s="1"/>
    </row>
    <row r="150" spans="1:40" x14ac:dyDescent="0.25">
      <c r="A150" s="1"/>
      <c r="B150" s="1"/>
      <c r="C150" s="59"/>
      <c r="D150" s="1"/>
      <c r="AE150" s="1"/>
      <c r="AF150" s="1"/>
      <c r="AG150" s="1"/>
      <c r="AH150" s="1"/>
      <c r="AI150" s="1"/>
      <c r="AJ150" s="1"/>
      <c r="AK150" s="1"/>
      <c r="AL150" s="1"/>
      <c r="AM150" s="1"/>
      <c r="AN150" s="1"/>
    </row>
    <row r="151" spans="1:40" x14ac:dyDescent="0.25">
      <c r="A151" s="1"/>
      <c r="B151" s="1"/>
      <c r="C151" s="59"/>
      <c r="D151" s="1"/>
      <c r="AE151" s="1"/>
      <c r="AF151" s="1"/>
      <c r="AG151" s="1"/>
      <c r="AH151" s="1"/>
      <c r="AI151" s="1"/>
      <c r="AJ151" s="1"/>
      <c r="AK151" s="1"/>
      <c r="AL151" s="1"/>
      <c r="AM151" s="1"/>
      <c r="AN151" s="1"/>
    </row>
    <row r="152" spans="1:40" x14ac:dyDescent="0.25">
      <c r="A152" s="1"/>
      <c r="B152" s="1"/>
      <c r="C152" s="59"/>
      <c r="D152" s="1"/>
      <c r="AE152" s="1"/>
      <c r="AF152" s="1"/>
      <c r="AG152" s="1"/>
      <c r="AH152" s="1"/>
      <c r="AI152" s="1"/>
      <c r="AJ152" s="1"/>
      <c r="AK152" s="1"/>
      <c r="AL152" s="1"/>
      <c r="AM152" s="1"/>
      <c r="AN152" s="1"/>
    </row>
    <row r="153" spans="1:40" x14ac:dyDescent="0.25">
      <c r="A153" s="1"/>
      <c r="B153" s="1"/>
      <c r="C153" s="59"/>
      <c r="D153" s="1"/>
      <c r="AE153" s="1"/>
      <c r="AF153" s="1"/>
      <c r="AG153" s="1"/>
      <c r="AH153" s="1"/>
      <c r="AI153" s="1"/>
      <c r="AJ153" s="1"/>
      <c r="AK153" s="1"/>
      <c r="AL153" s="1"/>
      <c r="AM153" s="1"/>
      <c r="AN153" s="1"/>
    </row>
    <row r="154" spans="1:40" x14ac:dyDescent="0.25">
      <c r="A154" s="1"/>
      <c r="B154" s="1"/>
      <c r="C154" s="59"/>
      <c r="D154" s="1"/>
      <c r="AE154" s="1"/>
      <c r="AF154" s="1"/>
      <c r="AG154" s="1"/>
      <c r="AH154" s="1"/>
      <c r="AI154" s="1"/>
      <c r="AJ154" s="1"/>
      <c r="AK154" s="1"/>
      <c r="AL154" s="1"/>
      <c r="AM154" s="1"/>
      <c r="AN154" s="1"/>
    </row>
    <row r="155" spans="1:40" x14ac:dyDescent="0.25">
      <c r="A155" s="1"/>
      <c r="B155" s="1"/>
      <c r="C155" s="59"/>
      <c r="D155" s="1"/>
      <c r="AE155" s="1"/>
      <c r="AF155" s="1"/>
      <c r="AG155" s="1"/>
      <c r="AH155" s="1"/>
      <c r="AI155" s="1"/>
      <c r="AJ155" s="1"/>
      <c r="AK155" s="1"/>
      <c r="AL155" s="1"/>
      <c r="AM155" s="1"/>
      <c r="AN155" s="1"/>
    </row>
    <row r="156" spans="1:40" x14ac:dyDescent="0.25">
      <c r="A156" s="1"/>
      <c r="B156" s="1"/>
      <c r="C156" s="59"/>
      <c r="D156" s="1"/>
      <c r="AE156" s="1"/>
      <c r="AF156" s="1"/>
      <c r="AG156" s="1"/>
      <c r="AH156" s="1"/>
      <c r="AI156" s="1"/>
      <c r="AJ156" s="1"/>
      <c r="AK156" s="1"/>
      <c r="AL156" s="1"/>
      <c r="AM156" s="1"/>
      <c r="AN156" s="1"/>
    </row>
    <row r="157" spans="1:40" x14ac:dyDescent="0.25">
      <c r="A157" s="1"/>
      <c r="B157" s="1"/>
      <c r="C157" s="59"/>
      <c r="D157" s="1"/>
      <c r="AE157" s="1"/>
      <c r="AF157" s="1"/>
      <c r="AG157" s="1"/>
      <c r="AH157" s="1"/>
      <c r="AI157" s="1"/>
      <c r="AJ157" s="1"/>
      <c r="AK157" s="1"/>
      <c r="AL157" s="1"/>
      <c r="AM157" s="1"/>
      <c r="AN157" s="1"/>
    </row>
    <row r="158" spans="1:40" x14ac:dyDescent="0.25">
      <c r="A158" s="1"/>
      <c r="B158" s="1"/>
      <c r="C158" s="59"/>
      <c r="D158" s="1"/>
      <c r="AE158" s="1"/>
      <c r="AF158" s="1"/>
      <c r="AG158" s="1"/>
      <c r="AH158" s="1"/>
      <c r="AI158" s="1"/>
      <c r="AJ158" s="1"/>
      <c r="AK158" s="1"/>
      <c r="AL158" s="1"/>
      <c r="AM158" s="1"/>
      <c r="AN158" s="1"/>
    </row>
    <row r="159" spans="1:40" x14ac:dyDescent="0.25">
      <c r="A159" s="1"/>
      <c r="B159" s="1"/>
      <c r="C159" s="59"/>
      <c r="D159" s="1"/>
      <c r="AE159" s="1"/>
      <c r="AF159" s="1"/>
      <c r="AG159" s="1"/>
      <c r="AH159" s="1"/>
      <c r="AI159" s="1"/>
      <c r="AJ159" s="1"/>
      <c r="AK159" s="1"/>
      <c r="AL159" s="1"/>
      <c r="AM159" s="1"/>
      <c r="AN159" s="1"/>
    </row>
    <row r="160" spans="1:40" x14ac:dyDescent="0.25">
      <c r="A160" s="1"/>
      <c r="B160" s="1"/>
      <c r="C160" s="59"/>
      <c r="D160" s="1"/>
      <c r="AE160" s="1"/>
      <c r="AF160" s="1"/>
      <c r="AG160" s="1"/>
      <c r="AH160" s="1"/>
      <c r="AI160" s="1"/>
      <c r="AJ160" s="1"/>
      <c r="AK160" s="1"/>
      <c r="AL160" s="1"/>
      <c r="AM160" s="1"/>
      <c r="AN160" s="1"/>
    </row>
    <row r="161" spans="1:40" x14ac:dyDescent="0.25">
      <c r="A161" s="1"/>
      <c r="B161" s="1"/>
      <c r="C161" s="59"/>
      <c r="D161" s="1"/>
      <c r="AE161" s="1"/>
      <c r="AF161" s="1"/>
      <c r="AG161" s="1"/>
      <c r="AH161" s="1"/>
      <c r="AI161" s="1"/>
      <c r="AJ161" s="1"/>
      <c r="AK161" s="1"/>
      <c r="AL161" s="1"/>
      <c r="AM161" s="1"/>
      <c r="AN161" s="1"/>
    </row>
    <row r="162" spans="1:40" x14ac:dyDescent="0.25">
      <c r="A162" s="1"/>
      <c r="B162" s="1"/>
      <c r="C162" s="59"/>
      <c r="D162" s="1"/>
      <c r="AE162" s="1"/>
      <c r="AF162" s="1"/>
      <c r="AG162" s="1"/>
      <c r="AH162" s="1"/>
      <c r="AI162" s="1"/>
      <c r="AJ162" s="1"/>
      <c r="AK162" s="1"/>
      <c r="AL162" s="1"/>
      <c r="AM162" s="1"/>
      <c r="AN162" s="1"/>
    </row>
    <row r="163" spans="1:40" x14ac:dyDescent="0.25">
      <c r="A163" s="1"/>
      <c r="B163" s="1"/>
      <c r="C163" s="59"/>
      <c r="D163" s="1"/>
      <c r="AE163" s="1"/>
      <c r="AF163" s="1"/>
      <c r="AG163" s="1"/>
      <c r="AH163" s="1"/>
      <c r="AI163" s="1"/>
      <c r="AJ163" s="1"/>
      <c r="AK163" s="1"/>
      <c r="AL163" s="1"/>
      <c r="AM163" s="1"/>
      <c r="AN163" s="1"/>
    </row>
    <row r="164" spans="1:40" x14ac:dyDescent="0.25">
      <c r="A164" s="1"/>
      <c r="B164" s="1"/>
      <c r="C164" s="59"/>
      <c r="D164" s="1"/>
      <c r="AE164" s="1"/>
      <c r="AF164" s="1"/>
      <c r="AG164" s="1"/>
      <c r="AH164" s="1"/>
      <c r="AI164" s="1"/>
      <c r="AJ164" s="1"/>
      <c r="AK164" s="1"/>
      <c r="AL164" s="1"/>
      <c r="AM164" s="1"/>
      <c r="AN164" s="1"/>
    </row>
    <row r="165" spans="1:40" x14ac:dyDescent="0.25">
      <c r="A165" s="1"/>
      <c r="B165" s="1"/>
      <c r="C165" s="59"/>
      <c r="D165" s="1"/>
      <c r="AE165" s="1"/>
      <c r="AF165" s="1"/>
      <c r="AG165" s="1"/>
      <c r="AH165" s="1"/>
      <c r="AI165" s="1"/>
      <c r="AJ165" s="1"/>
      <c r="AK165" s="1"/>
      <c r="AL165" s="1"/>
      <c r="AM165" s="1"/>
      <c r="AN165" s="1"/>
    </row>
    <row r="166" spans="1:40" x14ac:dyDescent="0.25">
      <c r="A166" s="1"/>
      <c r="B166" s="1"/>
      <c r="C166" s="59"/>
      <c r="D166" s="1"/>
      <c r="AE166" s="1"/>
      <c r="AF166" s="1"/>
      <c r="AG166" s="1"/>
      <c r="AH166" s="1"/>
      <c r="AI166" s="1"/>
      <c r="AJ166" s="1"/>
      <c r="AK166" s="1"/>
      <c r="AL166" s="1"/>
      <c r="AM166" s="1"/>
      <c r="AN166" s="1"/>
    </row>
    <row r="167" spans="1:40" x14ac:dyDescent="0.25">
      <c r="A167" s="1"/>
      <c r="B167" s="1"/>
      <c r="C167" s="59"/>
      <c r="D167" s="1"/>
      <c r="AE167" s="1"/>
      <c r="AF167" s="1"/>
      <c r="AG167" s="1"/>
      <c r="AH167" s="1"/>
      <c r="AI167" s="1"/>
      <c r="AJ167" s="1"/>
      <c r="AK167" s="1"/>
      <c r="AL167" s="1"/>
      <c r="AM167" s="1"/>
      <c r="AN167" s="1"/>
    </row>
    <row r="168" spans="1:40" x14ac:dyDescent="0.25">
      <c r="A168" s="1"/>
      <c r="B168" s="1"/>
      <c r="C168" s="59"/>
      <c r="D168" s="1"/>
      <c r="AE168" s="1"/>
      <c r="AF168" s="1"/>
      <c r="AG168" s="1"/>
      <c r="AH168" s="1"/>
      <c r="AI168" s="1"/>
      <c r="AJ168" s="1"/>
      <c r="AK168" s="1"/>
      <c r="AL168" s="1"/>
      <c r="AM168" s="1"/>
      <c r="AN168" s="1"/>
    </row>
    <row r="169" spans="1:40" x14ac:dyDescent="0.25">
      <c r="A169" s="1"/>
      <c r="B169" s="1"/>
      <c r="C169" s="59"/>
      <c r="D169" s="1"/>
      <c r="AE169" s="1"/>
      <c r="AF169" s="1"/>
      <c r="AG169" s="1"/>
      <c r="AH169" s="1"/>
      <c r="AI169" s="1"/>
      <c r="AJ169" s="1"/>
      <c r="AK169" s="1"/>
      <c r="AL169" s="1"/>
      <c r="AM169" s="1"/>
      <c r="AN169" s="1"/>
    </row>
    <row r="170" spans="1:40" x14ac:dyDescent="0.25">
      <c r="A170" s="1"/>
      <c r="B170" s="1"/>
      <c r="C170" s="59"/>
      <c r="D170" s="1"/>
      <c r="AE170" s="1"/>
      <c r="AF170" s="1"/>
      <c r="AG170" s="1"/>
      <c r="AH170" s="1"/>
      <c r="AI170" s="1"/>
      <c r="AJ170" s="1"/>
      <c r="AK170" s="1"/>
      <c r="AL170" s="1"/>
      <c r="AM170" s="1"/>
      <c r="AN170" s="1"/>
    </row>
    <row r="171" spans="1:40" x14ac:dyDescent="0.25">
      <c r="A171" s="1"/>
      <c r="B171" s="1"/>
      <c r="C171" s="59"/>
      <c r="D171" s="1"/>
      <c r="AE171" s="1"/>
      <c r="AF171" s="1"/>
      <c r="AG171" s="1"/>
      <c r="AH171" s="1"/>
      <c r="AI171" s="1"/>
      <c r="AJ171" s="1"/>
      <c r="AK171" s="1"/>
      <c r="AL171" s="1"/>
      <c r="AM171" s="1"/>
      <c r="AN171" s="1"/>
    </row>
    <row r="172" spans="1:40" x14ac:dyDescent="0.25">
      <c r="A172" s="1"/>
      <c r="B172" s="1"/>
      <c r="C172" s="59"/>
      <c r="D172" s="1"/>
      <c r="AE172" s="1"/>
      <c r="AF172" s="1"/>
      <c r="AG172" s="1"/>
      <c r="AH172" s="1"/>
      <c r="AI172" s="1"/>
      <c r="AJ172" s="1"/>
      <c r="AK172" s="1"/>
      <c r="AL172" s="1"/>
      <c r="AM172" s="1"/>
      <c r="AN172" s="1"/>
    </row>
    <row r="173" spans="1:40" x14ac:dyDescent="0.25">
      <c r="A173" s="1"/>
      <c r="B173" s="1"/>
      <c r="C173" s="59"/>
      <c r="D173" s="1"/>
      <c r="AE173" s="1"/>
      <c r="AF173" s="1"/>
      <c r="AG173" s="1"/>
      <c r="AH173" s="1"/>
      <c r="AI173" s="1"/>
      <c r="AJ173" s="1"/>
      <c r="AK173" s="1"/>
      <c r="AL173" s="1"/>
      <c r="AM173" s="1"/>
      <c r="AN173" s="1"/>
    </row>
    <row r="174" spans="1:40" x14ac:dyDescent="0.25">
      <c r="A174" s="1"/>
      <c r="B174" s="1"/>
      <c r="C174" s="59"/>
      <c r="D174" s="1"/>
      <c r="AE174" s="1"/>
      <c r="AF174" s="1"/>
      <c r="AG174" s="1"/>
      <c r="AH174" s="1"/>
      <c r="AI174" s="1"/>
      <c r="AJ174" s="1"/>
      <c r="AK174" s="1"/>
      <c r="AL174" s="1"/>
      <c r="AM174" s="1"/>
      <c r="AN174" s="1"/>
    </row>
    <row r="175" spans="1:40" x14ac:dyDescent="0.25">
      <c r="A175" s="1"/>
      <c r="B175" s="1"/>
      <c r="C175" s="59"/>
      <c r="D175" s="1"/>
      <c r="AE175" s="1"/>
      <c r="AF175" s="1"/>
      <c r="AG175" s="1"/>
      <c r="AH175" s="1"/>
      <c r="AI175" s="1"/>
      <c r="AJ175" s="1"/>
      <c r="AK175" s="1"/>
      <c r="AL175" s="1"/>
      <c r="AM175" s="1"/>
      <c r="AN175" s="1"/>
    </row>
    <row r="176" spans="1:40" x14ac:dyDescent="0.25">
      <c r="A176" s="1"/>
      <c r="B176" s="1"/>
      <c r="C176" s="59"/>
      <c r="D176" s="1"/>
      <c r="AE176" s="1"/>
      <c r="AF176" s="1"/>
      <c r="AG176" s="1"/>
      <c r="AH176" s="1"/>
      <c r="AI176" s="1"/>
      <c r="AJ176" s="1"/>
      <c r="AK176" s="1"/>
      <c r="AL176" s="1"/>
      <c r="AM176" s="1"/>
      <c r="AN176" s="1"/>
    </row>
    <row r="177" spans="1:40" x14ac:dyDescent="0.25">
      <c r="A177" s="1"/>
      <c r="B177" s="1"/>
      <c r="C177" s="59"/>
      <c r="D177" s="1"/>
      <c r="AE177" s="1"/>
      <c r="AF177" s="1"/>
      <c r="AG177" s="1"/>
      <c r="AH177" s="1"/>
      <c r="AI177" s="1"/>
      <c r="AJ177" s="1"/>
      <c r="AK177" s="1"/>
      <c r="AL177" s="1"/>
      <c r="AM177" s="1"/>
      <c r="AN177" s="1"/>
    </row>
    <row r="178" spans="1:40" x14ac:dyDescent="0.25">
      <c r="A178" s="1"/>
      <c r="B178" s="1"/>
      <c r="C178" s="59"/>
      <c r="D178" s="1"/>
      <c r="AE178" s="1"/>
      <c r="AF178" s="1"/>
      <c r="AG178" s="1"/>
      <c r="AH178" s="1"/>
      <c r="AI178" s="1"/>
      <c r="AJ178" s="1"/>
      <c r="AK178" s="1"/>
      <c r="AL178" s="1"/>
      <c r="AM178" s="1"/>
      <c r="AN178" s="1"/>
    </row>
    <row r="179" spans="1:40" x14ac:dyDescent="0.25">
      <c r="A179" s="1"/>
      <c r="B179" s="1"/>
      <c r="C179" s="59"/>
      <c r="D179" s="1"/>
      <c r="AE179" s="1"/>
      <c r="AF179" s="1"/>
      <c r="AG179" s="1"/>
      <c r="AH179" s="1"/>
      <c r="AI179" s="1"/>
      <c r="AJ179" s="1"/>
      <c r="AK179" s="1"/>
      <c r="AL179" s="1"/>
      <c r="AM179" s="1"/>
      <c r="AN179" s="1"/>
    </row>
    <row r="180" spans="1:40" x14ac:dyDescent="0.25">
      <c r="A180" s="1"/>
      <c r="B180" s="1"/>
      <c r="C180" s="59"/>
      <c r="D180" s="1"/>
      <c r="AE180" s="1"/>
      <c r="AF180" s="1"/>
      <c r="AG180" s="1"/>
      <c r="AH180" s="1"/>
      <c r="AI180" s="1"/>
      <c r="AJ180" s="1"/>
      <c r="AK180" s="1"/>
      <c r="AL180" s="1"/>
      <c r="AM180" s="1"/>
      <c r="AN180" s="1"/>
    </row>
    <row r="181" spans="1:40" x14ac:dyDescent="0.25">
      <c r="A181" s="1"/>
      <c r="B181" s="1"/>
      <c r="C181" s="59"/>
      <c r="D181" s="1"/>
      <c r="AE181" s="1"/>
      <c r="AF181" s="1"/>
      <c r="AG181" s="1"/>
      <c r="AH181" s="1"/>
      <c r="AI181" s="1"/>
      <c r="AJ181" s="1"/>
      <c r="AK181" s="1"/>
      <c r="AL181" s="1"/>
      <c r="AM181" s="1"/>
      <c r="AN181" s="1"/>
    </row>
    <row r="182" spans="1:40" x14ac:dyDescent="0.25">
      <c r="A182" s="1"/>
      <c r="B182" s="1"/>
      <c r="C182" s="59"/>
      <c r="D182" s="1"/>
      <c r="AE182" s="1"/>
      <c r="AF182" s="1"/>
      <c r="AG182" s="1"/>
      <c r="AH182" s="1"/>
      <c r="AI182" s="1"/>
      <c r="AJ182" s="1"/>
      <c r="AK182" s="1"/>
      <c r="AL182" s="1"/>
      <c r="AM182" s="1"/>
      <c r="AN182" s="1"/>
    </row>
    <row r="183" spans="1:40" x14ac:dyDescent="0.25">
      <c r="A183" s="1"/>
      <c r="B183" s="1"/>
      <c r="C183" s="59"/>
      <c r="D183" s="1"/>
      <c r="AE183" s="1"/>
      <c r="AF183" s="1"/>
      <c r="AG183" s="1"/>
      <c r="AH183" s="1"/>
      <c r="AI183" s="1"/>
      <c r="AJ183" s="1"/>
      <c r="AK183" s="1"/>
      <c r="AL183" s="1"/>
      <c r="AM183" s="1"/>
      <c r="AN183" s="1"/>
    </row>
    <row r="184" spans="1:40" x14ac:dyDescent="0.25">
      <c r="A184" s="1"/>
      <c r="B184" s="1"/>
      <c r="C184" s="59"/>
      <c r="D184" s="1"/>
      <c r="AE184" s="1"/>
      <c r="AF184" s="1"/>
      <c r="AG184" s="1"/>
      <c r="AH184" s="1"/>
      <c r="AI184" s="1"/>
      <c r="AJ184" s="1"/>
      <c r="AK184" s="1"/>
      <c r="AL184" s="1"/>
      <c r="AM184" s="1"/>
      <c r="AN184" s="1"/>
    </row>
    <row r="185" spans="1:40" x14ac:dyDescent="0.25">
      <c r="A185" s="1"/>
      <c r="B185" s="1"/>
      <c r="C185" s="59"/>
      <c r="D185" s="1"/>
      <c r="AE185" s="1"/>
      <c r="AF185" s="1"/>
      <c r="AG185" s="1"/>
      <c r="AH185" s="1"/>
      <c r="AI185" s="1"/>
      <c r="AJ185" s="1"/>
      <c r="AK185" s="1"/>
      <c r="AL185" s="1"/>
      <c r="AM185" s="1"/>
      <c r="AN185" s="1"/>
    </row>
    <row r="186" spans="1:40" x14ac:dyDescent="0.25">
      <c r="A186" s="1"/>
      <c r="B186" s="1"/>
      <c r="C186" s="59"/>
      <c r="D186" s="1"/>
      <c r="AE186" s="1"/>
      <c r="AF186" s="1"/>
      <c r="AG186" s="1"/>
      <c r="AH186" s="1"/>
      <c r="AI186" s="1"/>
      <c r="AJ186" s="1"/>
      <c r="AK186" s="1"/>
      <c r="AL186" s="1"/>
      <c r="AM186" s="1"/>
      <c r="AN186" s="1"/>
    </row>
    <row r="187" spans="1:40" x14ac:dyDescent="0.25">
      <c r="A187" s="1"/>
      <c r="B187" s="1"/>
      <c r="C187" s="59"/>
      <c r="D187" s="1"/>
      <c r="AE187" s="1"/>
      <c r="AF187" s="1"/>
      <c r="AG187" s="1"/>
      <c r="AH187" s="1"/>
      <c r="AI187" s="1"/>
      <c r="AJ187" s="1"/>
      <c r="AK187" s="1"/>
      <c r="AL187" s="1"/>
      <c r="AM187" s="1"/>
      <c r="AN187" s="1"/>
    </row>
    <row r="188" spans="1:40" x14ac:dyDescent="0.25">
      <c r="A188" s="1"/>
      <c r="B188" s="1"/>
      <c r="C188" s="59"/>
      <c r="D188" s="1"/>
      <c r="AE188" s="1"/>
      <c r="AF188" s="1"/>
      <c r="AG188" s="1"/>
      <c r="AH188" s="1"/>
      <c r="AI188" s="1"/>
      <c r="AJ188" s="1"/>
      <c r="AK188" s="1"/>
      <c r="AL188" s="1"/>
      <c r="AM188" s="1"/>
      <c r="AN188" s="1"/>
    </row>
    <row r="189" spans="1:40" x14ac:dyDescent="0.25">
      <c r="A189" s="1"/>
      <c r="B189" s="1"/>
      <c r="C189" s="59"/>
      <c r="D189" s="1"/>
      <c r="AE189" s="1"/>
      <c r="AF189" s="1"/>
      <c r="AG189" s="1"/>
      <c r="AH189" s="1"/>
      <c r="AI189" s="1"/>
      <c r="AJ189" s="1"/>
      <c r="AK189" s="1"/>
      <c r="AL189" s="1"/>
      <c r="AM189" s="1"/>
      <c r="AN189" s="1"/>
    </row>
    <row r="190" spans="1:40" x14ac:dyDescent="0.25">
      <c r="A190" s="1"/>
      <c r="B190" s="1"/>
      <c r="C190" s="59"/>
      <c r="D190" s="1"/>
      <c r="AE190" s="1"/>
      <c r="AF190" s="1"/>
      <c r="AG190" s="1"/>
      <c r="AH190" s="1"/>
      <c r="AI190" s="1"/>
      <c r="AJ190" s="1"/>
      <c r="AK190" s="1"/>
      <c r="AL190" s="1"/>
      <c r="AM190" s="1"/>
      <c r="AN190" s="1"/>
    </row>
    <row r="191" spans="1:40" x14ac:dyDescent="0.25">
      <c r="A191" s="1"/>
      <c r="B191" s="1"/>
      <c r="C191" s="59"/>
      <c r="D191" s="1"/>
      <c r="AE191" s="1"/>
      <c r="AF191" s="1"/>
      <c r="AG191" s="1"/>
      <c r="AH191" s="1"/>
      <c r="AI191" s="1"/>
      <c r="AJ191" s="1"/>
      <c r="AK191" s="1"/>
      <c r="AL191" s="1"/>
      <c r="AM191" s="1"/>
      <c r="AN191" s="1"/>
    </row>
    <row r="192" spans="1:40" x14ac:dyDescent="0.25">
      <c r="A192" s="1"/>
      <c r="B192" s="1"/>
      <c r="C192" s="59"/>
      <c r="D192" s="1"/>
      <c r="AE192" s="1"/>
      <c r="AF192" s="1"/>
      <c r="AG192" s="1"/>
      <c r="AH192" s="1"/>
      <c r="AI192" s="1"/>
      <c r="AJ192" s="1"/>
      <c r="AK192" s="1"/>
      <c r="AL192" s="1"/>
      <c r="AM192" s="1"/>
      <c r="AN192" s="1"/>
    </row>
    <row r="193" spans="1:40" x14ac:dyDescent="0.25">
      <c r="A193" s="1"/>
      <c r="B193" s="1"/>
      <c r="C193" s="59"/>
      <c r="D193" s="1"/>
      <c r="AE193" s="1"/>
      <c r="AF193" s="1"/>
      <c r="AG193" s="1"/>
      <c r="AH193" s="1"/>
      <c r="AI193" s="1"/>
      <c r="AJ193" s="1"/>
      <c r="AK193" s="1"/>
      <c r="AL193" s="1"/>
      <c r="AM193" s="1"/>
      <c r="AN193" s="1"/>
    </row>
    <row r="194" spans="1:40" x14ac:dyDescent="0.25">
      <c r="A194" s="1"/>
      <c r="B194" s="1"/>
      <c r="C194" s="59"/>
      <c r="D194" s="1"/>
      <c r="AE194" s="1"/>
      <c r="AF194" s="1"/>
      <c r="AG194" s="1"/>
      <c r="AH194" s="1"/>
      <c r="AI194" s="1"/>
      <c r="AJ194" s="1"/>
      <c r="AK194" s="1"/>
      <c r="AL194" s="1"/>
      <c r="AM194" s="1"/>
      <c r="AN194" s="1"/>
    </row>
    <row r="195" spans="1:40" x14ac:dyDescent="0.25">
      <c r="A195" s="1"/>
      <c r="B195" s="1"/>
      <c r="C195" s="59"/>
      <c r="D195" s="1"/>
      <c r="AE195" s="1"/>
      <c r="AF195" s="1"/>
      <c r="AG195" s="1"/>
      <c r="AH195" s="1"/>
      <c r="AI195" s="1"/>
      <c r="AJ195" s="1"/>
      <c r="AK195" s="1"/>
      <c r="AL195" s="1"/>
      <c r="AM195" s="1"/>
      <c r="AN195" s="1"/>
    </row>
    <row r="196" spans="1:40" x14ac:dyDescent="0.25">
      <c r="A196" s="1"/>
      <c r="B196" s="1"/>
      <c r="C196" s="59"/>
      <c r="D196" s="1"/>
      <c r="AE196" s="1"/>
      <c r="AF196" s="1"/>
      <c r="AG196" s="1"/>
      <c r="AH196" s="1"/>
      <c r="AI196" s="1"/>
      <c r="AJ196" s="1"/>
      <c r="AK196" s="1"/>
      <c r="AL196" s="1"/>
      <c r="AM196" s="1"/>
      <c r="AN196" s="1"/>
    </row>
  </sheetData>
  <mergeCells count="51">
    <mergeCell ref="B39:AG39"/>
    <mergeCell ref="A40:A41"/>
    <mergeCell ref="B40:B41"/>
    <mergeCell ref="A31:A32"/>
    <mergeCell ref="B31:B32"/>
    <mergeCell ref="A33:A34"/>
    <mergeCell ref="B33:B34"/>
    <mergeCell ref="B35:B38"/>
    <mergeCell ref="A35:A38"/>
    <mergeCell ref="A29:A30"/>
    <mergeCell ref="B29:B30"/>
    <mergeCell ref="A16:A17"/>
    <mergeCell ref="B16:B17"/>
    <mergeCell ref="A22:A23"/>
    <mergeCell ref="B22:B23"/>
    <mergeCell ref="A24:A25"/>
    <mergeCell ref="B24:B25"/>
    <mergeCell ref="A26:A27"/>
    <mergeCell ref="B26:B27"/>
    <mergeCell ref="B28:AG28"/>
    <mergeCell ref="AF4:AG5"/>
    <mergeCell ref="J4:K5"/>
    <mergeCell ref="L4:M5"/>
    <mergeCell ref="N4:O5"/>
    <mergeCell ref="P4:Q5"/>
    <mergeCell ref="C2:S2"/>
    <mergeCell ref="C3:S3"/>
    <mergeCell ref="A4:A6"/>
    <mergeCell ref="B4:B6"/>
    <mergeCell ref="C4:C6"/>
    <mergeCell ref="D4:D5"/>
    <mergeCell ref="E4:E5"/>
    <mergeCell ref="F4:F5"/>
    <mergeCell ref="G4:G5"/>
    <mergeCell ref="H4:I5"/>
    <mergeCell ref="AH35:AH37"/>
    <mergeCell ref="A18:A21"/>
    <mergeCell ref="B18:B20"/>
    <mergeCell ref="R4:S5"/>
    <mergeCell ref="T4:U5"/>
    <mergeCell ref="AH4:AH6"/>
    <mergeCell ref="A8:A11"/>
    <mergeCell ref="B8:B11"/>
    <mergeCell ref="B12:AG12"/>
    <mergeCell ref="A13:A15"/>
    <mergeCell ref="B13:B15"/>
    <mergeCell ref="V4:W5"/>
    <mergeCell ref="X4:Y5"/>
    <mergeCell ref="Z4:AA5"/>
    <mergeCell ref="AB4:AC5"/>
    <mergeCell ref="AD4:AE5"/>
  </mergeCells>
  <pageMargins left="0.70866141732283472" right="0.70866141732283472" top="0.74803149606299213" bottom="0.74803149606299213" header="0.31496062992125984" footer="0.31496062992125984"/>
  <pageSetup paperSize="9" scale="45" orientation="landscape" r:id="rId1"/>
  <ignoredErrors>
    <ignoredError sqref="G7:G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10.ПП</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2026-03-25T09:10:20Z</dcterms:modified>
</cp:coreProperties>
</file>