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40" windowWidth="23256" windowHeight="11616" activeTab="0"/>
  </bookViews>
  <sheets>
    <sheet name="Приложение 2" sheetId="1" r:id="rId1"/>
  </sheets>
  <definedNames>
    <definedName name="_xlnm.Print_Titles" localSheetId="0">'Приложение 2'!$A:$A</definedName>
    <definedName name="_xlnm.Print_Area" localSheetId="0">'Приложение 2'!$A$1:$AE$177</definedName>
  </definedNames>
  <calcPr fullCalcOnLoad="1"/>
</workbook>
</file>

<file path=xl/comments1.xml><?xml version="1.0" encoding="utf-8"?>
<comments xmlns="http://schemas.openxmlformats.org/spreadsheetml/2006/main">
  <authors>
    <author>Логинова Ленара Юлдашевна</author>
  </authors>
  <commentList>
    <comment ref="I82" authorId="0">
      <text>
        <r>
          <rPr>
            <b/>
            <sz val="9"/>
            <rFont val="Tahoma"/>
            <family val="2"/>
          </rPr>
          <t>Логинова Ленара Юлдашевна:</t>
        </r>
        <r>
          <rPr>
            <sz val="9"/>
            <rFont val="Tahoma"/>
            <family val="2"/>
          </rPr>
          <t xml:space="preserve">
касса больше чем план?
</t>
        </r>
      </text>
    </comment>
    <comment ref="B91" authorId="0">
      <text>
        <r>
          <rPr>
            <b/>
            <sz val="9"/>
            <rFont val="Tahoma"/>
            <family val="2"/>
          </rPr>
          <t>Логинова Ленара Юлдашевна:</t>
        </r>
        <r>
          <rPr>
            <sz val="9"/>
            <rFont val="Tahoma"/>
            <family val="2"/>
          </rPr>
          <t xml:space="preserve">
перепроверить планы по месяцам!</t>
        </r>
      </text>
    </comment>
    <comment ref="B117" authorId="0">
      <text>
        <r>
          <rPr>
            <b/>
            <sz val="9"/>
            <rFont val="Tahoma"/>
            <family val="2"/>
          </rPr>
          <t>Логинова Ленара Юлдашевна:</t>
        </r>
        <r>
          <rPr>
            <sz val="9"/>
            <rFont val="Tahoma"/>
            <family val="2"/>
          </rPr>
          <t xml:space="preserve">
2758 </t>
        </r>
      </text>
    </comment>
    <comment ref="B85" authorId="0">
      <text>
        <r>
          <rPr>
            <b/>
            <sz val="11"/>
            <rFont val="Tahoma"/>
            <family val="2"/>
          </rPr>
          <t>Логинова Ленара Юлдашевна:</t>
        </r>
        <r>
          <rPr>
            <sz val="11"/>
            <rFont val="Tahoma"/>
            <family val="2"/>
          </rPr>
          <t xml:space="preserve">
перепроверить планы в разбивке по месяцам</t>
        </r>
      </text>
    </comment>
  </commentList>
</comments>
</file>

<file path=xl/sharedStrings.xml><?xml version="1.0" encoding="utf-8"?>
<sst xmlns="http://schemas.openxmlformats.org/spreadsheetml/2006/main" count="212" uniqueCount="83">
  <si>
    <t>январь</t>
  </si>
  <si>
    <t>февраль</t>
  </si>
  <si>
    <t>март</t>
  </si>
  <si>
    <t>апрель</t>
  </si>
  <si>
    <t>май</t>
  </si>
  <si>
    <t>Мероприятия программы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</si>
  <si>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</si>
  <si>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</si>
  <si>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</si>
  <si>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</si>
  <si>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</si>
  <si>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</si>
  <si>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</si>
  <si>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план </t>
  </si>
  <si>
    <t>тыс.руб.</t>
  </si>
  <si>
    <t>…</t>
  </si>
  <si>
    <t>бюджет города Когалыма</t>
  </si>
  <si>
    <t>федеральный бюджет</t>
  </si>
  <si>
    <t>привлеченные средства</t>
  </si>
  <si>
    <t>Всего</t>
  </si>
  <si>
    <t>дата</t>
  </si>
  <si>
    <t>Задача  1 «…»</t>
  </si>
  <si>
    <t>бюджет Ханты-Мансийского автономного округа - Югры</t>
  </si>
  <si>
    <t>Приложение 1</t>
  </si>
  <si>
    <t>в т.ч. бюджет города Когалыма в части софинансирования</t>
  </si>
  <si>
    <t>План на 2019          год</t>
  </si>
  <si>
    <t>Комплексный план (сетевой график) по реализации муниципальной программы</t>
  </si>
  <si>
    <t>Итого по подпрограмме «…», в том числе</t>
  </si>
  <si>
    <t>Всего по муниципальной программе:</t>
  </si>
  <si>
    <t>(наименование муниципальной программы)</t>
  </si>
  <si>
    <r>
      <t>в том числе по проектам, портфелям проектов автономного округа (в том числе направленные на реализацию национальных и федеральных проектов Российской Федерации)</t>
    </r>
    <r>
      <rPr>
        <sz val="14"/>
        <rFont val="Times New Roman"/>
        <family val="1"/>
      </rPr>
      <t xml:space="preserve"> </t>
    </r>
    <r>
      <rPr>
        <b/>
        <sz val="14"/>
        <rFont val="Times New Roman"/>
        <family val="1"/>
      </rPr>
      <t>*</t>
    </r>
  </si>
  <si>
    <r>
      <t>инвестиции в объекты муниципальной собственности</t>
    </r>
    <r>
      <rPr>
        <sz val="14"/>
        <rFont val="Times New Roman"/>
        <family val="1"/>
      </rPr>
      <t xml:space="preserve"> *</t>
    </r>
  </si>
  <si>
    <t>В том числе проекты, портфели проектов муниципального образования: *</t>
  </si>
  <si>
    <t>в том числе инвестиции в объекты муниципальной собственности *</t>
  </si>
  <si>
    <t>Инвестиции в объекты муниципальной собственности (за исключением инвестиций в объекты муниципальной собственности по проектам, портфелям проектов муниципального образования) *</t>
  </si>
  <si>
    <t>ОСОиСВ</t>
  </si>
  <si>
    <t>МАУ «ИРЦ г.Когалыма»</t>
  </si>
  <si>
    <t>Итого по подпрограмме «Поддержка социально ориентированных некоммерческих организаций города Когалыма», в том числе</t>
  </si>
  <si>
    <t>Подпрограмма II. «Поддержка граждан, внёсших значительный вклад в развитие  гражданского общества»</t>
  </si>
  <si>
    <t>Итого по подпрограмме «Поддержка граждан, внёсших значительный вклад в развитие  гражданского общества», в том числе</t>
  </si>
  <si>
    <t>Подпрограмма III. «Информационная открытость деятельности Администрации города Когалыма»</t>
  </si>
  <si>
    <t xml:space="preserve">
</t>
  </si>
  <si>
    <t>Итого по подпрограмме «Информационная открытость деятельности Администрации города Когалыма», в том числе</t>
  </si>
  <si>
    <t>Итого по подпрограмме "Создание условий для выполнения отдельными структурными подразделениями
Администрации города Когалыма своих полномочий"</t>
  </si>
  <si>
    <t xml:space="preserve">Подпрограмма 1.«Поддержка социально ориентированных некоммерческих организаций города Когалыма»» </t>
  </si>
  <si>
    <t xml:space="preserve">Подпрограмма IV. "Создание условий для выполнения отдельными структурными подразделениями
Администрации города Когалыма своих полномочий"
</t>
  </si>
  <si>
    <r>
      <t>«________</t>
    </r>
    <r>
      <rPr>
        <b/>
        <u val="single"/>
        <sz val="16"/>
        <rFont val="Times New Roman"/>
        <family val="1"/>
      </rPr>
      <t>Развитие институтов гражданского общества города Когалыма</t>
    </r>
    <r>
      <rPr>
        <b/>
        <sz val="16"/>
        <rFont val="Times New Roman"/>
        <family val="1"/>
      </rPr>
      <t>____»</t>
    </r>
  </si>
  <si>
    <t>Руководитель структурного подразделения ____________Анищенко А.А.</t>
  </si>
  <si>
    <r>
      <t xml:space="preserve">1.1.1. </t>
    </r>
    <r>
      <rPr>
        <b/>
        <sz val="14"/>
        <rFont val="Times New Roman"/>
        <family val="1"/>
      </rPr>
      <t xml:space="preserve">«Организация и проведение конкурса социально значимых проектов, направленного на развитие гражданских инициатив в городе Когалыме» </t>
    </r>
  </si>
  <si>
    <r>
      <t>1.1.2.</t>
    </r>
    <r>
      <rPr>
        <b/>
        <sz val="14"/>
        <color indexed="17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«Оказание информационной, организационной, имущественной, консультационно-методической поддержки деятельности социально ориентированных некоммерческих организаций, учреждений и лидеров общественных организаций города Когалыма» (МАУ «ИРЦ г.Когалыма»)
</t>
    </r>
  </si>
  <si>
    <r>
      <t>1.1.3.</t>
    </r>
    <r>
      <rPr>
        <b/>
        <sz val="14"/>
        <color indexed="17"/>
        <rFont val="Times New Roman"/>
        <family val="1"/>
      </rPr>
      <t xml:space="preserve"> </t>
    </r>
    <r>
      <rPr>
        <b/>
        <sz val="14"/>
        <rFont val="Times New Roman"/>
        <family val="1"/>
      </rPr>
      <t>"Обеспечение участия в мероприятиях федерального, окружного, регионального уровней, направленных на развитие добровольческого движения, работников"</t>
    </r>
  </si>
  <si>
    <r>
      <t xml:space="preserve">1.1.4. </t>
    </r>
    <r>
      <rPr>
        <b/>
        <sz val="14"/>
        <rFont val="Times New Roman"/>
        <family val="1"/>
      </rPr>
      <t>"Содействие общественным объединениям, некоммерческим организациям в проведении мероприятий"</t>
    </r>
  </si>
  <si>
    <r>
      <t>1.1.5.</t>
    </r>
    <r>
      <rPr>
        <b/>
        <sz val="14"/>
        <color indexed="17"/>
        <rFont val="Times New Roman"/>
        <family val="1"/>
      </rPr>
      <t xml:space="preserve"> </t>
    </r>
    <r>
      <rPr>
        <b/>
        <sz val="14"/>
        <rFont val="Times New Roman"/>
        <family val="1"/>
      </rPr>
      <t xml:space="preserve"> "Проведение мероприятий (конференций, Гражданских Форумов, семинаров, круглых столов и иных мероприятий) для социально ориентированных некоммерческих организаций"</t>
    </r>
  </si>
  <si>
    <t xml:space="preserve">2.1. «Организация и проведение городского конкурса на присуждение премии «Общественное признание» (3)»
</t>
  </si>
  <si>
    <t xml:space="preserve">3.1.«Реализация взаимодействия с городскими  средствами массовой информации (4)» </t>
  </si>
  <si>
    <t>3.1.1. «Освещение деятельности структурных подразделений Администрации города Когалыма в телевизионных эфирах»</t>
  </si>
  <si>
    <t>3.1.2. "Обеспечение деятельности муниципального казённого учреждения «Редакция газеты «Когалымский вестник»</t>
  </si>
  <si>
    <t>4.1. "Обеспечение деятельности структурных подразделений Администрации города Когалыма" (1)</t>
  </si>
  <si>
    <t>4.1.1. "Обеспечение деятельности отдела по связям с общественностью и  социальным вопросам Администрации города Когалыма"</t>
  </si>
  <si>
    <t>4.1.2 "Обеспечение деятельности сектора пресс-службы Администрации города Когалыма"</t>
  </si>
  <si>
    <t xml:space="preserve">1.1. «Поддержка социально ориентированных некоммерческих организаций (2)»
</t>
  </si>
  <si>
    <t>Задача 1.  Обеспечение поддержки гражданских инициатив</t>
  </si>
  <si>
    <t xml:space="preserve">Задача: 3. Обеспечение информационной открытости деятельности Администрации города Когалыма
и эффективного информационного взаимодействия власти и общества
</t>
  </si>
  <si>
    <t>Задача 4. Организационное обеспечение реализации муниципальной программы посредством осуществления отдельными структурными подразделениями Администрации города Когалыма своих полномочий</t>
  </si>
  <si>
    <t>кассовый расход</t>
  </si>
  <si>
    <t>Ответственный за составление сетевого графика Подворчан О.В. , 93-620</t>
  </si>
  <si>
    <t xml:space="preserve">График сформирован на основании данных, представленных исполнителями </t>
  </si>
  <si>
    <t>к текущему году</t>
  </si>
  <si>
    <t>на отчётную дату</t>
  </si>
  <si>
    <t xml:space="preserve">    Задача 2. Привлечение общественного внимания к деятельности и заслугам отдельных граждан, проживающих или работающих на территории города Когалыма, выражение общественного признания их заслуг</t>
  </si>
  <si>
    <t xml:space="preserve"> 28 февраля и 21 марта проведены сеинары по теме: "Создание, регистрация , реорганизация, ликвидацияНКО. Судебная практика ликвидации НКО", "Внесение изменений в уставные документы НКО в соответствии с законодательством РФ, регулирующих деятельность НКО.  Семинары для лидеров общественных объединений проводятся в рамках проекта  «Школа актива НКО» (приобретение канцелярских товаров и продуктов питания ) </t>
  </si>
  <si>
    <t>Должно быть по МП всего</t>
  </si>
  <si>
    <t>Ежемесячно ООО "Медиа-холдинг "Западная Сибирь" осуществлялось производство и размещение заказных сюжетов. Ежемесячно объем эфирного времени составляет  - 10,292 минуты.</t>
  </si>
  <si>
    <t>План на отчетную дату 01.10.2019</t>
  </si>
  <si>
    <t>Профинансировано на 01.10.2019</t>
  </si>
  <si>
    <t>Кассовый расход на  отчетную дату 01.10.2019</t>
  </si>
  <si>
    <t>0.00</t>
  </si>
  <si>
    <t xml:space="preserve">Неисполнение составило 84,06 тыс.рублей </t>
  </si>
  <si>
    <t>Остаток неиспользованных средств на 1 сентября  составил  1155,24 тыс.рублей образовался по причине сложившихся отклониений планов от фактических затрат, связанных с выплатой заработной платы сотрудникам ( больничные листы, внешнее совместительство, отсутствие у сотрудника права на начисление  процентной надбавки к заработной плате, работа в режиме неполного рабочего варемени) ; остаткам средств в связи с тем, что оплата расходов по договорам ГПХ по гонорарам привлечённым авторам  (сложилась экономия );  по закупке канцелярских товаров (средства будут освоены до конца года);  по фактическим расходам на оплату командировочных расходов в текущем периоде; остаток денежных средств  по фактическим затратам на услуги связи теплоснабжения, электронэнергии с февраля по июнь 2019.</t>
  </si>
  <si>
    <t xml:space="preserve">Расхождение планов от фактических показателей состаляет  1155, 24 тыс.рублей </t>
  </si>
  <si>
    <t>неисполнение в рамках мероприятия 4.1 составляет 986,26 тыс.руб</t>
  </si>
  <si>
    <t>Отклонение по заработной плате составляет  902,19 тыс.рублей . Возникло вследствие расхождения планов-фактов  по выплате заработной платы (выплаты премий по итогам года,больничные листы)</t>
  </si>
  <si>
    <t>В целом по программе нереализовано финансовых средств  за период январь-сентябрь в сумме  2141,51 тыс.руб (заработная плата, расходы учреждения "Редакция газеты")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</si>
</sst>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#,##0.0_ ;[Red]\-#,##0.0\ "/>
    <numFmt numFmtId="174" formatCode="#,##0_ ;[Red]\-#,##0\ "/>
    <numFmt numFmtId="175" formatCode="#,##0.0"/>
    <numFmt numFmtId="176" formatCode="#,##0.00_ ;[Red]\-#,##0.00\ "/>
    <numFmt numFmtId="177" formatCode="0.0%"/>
    <numFmt numFmtId="178" formatCode="0.0"/>
    <numFmt numFmtId="179" formatCode="#,##0_р_."/>
    <numFmt numFmtId="180" formatCode="#,##0.0_р_."/>
    <numFmt numFmtId="181" formatCode="#,##0.00_р_."/>
    <numFmt numFmtId="182" formatCode="_(* #,##0.000_);_(* \(#,##0.000\);_(* &quot;-&quot;??_);_(@_)"/>
    <numFmt numFmtId="183" formatCode="_(* #,##0.0_);_(* \(#,##0.0\);_(* &quot;-&quot;??_);_(@_)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#,##0.000_ ;[Red]\-#,##0.000\ "/>
    <numFmt numFmtId="189" formatCode="#,##0.0000_ ;[Red]\-#,##0.0000\ "/>
    <numFmt numFmtId="190" formatCode="#,##0.00;[Red]\-#,##0.00;0.00"/>
    <numFmt numFmtId="191" formatCode="000"/>
    <numFmt numFmtId="192" formatCode="00\.00\.000"/>
    <numFmt numFmtId="193" formatCode="00\.00\.00"/>
    <numFmt numFmtId="194" formatCode="0\.00"/>
    <numFmt numFmtId="195" formatCode="000\.00\.0000"/>
    <numFmt numFmtId="196" formatCode="000\.00\.00"/>
    <numFmt numFmtId="197" formatCode="0000"/>
    <numFmt numFmtId="198" formatCode="000\.00\.000\.0"/>
    <numFmt numFmtId="199" formatCode="00\.00\.0"/>
    <numFmt numFmtId="200" formatCode="0.000"/>
  </numFmts>
  <fonts count="64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20"/>
      <name val="Times New Roman"/>
      <family val="1"/>
    </font>
    <font>
      <b/>
      <i/>
      <sz val="14"/>
      <name val="Times New Roman"/>
      <family val="1"/>
    </font>
    <font>
      <b/>
      <sz val="16"/>
      <name val="Times New Roman"/>
      <family val="1"/>
    </font>
    <font>
      <b/>
      <sz val="15"/>
      <name val="Times New Roman"/>
      <family val="1"/>
    </font>
    <font>
      <sz val="13"/>
      <name val="Times New Roman"/>
      <family val="1"/>
    </font>
    <font>
      <sz val="16"/>
      <name val="Times New Roman"/>
      <family val="1"/>
    </font>
    <font>
      <sz val="8"/>
      <name val="Arial Cyr"/>
      <family val="0"/>
    </font>
    <font>
      <b/>
      <u val="single"/>
      <sz val="16"/>
      <name val="Times New Roman"/>
      <family val="1"/>
    </font>
    <font>
      <b/>
      <sz val="14"/>
      <color indexed="17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i/>
      <sz val="14"/>
      <name val="Times New Roman"/>
      <family val="1"/>
    </font>
    <font>
      <b/>
      <sz val="11"/>
      <name val="Tahoma"/>
      <family val="2"/>
    </font>
    <font>
      <sz val="11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10"/>
      <name val="Times New Roman"/>
      <family val="1"/>
    </font>
    <font>
      <sz val="12"/>
      <color indexed="10"/>
      <name val="Times New Roman"/>
      <family val="1"/>
    </font>
    <font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rgb="FFFF0000"/>
      <name val="Times New Roman"/>
      <family val="1"/>
    </font>
    <font>
      <sz val="12"/>
      <color rgb="FFFF0000"/>
      <name val="Times New Roman"/>
      <family val="1"/>
    </font>
    <font>
      <sz val="14"/>
      <color rgb="FFFF0000"/>
      <name val="Times New Roman"/>
      <family val="1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5999634265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41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218">
    <xf numFmtId="0" fontId="0" fillId="0" borderId="0" xfId="0" applyAlignment="1">
      <alignment/>
    </xf>
    <xf numFmtId="0" fontId="3" fillId="0" borderId="0" xfId="0" applyFont="1" applyFill="1" applyAlignment="1">
      <alignment vertical="center" wrapText="1"/>
    </xf>
    <xf numFmtId="173" fontId="4" fillId="0" borderId="10" xfId="0" applyNumberFormat="1" applyFont="1" applyFill="1" applyBorder="1" applyAlignment="1" applyProtection="1">
      <alignment vertical="center" wrapText="1"/>
      <protection/>
    </xf>
    <xf numFmtId="0" fontId="5" fillId="0" borderId="10" xfId="0" applyFont="1" applyFill="1" applyBorder="1" applyAlignment="1">
      <alignment horizontal="justify" wrapText="1"/>
    </xf>
    <xf numFmtId="0" fontId="4" fillId="0" borderId="10" xfId="0" applyFont="1" applyFill="1" applyBorder="1" applyAlignment="1">
      <alignment horizontal="justify" wrapText="1"/>
    </xf>
    <xf numFmtId="0" fontId="3" fillId="0" borderId="0" xfId="0" applyFont="1" applyFill="1" applyAlignment="1">
      <alignment horizontal="justify" vertical="center" wrapText="1"/>
    </xf>
    <xf numFmtId="173" fontId="3" fillId="0" borderId="0" xfId="0" applyNumberFormat="1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173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73" fontId="5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74" fontId="5" fillId="0" borderId="10" xfId="0" applyNumberFormat="1" applyFont="1" applyFill="1" applyBorder="1" applyAlignment="1">
      <alignment horizontal="center" vertical="center" wrapText="1"/>
    </xf>
    <xf numFmtId="174" fontId="3" fillId="0" borderId="0" xfId="0" applyNumberFormat="1" applyFont="1" applyFill="1" applyAlignment="1">
      <alignment vertical="center" wrapText="1"/>
    </xf>
    <xf numFmtId="49" fontId="4" fillId="0" borderId="10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5" fillId="0" borderId="10" xfId="0" applyFont="1" applyFill="1" applyBorder="1" applyAlignment="1" applyProtection="1">
      <alignment horizontal="justify" wrapText="1"/>
      <protection/>
    </xf>
    <xf numFmtId="0" fontId="3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49" fontId="4" fillId="0" borderId="10" xfId="0" applyNumberFormat="1" applyFont="1" applyFill="1" applyBorder="1" applyAlignment="1" applyProtection="1">
      <alignment vertical="center"/>
      <protection locked="0"/>
    </xf>
    <xf numFmtId="173" fontId="5" fillId="0" borderId="0" xfId="0" applyNumberFormat="1" applyFont="1" applyFill="1" applyAlignment="1">
      <alignment vertical="center" wrapText="1"/>
    </xf>
    <xf numFmtId="0" fontId="5" fillId="0" borderId="10" xfId="0" applyFont="1" applyFill="1" applyBorder="1" applyAlignment="1">
      <alignment horizontal="left" wrapText="1"/>
    </xf>
    <xf numFmtId="173" fontId="10" fillId="0" borderId="0" xfId="0" applyNumberFormat="1" applyFont="1" applyFill="1" applyAlignment="1">
      <alignment horizontal="left" vertical="top" wrapText="1"/>
    </xf>
    <xf numFmtId="173" fontId="10" fillId="0" borderId="0" xfId="0" applyNumberFormat="1" applyFont="1" applyFill="1" applyAlignment="1">
      <alignment vertical="center" wrapText="1"/>
    </xf>
    <xf numFmtId="0" fontId="4" fillId="0" borderId="10" xfId="0" applyFont="1" applyFill="1" applyBorder="1" applyAlignment="1">
      <alignment horizontal="left" wrapText="1"/>
    </xf>
    <xf numFmtId="0" fontId="6" fillId="0" borderId="0" xfId="0" applyFont="1" applyFill="1" applyAlignment="1">
      <alignment horizontal="justify"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Border="1" applyAlignment="1">
      <alignment horizontal="justify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center" wrapText="1"/>
    </xf>
    <xf numFmtId="2" fontId="10" fillId="0" borderId="0" xfId="0" applyNumberFormat="1" applyFont="1" applyAlignment="1">
      <alignment/>
    </xf>
    <xf numFmtId="176" fontId="4" fillId="0" borderId="10" xfId="0" applyNumberFormat="1" applyFont="1" applyFill="1" applyBorder="1" applyAlignment="1" applyProtection="1">
      <alignment horizontal="center" vertical="center" wrapText="1"/>
      <protection/>
    </xf>
    <xf numFmtId="173" fontId="4" fillId="0" borderId="10" xfId="0" applyNumberFormat="1" applyFont="1" applyFill="1" applyBorder="1" applyAlignment="1" applyProtection="1">
      <alignment horizontal="center" vertical="center" wrapText="1"/>
      <protection/>
    </xf>
    <xf numFmtId="2" fontId="5" fillId="0" borderId="10" xfId="0" applyNumberFormat="1" applyFont="1" applyFill="1" applyBorder="1" applyAlignment="1">
      <alignment horizontal="center" wrapText="1"/>
    </xf>
    <xf numFmtId="2" fontId="5" fillId="0" borderId="10" xfId="0" applyNumberFormat="1" applyFont="1" applyFill="1" applyBorder="1" applyAlignment="1" applyProtection="1">
      <alignment horizontal="center" vertical="center" wrapText="1"/>
      <protection/>
    </xf>
    <xf numFmtId="2" fontId="5" fillId="0" borderId="10" xfId="0" applyNumberFormat="1" applyFont="1" applyFill="1" applyBorder="1" applyAlignment="1" applyProtection="1">
      <alignment horizontal="center" wrapText="1"/>
      <protection/>
    </xf>
    <xf numFmtId="2" fontId="4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2" fontId="5" fillId="0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wrapText="1"/>
    </xf>
    <xf numFmtId="0" fontId="4" fillId="33" borderId="10" xfId="0" applyFont="1" applyFill="1" applyBorder="1" applyAlignment="1">
      <alignment horizontal="justify" wrapText="1"/>
    </xf>
    <xf numFmtId="0" fontId="5" fillId="33" borderId="10" xfId="0" applyFont="1" applyFill="1" applyBorder="1" applyAlignment="1">
      <alignment horizontal="justify" wrapText="1"/>
    </xf>
    <xf numFmtId="0" fontId="5" fillId="33" borderId="10" xfId="0" applyFont="1" applyFill="1" applyBorder="1" applyAlignment="1">
      <alignment horizontal="left" wrapText="1"/>
    </xf>
    <xf numFmtId="176" fontId="4" fillId="2" borderId="10" xfId="0" applyNumberFormat="1" applyFont="1" applyFill="1" applyBorder="1" applyAlignment="1" applyProtection="1">
      <alignment horizontal="center" vertical="center" wrapText="1"/>
      <protection/>
    </xf>
    <xf numFmtId="0" fontId="4" fillId="8" borderId="10" xfId="0" applyFont="1" applyFill="1" applyBorder="1" applyAlignment="1">
      <alignment horizontal="justify" wrapText="1"/>
    </xf>
    <xf numFmtId="176" fontId="4" fillId="8" borderId="10" xfId="0" applyNumberFormat="1" applyFont="1" applyFill="1" applyBorder="1" applyAlignment="1" applyProtection="1">
      <alignment horizontal="center" vertical="center" wrapText="1"/>
      <protection/>
    </xf>
    <xf numFmtId="2" fontId="4" fillId="8" borderId="10" xfId="0" applyNumberFormat="1" applyFont="1" applyFill="1" applyBorder="1" applyAlignment="1">
      <alignment horizontal="center" wrapText="1"/>
    </xf>
    <xf numFmtId="2" fontId="4" fillId="8" borderId="10" xfId="0" applyNumberFormat="1" applyFont="1" applyFill="1" applyBorder="1" applyAlignment="1" applyProtection="1">
      <alignment horizontal="center" vertical="center" wrapText="1"/>
      <protection/>
    </xf>
    <xf numFmtId="0" fontId="4" fillId="8" borderId="10" xfId="0" applyFont="1" applyFill="1" applyBorder="1" applyAlignment="1">
      <alignment horizontal="left" wrapText="1"/>
    </xf>
    <xf numFmtId="0" fontId="4" fillId="2" borderId="10" xfId="0" applyFont="1" applyFill="1" applyBorder="1" applyAlignment="1" applyProtection="1">
      <alignment vertical="center" wrapText="1"/>
      <protection/>
    </xf>
    <xf numFmtId="2" fontId="4" fillId="2" borderId="10" xfId="0" applyNumberFormat="1" applyFont="1" applyFill="1" applyBorder="1" applyAlignment="1">
      <alignment horizontal="center" vertical="center"/>
    </xf>
    <xf numFmtId="173" fontId="4" fillId="2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>
      <alignment horizontal="left" vertical="center" wrapText="1"/>
    </xf>
    <xf numFmtId="173" fontId="5" fillId="0" borderId="0" xfId="0" applyNumberFormat="1" applyFont="1" applyFill="1" applyAlignment="1">
      <alignment horizontal="right" wrapText="1"/>
    </xf>
    <xf numFmtId="173" fontId="4" fillId="0" borderId="11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11" xfId="0" applyFont="1" applyFill="1" applyBorder="1" applyAlignment="1">
      <alignment vertical="center" wrapText="1"/>
    </xf>
    <xf numFmtId="173" fontId="3" fillId="0" borderId="11" xfId="0" applyNumberFormat="1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173" fontId="3" fillId="0" borderId="10" xfId="0" applyNumberFormat="1" applyFont="1" applyFill="1" applyBorder="1" applyAlignment="1">
      <alignment horizontal="center" vertical="center" wrapText="1"/>
    </xf>
    <xf numFmtId="176" fontId="4" fillId="34" borderId="10" xfId="0" applyNumberFormat="1" applyFont="1" applyFill="1" applyBorder="1" applyAlignment="1" applyProtection="1">
      <alignment horizontal="center" vertical="center" wrapText="1"/>
      <protection/>
    </xf>
    <xf numFmtId="2" fontId="4" fillId="8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top" wrapText="1"/>
    </xf>
    <xf numFmtId="2" fontId="4" fillId="0" borderId="10" xfId="0" applyNumberFormat="1" applyFont="1" applyBorder="1" applyAlignment="1">
      <alignment horizontal="center" vertical="top"/>
    </xf>
    <xf numFmtId="176" fontId="4" fillId="0" borderId="10" xfId="0" applyNumberFormat="1" applyFont="1" applyFill="1" applyBorder="1" applyAlignment="1" applyProtection="1">
      <alignment horizontal="center" vertical="top" wrapText="1"/>
      <protection/>
    </xf>
    <xf numFmtId="173" fontId="4" fillId="0" borderId="10" xfId="0" applyNumberFormat="1" applyFont="1" applyFill="1" applyBorder="1" applyAlignment="1" applyProtection="1">
      <alignment horizontal="center" vertical="top" wrapText="1"/>
      <protection/>
    </xf>
    <xf numFmtId="0" fontId="4" fillId="0" borderId="10" xfId="0" applyFont="1" applyFill="1" applyBorder="1" applyAlignment="1">
      <alignment horizontal="center" vertical="top" wrapText="1"/>
    </xf>
    <xf numFmtId="2" fontId="4" fillId="0" borderId="10" xfId="0" applyNumberFormat="1" applyFont="1" applyFill="1" applyBorder="1" applyAlignment="1">
      <alignment horizontal="center" vertical="top" wrapText="1"/>
    </xf>
    <xf numFmtId="173" fontId="4" fillId="34" borderId="10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Font="1" applyFill="1" applyBorder="1" applyAlignment="1">
      <alignment horizontal="center" vertical="top" wrapText="1"/>
    </xf>
    <xf numFmtId="2" fontId="5" fillId="0" borderId="10" xfId="0" applyNumberFormat="1" applyFont="1" applyBorder="1" applyAlignment="1">
      <alignment horizontal="center" vertical="top"/>
    </xf>
    <xf numFmtId="176" fontId="5" fillId="0" borderId="10" xfId="0" applyNumberFormat="1" applyFont="1" applyFill="1" applyBorder="1" applyAlignment="1" applyProtection="1">
      <alignment horizontal="center" vertical="top" wrapText="1"/>
      <protection/>
    </xf>
    <xf numFmtId="173" fontId="5" fillId="0" borderId="10" xfId="0" applyNumberFormat="1" applyFont="1" applyFill="1" applyBorder="1" applyAlignment="1" applyProtection="1">
      <alignment horizontal="center" vertical="top" wrapText="1"/>
      <protection/>
    </xf>
    <xf numFmtId="2" fontId="5" fillId="0" borderId="10" xfId="0" applyNumberFormat="1" applyFont="1" applyFill="1" applyBorder="1" applyAlignment="1">
      <alignment horizontal="center" vertical="top" wrapText="1"/>
    </xf>
    <xf numFmtId="2" fontId="4" fillId="33" borderId="10" xfId="0" applyNumberFormat="1" applyFont="1" applyFill="1" applyBorder="1" applyAlignment="1">
      <alignment horizontal="center" vertical="top" wrapText="1"/>
    </xf>
    <xf numFmtId="2" fontId="5" fillId="33" borderId="10" xfId="0" applyNumberFormat="1" applyFont="1" applyFill="1" applyBorder="1" applyAlignment="1">
      <alignment horizontal="center" vertical="top" wrapText="1"/>
    </xf>
    <xf numFmtId="2" fontId="5" fillId="0" borderId="10" xfId="0" applyNumberFormat="1" applyFont="1" applyFill="1" applyBorder="1" applyAlignment="1" applyProtection="1">
      <alignment horizontal="center" vertical="top" wrapText="1"/>
      <protection/>
    </xf>
    <xf numFmtId="2" fontId="5" fillId="33" borderId="10" xfId="0" applyNumberFormat="1" applyFont="1" applyFill="1" applyBorder="1" applyAlignment="1" applyProtection="1">
      <alignment horizontal="center" vertical="top" wrapText="1"/>
      <protection/>
    </xf>
    <xf numFmtId="0" fontId="4" fillId="0" borderId="13" xfId="0" applyFont="1" applyFill="1" applyBorder="1" applyAlignment="1">
      <alignment horizontal="center" vertical="top" wrapText="1"/>
    </xf>
    <xf numFmtId="176" fontId="4" fillId="0" borderId="10" xfId="0" applyNumberFormat="1" applyFont="1" applyBorder="1" applyAlignment="1">
      <alignment horizontal="center" vertical="top"/>
    </xf>
    <xf numFmtId="0" fontId="2" fillId="0" borderId="11" xfId="0" applyFont="1" applyFill="1" applyBorder="1" applyAlignment="1">
      <alignment horizontal="center" vertical="top" wrapText="1"/>
    </xf>
    <xf numFmtId="176" fontId="5" fillId="0" borderId="0" xfId="0" applyNumberFormat="1" applyFont="1" applyFill="1" applyBorder="1" applyAlignment="1" applyProtection="1">
      <alignment horizontal="center" vertical="top" wrapText="1"/>
      <protection/>
    </xf>
    <xf numFmtId="2" fontId="5" fillId="0" borderId="0" xfId="0" applyNumberFormat="1" applyFont="1" applyAlignment="1">
      <alignment horizontal="center" vertical="top"/>
    </xf>
    <xf numFmtId="0" fontId="2" fillId="0" borderId="14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2" fontId="4" fillId="0" borderId="10" xfId="0" applyNumberFormat="1" applyFont="1" applyFill="1" applyBorder="1" applyAlignment="1" applyProtection="1">
      <alignment horizontal="center" vertical="top" wrapText="1"/>
      <protection/>
    </xf>
    <xf numFmtId="0" fontId="4" fillId="2" borderId="10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vertical="top" wrapText="1"/>
    </xf>
    <xf numFmtId="2" fontId="5" fillId="0" borderId="13" xfId="0" applyNumberFormat="1" applyFont="1" applyFill="1" applyBorder="1" applyAlignment="1">
      <alignment horizontal="center" vertical="top" wrapText="1"/>
    </xf>
    <xf numFmtId="2" fontId="5" fillId="0" borderId="13" xfId="0" applyNumberFormat="1" applyFont="1" applyFill="1" applyBorder="1" applyAlignment="1" applyProtection="1">
      <alignment horizontal="center" vertical="top" wrapText="1"/>
      <protection/>
    </xf>
    <xf numFmtId="4" fontId="5" fillId="0" borderId="11" xfId="0" applyNumberFormat="1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4" fontId="5" fillId="0" borderId="10" xfId="0" applyNumberFormat="1" applyFont="1" applyBorder="1" applyAlignment="1">
      <alignment horizontal="center" vertical="top" wrapText="1"/>
    </xf>
    <xf numFmtId="2" fontId="5" fillId="0" borderId="10" xfId="0" applyNumberFormat="1" applyFont="1" applyBorder="1" applyAlignment="1">
      <alignment horizontal="center" vertical="top" wrapText="1"/>
    </xf>
    <xf numFmtId="2" fontId="5" fillId="0" borderId="11" xfId="0" applyNumberFormat="1" applyFont="1" applyFill="1" applyBorder="1" applyAlignment="1">
      <alignment horizontal="center" vertical="top" wrapText="1"/>
    </xf>
    <xf numFmtId="0" fontId="60" fillId="0" borderId="0" xfId="0" applyFont="1" applyFill="1" applyAlignment="1">
      <alignment horizontal="justify" vertical="center" wrapText="1"/>
    </xf>
    <xf numFmtId="2" fontId="2" fillId="0" borderId="0" xfId="0" applyNumberFormat="1" applyFont="1" applyFill="1" applyBorder="1" applyAlignment="1">
      <alignment vertical="center" wrapText="1"/>
    </xf>
    <xf numFmtId="2" fontId="5" fillId="33" borderId="10" xfId="0" applyNumberFormat="1" applyFont="1" applyFill="1" applyBorder="1" applyAlignment="1">
      <alignment horizontal="center" vertical="top"/>
    </xf>
    <xf numFmtId="0" fontId="4" fillId="35" borderId="10" xfId="0" applyFont="1" applyFill="1" applyBorder="1" applyAlignment="1">
      <alignment wrapText="1"/>
    </xf>
    <xf numFmtId="2" fontId="4" fillId="35" borderId="10" xfId="0" applyNumberFormat="1" applyFont="1" applyFill="1" applyBorder="1" applyAlignment="1">
      <alignment horizontal="center"/>
    </xf>
    <xf numFmtId="2" fontId="4" fillId="35" borderId="10" xfId="0" applyNumberFormat="1" applyFont="1" applyFill="1" applyBorder="1" applyAlignment="1" applyProtection="1">
      <alignment horizontal="center" vertical="center" wrapText="1"/>
      <protection/>
    </xf>
    <xf numFmtId="0" fontId="5" fillId="35" borderId="10" xfId="0" applyFont="1" applyFill="1" applyBorder="1" applyAlignment="1">
      <alignment horizontal="justify" wrapText="1"/>
    </xf>
    <xf numFmtId="2" fontId="5" fillId="35" borderId="10" xfId="0" applyNumberFormat="1" applyFont="1" applyFill="1" applyBorder="1" applyAlignment="1">
      <alignment horizontal="center" wrapText="1"/>
    </xf>
    <xf numFmtId="2" fontId="5" fillId="35" borderId="10" xfId="0" applyNumberFormat="1" applyFont="1" applyFill="1" applyBorder="1" applyAlignment="1" applyProtection="1">
      <alignment horizontal="center" vertical="center" wrapText="1"/>
      <protection/>
    </xf>
    <xf numFmtId="0" fontId="5" fillId="35" borderId="10" xfId="0" applyFont="1" applyFill="1" applyBorder="1" applyAlignment="1">
      <alignment horizontal="left" wrapText="1"/>
    </xf>
    <xf numFmtId="176" fontId="5" fillId="35" borderId="10" xfId="0" applyNumberFormat="1" applyFont="1" applyFill="1" applyBorder="1" applyAlignment="1" applyProtection="1">
      <alignment horizontal="center" vertical="center" wrapText="1"/>
      <protection/>
    </xf>
    <xf numFmtId="2" fontId="5" fillId="0" borderId="10" xfId="0" applyNumberFormat="1" applyFont="1" applyBorder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2" fontId="4" fillId="35" borderId="10" xfId="0" applyNumberFormat="1" applyFont="1" applyFill="1" applyBorder="1" applyAlignment="1">
      <alignment horizontal="center" vertical="center"/>
    </xf>
    <xf numFmtId="2" fontId="4" fillId="2" borderId="10" xfId="0" applyNumberFormat="1" applyFont="1" applyFill="1" applyBorder="1" applyAlignment="1">
      <alignment horizontal="center" vertical="center" wrapText="1"/>
    </xf>
    <xf numFmtId="2" fontId="4" fillId="2" borderId="10" xfId="0" applyNumberFormat="1" applyFont="1" applyFill="1" applyBorder="1" applyAlignment="1" applyProtection="1">
      <alignment horizontal="center" vertical="center" wrapText="1"/>
      <protection/>
    </xf>
    <xf numFmtId="0" fontId="4" fillId="2" borderId="10" xfId="0" applyFont="1" applyFill="1" applyBorder="1" applyAlignment="1">
      <alignment horizontal="center" vertical="center" wrapText="1"/>
    </xf>
    <xf numFmtId="2" fontId="4" fillId="34" borderId="10" xfId="0" applyNumberFormat="1" applyFont="1" applyFill="1" applyBorder="1" applyAlignment="1">
      <alignment horizontal="center" vertical="center" wrapText="1"/>
    </xf>
    <xf numFmtId="2" fontId="4" fillId="34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top" wrapText="1"/>
    </xf>
    <xf numFmtId="173" fontId="4" fillId="36" borderId="10" xfId="0" applyNumberFormat="1" applyFont="1" applyFill="1" applyBorder="1" applyAlignment="1" applyProtection="1">
      <alignment horizontal="center" vertical="center" wrapText="1"/>
      <protection/>
    </xf>
    <xf numFmtId="176" fontId="4" fillId="0" borderId="10" xfId="0" applyNumberFormat="1" applyFont="1" applyFill="1" applyBorder="1" applyAlignment="1">
      <alignment horizontal="center" vertical="top" wrapText="1"/>
    </xf>
    <xf numFmtId="2" fontId="4" fillId="34" borderId="10" xfId="0" applyNumberFormat="1" applyFont="1" applyFill="1" applyBorder="1" applyAlignment="1">
      <alignment horizontal="center" vertical="top"/>
    </xf>
    <xf numFmtId="2" fontId="4" fillId="34" borderId="10" xfId="0" applyNumberFormat="1" applyFont="1" applyFill="1" applyBorder="1" applyAlignment="1">
      <alignment horizontal="center" vertical="top" wrapText="1"/>
    </xf>
    <xf numFmtId="2" fontId="4" fillId="0" borderId="10" xfId="0" applyNumberFormat="1" applyFont="1" applyFill="1" applyBorder="1" applyAlignment="1" applyProtection="1">
      <alignment horizontal="center" vertical="center" wrapText="1"/>
      <protection/>
    </xf>
    <xf numFmtId="176" fontId="5" fillId="0" borderId="10" xfId="0" applyNumberFormat="1" applyFont="1" applyFill="1" applyBorder="1" applyAlignment="1" applyProtection="1">
      <alignment horizontal="center" vertical="center" wrapText="1"/>
      <protection/>
    </xf>
    <xf numFmtId="173" fontId="4" fillId="34" borderId="10" xfId="0" applyNumberFormat="1" applyFont="1" applyFill="1" applyBorder="1" applyAlignment="1" applyProtection="1">
      <alignment horizontal="center" vertical="center" wrapText="1"/>
      <protection/>
    </xf>
    <xf numFmtId="176" fontId="2" fillId="0" borderId="0" xfId="0" applyNumberFormat="1" applyFont="1" applyFill="1" applyBorder="1" applyAlignment="1">
      <alignment vertical="center" wrapText="1"/>
    </xf>
    <xf numFmtId="0" fontId="17" fillId="0" borderId="10" xfId="0" applyFont="1" applyFill="1" applyBorder="1" applyAlignment="1">
      <alignment horizontal="center" vertical="top" wrapText="1"/>
    </xf>
    <xf numFmtId="0" fontId="61" fillId="0" borderId="0" xfId="0" applyFont="1" applyFill="1" applyAlignment="1">
      <alignment horizontal="justify" vertical="center" wrapText="1"/>
    </xf>
    <xf numFmtId="0" fontId="62" fillId="37" borderId="0" xfId="0" applyFont="1" applyFill="1" applyAlignment="1">
      <alignment horizontal="left" vertical="center" wrapText="1"/>
    </xf>
    <xf numFmtId="176" fontId="4" fillId="33" borderId="10" xfId="0" applyNumberFormat="1" applyFont="1" applyFill="1" applyBorder="1" applyAlignment="1" applyProtection="1">
      <alignment horizontal="center" vertical="top" wrapText="1"/>
      <protection/>
    </xf>
    <xf numFmtId="176" fontId="5" fillId="33" borderId="10" xfId="0" applyNumberFormat="1" applyFont="1" applyFill="1" applyBorder="1" applyAlignment="1" applyProtection="1">
      <alignment horizontal="center" vertical="top" wrapText="1"/>
      <protection/>
    </xf>
    <xf numFmtId="2" fontId="4" fillId="33" borderId="10" xfId="0" applyNumberFormat="1" applyFont="1" applyFill="1" applyBorder="1" applyAlignment="1" applyProtection="1">
      <alignment horizontal="center" vertical="center" wrapText="1"/>
      <protection/>
    </xf>
    <xf numFmtId="2" fontId="5" fillId="33" borderId="10" xfId="0" applyNumberFormat="1" applyFont="1" applyFill="1" applyBorder="1" applyAlignment="1" applyProtection="1">
      <alignment horizontal="center" vertical="center" wrapText="1"/>
      <protection/>
    </xf>
    <xf numFmtId="176" fontId="5" fillId="33" borderId="10" xfId="0" applyNumberFormat="1" applyFont="1" applyFill="1" applyBorder="1" applyAlignment="1" applyProtection="1">
      <alignment horizontal="center" vertical="center" wrapText="1"/>
      <protection/>
    </xf>
    <xf numFmtId="2" fontId="5" fillId="0" borderId="10" xfId="0" applyNumberFormat="1" applyFont="1" applyFill="1" applyBorder="1" applyAlignment="1">
      <alignment horizontal="center" vertical="top"/>
    </xf>
    <xf numFmtId="2" fontId="5" fillId="33" borderId="13" xfId="0" applyNumberFormat="1" applyFont="1" applyFill="1" applyBorder="1" applyAlignment="1" applyProtection="1">
      <alignment horizontal="center" vertical="top" wrapText="1"/>
      <protection/>
    </xf>
    <xf numFmtId="4" fontId="4" fillId="33" borderId="10" xfId="0" applyNumberFormat="1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top"/>
    </xf>
    <xf numFmtId="2" fontId="5" fillId="33" borderId="10" xfId="0" applyNumberFormat="1" applyFont="1" applyFill="1" applyBorder="1" applyAlignment="1">
      <alignment horizontal="center"/>
    </xf>
    <xf numFmtId="176" fontId="5" fillId="33" borderId="10" xfId="0" applyNumberFormat="1" applyFont="1" applyFill="1" applyBorder="1" applyAlignment="1">
      <alignment horizontal="center" wrapText="1"/>
    </xf>
    <xf numFmtId="176" fontId="5" fillId="33" borderId="10" xfId="0" applyNumberFormat="1" applyFont="1" applyFill="1" applyBorder="1" applyAlignment="1" applyProtection="1">
      <alignment horizontal="center" wrapText="1"/>
      <protection/>
    </xf>
    <xf numFmtId="173" fontId="4" fillId="38" borderId="10" xfId="0" applyNumberFormat="1" applyFont="1" applyFill="1" applyBorder="1" applyAlignment="1" applyProtection="1">
      <alignment horizontal="center" vertical="center" wrapText="1"/>
      <protection/>
    </xf>
    <xf numFmtId="176" fontId="4" fillId="33" borderId="10" xfId="0" applyNumberFormat="1" applyFont="1" applyFill="1" applyBorder="1" applyAlignment="1" applyProtection="1">
      <alignment horizontal="center" vertical="center" wrapText="1"/>
      <protection/>
    </xf>
    <xf numFmtId="2" fontId="5" fillId="33" borderId="10" xfId="0" applyNumberFormat="1" applyFont="1" applyFill="1" applyBorder="1" applyAlignment="1" applyProtection="1">
      <alignment horizontal="center" wrapText="1"/>
      <protection/>
    </xf>
    <xf numFmtId="2" fontId="4" fillId="33" borderId="10" xfId="0" applyNumberFormat="1" applyFont="1" applyFill="1" applyBorder="1" applyAlignment="1" applyProtection="1">
      <alignment horizontal="center" vertical="top" wrapText="1"/>
      <protection/>
    </xf>
    <xf numFmtId="2" fontId="4" fillId="33" borderId="10" xfId="0" applyNumberFormat="1" applyFont="1" applyFill="1" applyBorder="1" applyAlignment="1">
      <alignment horizontal="center" vertical="center"/>
    </xf>
    <xf numFmtId="173" fontId="5" fillId="33" borderId="10" xfId="0" applyNumberFormat="1" applyFont="1" applyFill="1" applyBorder="1" applyAlignment="1" applyProtection="1">
      <alignment horizontal="center" vertical="top" wrapText="1"/>
      <protection/>
    </xf>
    <xf numFmtId="0" fontId="4" fillId="33" borderId="16" xfId="0" applyFont="1" applyFill="1" applyBorder="1" applyAlignment="1">
      <alignment horizontal="left" vertical="center" wrapText="1"/>
    </xf>
    <xf numFmtId="176" fontId="3" fillId="0" borderId="0" xfId="0" applyNumberFormat="1" applyFont="1" applyFill="1" applyBorder="1" applyAlignment="1">
      <alignment vertical="center" wrapText="1"/>
    </xf>
    <xf numFmtId="176" fontId="3" fillId="0" borderId="0" xfId="0" applyNumberFormat="1" applyFont="1" applyFill="1" applyAlignment="1">
      <alignment vertical="center" wrapText="1"/>
    </xf>
    <xf numFmtId="2" fontId="3" fillId="0" borderId="0" xfId="0" applyNumberFormat="1" applyFont="1" applyFill="1" applyAlignment="1">
      <alignment vertical="center" wrapText="1"/>
    </xf>
    <xf numFmtId="173" fontId="4" fillId="39" borderId="10" xfId="0" applyNumberFormat="1" applyFont="1" applyFill="1" applyBorder="1" applyAlignment="1" applyProtection="1">
      <alignment horizontal="center" vertical="center" wrapText="1"/>
      <protection/>
    </xf>
    <xf numFmtId="173" fontId="5" fillId="34" borderId="10" xfId="0" applyNumberFormat="1" applyFont="1" applyFill="1" applyBorder="1" applyAlignment="1">
      <alignment horizontal="center" vertical="center" wrapText="1"/>
    </xf>
    <xf numFmtId="174" fontId="5" fillId="34" borderId="10" xfId="0" applyNumberFormat="1" applyFont="1" applyFill="1" applyBorder="1" applyAlignment="1">
      <alignment horizontal="center" vertical="center" wrapText="1"/>
    </xf>
    <xf numFmtId="49" fontId="4" fillId="34" borderId="10" xfId="0" applyNumberFormat="1" applyFont="1" applyFill="1" applyBorder="1" applyAlignment="1" applyProtection="1">
      <alignment vertical="center"/>
      <protection locked="0"/>
    </xf>
    <xf numFmtId="0" fontId="4" fillId="34" borderId="16" xfId="0" applyFont="1" applyFill="1" applyBorder="1" applyAlignment="1">
      <alignment horizontal="left" vertical="center" wrapText="1"/>
    </xf>
    <xf numFmtId="176" fontId="5" fillId="34" borderId="10" xfId="0" applyNumberFormat="1" applyFont="1" applyFill="1" applyBorder="1" applyAlignment="1" applyProtection="1">
      <alignment horizontal="center" vertical="top" wrapText="1"/>
      <protection/>
    </xf>
    <xf numFmtId="173" fontId="5" fillId="34" borderId="10" xfId="0" applyNumberFormat="1" applyFont="1" applyFill="1" applyBorder="1" applyAlignment="1" applyProtection="1">
      <alignment horizontal="center" vertical="top" wrapText="1"/>
      <protection/>
    </xf>
    <xf numFmtId="176" fontId="4" fillId="34" borderId="10" xfId="0" applyNumberFormat="1" applyFont="1" applyFill="1" applyBorder="1" applyAlignment="1" applyProtection="1">
      <alignment horizontal="center" vertical="top" wrapText="1"/>
      <protection/>
    </xf>
    <xf numFmtId="2" fontId="5" fillId="34" borderId="10" xfId="0" applyNumberFormat="1" applyFont="1" applyFill="1" applyBorder="1" applyAlignment="1" applyProtection="1">
      <alignment horizontal="center" vertical="top" wrapText="1"/>
      <protection/>
    </xf>
    <xf numFmtId="2" fontId="4" fillId="34" borderId="10" xfId="0" applyNumberFormat="1" applyFont="1" applyFill="1" applyBorder="1" applyAlignment="1" applyProtection="1">
      <alignment horizontal="center" vertical="center" wrapText="1"/>
      <protection/>
    </xf>
    <xf numFmtId="2" fontId="5" fillId="34" borderId="13" xfId="0" applyNumberFormat="1" applyFont="1" applyFill="1" applyBorder="1" applyAlignment="1" applyProtection="1">
      <alignment horizontal="center" vertical="top" wrapText="1"/>
      <protection/>
    </xf>
    <xf numFmtId="0" fontId="5" fillId="34" borderId="10" xfId="0" applyFont="1" applyFill="1" applyBorder="1" applyAlignment="1">
      <alignment horizontal="center" vertical="top" wrapText="1"/>
    </xf>
    <xf numFmtId="2" fontId="4" fillId="34" borderId="10" xfId="0" applyNumberFormat="1" applyFont="1" applyFill="1" applyBorder="1" applyAlignment="1" applyProtection="1">
      <alignment horizontal="center" vertical="top" wrapText="1"/>
      <protection/>
    </xf>
    <xf numFmtId="2" fontId="5" fillId="34" borderId="10" xfId="0" applyNumberFormat="1" applyFont="1" applyFill="1" applyBorder="1" applyAlignment="1">
      <alignment horizontal="center" vertical="top" wrapText="1"/>
    </xf>
    <xf numFmtId="2" fontId="5" fillId="34" borderId="10" xfId="0" applyNumberFormat="1" applyFont="1" applyFill="1" applyBorder="1" applyAlignment="1" applyProtection="1">
      <alignment horizontal="center" vertical="center" wrapText="1"/>
      <protection/>
    </xf>
    <xf numFmtId="176" fontId="5" fillId="34" borderId="10" xfId="0" applyNumberFormat="1" applyFont="1" applyFill="1" applyBorder="1" applyAlignment="1" applyProtection="1">
      <alignment horizontal="center" vertical="center" wrapText="1"/>
      <protection/>
    </xf>
    <xf numFmtId="2" fontId="5" fillId="34" borderId="10" xfId="0" applyNumberFormat="1" applyFont="1" applyFill="1" applyBorder="1" applyAlignment="1" applyProtection="1">
      <alignment horizontal="center" wrapText="1"/>
      <protection/>
    </xf>
    <xf numFmtId="0" fontId="3" fillId="0" borderId="14" xfId="0" applyFont="1" applyFill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173" fontId="8" fillId="0" borderId="0" xfId="0" applyNumberFormat="1" applyFont="1" applyFill="1" applyAlignment="1">
      <alignment horizontal="center" vertical="center" wrapText="1"/>
    </xf>
    <xf numFmtId="173" fontId="9" fillId="0" borderId="0" xfId="0" applyNumberFormat="1" applyFont="1" applyFill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top"/>
    </xf>
    <xf numFmtId="0" fontId="4" fillId="0" borderId="16" xfId="0" applyFont="1" applyFill="1" applyBorder="1" applyAlignment="1">
      <alignment horizontal="left" vertical="top"/>
    </xf>
    <xf numFmtId="0" fontId="4" fillId="0" borderId="12" xfId="0" applyFont="1" applyFill="1" applyBorder="1" applyAlignment="1">
      <alignment horizontal="left" vertical="top"/>
    </xf>
    <xf numFmtId="173" fontId="4" fillId="0" borderId="11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73" fontId="5" fillId="0" borderId="0" xfId="0" applyNumberFormat="1" applyFont="1" applyFill="1" applyAlignment="1">
      <alignment horizontal="right" wrapText="1"/>
    </xf>
    <xf numFmtId="0" fontId="7" fillId="0" borderId="18" xfId="0" applyFont="1" applyFill="1" applyBorder="1" applyAlignment="1">
      <alignment horizontal="right" wrapText="1"/>
    </xf>
    <xf numFmtId="173" fontId="4" fillId="0" borderId="13" xfId="0" applyNumberFormat="1" applyFont="1" applyFill="1" applyBorder="1" applyAlignment="1">
      <alignment horizontal="center" vertical="center" wrapText="1"/>
    </xf>
    <xf numFmtId="173" fontId="4" fillId="0" borderId="19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3" fillId="0" borderId="14" xfId="0" applyFont="1" applyFill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176" fontId="5" fillId="0" borderId="13" xfId="0" applyNumberFormat="1" applyFont="1" applyFill="1" applyBorder="1" applyAlignment="1" applyProtection="1">
      <alignment horizontal="center" vertical="top" wrapText="1"/>
      <protection/>
    </xf>
    <xf numFmtId="0" fontId="0" fillId="0" borderId="20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173" fontId="11" fillId="0" borderId="0" xfId="0" applyNumberFormat="1" applyFont="1" applyFill="1" applyAlignment="1">
      <alignment horizontal="left" vertical="center" wrapText="1"/>
    </xf>
    <xf numFmtId="173" fontId="10" fillId="0" borderId="0" xfId="0" applyNumberFormat="1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6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center" wrapText="1"/>
    </xf>
    <xf numFmtId="173" fontId="5" fillId="36" borderId="10" xfId="0" applyNumberFormat="1" applyFont="1" applyFill="1" applyBorder="1" applyAlignment="1">
      <alignment horizontal="center" vertical="center" wrapText="1"/>
    </xf>
    <xf numFmtId="174" fontId="5" fillId="36" borderId="10" xfId="0" applyNumberFormat="1" applyFont="1" applyFill="1" applyBorder="1" applyAlignment="1">
      <alignment horizontal="center" vertical="center" wrapText="1"/>
    </xf>
    <xf numFmtId="49" fontId="4" fillId="36" borderId="10" xfId="0" applyNumberFormat="1" applyFont="1" applyFill="1" applyBorder="1" applyAlignment="1" applyProtection="1">
      <alignment horizontal="left" vertical="center"/>
      <protection locked="0"/>
    </xf>
    <xf numFmtId="0" fontId="4" fillId="36" borderId="16" xfId="0" applyFont="1" applyFill="1" applyBorder="1" applyAlignment="1">
      <alignment horizontal="left" vertical="center" wrapText="1"/>
    </xf>
    <xf numFmtId="176" fontId="4" fillId="36" borderId="10" xfId="0" applyNumberFormat="1" applyFont="1" applyFill="1" applyBorder="1" applyAlignment="1" applyProtection="1">
      <alignment horizontal="center" vertical="center" wrapText="1"/>
      <protection/>
    </xf>
    <xf numFmtId="176" fontId="5" fillId="36" borderId="10" xfId="0" applyNumberFormat="1" applyFont="1" applyFill="1" applyBorder="1" applyAlignment="1" applyProtection="1">
      <alignment horizontal="center" vertical="top" wrapText="1"/>
      <protection/>
    </xf>
    <xf numFmtId="173" fontId="5" fillId="36" borderId="10" xfId="0" applyNumberFormat="1" applyFont="1" applyFill="1" applyBorder="1" applyAlignment="1" applyProtection="1">
      <alignment horizontal="center" vertical="top" wrapText="1"/>
      <protection/>
    </xf>
    <xf numFmtId="176" fontId="4" fillId="36" borderId="10" xfId="0" applyNumberFormat="1" applyFont="1" applyFill="1" applyBorder="1" applyAlignment="1" applyProtection="1">
      <alignment horizontal="center" vertical="top" wrapText="1"/>
      <protection/>
    </xf>
    <xf numFmtId="2" fontId="5" fillId="36" borderId="10" xfId="0" applyNumberFormat="1" applyFont="1" applyFill="1" applyBorder="1" applyAlignment="1" applyProtection="1">
      <alignment horizontal="center" vertical="top" wrapText="1"/>
      <protection/>
    </xf>
  </cellXfs>
  <cellStyles count="6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2 3" xfId="56"/>
    <cellStyle name="Обычный 2 3" xfId="57"/>
    <cellStyle name="Обычный 2 3 2" xfId="58"/>
    <cellStyle name="Обычный 2 4" xfId="59"/>
    <cellStyle name="Обычный 2 5" xfId="60"/>
    <cellStyle name="Обычный 2 6" xfId="61"/>
    <cellStyle name="Обычный 2 7" xfId="62"/>
    <cellStyle name="Обычный 2 8" xfId="63"/>
    <cellStyle name="Обычный 3" xfId="64"/>
    <cellStyle name="Followed Hyperlink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Текст предупреждения" xfId="71"/>
    <cellStyle name="Comma" xfId="72"/>
    <cellStyle name="Comma [0]" xfId="73"/>
    <cellStyle name="Хороший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86"/>
  <sheetViews>
    <sheetView showGridLines="0" tabSelected="1" view="pageBreakPreview" zoomScale="60" zoomScaleNormal="70" zoomScalePageLayoutView="0" workbookViewId="0" topLeftCell="A7">
      <pane xSplit="1" ySplit="6" topLeftCell="O82" activePane="bottomRight" state="frozen"/>
      <selection pane="topLeft" activeCell="A7" sqref="A7"/>
      <selection pane="topRight" activeCell="B7" sqref="B7"/>
      <selection pane="bottomLeft" activeCell="A13" sqref="A13"/>
      <selection pane="bottomRight" activeCell="W87" sqref="W87"/>
    </sheetView>
  </sheetViews>
  <sheetFormatPr defaultColWidth="9.140625" defaultRowHeight="12.75"/>
  <cols>
    <col min="1" max="1" width="43.7109375" style="5" customWidth="1"/>
    <col min="2" max="7" width="16.7109375" style="5" customWidth="1"/>
    <col min="8" max="8" width="16.140625" style="1" customWidth="1"/>
    <col min="9" max="9" width="12.140625" style="1" customWidth="1"/>
    <col min="10" max="10" width="15.421875" style="1" customWidth="1"/>
    <col min="11" max="11" width="12.28125" style="1" customWidth="1"/>
    <col min="12" max="12" width="13.28125" style="1" customWidth="1"/>
    <col min="13" max="13" width="12.140625" style="1" customWidth="1"/>
    <col min="14" max="14" width="12.28125" style="1" bestFit="1" customWidth="1"/>
    <col min="15" max="15" width="11.8515625" style="1" customWidth="1"/>
    <col min="16" max="16" width="12.140625" style="1" customWidth="1"/>
    <col min="17" max="17" width="12.28125" style="1" customWidth="1"/>
    <col min="18" max="18" width="13.140625" style="1" customWidth="1"/>
    <col min="19" max="19" width="12.8515625" style="1" customWidth="1"/>
    <col min="20" max="20" width="12.28125" style="6" customWidth="1"/>
    <col min="21" max="21" width="12.7109375" style="6" customWidth="1"/>
    <col min="22" max="22" width="16.140625" style="6" customWidth="1"/>
    <col min="23" max="23" width="11.7109375" style="6" customWidth="1"/>
    <col min="24" max="24" width="13.421875" style="6" customWidth="1"/>
    <col min="25" max="25" width="11.00390625" style="6" customWidth="1"/>
    <col min="26" max="26" width="13.7109375" style="6" customWidth="1"/>
    <col min="27" max="27" width="11.8515625" style="6" customWidth="1"/>
    <col min="28" max="28" width="13.140625" style="6" customWidth="1"/>
    <col min="29" max="29" width="10.7109375" style="6" customWidth="1"/>
    <col min="30" max="30" width="14.28125" style="6" customWidth="1"/>
    <col min="31" max="31" width="34.421875" style="6" customWidth="1"/>
    <col min="32" max="32" width="10.7109375" style="1" bestFit="1" customWidth="1"/>
    <col min="33" max="33" width="9.57421875" style="1" bestFit="1" customWidth="1"/>
    <col min="34" max="16384" width="9.140625" style="1" customWidth="1"/>
  </cols>
  <sheetData>
    <row r="1" spans="10:31" ht="18" customHeight="1">
      <c r="J1" s="6"/>
      <c r="K1" s="6"/>
      <c r="T1" s="1"/>
      <c r="U1" s="1"/>
      <c r="V1" s="1"/>
      <c r="W1" s="1"/>
      <c r="AB1" s="201" t="s">
        <v>23</v>
      </c>
      <c r="AC1" s="201"/>
      <c r="AD1" s="201"/>
      <c r="AE1" s="201"/>
    </row>
    <row r="2" spans="1:31" ht="54" customHeight="1">
      <c r="A2" s="26"/>
      <c r="J2" s="6"/>
      <c r="K2" s="6"/>
      <c r="T2" s="1"/>
      <c r="U2" s="1"/>
      <c r="V2" s="1"/>
      <c r="W2" s="1"/>
      <c r="X2" s="202"/>
      <c r="Y2" s="202"/>
      <c r="Z2" s="202"/>
      <c r="AA2" s="202"/>
      <c r="AB2" s="202"/>
      <c r="AC2" s="202"/>
      <c r="AD2" s="202"/>
      <c r="AE2" s="202"/>
    </row>
    <row r="3" spans="10:31" ht="32.25" customHeight="1">
      <c r="J3" s="24"/>
      <c r="K3" s="24"/>
      <c r="T3" s="1"/>
      <c r="U3" s="1"/>
      <c r="V3" s="1"/>
      <c r="W3" s="1"/>
      <c r="X3" s="202"/>
      <c r="Y3" s="202"/>
      <c r="Z3" s="202"/>
      <c r="AA3" s="202"/>
      <c r="AB3" s="202"/>
      <c r="AC3" s="202"/>
      <c r="AD3" s="202"/>
      <c r="AE3" s="202"/>
    </row>
    <row r="4" spans="1:31" ht="16.5" customHeight="1">
      <c r="A4" s="18"/>
      <c r="P4" s="186"/>
      <c r="Q4" s="56"/>
      <c r="R4" s="21"/>
      <c r="S4" s="21"/>
      <c r="AE4" s="23"/>
    </row>
    <row r="5" spans="1:31" ht="16.5" customHeight="1">
      <c r="A5" s="18"/>
      <c r="P5" s="186"/>
      <c r="Q5" s="56"/>
      <c r="R5" s="21"/>
      <c r="S5" s="21"/>
      <c r="AE5" s="23"/>
    </row>
    <row r="6" spans="1:31" ht="21.75" customHeight="1">
      <c r="A6" s="179" t="s">
        <v>26</v>
      </c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79"/>
      <c r="U6" s="179"/>
      <c r="V6" s="179"/>
      <c r="W6" s="179"/>
      <c r="X6" s="179"/>
      <c r="Y6" s="179"/>
      <c r="Z6" s="179"/>
      <c r="AA6" s="179"/>
      <c r="AB6" s="179"/>
      <c r="AC6" s="179"/>
      <c r="AD6" s="179"/>
      <c r="AE6" s="179"/>
    </row>
    <row r="7" spans="1:31" ht="24" customHeight="1">
      <c r="A7" s="179" t="s">
        <v>46</v>
      </c>
      <c r="B7" s="179"/>
      <c r="C7" s="179"/>
      <c r="D7" s="179"/>
      <c r="E7" s="179"/>
      <c r="F7" s="179"/>
      <c r="G7" s="179"/>
      <c r="H7" s="179"/>
      <c r="I7" s="179"/>
      <c r="J7" s="179"/>
      <c r="K7" s="179"/>
      <c r="L7" s="179"/>
      <c r="M7" s="179"/>
      <c r="N7" s="179"/>
      <c r="O7" s="179"/>
      <c r="P7" s="179"/>
      <c r="Q7" s="179"/>
      <c r="R7" s="179"/>
      <c r="S7" s="179"/>
      <c r="T7" s="179"/>
      <c r="U7" s="179"/>
      <c r="V7" s="179"/>
      <c r="W7" s="179"/>
      <c r="X7" s="179"/>
      <c r="Y7" s="179"/>
      <c r="Z7" s="179"/>
      <c r="AA7" s="179"/>
      <c r="AB7" s="179"/>
      <c r="AC7" s="179"/>
      <c r="AD7" s="179"/>
      <c r="AE7" s="179"/>
    </row>
    <row r="8" spans="1:31" ht="21.75" customHeight="1">
      <c r="A8" s="180" t="s">
        <v>29</v>
      </c>
      <c r="B8" s="180"/>
      <c r="C8" s="180"/>
      <c r="D8" s="180"/>
      <c r="E8" s="180"/>
      <c r="F8" s="180"/>
      <c r="G8" s="180"/>
      <c r="H8" s="180"/>
      <c r="I8" s="180"/>
      <c r="J8" s="180"/>
      <c r="K8" s="180"/>
      <c r="L8" s="180"/>
      <c r="M8" s="180"/>
      <c r="N8" s="180"/>
      <c r="O8" s="180"/>
      <c r="P8" s="180"/>
      <c r="Q8" s="180"/>
      <c r="R8" s="180"/>
      <c r="S8" s="180"/>
      <c r="T8" s="180"/>
      <c r="U8" s="180"/>
      <c r="V8" s="180"/>
      <c r="W8" s="180"/>
      <c r="X8" s="180"/>
      <c r="Y8" s="180"/>
      <c r="Z8" s="180"/>
      <c r="AA8" s="180"/>
      <c r="AB8" s="180"/>
      <c r="AC8" s="180"/>
      <c r="AD8" s="180"/>
      <c r="AE8" s="180"/>
    </row>
    <row r="9" spans="1:31" s="7" customFormat="1" ht="21" customHeight="1">
      <c r="A9" s="187" t="s">
        <v>14</v>
      </c>
      <c r="B9" s="187"/>
      <c r="C9" s="187"/>
      <c r="D9" s="187"/>
      <c r="E9" s="187"/>
      <c r="F9" s="187"/>
      <c r="G9" s="187"/>
      <c r="H9" s="187"/>
      <c r="I9" s="187"/>
      <c r="J9" s="187"/>
      <c r="K9" s="187"/>
      <c r="L9" s="187"/>
      <c r="M9" s="187"/>
      <c r="N9" s="187"/>
      <c r="O9" s="187"/>
      <c r="P9" s="187"/>
      <c r="Q9" s="187"/>
      <c r="R9" s="187"/>
      <c r="S9" s="187"/>
      <c r="T9" s="187"/>
      <c r="U9" s="187"/>
      <c r="V9" s="187"/>
      <c r="W9" s="187"/>
      <c r="X9" s="187"/>
      <c r="Y9" s="187"/>
      <c r="Z9" s="187"/>
      <c r="AA9" s="187"/>
      <c r="AB9" s="187"/>
      <c r="AC9" s="187"/>
      <c r="AD9" s="187"/>
      <c r="AE9" s="187"/>
    </row>
    <row r="10" spans="1:31" s="9" customFormat="1" ht="18.75" customHeight="1">
      <c r="A10" s="208" t="s">
        <v>5</v>
      </c>
      <c r="B10" s="188" t="s">
        <v>25</v>
      </c>
      <c r="C10" s="57"/>
      <c r="D10" s="57"/>
      <c r="E10" s="57"/>
      <c r="F10" s="57"/>
      <c r="G10" s="8"/>
      <c r="H10" s="184" t="s">
        <v>0</v>
      </c>
      <c r="I10" s="185"/>
      <c r="J10" s="184" t="s">
        <v>1</v>
      </c>
      <c r="K10" s="185"/>
      <c r="L10" s="184" t="s">
        <v>2</v>
      </c>
      <c r="M10" s="185"/>
      <c r="N10" s="184" t="s">
        <v>3</v>
      </c>
      <c r="O10" s="185"/>
      <c r="P10" s="184" t="s">
        <v>4</v>
      </c>
      <c r="Q10" s="185"/>
      <c r="R10" s="184" t="s">
        <v>6</v>
      </c>
      <c r="S10" s="185"/>
      <c r="T10" s="184" t="s">
        <v>7</v>
      </c>
      <c r="U10" s="185"/>
      <c r="V10" s="184" t="s">
        <v>8</v>
      </c>
      <c r="W10" s="185"/>
      <c r="X10" s="184" t="s">
        <v>9</v>
      </c>
      <c r="Y10" s="185"/>
      <c r="Z10" s="184" t="s">
        <v>10</v>
      </c>
      <c r="AA10" s="185"/>
      <c r="AB10" s="184" t="s">
        <v>11</v>
      </c>
      <c r="AC10" s="185"/>
      <c r="AD10" s="8" t="s">
        <v>12</v>
      </c>
      <c r="AE10" s="58"/>
    </row>
    <row r="11" spans="1:31" s="11" customFormat="1" ht="84" customHeight="1">
      <c r="A11" s="208"/>
      <c r="B11" s="189"/>
      <c r="C11" s="61" t="s">
        <v>73</v>
      </c>
      <c r="D11" s="61" t="s">
        <v>74</v>
      </c>
      <c r="E11" s="62" t="s">
        <v>75</v>
      </c>
      <c r="F11" s="62" t="s">
        <v>67</v>
      </c>
      <c r="G11" s="62" t="s">
        <v>68</v>
      </c>
      <c r="H11" s="10" t="s">
        <v>13</v>
      </c>
      <c r="I11" s="10" t="s">
        <v>64</v>
      </c>
      <c r="J11" s="10" t="s">
        <v>13</v>
      </c>
      <c r="K11" s="10" t="s">
        <v>64</v>
      </c>
      <c r="L11" s="10" t="s">
        <v>13</v>
      </c>
      <c r="M11" s="10" t="s">
        <v>64</v>
      </c>
      <c r="N11" s="10" t="s">
        <v>13</v>
      </c>
      <c r="O11" s="10" t="s">
        <v>64</v>
      </c>
      <c r="P11" s="10" t="s">
        <v>13</v>
      </c>
      <c r="Q11" s="10" t="s">
        <v>64</v>
      </c>
      <c r="R11" s="10" t="s">
        <v>13</v>
      </c>
      <c r="S11" s="10" t="s">
        <v>64</v>
      </c>
      <c r="T11" s="10" t="s">
        <v>13</v>
      </c>
      <c r="U11" s="10" t="s">
        <v>64</v>
      </c>
      <c r="V11" s="160" t="s">
        <v>13</v>
      </c>
      <c r="W11" s="160" t="s">
        <v>64</v>
      </c>
      <c r="X11" s="209" t="s">
        <v>13</v>
      </c>
      <c r="Y11" s="209"/>
      <c r="Z11" s="10" t="s">
        <v>13</v>
      </c>
      <c r="AA11" s="10"/>
      <c r="AB11" s="10" t="s">
        <v>13</v>
      </c>
      <c r="AC11" s="10"/>
      <c r="AD11" s="10" t="s">
        <v>13</v>
      </c>
      <c r="AE11" s="10"/>
    </row>
    <row r="12" spans="1:31" s="13" customFormat="1" ht="24.75" customHeight="1">
      <c r="A12" s="12">
        <v>1</v>
      </c>
      <c r="B12" s="12">
        <v>2</v>
      </c>
      <c r="C12" s="12">
        <v>3</v>
      </c>
      <c r="D12" s="12">
        <v>4</v>
      </c>
      <c r="E12" s="12">
        <v>5</v>
      </c>
      <c r="F12" s="12">
        <v>6</v>
      </c>
      <c r="G12" s="12">
        <v>7</v>
      </c>
      <c r="H12" s="12">
        <v>8</v>
      </c>
      <c r="I12" s="12">
        <v>9</v>
      </c>
      <c r="J12" s="12">
        <v>10</v>
      </c>
      <c r="K12" s="12">
        <v>11</v>
      </c>
      <c r="L12" s="12">
        <v>12</v>
      </c>
      <c r="M12" s="12">
        <v>13</v>
      </c>
      <c r="N12" s="12">
        <v>14</v>
      </c>
      <c r="O12" s="12">
        <v>15</v>
      </c>
      <c r="P12" s="12">
        <v>16</v>
      </c>
      <c r="Q12" s="12">
        <v>17</v>
      </c>
      <c r="R12" s="12">
        <v>18</v>
      </c>
      <c r="S12" s="12">
        <v>19</v>
      </c>
      <c r="T12" s="12">
        <v>20</v>
      </c>
      <c r="U12" s="12">
        <v>21</v>
      </c>
      <c r="V12" s="161">
        <v>22</v>
      </c>
      <c r="W12" s="161">
        <v>23</v>
      </c>
      <c r="X12" s="210">
        <v>24</v>
      </c>
      <c r="Y12" s="210">
        <v>25</v>
      </c>
      <c r="Z12" s="12">
        <v>26</v>
      </c>
      <c r="AA12" s="12">
        <v>27</v>
      </c>
      <c r="AB12" s="12">
        <v>28</v>
      </c>
      <c r="AC12" s="12">
        <v>29</v>
      </c>
      <c r="AD12" s="12">
        <v>30</v>
      </c>
      <c r="AE12" s="12"/>
    </row>
    <row r="13" spans="1:31" s="15" customFormat="1" ht="18.75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12"/>
      <c r="N13" s="12"/>
      <c r="O13" s="12"/>
      <c r="P13" s="20"/>
      <c r="Q13" s="20"/>
      <c r="R13" s="20"/>
      <c r="S13" s="20"/>
      <c r="T13" s="20"/>
      <c r="U13" s="20"/>
      <c r="V13" s="162"/>
      <c r="W13" s="162"/>
      <c r="X13" s="211"/>
      <c r="Y13" s="211"/>
      <c r="Z13" s="14"/>
      <c r="AA13" s="14"/>
      <c r="AB13" s="14"/>
      <c r="AC13" s="14"/>
      <c r="AD13" s="14"/>
      <c r="AE13" s="14"/>
    </row>
    <row r="14" spans="1:33" s="16" customFormat="1" ht="72" customHeight="1">
      <c r="A14" s="52" t="s">
        <v>44</v>
      </c>
      <c r="B14" s="53">
        <f aca="true" t="shared" si="0" ref="B14:L14">B17</f>
        <v>1406.1</v>
      </c>
      <c r="C14" s="53">
        <f t="shared" si="0"/>
        <v>13.93</v>
      </c>
      <c r="D14" s="53">
        <f t="shared" si="0"/>
        <v>13.93</v>
      </c>
      <c r="E14" s="53">
        <f t="shared" si="0"/>
        <v>13.93</v>
      </c>
      <c r="F14" s="53">
        <f t="shared" si="0"/>
        <v>0</v>
      </c>
      <c r="G14" s="53">
        <f t="shared" si="0"/>
        <v>0</v>
      </c>
      <c r="H14" s="46">
        <f t="shared" si="0"/>
        <v>0</v>
      </c>
      <c r="I14" s="46">
        <f t="shared" si="0"/>
        <v>0</v>
      </c>
      <c r="J14" s="46">
        <f t="shared" si="0"/>
        <v>0</v>
      </c>
      <c r="K14" s="46">
        <f t="shared" si="0"/>
        <v>0</v>
      </c>
      <c r="L14" s="46">
        <f t="shared" si="0"/>
        <v>13.93</v>
      </c>
      <c r="M14" s="54">
        <f>M17</f>
        <v>13.93</v>
      </c>
      <c r="N14" s="54">
        <f>N17</f>
        <v>0</v>
      </c>
      <c r="O14" s="54">
        <f>O17</f>
        <v>0</v>
      </c>
      <c r="P14" s="54">
        <f>P17</f>
        <v>0</v>
      </c>
      <c r="Q14" s="54">
        <v>0</v>
      </c>
      <c r="R14" s="46">
        <f>R17</f>
        <v>0</v>
      </c>
      <c r="S14" s="46">
        <v>0</v>
      </c>
      <c r="T14" s="46">
        <f>T17</f>
        <v>0</v>
      </c>
      <c r="U14" s="46">
        <f>U17</f>
        <v>0</v>
      </c>
      <c r="V14" s="46">
        <f>V17</f>
        <v>0</v>
      </c>
      <c r="W14" s="46">
        <f>W17</f>
        <v>0</v>
      </c>
      <c r="X14" s="126">
        <f>X17</f>
        <v>0</v>
      </c>
      <c r="Y14" s="126">
        <v>0</v>
      </c>
      <c r="Z14" s="54">
        <f>Z17</f>
        <v>56.870000000000005</v>
      </c>
      <c r="AA14" s="54"/>
      <c r="AB14" s="54">
        <f>AB17</f>
        <v>1335.3</v>
      </c>
      <c r="AC14" s="54"/>
      <c r="AD14" s="54">
        <f>AD17</f>
        <v>0</v>
      </c>
      <c r="AE14" s="33"/>
      <c r="AG14" s="133">
        <f>Y14+W14+U14+S14+Q14+O14+M14+K14+I14</f>
        <v>13.93</v>
      </c>
    </row>
    <row r="15" spans="1:31" s="16" customFormat="1" ht="17.25" hidden="1">
      <c r="A15" s="4" t="s">
        <v>21</v>
      </c>
      <c r="B15" s="4"/>
      <c r="C15" s="4"/>
      <c r="D15" s="4"/>
      <c r="E15" s="4"/>
      <c r="F15" s="4"/>
      <c r="G15" s="4"/>
      <c r="H15" s="32"/>
      <c r="I15" s="32"/>
      <c r="J15" s="33"/>
      <c r="K15" s="33"/>
      <c r="L15" s="33"/>
      <c r="M15" s="126"/>
      <c r="N15" s="132"/>
      <c r="O15" s="132"/>
      <c r="P15" s="33"/>
      <c r="Q15" s="33"/>
      <c r="R15" s="149"/>
      <c r="S15" s="149"/>
      <c r="T15" s="159"/>
      <c r="U15" s="159"/>
      <c r="V15" s="132"/>
      <c r="W15" s="132"/>
      <c r="X15" s="126"/>
      <c r="Y15" s="126"/>
      <c r="Z15" s="33"/>
      <c r="AA15" s="33"/>
      <c r="AB15" s="33"/>
      <c r="AC15" s="33"/>
      <c r="AD15" s="33"/>
      <c r="AE15" s="33"/>
    </row>
    <row r="16" spans="1:31" s="16" customFormat="1" ht="37.5" customHeight="1">
      <c r="A16" s="121" t="s">
        <v>61</v>
      </c>
      <c r="B16" s="122"/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74"/>
      <c r="N16" s="74"/>
      <c r="O16" s="74"/>
      <c r="P16" s="122"/>
      <c r="Q16" s="122"/>
      <c r="R16" s="155"/>
      <c r="S16" s="155"/>
      <c r="T16" s="155"/>
      <c r="U16" s="155"/>
      <c r="V16" s="163"/>
      <c r="W16" s="163"/>
      <c r="X16" s="212"/>
      <c r="Y16" s="212"/>
      <c r="Z16" s="122"/>
      <c r="AA16" s="122"/>
      <c r="AB16" s="122"/>
      <c r="AC16" s="122"/>
      <c r="AD16" s="122"/>
      <c r="AE16" s="123"/>
    </row>
    <row r="17" spans="1:31" s="16" customFormat="1" ht="54.75" customHeight="1">
      <c r="A17" s="65" t="s">
        <v>60</v>
      </c>
      <c r="B17" s="118">
        <f aca="true" t="shared" si="1" ref="B17:G17">B18</f>
        <v>1406.1</v>
      </c>
      <c r="C17" s="118">
        <f t="shared" si="1"/>
        <v>13.93</v>
      </c>
      <c r="D17" s="118">
        <f t="shared" si="1"/>
        <v>13.93</v>
      </c>
      <c r="E17" s="118">
        <f t="shared" si="1"/>
        <v>13.93</v>
      </c>
      <c r="F17" s="118">
        <f t="shared" si="1"/>
        <v>0</v>
      </c>
      <c r="G17" s="118">
        <f t="shared" si="1"/>
        <v>0</v>
      </c>
      <c r="H17" s="63">
        <f>H23+H31+H37+H43+H49+H62</f>
        <v>0</v>
      </c>
      <c r="I17" s="63">
        <f>I23+I31+I37+I43+I49+I62</f>
        <v>0</v>
      </c>
      <c r="J17" s="63">
        <f>J23+J31+J37+J43+J49+J62</f>
        <v>0</v>
      </c>
      <c r="K17" s="63">
        <f>K23+K31+K37+K43+K49+K62</f>
        <v>0</v>
      </c>
      <c r="L17" s="63">
        <f>L24+L32+L38+L38+L44+L44+L50+L50</f>
        <v>13.93</v>
      </c>
      <c r="M17" s="63">
        <f>M18</f>
        <v>13.93</v>
      </c>
      <c r="N17" s="63">
        <f>N24+N32+N38+N38+N38+N38+N44+N44+N50+N50</f>
        <v>0</v>
      </c>
      <c r="O17" s="63">
        <f>O18</f>
        <v>0</v>
      </c>
      <c r="P17" s="63">
        <f>P24+P32+P38+P44+P50</f>
        <v>0</v>
      </c>
      <c r="Q17" s="63">
        <v>0</v>
      </c>
      <c r="R17" s="63">
        <f>R24+R32+R38+R44+R50</f>
        <v>0</v>
      </c>
      <c r="S17" s="63">
        <v>0</v>
      </c>
      <c r="T17" s="63">
        <f>T24+T32+T38+T44+T50</f>
        <v>0</v>
      </c>
      <c r="U17" s="63">
        <v>0</v>
      </c>
      <c r="V17" s="63">
        <f>V24+V32+V38+V44+V50</f>
        <v>0</v>
      </c>
      <c r="W17" s="63">
        <v>0</v>
      </c>
      <c r="X17" s="213">
        <f>X24+X32+X38+X44+X50</f>
        <v>0</v>
      </c>
      <c r="Y17" s="213">
        <v>0</v>
      </c>
      <c r="Z17" s="63">
        <f>Z24+Z32+Z38+Z44+Z50</f>
        <v>56.870000000000005</v>
      </c>
      <c r="AA17" s="63"/>
      <c r="AB17" s="63">
        <f>AB24+AB32+AB38+AB44+AB50</f>
        <v>1335.3</v>
      </c>
      <c r="AC17" s="63"/>
      <c r="AD17" s="63">
        <f>AD24+AD32+AD38+AD44+AD50</f>
        <v>0</v>
      </c>
      <c r="AE17" s="68"/>
    </row>
    <row r="18" spans="1:33" s="16" customFormat="1" ht="18.75">
      <c r="A18" s="69" t="s">
        <v>19</v>
      </c>
      <c r="B18" s="128">
        <f>B24+B32+B38+B44+B50</f>
        <v>1406.1</v>
      </c>
      <c r="C18" s="129">
        <f>C19+C20+C21+C22</f>
        <v>13.93</v>
      </c>
      <c r="D18" s="129">
        <f aca="true" t="shared" si="2" ref="D18:K18">D19+D20+D21+D22</f>
        <v>13.93</v>
      </c>
      <c r="E18" s="129">
        <f>E19+E20+E21+E22</f>
        <v>13.93</v>
      </c>
      <c r="F18" s="129">
        <f t="shared" si="2"/>
        <v>0</v>
      </c>
      <c r="G18" s="129">
        <f t="shared" si="2"/>
        <v>0</v>
      </c>
      <c r="H18" s="71">
        <f t="shared" si="2"/>
        <v>0</v>
      </c>
      <c r="I18" s="71">
        <f t="shared" si="2"/>
        <v>0</v>
      </c>
      <c r="J18" s="71">
        <f t="shared" si="2"/>
        <v>0</v>
      </c>
      <c r="K18" s="71">
        <f t="shared" si="2"/>
        <v>0</v>
      </c>
      <c r="L18" s="71">
        <f aca="true" t="shared" si="3" ref="L18:AB18">L21</f>
        <v>13.93</v>
      </c>
      <c r="M18" s="71">
        <f>M24+M32+M38+M44</f>
        <v>13.93</v>
      </c>
      <c r="N18" s="63">
        <f t="shared" si="3"/>
        <v>0</v>
      </c>
      <c r="O18" s="63">
        <f>O24+O32+O38+O44</f>
        <v>0</v>
      </c>
      <c r="P18" s="63">
        <f t="shared" si="3"/>
        <v>0</v>
      </c>
      <c r="Q18" s="63">
        <v>0</v>
      </c>
      <c r="R18" s="63">
        <f t="shared" si="3"/>
        <v>0</v>
      </c>
      <c r="S18" s="63">
        <v>0</v>
      </c>
      <c r="T18" s="63">
        <f t="shared" si="3"/>
        <v>0</v>
      </c>
      <c r="U18" s="63">
        <v>0</v>
      </c>
      <c r="V18" s="63">
        <f t="shared" si="3"/>
        <v>0</v>
      </c>
      <c r="W18" s="63">
        <v>0</v>
      </c>
      <c r="X18" s="213">
        <f t="shared" si="3"/>
        <v>0</v>
      </c>
      <c r="Y18" s="213">
        <v>0</v>
      </c>
      <c r="Z18" s="63">
        <f t="shared" si="3"/>
        <v>56.870000000000005</v>
      </c>
      <c r="AA18" s="63"/>
      <c r="AB18" s="63">
        <f t="shared" si="3"/>
        <v>1335.3</v>
      </c>
      <c r="AC18" s="63"/>
      <c r="AD18" s="63">
        <f>AB22</f>
        <v>0</v>
      </c>
      <c r="AE18" s="68"/>
      <c r="AG18" s="133">
        <f>I18+K18+M18+O18+Q18+S18+U18+W18+Y18</f>
        <v>13.93</v>
      </c>
    </row>
    <row r="19" spans="1:31" s="16" customFormat="1" ht="18.75">
      <c r="A19" s="72" t="s">
        <v>17</v>
      </c>
      <c r="B19" s="73">
        <f>B25+B33+B39+B45+B51</f>
        <v>0</v>
      </c>
      <c r="C19" s="73">
        <f>H19+J19+L19</f>
        <v>0</v>
      </c>
      <c r="D19" s="73">
        <f>E19</f>
        <v>0</v>
      </c>
      <c r="E19" s="73">
        <f>I19+K19+M19+O19+Q19+S19+U19+W19</f>
        <v>0</v>
      </c>
      <c r="F19" s="73">
        <v>0</v>
      </c>
      <c r="G19" s="73">
        <v>0</v>
      </c>
      <c r="H19" s="73">
        <f>H25+H33+H39+H45+H51</f>
        <v>0</v>
      </c>
      <c r="I19" s="73">
        <v>0</v>
      </c>
      <c r="J19" s="73">
        <f>J25+J33+J39+J45+J51</f>
        <v>0</v>
      </c>
      <c r="K19" s="73">
        <v>0</v>
      </c>
      <c r="L19" s="74">
        <v>0</v>
      </c>
      <c r="M19" s="79">
        <f>M25+M33+M45+M51</f>
        <v>0</v>
      </c>
      <c r="N19" s="79">
        <v>0</v>
      </c>
      <c r="O19" s="79">
        <f>O25+O33+O45+O51</f>
        <v>0</v>
      </c>
      <c r="P19" s="74">
        <v>0</v>
      </c>
      <c r="Q19" s="74">
        <v>0</v>
      </c>
      <c r="R19" s="138">
        <v>0</v>
      </c>
      <c r="S19" s="138">
        <v>0</v>
      </c>
      <c r="T19" s="138">
        <v>0</v>
      </c>
      <c r="U19" s="138">
        <v>0</v>
      </c>
      <c r="V19" s="164">
        <v>0</v>
      </c>
      <c r="W19" s="164">
        <v>0</v>
      </c>
      <c r="X19" s="214">
        <v>0</v>
      </c>
      <c r="Y19" s="214">
        <v>0</v>
      </c>
      <c r="Z19" s="75">
        <v>0</v>
      </c>
      <c r="AA19" s="75"/>
      <c r="AB19" s="75">
        <v>0</v>
      </c>
      <c r="AC19" s="75"/>
      <c r="AD19" s="75">
        <v>0</v>
      </c>
      <c r="AE19" s="75"/>
    </row>
    <row r="20" spans="1:31" s="16" customFormat="1" ht="37.5">
      <c r="A20" s="72" t="s">
        <v>22</v>
      </c>
      <c r="B20" s="73">
        <f>B26+B34+B40+B46+B52</f>
        <v>0</v>
      </c>
      <c r="C20" s="73">
        <f>H20+J20+L20+N20+P20+R20+T20+V20+X20</f>
        <v>0</v>
      </c>
      <c r="D20" s="73">
        <f>E20</f>
        <v>0</v>
      </c>
      <c r="E20" s="73">
        <f>I20+K20+M20+O20+Q20+S20+U20+W20</f>
        <v>0</v>
      </c>
      <c r="F20" s="73">
        <v>0</v>
      </c>
      <c r="G20" s="73">
        <v>0</v>
      </c>
      <c r="H20" s="73">
        <f>H26+H34+H40+H46+H52</f>
        <v>0</v>
      </c>
      <c r="I20" s="73">
        <v>0</v>
      </c>
      <c r="J20" s="73">
        <f>J26+J34+J40+J46+J52</f>
        <v>0</v>
      </c>
      <c r="K20" s="73">
        <v>0</v>
      </c>
      <c r="L20" s="74">
        <v>0</v>
      </c>
      <c r="M20" s="79">
        <f>M26+M34+M46</f>
        <v>0</v>
      </c>
      <c r="N20" s="79">
        <v>0</v>
      </c>
      <c r="O20" s="79">
        <f>O26+O34+O46</f>
        <v>0</v>
      </c>
      <c r="P20" s="74">
        <v>0</v>
      </c>
      <c r="Q20" s="74">
        <v>0</v>
      </c>
      <c r="R20" s="138">
        <v>0</v>
      </c>
      <c r="S20" s="138">
        <v>0</v>
      </c>
      <c r="T20" s="138">
        <v>0</v>
      </c>
      <c r="U20" s="138">
        <v>0</v>
      </c>
      <c r="V20" s="164">
        <v>0</v>
      </c>
      <c r="W20" s="164">
        <v>0</v>
      </c>
      <c r="X20" s="214">
        <v>0</v>
      </c>
      <c r="Y20" s="214">
        <v>0</v>
      </c>
      <c r="Z20" s="75">
        <v>0</v>
      </c>
      <c r="AA20" s="75"/>
      <c r="AB20" s="75">
        <v>0</v>
      </c>
      <c r="AC20" s="75"/>
      <c r="AD20" s="75">
        <v>0</v>
      </c>
      <c r="AE20" s="75"/>
    </row>
    <row r="21" spans="1:31" s="16" customFormat="1" ht="18.75">
      <c r="A21" s="72" t="s">
        <v>16</v>
      </c>
      <c r="B21" s="73">
        <f>B27+B35+B41+B47+B53</f>
        <v>1406.1</v>
      </c>
      <c r="C21" s="73">
        <f>H21+J21+L21+N21+P21+R21+T21+V21+X21</f>
        <v>13.93</v>
      </c>
      <c r="D21" s="73">
        <f>E21</f>
        <v>13.93</v>
      </c>
      <c r="E21" s="73">
        <f>I21+K21+M21+O21+Q21+S21+U21+W21</f>
        <v>13.93</v>
      </c>
      <c r="F21" s="73">
        <v>0</v>
      </c>
      <c r="G21" s="73">
        <v>0</v>
      </c>
      <c r="H21" s="73">
        <f>H27+H35+H41+H47+H53</f>
        <v>0</v>
      </c>
      <c r="I21" s="73">
        <v>0</v>
      </c>
      <c r="J21" s="73">
        <f>J27+J35+J41+J47+J53</f>
        <v>0</v>
      </c>
      <c r="K21" s="73">
        <v>0</v>
      </c>
      <c r="L21" s="74">
        <f>L27+L35+L41+L47+L53</f>
        <v>13.93</v>
      </c>
      <c r="M21" s="79">
        <f>M27+M35</f>
        <v>13.93</v>
      </c>
      <c r="N21" s="79">
        <f>N27+N35+N41+N47+N53</f>
        <v>0</v>
      </c>
      <c r="O21" s="79">
        <f>O27+O35</f>
        <v>0</v>
      </c>
      <c r="P21" s="75">
        <f>P27+P35+P41+P47+P53</f>
        <v>0</v>
      </c>
      <c r="Q21" s="75">
        <v>0</v>
      </c>
      <c r="R21" s="154">
        <f>R27+R35+R41+R47+R53</f>
        <v>0</v>
      </c>
      <c r="S21" s="138">
        <v>0</v>
      </c>
      <c r="T21" s="138">
        <f>T27+T35+T41+T47+T53</f>
        <v>0</v>
      </c>
      <c r="U21" s="138">
        <v>0</v>
      </c>
      <c r="V21" s="165">
        <f>V27+V35+V41+V47+V53</f>
        <v>0</v>
      </c>
      <c r="W21" s="165">
        <v>0</v>
      </c>
      <c r="X21" s="215">
        <f>X27+X35+X41+X47+X53</f>
        <v>0</v>
      </c>
      <c r="Y21" s="215">
        <v>0</v>
      </c>
      <c r="Z21" s="75">
        <f>Z27+Z35+Z41+Z47+Z53</f>
        <v>56.870000000000005</v>
      </c>
      <c r="AA21" s="75"/>
      <c r="AB21" s="75">
        <f>AB27+AB35+AB41+AB47+AB53</f>
        <v>1335.3</v>
      </c>
      <c r="AC21" s="75"/>
      <c r="AD21" s="75">
        <f>AD27+AD35+AD41+AD47+AD53</f>
        <v>0</v>
      </c>
      <c r="AE21" s="75"/>
    </row>
    <row r="22" spans="1:31" s="16" customFormat="1" ht="18.75">
      <c r="A22" s="72" t="s">
        <v>18</v>
      </c>
      <c r="B22" s="76">
        <f>B30+B36+B48+B54</f>
        <v>0</v>
      </c>
      <c r="C22" s="76">
        <f>H22+J22+L22+N22+P22+R22+T22+V22+X22</f>
        <v>0</v>
      </c>
      <c r="D22" s="76">
        <f>E22</f>
        <v>0</v>
      </c>
      <c r="E22" s="76">
        <f>I22+K22+M22+O22+Q22+S22+U22+W22</f>
        <v>0</v>
      </c>
      <c r="F22" s="76">
        <v>0</v>
      </c>
      <c r="G22" s="76">
        <v>0</v>
      </c>
      <c r="H22" s="73">
        <f>H30+H36+H42+H48+H54</f>
        <v>0</v>
      </c>
      <c r="I22" s="73">
        <f>I30+I36+I42+I48+I54</f>
        <v>0</v>
      </c>
      <c r="J22" s="73">
        <f>J30+J36+J42+J48+J54</f>
        <v>0</v>
      </c>
      <c r="K22" s="73">
        <f>K30+K36+K42+K48+K54</f>
        <v>0</v>
      </c>
      <c r="L22" s="74">
        <v>0</v>
      </c>
      <c r="M22" s="79">
        <f>M30+M36+M42</f>
        <v>0</v>
      </c>
      <c r="N22" s="79">
        <v>0</v>
      </c>
      <c r="O22" s="79">
        <f>O30+O36+O42</f>
        <v>0</v>
      </c>
      <c r="P22" s="74">
        <v>0</v>
      </c>
      <c r="Q22" s="74">
        <v>0</v>
      </c>
      <c r="R22" s="138">
        <v>0</v>
      </c>
      <c r="S22" s="138">
        <v>0</v>
      </c>
      <c r="T22" s="138">
        <v>0</v>
      </c>
      <c r="U22" s="138">
        <v>0</v>
      </c>
      <c r="V22" s="164">
        <v>0</v>
      </c>
      <c r="W22" s="164">
        <v>0</v>
      </c>
      <c r="X22" s="214">
        <v>0</v>
      </c>
      <c r="Y22" s="214">
        <v>0</v>
      </c>
      <c r="Z22" s="74">
        <v>0</v>
      </c>
      <c r="AA22" s="74"/>
      <c r="AB22" s="74">
        <v>0</v>
      </c>
      <c r="AC22" s="74"/>
      <c r="AD22" s="74">
        <v>0</v>
      </c>
      <c r="AE22" s="74"/>
    </row>
    <row r="23" spans="1:31" s="16" customFormat="1" ht="111.75" customHeight="1">
      <c r="A23" s="69" t="s">
        <v>48</v>
      </c>
      <c r="B23" s="70">
        <f>B24</f>
        <v>1015</v>
      </c>
      <c r="C23" s="70">
        <f>C24</f>
        <v>0</v>
      </c>
      <c r="D23" s="70">
        <f aca="true" t="shared" si="4" ref="D23:K23">D24</f>
        <v>0</v>
      </c>
      <c r="E23" s="70">
        <f t="shared" si="4"/>
        <v>0</v>
      </c>
      <c r="F23" s="70">
        <f t="shared" si="4"/>
        <v>0</v>
      </c>
      <c r="G23" s="70">
        <f t="shared" si="4"/>
        <v>0</v>
      </c>
      <c r="H23" s="73">
        <f t="shared" si="4"/>
        <v>0</v>
      </c>
      <c r="I23" s="73">
        <f t="shared" si="4"/>
        <v>0</v>
      </c>
      <c r="J23" s="73">
        <f t="shared" si="4"/>
        <v>0</v>
      </c>
      <c r="K23" s="73">
        <f t="shared" si="4"/>
        <v>0</v>
      </c>
      <c r="L23" s="67">
        <v>0</v>
      </c>
      <c r="M23" s="79">
        <f>M24</f>
        <v>0</v>
      </c>
      <c r="N23" s="79">
        <v>0</v>
      </c>
      <c r="O23" s="79">
        <f>O24</f>
        <v>0</v>
      </c>
      <c r="P23" s="67">
        <v>0</v>
      </c>
      <c r="Q23" s="67">
        <v>0</v>
      </c>
      <c r="R23" s="137">
        <v>0</v>
      </c>
      <c r="S23" s="138">
        <v>0</v>
      </c>
      <c r="T23" s="138">
        <v>0</v>
      </c>
      <c r="U23" s="138">
        <v>0</v>
      </c>
      <c r="V23" s="166">
        <v>0</v>
      </c>
      <c r="W23" s="166">
        <v>0</v>
      </c>
      <c r="X23" s="216">
        <v>0</v>
      </c>
      <c r="Y23" s="216">
        <v>0</v>
      </c>
      <c r="Z23" s="67">
        <v>0</v>
      </c>
      <c r="AA23" s="67"/>
      <c r="AB23" s="77">
        <v>1015</v>
      </c>
      <c r="AC23" s="77"/>
      <c r="AD23" s="67">
        <v>0</v>
      </c>
      <c r="AE23" s="77"/>
    </row>
    <row r="24" spans="1:31" s="16" customFormat="1" ht="18.75">
      <c r="A24" s="69" t="s">
        <v>19</v>
      </c>
      <c r="B24" s="77">
        <f>H24+J24+L24+N24+P24+R24+T24+V24+X24+Z24+AB24+AD24</f>
        <v>1015</v>
      </c>
      <c r="C24" s="77">
        <f>C25+C26+C27+C30</f>
        <v>0</v>
      </c>
      <c r="D24" s="77">
        <f>D25+D26+D27+D30</f>
        <v>0</v>
      </c>
      <c r="E24" s="77">
        <f>E25+E261+E27+E30</f>
        <v>0</v>
      </c>
      <c r="F24" s="77">
        <f>F25+F26+F27+F28+F29+F30</f>
        <v>0</v>
      </c>
      <c r="G24" s="77">
        <f>G25+G26+G27+G28+G29+G30</f>
        <v>0</v>
      </c>
      <c r="H24" s="66">
        <f>H25+H26+H28+H30</f>
        <v>0</v>
      </c>
      <c r="I24" s="66">
        <f>I25+I26+I27+I30</f>
        <v>0</v>
      </c>
      <c r="J24" s="66">
        <f>J25+J26+J27+J30</f>
        <v>0</v>
      </c>
      <c r="K24" s="66">
        <f>K25+K26+K27+K30</f>
        <v>0</v>
      </c>
      <c r="L24" s="67">
        <v>0</v>
      </c>
      <c r="M24" s="79">
        <f>M25+M26+M27+M30</f>
        <v>0</v>
      </c>
      <c r="N24" s="79">
        <v>0</v>
      </c>
      <c r="O24" s="79">
        <f>O25+O26+O27+O30</f>
        <v>0</v>
      </c>
      <c r="P24" s="67">
        <v>0</v>
      </c>
      <c r="Q24" s="67">
        <v>0</v>
      </c>
      <c r="R24" s="137">
        <v>0</v>
      </c>
      <c r="S24" s="138">
        <v>0</v>
      </c>
      <c r="T24" s="138">
        <v>0</v>
      </c>
      <c r="U24" s="138">
        <v>0</v>
      </c>
      <c r="V24" s="166">
        <v>0</v>
      </c>
      <c r="W24" s="166">
        <v>0</v>
      </c>
      <c r="X24" s="216">
        <v>0</v>
      </c>
      <c r="Y24" s="216">
        <v>0</v>
      </c>
      <c r="Z24" s="67">
        <v>0</v>
      </c>
      <c r="AA24" s="67"/>
      <c r="AB24" s="77">
        <v>1015</v>
      </c>
      <c r="AC24" s="77"/>
      <c r="AD24" s="67">
        <v>0</v>
      </c>
      <c r="AE24" s="77"/>
    </row>
    <row r="25" spans="1:31" s="16" customFormat="1" ht="18.75">
      <c r="A25" s="72" t="s">
        <v>17</v>
      </c>
      <c r="B25" s="78">
        <f>H25+J25+L25+N25+P25+R25+T25+V25+X25+Z25+AB25+AD25</f>
        <v>0</v>
      </c>
      <c r="C25" s="78">
        <f>H25+J25+L25+N25+P25+R25+T25+V25+X25</f>
        <v>0</v>
      </c>
      <c r="D25" s="78">
        <f aca="true" t="shared" si="5" ref="D25:D30">E25</f>
        <v>0</v>
      </c>
      <c r="E25" s="78">
        <f aca="true" t="shared" si="6" ref="E25:E30">I25+K25+M25+O25+Q25+S25+U25+W25</f>
        <v>0</v>
      </c>
      <c r="F25" s="78">
        <v>0</v>
      </c>
      <c r="G25" s="78">
        <v>0</v>
      </c>
      <c r="H25" s="73">
        <v>0</v>
      </c>
      <c r="I25" s="73">
        <v>0</v>
      </c>
      <c r="J25" s="73">
        <v>0</v>
      </c>
      <c r="K25" s="73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  <c r="Q25" s="79">
        <v>0</v>
      </c>
      <c r="R25" s="80">
        <v>0</v>
      </c>
      <c r="S25" s="138">
        <v>0</v>
      </c>
      <c r="T25" s="138">
        <v>0</v>
      </c>
      <c r="U25" s="138">
        <v>0</v>
      </c>
      <c r="V25" s="167">
        <v>0</v>
      </c>
      <c r="W25" s="167">
        <v>0</v>
      </c>
      <c r="X25" s="217">
        <v>0</v>
      </c>
      <c r="Y25" s="217">
        <v>0</v>
      </c>
      <c r="Z25" s="79">
        <v>0</v>
      </c>
      <c r="AA25" s="79"/>
      <c r="AB25" s="80">
        <v>0</v>
      </c>
      <c r="AC25" s="80"/>
      <c r="AD25" s="79">
        <v>0</v>
      </c>
      <c r="AE25" s="80"/>
    </row>
    <row r="26" spans="1:31" s="16" customFormat="1" ht="37.5">
      <c r="A26" s="72" t="s">
        <v>22</v>
      </c>
      <c r="B26" s="78">
        <f>H26+J26+L26+N26+P26+R26+T26+V26+X26+Z26+AB26+AD26</f>
        <v>0</v>
      </c>
      <c r="C26" s="78">
        <f>H26+J26+L26+N26+P26+R26+T26+V26+X26</f>
        <v>0</v>
      </c>
      <c r="D26" s="78">
        <f t="shared" si="5"/>
        <v>0</v>
      </c>
      <c r="E26" s="78">
        <f t="shared" si="6"/>
        <v>0</v>
      </c>
      <c r="F26" s="78">
        <v>0</v>
      </c>
      <c r="G26" s="78">
        <v>0</v>
      </c>
      <c r="H26" s="73">
        <v>0</v>
      </c>
      <c r="I26" s="73">
        <v>0</v>
      </c>
      <c r="J26" s="73">
        <v>0</v>
      </c>
      <c r="K26" s="73">
        <v>0</v>
      </c>
      <c r="L26" s="79">
        <v>0</v>
      </c>
      <c r="M26" s="79">
        <v>0</v>
      </c>
      <c r="N26" s="79">
        <v>0</v>
      </c>
      <c r="O26" s="79">
        <v>0</v>
      </c>
      <c r="P26" s="79">
        <v>0</v>
      </c>
      <c r="Q26" s="79">
        <v>0</v>
      </c>
      <c r="R26" s="80">
        <v>0</v>
      </c>
      <c r="S26" s="138">
        <v>0</v>
      </c>
      <c r="T26" s="138">
        <v>0</v>
      </c>
      <c r="U26" s="138">
        <v>0</v>
      </c>
      <c r="V26" s="167">
        <v>0</v>
      </c>
      <c r="W26" s="167">
        <v>0</v>
      </c>
      <c r="X26" s="217">
        <v>0</v>
      </c>
      <c r="Y26" s="217">
        <v>0</v>
      </c>
      <c r="Z26" s="79">
        <v>0</v>
      </c>
      <c r="AA26" s="79"/>
      <c r="AB26" s="80">
        <v>0</v>
      </c>
      <c r="AC26" s="80"/>
      <c r="AD26" s="79">
        <v>0</v>
      </c>
      <c r="AE26" s="80"/>
    </row>
    <row r="27" spans="1:31" s="16" customFormat="1" ht="18.75">
      <c r="A27" s="72" t="s">
        <v>16</v>
      </c>
      <c r="B27" s="78">
        <f>B28+B29</f>
        <v>1015</v>
      </c>
      <c r="C27" s="78">
        <f>H27+J27+L27+N27+P27+R27+T27+V27+X27</f>
        <v>0</v>
      </c>
      <c r="D27" s="78">
        <f t="shared" si="5"/>
        <v>0</v>
      </c>
      <c r="E27" s="78">
        <f t="shared" si="6"/>
        <v>0</v>
      </c>
      <c r="F27" s="78">
        <v>0</v>
      </c>
      <c r="G27" s="78">
        <v>0</v>
      </c>
      <c r="H27" s="73">
        <v>0</v>
      </c>
      <c r="I27" s="73">
        <v>0</v>
      </c>
      <c r="J27" s="73">
        <v>0</v>
      </c>
      <c r="K27" s="73">
        <v>0</v>
      </c>
      <c r="L27" s="74">
        <v>0</v>
      </c>
      <c r="M27" s="79">
        <v>0</v>
      </c>
      <c r="N27" s="79">
        <v>0</v>
      </c>
      <c r="O27" s="79">
        <v>0</v>
      </c>
      <c r="P27" s="74">
        <v>0</v>
      </c>
      <c r="Q27" s="74">
        <v>0</v>
      </c>
      <c r="R27" s="138">
        <v>0</v>
      </c>
      <c r="S27" s="138">
        <v>0</v>
      </c>
      <c r="T27" s="138">
        <v>0</v>
      </c>
      <c r="U27" s="138">
        <v>0</v>
      </c>
      <c r="V27" s="164">
        <v>0</v>
      </c>
      <c r="W27" s="164">
        <v>0</v>
      </c>
      <c r="X27" s="214">
        <v>0</v>
      </c>
      <c r="Y27" s="214">
        <v>0</v>
      </c>
      <c r="Z27" s="74">
        <v>0</v>
      </c>
      <c r="AA27" s="74"/>
      <c r="AB27" s="78">
        <v>1015</v>
      </c>
      <c r="AC27" s="78"/>
      <c r="AD27" s="74">
        <v>0</v>
      </c>
      <c r="AE27" s="78"/>
    </row>
    <row r="28" spans="1:31" s="16" customFormat="1" ht="18.75">
      <c r="A28" s="134" t="s">
        <v>35</v>
      </c>
      <c r="B28" s="73">
        <f>H28+J28+L28+N28+P28+R28+T28+V28+X28+Z28+AB28+AD28</f>
        <v>1000</v>
      </c>
      <c r="C28" s="73">
        <f>H28+J28+L28+N28+P28+R28+T28+V28+X28</f>
        <v>0</v>
      </c>
      <c r="D28" s="73">
        <f t="shared" si="5"/>
        <v>0</v>
      </c>
      <c r="E28" s="73">
        <f t="shared" si="6"/>
        <v>0</v>
      </c>
      <c r="F28" s="73">
        <v>0</v>
      </c>
      <c r="G28" s="73">
        <v>0</v>
      </c>
      <c r="H28" s="73">
        <v>0</v>
      </c>
      <c r="I28" s="73">
        <v>0</v>
      </c>
      <c r="J28" s="73">
        <v>0</v>
      </c>
      <c r="K28" s="73">
        <v>0</v>
      </c>
      <c r="L28" s="74">
        <v>0</v>
      </c>
      <c r="M28" s="79">
        <v>0</v>
      </c>
      <c r="N28" s="79">
        <v>0</v>
      </c>
      <c r="O28" s="79">
        <v>0</v>
      </c>
      <c r="P28" s="74">
        <v>0</v>
      </c>
      <c r="Q28" s="74">
        <v>0</v>
      </c>
      <c r="R28" s="138">
        <v>0</v>
      </c>
      <c r="S28" s="138">
        <v>0</v>
      </c>
      <c r="T28" s="138">
        <v>0</v>
      </c>
      <c r="U28" s="138">
        <v>0</v>
      </c>
      <c r="V28" s="164">
        <v>0</v>
      </c>
      <c r="W28" s="164">
        <v>0</v>
      </c>
      <c r="X28" s="214">
        <v>0</v>
      </c>
      <c r="Y28" s="214">
        <v>0</v>
      </c>
      <c r="Z28" s="74">
        <v>0</v>
      </c>
      <c r="AA28" s="74"/>
      <c r="AB28" s="75">
        <v>1000</v>
      </c>
      <c r="AC28" s="75"/>
      <c r="AD28" s="74">
        <v>0</v>
      </c>
      <c r="AE28" s="75"/>
    </row>
    <row r="29" spans="1:31" s="16" customFormat="1" ht="18.75">
      <c r="A29" s="134" t="s">
        <v>36</v>
      </c>
      <c r="B29" s="73">
        <f>H29+J29+L29+N29+P29+R29+T29+V29+X29+Z29+AB29+AD29</f>
        <v>15</v>
      </c>
      <c r="C29" s="73">
        <f>H29+J29+L29+N29+P29+R29+T29+V29+X29</f>
        <v>0</v>
      </c>
      <c r="D29" s="73">
        <f t="shared" si="5"/>
        <v>0</v>
      </c>
      <c r="E29" s="73">
        <f t="shared" si="6"/>
        <v>0</v>
      </c>
      <c r="F29" s="73">
        <v>0</v>
      </c>
      <c r="G29" s="73">
        <v>0</v>
      </c>
      <c r="H29" s="76">
        <v>0</v>
      </c>
      <c r="I29" s="76">
        <v>0</v>
      </c>
      <c r="J29" s="76">
        <v>0</v>
      </c>
      <c r="K29" s="76">
        <v>0</v>
      </c>
      <c r="L29" s="74">
        <v>0</v>
      </c>
      <c r="M29" s="79">
        <v>0</v>
      </c>
      <c r="N29" s="79">
        <v>0</v>
      </c>
      <c r="O29" s="79">
        <v>0</v>
      </c>
      <c r="P29" s="74">
        <v>0</v>
      </c>
      <c r="Q29" s="74">
        <v>0</v>
      </c>
      <c r="R29" s="138">
        <v>0</v>
      </c>
      <c r="S29" s="138">
        <v>0</v>
      </c>
      <c r="T29" s="138">
        <v>0</v>
      </c>
      <c r="U29" s="138">
        <v>0</v>
      </c>
      <c r="V29" s="164">
        <v>0</v>
      </c>
      <c r="W29" s="164">
        <v>0</v>
      </c>
      <c r="X29" s="214">
        <v>0</v>
      </c>
      <c r="Y29" s="214">
        <v>0</v>
      </c>
      <c r="Z29" s="74">
        <v>0</v>
      </c>
      <c r="AA29" s="74"/>
      <c r="AB29" s="73">
        <v>15</v>
      </c>
      <c r="AC29" s="73"/>
      <c r="AD29" s="74">
        <v>0</v>
      </c>
      <c r="AE29" s="73"/>
    </row>
    <row r="30" spans="1:31" s="16" customFormat="1" ht="18.75">
      <c r="A30" s="72" t="s">
        <v>18</v>
      </c>
      <c r="B30" s="76">
        <f>H30+J30+L30+N30+P30+R30+T30+V30+X30+Z30+AB30+AD30</f>
        <v>0</v>
      </c>
      <c r="C30" s="76">
        <f>H30+J30+L30+N30+P30+R30+T30+V30+X30</f>
        <v>0</v>
      </c>
      <c r="D30" s="76">
        <f t="shared" si="5"/>
        <v>0</v>
      </c>
      <c r="E30" s="76">
        <f t="shared" si="6"/>
        <v>0</v>
      </c>
      <c r="F30" s="76">
        <v>0</v>
      </c>
      <c r="G30" s="76">
        <v>0</v>
      </c>
      <c r="H30" s="76">
        <v>0</v>
      </c>
      <c r="I30" s="76">
        <v>0</v>
      </c>
      <c r="J30" s="76">
        <v>0</v>
      </c>
      <c r="K30" s="76">
        <v>0</v>
      </c>
      <c r="L30" s="79">
        <v>0</v>
      </c>
      <c r="M30" s="79">
        <v>0</v>
      </c>
      <c r="N30" s="79">
        <v>0</v>
      </c>
      <c r="O30" s="79">
        <v>0</v>
      </c>
      <c r="P30" s="79">
        <v>0</v>
      </c>
      <c r="Q30" s="79">
        <v>0</v>
      </c>
      <c r="R30" s="80">
        <v>0</v>
      </c>
      <c r="S30" s="138">
        <v>0</v>
      </c>
      <c r="T30" s="138">
        <v>0</v>
      </c>
      <c r="U30" s="138">
        <v>0</v>
      </c>
      <c r="V30" s="167">
        <v>0</v>
      </c>
      <c r="W30" s="167">
        <v>0</v>
      </c>
      <c r="X30" s="217">
        <v>0</v>
      </c>
      <c r="Y30" s="217">
        <v>0</v>
      </c>
      <c r="Z30" s="79">
        <v>0</v>
      </c>
      <c r="AA30" s="79"/>
      <c r="AB30" s="79">
        <v>0</v>
      </c>
      <c r="AC30" s="79"/>
      <c r="AD30" s="79">
        <v>0</v>
      </c>
      <c r="AE30" s="79"/>
    </row>
    <row r="31" spans="1:31" s="16" customFormat="1" ht="216" customHeight="1">
      <c r="A31" s="81" t="s">
        <v>49</v>
      </c>
      <c r="B31" s="37">
        <f aca="true" t="shared" si="7" ref="B31:K31">B32</f>
        <v>145.8</v>
      </c>
      <c r="C31" s="37">
        <f t="shared" si="7"/>
        <v>13.93</v>
      </c>
      <c r="D31" s="37">
        <f t="shared" si="7"/>
        <v>13.93</v>
      </c>
      <c r="E31" s="37">
        <f t="shared" si="7"/>
        <v>13.93</v>
      </c>
      <c r="F31" s="37">
        <f t="shared" si="7"/>
        <v>9.554183813443071</v>
      </c>
      <c r="G31" s="37">
        <f t="shared" si="7"/>
        <v>100</v>
      </c>
      <c r="H31" s="37">
        <f>H32</f>
        <v>0</v>
      </c>
      <c r="I31" s="37">
        <f t="shared" si="7"/>
        <v>0</v>
      </c>
      <c r="J31" s="37">
        <f t="shared" si="7"/>
        <v>0</v>
      </c>
      <c r="K31" s="37">
        <f t="shared" si="7"/>
        <v>0</v>
      </c>
      <c r="L31" s="32">
        <v>13.93</v>
      </c>
      <c r="M31" s="32">
        <f>M32</f>
        <v>13.93</v>
      </c>
      <c r="N31" s="32">
        <v>0</v>
      </c>
      <c r="O31" s="32">
        <f>O32</f>
        <v>0</v>
      </c>
      <c r="P31" s="32">
        <v>0</v>
      </c>
      <c r="Q31" s="32">
        <v>0</v>
      </c>
      <c r="R31" s="150">
        <v>0</v>
      </c>
      <c r="S31" s="150">
        <v>0</v>
      </c>
      <c r="T31" s="150">
        <v>0</v>
      </c>
      <c r="U31" s="150">
        <v>0</v>
      </c>
      <c r="V31" s="63">
        <v>0</v>
      </c>
      <c r="W31" s="63">
        <v>0</v>
      </c>
      <c r="X31" s="213">
        <v>0</v>
      </c>
      <c r="Y31" s="213">
        <v>0</v>
      </c>
      <c r="Z31" s="32">
        <v>7.57</v>
      </c>
      <c r="AA31" s="32"/>
      <c r="AB31" s="32">
        <v>124.3</v>
      </c>
      <c r="AC31" s="32"/>
      <c r="AD31" s="32">
        <v>0</v>
      </c>
      <c r="AE31" s="196" t="s">
        <v>70</v>
      </c>
    </row>
    <row r="32" spans="1:31" s="16" customFormat="1" ht="21.75" customHeight="1">
      <c r="A32" s="69" t="s">
        <v>19</v>
      </c>
      <c r="B32" s="66">
        <f>B35</f>
        <v>145.8</v>
      </c>
      <c r="C32" s="66">
        <f>C33+C34+C35+C36</f>
        <v>13.93</v>
      </c>
      <c r="D32" s="66">
        <f>D33+D34+D35+D36</f>
        <v>13.93</v>
      </c>
      <c r="E32" s="66">
        <f>E33+E34+E35+E36</f>
        <v>13.93</v>
      </c>
      <c r="F32" s="66">
        <f aca="true" t="shared" si="8" ref="F32:K32">F33+F34+F35+F36</f>
        <v>9.554183813443071</v>
      </c>
      <c r="G32" s="66">
        <f t="shared" si="8"/>
        <v>100</v>
      </c>
      <c r="H32" s="70">
        <f t="shared" si="8"/>
        <v>0</v>
      </c>
      <c r="I32" s="70">
        <f t="shared" si="8"/>
        <v>0</v>
      </c>
      <c r="J32" s="70">
        <f t="shared" si="8"/>
        <v>0</v>
      </c>
      <c r="K32" s="70">
        <f t="shared" si="8"/>
        <v>0</v>
      </c>
      <c r="L32" s="70">
        <v>13.93</v>
      </c>
      <c r="M32" s="70">
        <f>M33+M34+M35+M36</f>
        <v>13.93</v>
      </c>
      <c r="N32" s="70">
        <v>0</v>
      </c>
      <c r="O32" s="70">
        <f>O33+O34+O35+O36</f>
        <v>0</v>
      </c>
      <c r="P32" s="70">
        <v>0</v>
      </c>
      <c r="Q32" s="70">
        <v>0</v>
      </c>
      <c r="R32" s="70">
        <v>0</v>
      </c>
      <c r="S32" s="70">
        <v>0</v>
      </c>
      <c r="T32" s="70">
        <v>0</v>
      </c>
      <c r="U32" s="70">
        <v>0</v>
      </c>
      <c r="V32" s="166">
        <v>0</v>
      </c>
      <c r="W32" s="166">
        <v>0</v>
      </c>
      <c r="X32" s="67">
        <v>0</v>
      </c>
      <c r="Y32" s="67">
        <v>0</v>
      </c>
      <c r="Z32" s="67">
        <v>7.57</v>
      </c>
      <c r="AA32" s="67"/>
      <c r="AB32" s="67">
        <v>124.3</v>
      </c>
      <c r="AC32" s="67"/>
      <c r="AD32" s="67">
        <v>0</v>
      </c>
      <c r="AE32" s="197"/>
    </row>
    <row r="33" spans="1:31" s="16" customFormat="1" ht="21.75" customHeight="1">
      <c r="A33" s="72" t="s">
        <v>17</v>
      </c>
      <c r="B33" s="73">
        <v>0</v>
      </c>
      <c r="C33" s="73">
        <f>H33+J33+L33+N33+P33+R33+T33+V33+X33</f>
        <v>0</v>
      </c>
      <c r="D33" s="73">
        <f>E33</f>
        <v>0</v>
      </c>
      <c r="E33" s="73">
        <f>I33+K33+M33+O33+Q33+S33+U33+W33</f>
        <v>0</v>
      </c>
      <c r="F33" s="73">
        <v>0</v>
      </c>
      <c r="G33" s="73">
        <v>0</v>
      </c>
      <c r="H33" s="76">
        <v>0</v>
      </c>
      <c r="I33" s="76">
        <v>0</v>
      </c>
      <c r="J33" s="76">
        <v>0</v>
      </c>
      <c r="K33" s="76">
        <v>0</v>
      </c>
      <c r="L33" s="79">
        <v>0</v>
      </c>
      <c r="M33" s="79">
        <v>0</v>
      </c>
      <c r="N33" s="79">
        <v>0</v>
      </c>
      <c r="O33" s="79">
        <v>0</v>
      </c>
      <c r="P33" s="79">
        <v>0</v>
      </c>
      <c r="Q33" s="79">
        <v>0</v>
      </c>
      <c r="R33" s="80">
        <v>0</v>
      </c>
      <c r="S33" s="80">
        <v>0</v>
      </c>
      <c r="T33" s="150">
        <v>0</v>
      </c>
      <c r="U33" s="150">
        <v>0</v>
      </c>
      <c r="V33" s="167">
        <v>0</v>
      </c>
      <c r="W33" s="167">
        <v>0</v>
      </c>
      <c r="X33" s="79">
        <v>0</v>
      </c>
      <c r="Y33" s="79">
        <v>0</v>
      </c>
      <c r="Z33" s="79">
        <v>0</v>
      </c>
      <c r="AA33" s="79"/>
      <c r="AB33" s="79">
        <v>0</v>
      </c>
      <c r="AC33" s="79"/>
      <c r="AD33" s="79">
        <v>0</v>
      </c>
      <c r="AE33" s="197"/>
    </row>
    <row r="34" spans="1:31" s="16" customFormat="1" ht="21.75" customHeight="1">
      <c r="A34" s="72" t="s">
        <v>22</v>
      </c>
      <c r="B34" s="73">
        <v>0</v>
      </c>
      <c r="C34" s="73">
        <f>H34+J34+L34+N34+P34+R34+T34+V34+X34</f>
        <v>0</v>
      </c>
      <c r="D34" s="73">
        <f>E34</f>
        <v>0</v>
      </c>
      <c r="E34" s="73">
        <f>I34+K34+M34+O34+Q34+S34+U34+W34</f>
        <v>0</v>
      </c>
      <c r="F34" s="73">
        <v>0</v>
      </c>
      <c r="G34" s="73">
        <v>0</v>
      </c>
      <c r="H34" s="76">
        <v>0</v>
      </c>
      <c r="I34" s="76">
        <v>0</v>
      </c>
      <c r="J34" s="76">
        <v>0</v>
      </c>
      <c r="K34" s="76">
        <v>0</v>
      </c>
      <c r="L34" s="79">
        <v>0</v>
      </c>
      <c r="M34" s="79">
        <v>0</v>
      </c>
      <c r="N34" s="79">
        <v>0</v>
      </c>
      <c r="O34" s="79">
        <v>0</v>
      </c>
      <c r="P34" s="79">
        <v>0</v>
      </c>
      <c r="Q34" s="79">
        <v>0</v>
      </c>
      <c r="R34" s="80">
        <v>0</v>
      </c>
      <c r="S34" s="80">
        <v>0</v>
      </c>
      <c r="T34" s="150">
        <v>0</v>
      </c>
      <c r="U34" s="150">
        <v>0</v>
      </c>
      <c r="V34" s="167">
        <v>0</v>
      </c>
      <c r="W34" s="167">
        <v>0</v>
      </c>
      <c r="X34" s="79">
        <v>0</v>
      </c>
      <c r="Y34" s="79">
        <v>0</v>
      </c>
      <c r="Z34" s="79">
        <v>0</v>
      </c>
      <c r="AA34" s="79"/>
      <c r="AB34" s="79">
        <v>0</v>
      </c>
      <c r="AC34" s="79"/>
      <c r="AD34" s="79">
        <v>0</v>
      </c>
      <c r="AE34" s="197"/>
    </row>
    <row r="35" spans="1:31" s="16" customFormat="1" ht="21.75" customHeight="1">
      <c r="A35" s="72" t="s">
        <v>16</v>
      </c>
      <c r="B35" s="73">
        <f>H35+J35+L35+N35+P35+R35+T35+V35+X35+Z35+AB35+AD35</f>
        <v>145.8</v>
      </c>
      <c r="C35" s="73">
        <f>H35+J35+L35+N35+P35+R35+T35+V35+X35</f>
        <v>13.93</v>
      </c>
      <c r="D35" s="73">
        <f>E35</f>
        <v>13.93</v>
      </c>
      <c r="E35" s="73">
        <f>I35+K35+M35+O35+Q35+S35+U35+W35</f>
        <v>13.93</v>
      </c>
      <c r="F35" s="102">
        <f>E35/B35*100</f>
        <v>9.554183813443071</v>
      </c>
      <c r="G35" s="102">
        <f>E35/D35*100</f>
        <v>100</v>
      </c>
      <c r="H35" s="76">
        <v>0</v>
      </c>
      <c r="I35" s="76">
        <v>0</v>
      </c>
      <c r="J35" s="76">
        <v>0</v>
      </c>
      <c r="K35" s="76">
        <v>0</v>
      </c>
      <c r="L35" s="79">
        <v>13.93</v>
      </c>
      <c r="M35" s="79">
        <v>13.93</v>
      </c>
      <c r="N35" s="79">
        <v>0</v>
      </c>
      <c r="O35" s="79">
        <v>0</v>
      </c>
      <c r="P35" s="79">
        <v>0</v>
      </c>
      <c r="Q35" s="79">
        <v>0</v>
      </c>
      <c r="R35" s="80">
        <v>0</v>
      </c>
      <c r="S35" s="80">
        <v>0</v>
      </c>
      <c r="T35" s="150">
        <v>0</v>
      </c>
      <c r="U35" s="150">
        <v>0</v>
      </c>
      <c r="V35" s="167">
        <v>0</v>
      </c>
      <c r="W35" s="167">
        <v>0</v>
      </c>
      <c r="X35" s="79">
        <v>0</v>
      </c>
      <c r="Y35" s="79">
        <v>0</v>
      </c>
      <c r="Z35" s="79">
        <v>7.57</v>
      </c>
      <c r="AA35" s="79"/>
      <c r="AB35" s="79">
        <v>124.3</v>
      </c>
      <c r="AC35" s="79"/>
      <c r="AD35" s="79">
        <v>0</v>
      </c>
      <c r="AE35" s="197"/>
    </row>
    <row r="36" spans="1:31" s="16" customFormat="1" ht="18.75">
      <c r="A36" s="72" t="s">
        <v>18</v>
      </c>
      <c r="B36" s="76">
        <v>0</v>
      </c>
      <c r="C36" s="76">
        <f>H36+J36+L36+N36+P36+R36+T36+V36+X36</f>
        <v>0</v>
      </c>
      <c r="D36" s="76">
        <f>E36</f>
        <v>0</v>
      </c>
      <c r="E36" s="76">
        <f>I36+K36+M36+O36+Q36+S36+U36+W36</f>
        <v>0</v>
      </c>
      <c r="F36" s="76">
        <v>0</v>
      </c>
      <c r="G36" s="76">
        <v>0</v>
      </c>
      <c r="H36" s="76">
        <v>0</v>
      </c>
      <c r="I36" s="76">
        <v>0</v>
      </c>
      <c r="J36" s="76">
        <v>0</v>
      </c>
      <c r="K36" s="76">
        <v>0</v>
      </c>
      <c r="L36" s="79">
        <v>0</v>
      </c>
      <c r="M36" s="79">
        <v>0</v>
      </c>
      <c r="N36" s="79">
        <v>0</v>
      </c>
      <c r="O36" s="79">
        <v>0</v>
      </c>
      <c r="P36" s="79">
        <v>0</v>
      </c>
      <c r="Q36" s="79">
        <v>0</v>
      </c>
      <c r="R36" s="80">
        <v>0</v>
      </c>
      <c r="S36" s="80">
        <v>0</v>
      </c>
      <c r="T36" s="150">
        <v>0</v>
      </c>
      <c r="U36" s="150">
        <v>0</v>
      </c>
      <c r="V36" s="167">
        <v>0</v>
      </c>
      <c r="W36" s="167">
        <v>0</v>
      </c>
      <c r="X36" s="79">
        <v>0</v>
      </c>
      <c r="Y36" s="79">
        <v>0</v>
      </c>
      <c r="Z36" s="79">
        <v>0</v>
      </c>
      <c r="AA36" s="79"/>
      <c r="AB36" s="79">
        <v>0</v>
      </c>
      <c r="AC36" s="79"/>
      <c r="AD36" s="79">
        <v>0</v>
      </c>
      <c r="AE36" s="198"/>
    </row>
    <row r="37" spans="1:31" s="16" customFormat="1" ht="102.75" customHeight="1">
      <c r="A37" s="69" t="s">
        <v>50</v>
      </c>
      <c r="B37" s="66">
        <f aca="true" t="shared" si="9" ref="B37:K37">B38</f>
        <v>92</v>
      </c>
      <c r="C37" s="66">
        <f t="shared" si="9"/>
        <v>0</v>
      </c>
      <c r="D37" s="66">
        <f t="shared" si="9"/>
        <v>0</v>
      </c>
      <c r="E37" s="66">
        <f t="shared" si="9"/>
        <v>0</v>
      </c>
      <c r="F37" s="66">
        <f t="shared" si="9"/>
        <v>0</v>
      </c>
      <c r="G37" s="66">
        <f t="shared" si="9"/>
        <v>0</v>
      </c>
      <c r="H37" s="66">
        <f t="shared" si="9"/>
        <v>0</v>
      </c>
      <c r="I37" s="66">
        <f t="shared" si="9"/>
        <v>0</v>
      </c>
      <c r="J37" s="66">
        <f t="shared" si="9"/>
        <v>0</v>
      </c>
      <c r="K37" s="66">
        <f t="shared" si="9"/>
        <v>0</v>
      </c>
      <c r="L37" s="67">
        <v>0</v>
      </c>
      <c r="M37" s="79">
        <f>M38</f>
        <v>0</v>
      </c>
      <c r="N37" s="79">
        <v>0</v>
      </c>
      <c r="O37" s="79">
        <f>O38</f>
        <v>0</v>
      </c>
      <c r="P37" s="67">
        <v>0</v>
      </c>
      <c r="Q37" s="67">
        <v>0</v>
      </c>
      <c r="R37" s="137">
        <v>0</v>
      </c>
      <c r="S37" s="137">
        <v>0</v>
      </c>
      <c r="T37" s="137">
        <v>0</v>
      </c>
      <c r="U37" s="137">
        <v>0</v>
      </c>
      <c r="V37" s="166">
        <v>0</v>
      </c>
      <c r="W37" s="166">
        <v>0</v>
      </c>
      <c r="X37" s="67">
        <v>0</v>
      </c>
      <c r="Y37" s="67">
        <v>0</v>
      </c>
      <c r="Z37" s="67">
        <v>0</v>
      </c>
      <c r="AA37" s="67"/>
      <c r="AB37" s="82">
        <v>92</v>
      </c>
      <c r="AC37" s="82"/>
      <c r="AD37" s="67">
        <v>0</v>
      </c>
      <c r="AE37" s="83"/>
    </row>
    <row r="38" spans="1:31" s="16" customFormat="1" ht="18.75">
      <c r="A38" s="69" t="s">
        <v>19</v>
      </c>
      <c r="B38" s="66">
        <f>B41</f>
        <v>92</v>
      </c>
      <c r="C38" s="66">
        <f>C39+C40+C41+C42</f>
        <v>0</v>
      </c>
      <c r="D38" s="66">
        <f aca="true" t="shared" si="10" ref="D38:O38">D39+D40+D41+D42</f>
        <v>0</v>
      </c>
      <c r="E38" s="66">
        <f>E39+E40+E41+E42</f>
        <v>0</v>
      </c>
      <c r="F38" s="66">
        <f t="shared" si="10"/>
        <v>0</v>
      </c>
      <c r="G38" s="66">
        <f t="shared" si="10"/>
        <v>0</v>
      </c>
      <c r="H38" s="66">
        <f t="shared" si="10"/>
        <v>0</v>
      </c>
      <c r="I38" s="66">
        <f t="shared" si="10"/>
        <v>0</v>
      </c>
      <c r="J38" s="66">
        <f t="shared" si="10"/>
        <v>0</v>
      </c>
      <c r="K38" s="66">
        <f t="shared" si="10"/>
        <v>0</v>
      </c>
      <c r="L38" s="67">
        <f t="shared" si="10"/>
        <v>0</v>
      </c>
      <c r="M38" s="66">
        <f t="shared" si="10"/>
        <v>0</v>
      </c>
      <c r="N38" s="66">
        <v>0</v>
      </c>
      <c r="O38" s="66">
        <f t="shared" si="10"/>
        <v>0</v>
      </c>
      <c r="P38" s="67">
        <v>0</v>
      </c>
      <c r="Q38" s="67">
        <v>0</v>
      </c>
      <c r="R38" s="137">
        <v>0</v>
      </c>
      <c r="S38" s="137">
        <v>0</v>
      </c>
      <c r="T38" s="150">
        <v>0</v>
      </c>
      <c r="U38" s="150">
        <v>0</v>
      </c>
      <c r="V38" s="166">
        <v>0</v>
      </c>
      <c r="W38" s="166">
        <v>0</v>
      </c>
      <c r="X38" s="67">
        <v>0</v>
      </c>
      <c r="Y38" s="67">
        <v>0</v>
      </c>
      <c r="Z38" s="67">
        <v>0</v>
      </c>
      <c r="AA38" s="67"/>
      <c r="AB38" s="66">
        <v>92</v>
      </c>
      <c r="AC38" s="66"/>
      <c r="AD38" s="67">
        <v>0</v>
      </c>
      <c r="AE38" s="83"/>
    </row>
    <row r="39" spans="1:31" s="16" customFormat="1" ht="18.75">
      <c r="A39" s="72" t="s">
        <v>17</v>
      </c>
      <c r="B39" s="76">
        <v>0</v>
      </c>
      <c r="C39" s="76">
        <f>H39+J39+L39+N39+P39+R39+T39+V39+X39</f>
        <v>0</v>
      </c>
      <c r="D39" s="76">
        <f>E39</f>
        <v>0</v>
      </c>
      <c r="E39" s="76">
        <f>I39+K39+M39+O39+Q39+S39+U39+W39</f>
        <v>0</v>
      </c>
      <c r="F39" s="76">
        <v>0</v>
      </c>
      <c r="G39" s="76">
        <v>0</v>
      </c>
      <c r="H39" s="66">
        <v>0</v>
      </c>
      <c r="I39" s="66">
        <v>0</v>
      </c>
      <c r="J39" s="66">
        <v>0</v>
      </c>
      <c r="K39" s="66">
        <v>0</v>
      </c>
      <c r="L39" s="79">
        <v>0</v>
      </c>
      <c r="M39" s="79">
        <v>0</v>
      </c>
      <c r="N39" s="79">
        <v>0</v>
      </c>
      <c r="O39" s="79">
        <v>0</v>
      </c>
      <c r="P39" s="79">
        <v>0</v>
      </c>
      <c r="Q39" s="79">
        <v>0</v>
      </c>
      <c r="R39" s="80">
        <v>0</v>
      </c>
      <c r="S39" s="80">
        <v>0</v>
      </c>
      <c r="T39" s="150">
        <v>0</v>
      </c>
      <c r="U39" s="150">
        <v>0</v>
      </c>
      <c r="V39" s="167">
        <v>0</v>
      </c>
      <c r="W39" s="167">
        <v>0</v>
      </c>
      <c r="X39" s="79">
        <v>0</v>
      </c>
      <c r="Y39" s="79">
        <v>0</v>
      </c>
      <c r="Z39" s="79">
        <v>0</v>
      </c>
      <c r="AA39" s="79"/>
      <c r="AB39" s="79">
        <v>0</v>
      </c>
      <c r="AC39" s="79"/>
      <c r="AD39" s="79">
        <v>0</v>
      </c>
      <c r="AE39" s="83"/>
    </row>
    <row r="40" spans="1:31" s="16" customFormat="1" ht="37.5">
      <c r="A40" s="72" t="s">
        <v>22</v>
      </c>
      <c r="B40" s="76">
        <v>0</v>
      </c>
      <c r="C40" s="76">
        <f>H40+J40+L40+N40+P40+R40+T40+V40+X40</f>
        <v>0</v>
      </c>
      <c r="D40" s="76">
        <f>E40</f>
        <v>0</v>
      </c>
      <c r="E40" s="76">
        <f>I40+K40+M40+O40+Q40+S40+U40</f>
        <v>0</v>
      </c>
      <c r="F40" s="76">
        <v>0</v>
      </c>
      <c r="G40" s="76">
        <v>0</v>
      </c>
      <c r="H40" s="66">
        <v>0</v>
      </c>
      <c r="I40" s="66">
        <v>0</v>
      </c>
      <c r="J40" s="66">
        <v>0</v>
      </c>
      <c r="K40" s="66">
        <v>0</v>
      </c>
      <c r="L40" s="79">
        <v>0</v>
      </c>
      <c r="M40" s="79">
        <v>0</v>
      </c>
      <c r="N40" s="79">
        <v>0</v>
      </c>
      <c r="O40" s="79">
        <v>0</v>
      </c>
      <c r="P40" s="79">
        <v>0</v>
      </c>
      <c r="Q40" s="79">
        <v>0</v>
      </c>
      <c r="R40" s="80">
        <v>0</v>
      </c>
      <c r="S40" s="80">
        <v>0</v>
      </c>
      <c r="T40" s="150">
        <v>0</v>
      </c>
      <c r="U40" s="150">
        <v>0</v>
      </c>
      <c r="V40" s="167">
        <v>0</v>
      </c>
      <c r="W40" s="167">
        <v>0</v>
      </c>
      <c r="X40" s="79">
        <v>0</v>
      </c>
      <c r="Y40" s="79">
        <v>0</v>
      </c>
      <c r="Z40" s="79">
        <v>0</v>
      </c>
      <c r="AA40" s="79"/>
      <c r="AB40" s="79">
        <v>0</v>
      </c>
      <c r="AC40" s="79"/>
      <c r="AD40" s="79">
        <v>0</v>
      </c>
      <c r="AE40" s="83"/>
    </row>
    <row r="41" spans="1:31" s="16" customFormat="1" ht="18.75">
      <c r="A41" s="72" t="s">
        <v>16</v>
      </c>
      <c r="B41" s="73">
        <f>H41+J41+L41+N41+P41+R41+T41+V41+X41+Z41+AB41+AD41</f>
        <v>92</v>
      </c>
      <c r="C41" s="73">
        <f>H41+J41+L41+N41+P41+R41+T41+V41+X41</f>
        <v>0</v>
      </c>
      <c r="D41" s="73">
        <f>E41</f>
        <v>0</v>
      </c>
      <c r="E41" s="73">
        <f>I41+K41+M41+O41+Q41+S41+U41+W41</f>
        <v>0</v>
      </c>
      <c r="F41" s="73">
        <v>0</v>
      </c>
      <c r="G41" s="73">
        <v>0</v>
      </c>
      <c r="H41" s="73">
        <v>0</v>
      </c>
      <c r="I41" s="73">
        <v>0</v>
      </c>
      <c r="J41" s="73">
        <v>0</v>
      </c>
      <c r="K41" s="73">
        <v>0</v>
      </c>
      <c r="L41" s="74">
        <v>0</v>
      </c>
      <c r="M41" s="79">
        <v>0</v>
      </c>
      <c r="N41" s="79">
        <v>0</v>
      </c>
      <c r="O41" s="79">
        <v>0</v>
      </c>
      <c r="P41" s="74">
        <v>0</v>
      </c>
      <c r="Q41" s="74">
        <v>0</v>
      </c>
      <c r="R41" s="138">
        <v>0</v>
      </c>
      <c r="S41" s="138">
        <v>0</v>
      </c>
      <c r="T41" s="150">
        <v>0</v>
      </c>
      <c r="U41" s="150">
        <v>0</v>
      </c>
      <c r="V41" s="164">
        <v>0</v>
      </c>
      <c r="W41" s="164">
        <v>0</v>
      </c>
      <c r="X41" s="74">
        <v>0</v>
      </c>
      <c r="Y41" s="74">
        <v>0</v>
      </c>
      <c r="Z41" s="74">
        <v>0</v>
      </c>
      <c r="AA41" s="84"/>
      <c r="AB41" s="85">
        <v>92</v>
      </c>
      <c r="AC41" s="85"/>
      <c r="AD41" s="74">
        <v>0</v>
      </c>
      <c r="AE41" s="83"/>
    </row>
    <row r="42" spans="1:31" s="16" customFormat="1" ht="18.75">
      <c r="A42" s="72" t="s">
        <v>18</v>
      </c>
      <c r="B42" s="76">
        <v>0</v>
      </c>
      <c r="C42" s="76">
        <f>H42+J42+L42+N42+P42+R42+T42+V42+X42</f>
        <v>0</v>
      </c>
      <c r="D42" s="76">
        <f>E42</f>
        <v>0</v>
      </c>
      <c r="E42" s="76">
        <f>I42+K42+M42+O42+Q42+S42+U42</f>
        <v>0</v>
      </c>
      <c r="F42" s="76">
        <v>0</v>
      </c>
      <c r="G42" s="76">
        <v>0</v>
      </c>
      <c r="H42" s="73">
        <v>0</v>
      </c>
      <c r="I42" s="73">
        <v>0</v>
      </c>
      <c r="J42" s="73">
        <v>0</v>
      </c>
      <c r="K42" s="73">
        <v>0</v>
      </c>
      <c r="L42" s="79">
        <v>0</v>
      </c>
      <c r="M42" s="79">
        <v>0</v>
      </c>
      <c r="N42" s="79">
        <v>0</v>
      </c>
      <c r="O42" s="79">
        <v>0</v>
      </c>
      <c r="P42" s="79">
        <v>0</v>
      </c>
      <c r="Q42" s="79">
        <v>0</v>
      </c>
      <c r="R42" s="80">
        <v>0</v>
      </c>
      <c r="S42" s="80">
        <v>0</v>
      </c>
      <c r="T42" s="150">
        <v>0</v>
      </c>
      <c r="U42" s="150">
        <v>0</v>
      </c>
      <c r="V42" s="167">
        <v>0</v>
      </c>
      <c r="W42" s="167">
        <v>0</v>
      </c>
      <c r="X42" s="79">
        <v>0</v>
      </c>
      <c r="Y42" s="79">
        <v>0</v>
      </c>
      <c r="Z42" s="79">
        <v>0</v>
      </c>
      <c r="AA42" s="79"/>
      <c r="AB42" s="79">
        <v>0</v>
      </c>
      <c r="AC42" s="79"/>
      <c r="AD42" s="79">
        <v>0</v>
      </c>
      <c r="AE42" s="86"/>
    </row>
    <row r="43" spans="1:31" s="16" customFormat="1" ht="69.75" customHeight="1">
      <c r="A43" s="69" t="s">
        <v>51</v>
      </c>
      <c r="B43" s="66">
        <f aca="true" t="shared" si="11" ref="B43:K43">B44</f>
        <v>15.3</v>
      </c>
      <c r="C43" s="66">
        <f t="shared" si="11"/>
        <v>0</v>
      </c>
      <c r="D43" s="66">
        <f t="shared" si="11"/>
        <v>0</v>
      </c>
      <c r="E43" s="66">
        <f t="shared" si="11"/>
        <v>0</v>
      </c>
      <c r="F43" s="66">
        <f t="shared" si="11"/>
        <v>0</v>
      </c>
      <c r="G43" s="66">
        <f t="shared" si="11"/>
        <v>0</v>
      </c>
      <c r="H43" s="66">
        <f t="shared" si="11"/>
        <v>0</v>
      </c>
      <c r="I43" s="66">
        <f t="shared" si="11"/>
        <v>0</v>
      </c>
      <c r="J43" s="66">
        <f t="shared" si="11"/>
        <v>0</v>
      </c>
      <c r="K43" s="66">
        <f t="shared" si="11"/>
        <v>0</v>
      </c>
      <c r="L43" s="67">
        <v>0</v>
      </c>
      <c r="M43" s="79">
        <f>M44</f>
        <v>0</v>
      </c>
      <c r="N43" s="79">
        <v>0</v>
      </c>
      <c r="O43" s="79">
        <f>O44</f>
        <v>0</v>
      </c>
      <c r="P43" s="67">
        <v>0</v>
      </c>
      <c r="Q43" s="67">
        <v>0</v>
      </c>
      <c r="R43" s="137">
        <v>0</v>
      </c>
      <c r="S43" s="137">
        <v>0</v>
      </c>
      <c r="T43" s="137">
        <v>0</v>
      </c>
      <c r="U43" s="137">
        <v>0</v>
      </c>
      <c r="V43" s="166">
        <v>0</v>
      </c>
      <c r="W43" s="166">
        <v>0</v>
      </c>
      <c r="X43" s="67">
        <v>0</v>
      </c>
      <c r="Y43" s="67">
        <v>0</v>
      </c>
      <c r="Z43" s="66">
        <v>15.3</v>
      </c>
      <c r="AA43" s="66"/>
      <c r="AB43" s="67">
        <v>0</v>
      </c>
      <c r="AC43" s="67"/>
      <c r="AD43" s="67">
        <v>0</v>
      </c>
      <c r="AE43" s="87"/>
    </row>
    <row r="44" spans="1:31" s="16" customFormat="1" ht="18.75">
      <c r="A44" s="69" t="s">
        <v>19</v>
      </c>
      <c r="B44" s="66">
        <v>15.3</v>
      </c>
      <c r="C44" s="66">
        <f>C45+C46+C47+C48</f>
        <v>0</v>
      </c>
      <c r="D44" s="66">
        <f>E44</f>
        <v>0</v>
      </c>
      <c r="E44" s="66">
        <f>E45+E46+E47+E48</f>
        <v>0</v>
      </c>
      <c r="F44" s="66">
        <f aca="true" t="shared" si="12" ref="F44:K44">F45+F46+F47+F48</f>
        <v>0</v>
      </c>
      <c r="G44" s="66">
        <f t="shared" si="12"/>
        <v>0</v>
      </c>
      <c r="H44" s="66">
        <f t="shared" si="12"/>
        <v>0</v>
      </c>
      <c r="I44" s="66">
        <f t="shared" si="12"/>
        <v>0</v>
      </c>
      <c r="J44" s="66">
        <f t="shared" si="12"/>
        <v>0</v>
      </c>
      <c r="K44" s="66">
        <f t="shared" si="12"/>
        <v>0</v>
      </c>
      <c r="L44" s="67">
        <v>0</v>
      </c>
      <c r="M44" s="79">
        <f>M45+M46+M47+M48</f>
        <v>0</v>
      </c>
      <c r="N44" s="79">
        <v>0</v>
      </c>
      <c r="O44" s="79">
        <f>O45+O46+O47+O48</f>
        <v>0</v>
      </c>
      <c r="P44" s="67">
        <v>0</v>
      </c>
      <c r="Q44" s="67">
        <v>0</v>
      </c>
      <c r="R44" s="137">
        <v>0</v>
      </c>
      <c r="S44" s="137">
        <v>0</v>
      </c>
      <c r="T44" s="150">
        <v>0</v>
      </c>
      <c r="U44" s="150">
        <v>0</v>
      </c>
      <c r="V44" s="166">
        <v>0</v>
      </c>
      <c r="W44" s="166">
        <v>0</v>
      </c>
      <c r="X44" s="67">
        <v>0</v>
      </c>
      <c r="Y44" s="67">
        <v>0</v>
      </c>
      <c r="Z44" s="66">
        <v>15.3</v>
      </c>
      <c r="AA44" s="66"/>
      <c r="AB44" s="67">
        <v>0</v>
      </c>
      <c r="AC44" s="67"/>
      <c r="AD44" s="67">
        <v>0</v>
      </c>
      <c r="AE44" s="83"/>
    </row>
    <row r="45" spans="1:31" s="16" customFormat="1" ht="18.75">
      <c r="A45" s="72" t="s">
        <v>17</v>
      </c>
      <c r="B45" s="76">
        <v>0</v>
      </c>
      <c r="C45" s="76">
        <f>H45+J45+L45+N45+P45+R45+T45+V45+X45</f>
        <v>0</v>
      </c>
      <c r="D45" s="76">
        <f>E45</f>
        <v>0</v>
      </c>
      <c r="E45" s="76">
        <f>I45+K45+M45+O45+Q45+E46+S45+U45+W45</f>
        <v>0</v>
      </c>
      <c r="F45" s="76">
        <v>0</v>
      </c>
      <c r="G45" s="76">
        <v>0</v>
      </c>
      <c r="H45" s="73">
        <v>0</v>
      </c>
      <c r="I45" s="73">
        <v>0</v>
      </c>
      <c r="J45" s="73">
        <v>0</v>
      </c>
      <c r="K45" s="73">
        <v>0</v>
      </c>
      <c r="L45" s="79">
        <v>0</v>
      </c>
      <c r="M45" s="79">
        <v>0</v>
      </c>
      <c r="N45" s="79">
        <v>0</v>
      </c>
      <c r="O45" s="79">
        <v>0</v>
      </c>
      <c r="P45" s="79">
        <v>0</v>
      </c>
      <c r="Q45" s="79">
        <v>0</v>
      </c>
      <c r="R45" s="80">
        <v>0</v>
      </c>
      <c r="S45" s="80">
        <v>0</v>
      </c>
      <c r="T45" s="150">
        <v>0</v>
      </c>
      <c r="U45" s="150">
        <v>0</v>
      </c>
      <c r="V45" s="167">
        <v>0</v>
      </c>
      <c r="W45" s="167">
        <v>0</v>
      </c>
      <c r="X45" s="79">
        <v>0</v>
      </c>
      <c r="Y45" s="79">
        <v>0</v>
      </c>
      <c r="Z45" s="79">
        <v>0</v>
      </c>
      <c r="AA45" s="79"/>
      <c r="AB45" s="79">
        <v>0</v>
      </c>
      <c r="AC45" s="79"/>
      <c r="AD45" s="79">
        <v>0</v>
      </c>
      <c r="AE45" s="83"/>
    </row>
    <row r="46" spans="1:31" s="16" customFormat="1" ht="37.5">
      <c r="A46" s="72" t="s">
        <v>22</v>
      </c>
      <c r="B46" s="76">
        <v>0</v>
      </c>
      <c r="C46" s="76">
        <f>H46+J46+L46+N46+P46+R46+T46+V46+X46</f>
        <v>0</v>
      </c>
      <c r="D46" s="76">
        <f>E46</f>
        <v>0</v>
      </c>
      <c r="E46" s="76">
        <f>I46+K46+M46+O46+Q46+S46+U46+W46</f>
        <v>0</v>
      </c>
      <c r="F46" s="76">
        <v>0</v>
      </c>
      <c r="G46" s="76">
        <v>0</v>
      </c>
      <c r="H46" s="73">
        <v>0</v>
      </c>
      <c r="I46" s="73">
        <v>0</v>
      </c>
      <c r="J46" s="73">
        <v>0</v>
      </c>
      <c r="K46" s="73">
        <v>0</v>
      </c>
      <c r="L46" s="79">
        <v>0</v>
      </c>
      <c r="M46" s="79">
        <v>0</v>
      </c>
      <c r="N46" s="79">
        <v>0</v>
      </c>
      <c r="O46" s="79">
        <v>0</v>
      </c>
      <c r="P46" s="79">
        <v>0</v>
      </c>
      <c r="Q46" s="79">
        <v>0</v>
      </c>
      <c r="R46" s="80">
        <v>0</v>
      </c>
      <c r="S46" s="80">
        <v>0</v>
      </c>
      <c r="T46" s="150">
        <v>0</v>
      </c>
      <c r="U46" s="150">
        <v>0</v>
      </c>
      <c r="V46" s="167">
        <v>0</v>
      </c>
      <c r="W46" s="167">
        <v>0</v>
      </c>
      <c r="X46" s="79">
        <v>0</v>
      </c>
      <c r="Y46" s="79">
        <v>0</v>
      </c>
      <c r="Z46" s="79">
        <v>0</v>
      </c>
      <c r="AA46" s="79"/>
      <c r="AB46" s="79">
        <v>0</v>
      </c>
      <c r="AC46" s="79"/>
      <c r="AD46" s="79">
        <v>0</v>
      </c>
      <c r="AE46" s="83"/>
    </row>
    <row r="47" spans="1:31" s="16" customFormat="1" ht="39" customHeight="1">
      <c r="A47" s="72" t="s">
        <v>16</v>
      </c>
      <c r="B47" s="73">
        <f>H47+J47+L47+N47+P47+R47+T47+V47+X47+Z47+AB47+AD47</f>
        <v>15.3</v>
      </c>
      <c r="C47" s="73">
        <f>H47+J47+L47+N47+P47+R47+T47+V47+X47</f>
        <v>0</v>
      </c>
      <c r="D47" s="73">
        <f>E47</f>
        <v>0</v>
      </c>
      <c r="E47" s="73">
        <f>I47+K47+M47+O47+Q47+S47+U47+W47</f>
        <v>0</v>
      </c>
      <c r="F47" s="73">
        <v>0</v>
      </c>
      <c r="G47" s="73">
        <v>0</v>
      </c>
      <c r="H47" s="73">
        <v>0</v>
      </c>
      <c r="I47" s="73">
        <v>0</v>
      </c>
      <c r="J47" s="73">
        <v>0</v>
      </c>
      <c r="K47" s="73">
        <v>0</v>
      </c>
      <c r="L47" s="74">
        <v>0</v>
      </c>
      <c r="M47" s="79">
        <v>0</v>
      </c>
      <c r="N47" s="79">
        <v>0</v>
      </c>
      <c r="O47" s="79">
        <v>0</v>
      </c>
      <c r="P47" s="74">
        <v>0</v>
      </c>
      <c r="Q47" s="74">
        <v>0</v>
      </c>
      <c r="R47" s="138">
        <v>0</v>
      </c>
      <c r="S47" s="138">
        <v>0</v>
      </c>
      <c r="T47" s="150">
        <v>0</v>
      </c>
      <c r="U47" s="150">
        <v>0</v>
      </c>
      <c r="V47" s="164">
        <v>0</v>
      </c>
      <c r="W47" s="164">
        <v>0</v>
      </c>
      <c r="X47" s="74">
        <v>0</v>
      </c>
      <c r="Y47" s="74">
        <v>0</v>
      </c>
      <c r="Z47" s="73">
        <v>15.3</v>
      </c>
      <c r="AA47" s="73"/>
      <c r="AB47" s="74">
        <v>0</v>
      </c>
      <c r="AC47" s="74"/>
      <c r="AD47" s="74">
        <v>0</v>
      </c>
      <c r="AE47" s="83"/>
    </row>
    <row r="48" spans="1:31" s="16" customFormat="1" ht="18.75">
      <c r="A48" s="72" t="s">
        <v>18</v>
      </c>
      <c r="B48" s="76">
        <v>0</v>
      </c>
      <c r="C48" s="76">
        <f>H48+J48+L48+N48+P48+R48+T48+V48+X48</f>
        <v>0</v>
      </c>
      <c r="D48" s="76">
        <f>E48</f>
        <v>0</v>
      </c>
      <c r="E48" s="76">
        <f>I48+K48+M48+O48+Q48+S48+U48+W48</f>
        <v>0</v>
      </c>
      <c r="F48" s="76">
        <v>0</v>
      </c>
      <c r="G48" s="76">
        <v>0</v>
      </c>
      <c r="H48" s="73">
        <v>0</v>
      </c>
      <c r="I48" s="73">
        <v>0</v>
      </c>
      <c r="J48" s="73">
        <v>0</v>
      </c>
      <c r="K48" s="73">
        <v>0</v>
      </c>
      <c r="L48" s="79">
        <v>0</v>
      </c>
      <c r="M48" s="79">
        <v>0</v>
      </c>
      <c r="N48" s="79">
        <v>0</v>
      </c>
      <c r="O48" s="79">
        <v>0</v>
      </c>
      <c r="P48" s="79">
        <v>0</v>
      </c>
      <c r="Q48" s="79">
        <v>0</v>
      </c>
      <c r="R48" s="80">
        <v>0</v>
      </c>
      <c r="S48" s="80">
        <v>0</v>
      </c>
      <c r="T48" s="150">
        <v>0</v>
      </c>
      <c r="U48" s="150">
        <v>0</v>
      </c>
      <c r="V48" s="167">
        <v>0</v>
      </c>
      <c r="W48" s="167">
        <v>0</v>
      </c>
      <c r="X48" s="79">
        <v>0</v>
      </c>
      <c r="Y48" s="79">
        <v>0</v>
      </c>
      <c r="Z48" s="79">
        <v>0</v>
      </c>
      <c r="AA48" s="79"/>
      <c r="AB48" s="79">
        <v>0</v>
      </c>
      <c r="AC48" s="79"/>
      <c r="AD48" s="79">
        <v>0</v>
      </c>
      <c r="AE48" s="83"/>
    </row>
    <row r="49" spans="1:31" s="16" customFormat="1" ht="99.75" customHeight="1">
      <c r="A49" s="88" t="s">
        <v>52</v>
      </c>
      <c r="B49" s="66">
        <f aca="true" t="shared" si="13" ref="B49:K49">B50</f>
        <v>138</v>
      </c>
      <c r="C49" s="66">
        <f t="shared" si="13"/>
        <v>0</v>
      </c>
      <c r="D49" s="66">
        <f t="shared" si="13"/>
        <v>0</v>
      </c>
      <c r="E49" s="66">
        <f t="shared" si="13"/>
        <v>0</v>
      </c>
      <c r="F49" s="66">
        <f t="shared" si="13"/>
        <v>0</v>
      </c>
      <c r="G49" s="66">
        <f t="shared" si="13"/>
        <v>0</v>
      </c>
      <c r="H49" s="66">
        <f t="shared" si="13"/>
        <v>0</v>
      </c>
      <c r="I49" s="66">
        <f t="shared" si="13"/>
        <v>0</v>
      </c>
      <c r="J49" s="66">
        <f t="shared" si="13"/>
        <v>0</v>
      </c>
      <c r="K49" s="66">
        <f t="shared" si="13"/>
        <v>0</v>
      </c>
      <c r="L49" s="67">
        <v>0</v>
      </c>
      <c r="M49" s="79">
        <f>M50</f>
        <v>0</v>
      </c>
      <c r="N49" s="79">
        <v>0</v>
      </c>
      <c r="O49" s="79">
        <f>O50</f>
        <v>0</v>
      </c>
      <c r="P49" s="67">
        <v>0</v>
      </c>
      <c r="Q49" s="67">
        <v>0</v>
      </c>
      <c r="R49" s="137">
        <v>0</v>
      </c>
      <c r="S49" s="137">
        <v>0</v>
      </c>
      <c r="T49" s="137">
        <v>0</v>
      </c>
      <c r="U49" s="137">
        <v>0</v>
      </c>
      <c r="V49" s="166">
        <v>0</v>
      </c>
      <c r="W49" s="166">
        <v>0</v>
      </c>
      <c r="X49" s="67">
        <v>0</v>
      </c>
      <c r="Y49" s="67">
        <f>Y50</f>
        <v>0</v>
      </c>
      <c r="Z49" s="68">
        <v>34</v>
      </c>
      <c r="AA49" s="68"/>
      <c r="AB49" s="68">
        <v>104</v>
      </c>
      <c r="AC49" s="68"/>
      <c r="AD49" s="68">
        <v>0</v>
      </c>
      <c r="AE49" s="83"/>
    </row>
    <row r="50" spans="1:31" s="16" customFormat="1" ht="18.75">
      <c r="A50" s="69" t="s">
        <v>19</v>
      </c>
      <c r="B50" s="66">
        <f>B51+B52+B53+B54</f>
        <v>138</v>
      </c>
      <c r="C50" s="66">
        <f>C51+C52+C53+C54</f>
        <v>0</v>
      </c>
      <c r="D50" s="66">
        <f>E50</f>
        <v>0</v>
      </c>
      <c r="E50" s="66">
        <f>E51+E52+E53+E54</f>
        <v>0</v>
      </c>
      <c r="F50" s="66">
        <f aca="true" t="shared" si="14" ref="F50:K50">F51+F52+F53+F54</f>
        <v>0</v>
      </c>
      <c r="G50" s="66">
        <f t="shared" si="14"/>
        <v>0</v>
      </c>
      <c r="H50" s="66">
        <f t="shared" si="14"/>
        <v>0</v>
      </c>
      <c r="I50" s="66">
        <f t="shared" si="14"/>
        <v>0</v>
      </c>
      <c r="J50" s="66">
        <f t="shared" si="14"/>
        <v>0</v>
      </c>
      <c r="K50" s="66">
        <f t="shared" si="14"/>
        <v>0</v>
      </c>
      <c r="L50" s="67">
        <v>0</v>
      </c>
      <c r="M50" s="79">
        <f>M51+M52+M53+M54</f>
        <v>0</v>
      </c>
      <c r="N50" s="79">
        <v>0</v>
      </c>
      <c r="O50" s="79">
        <f>O51+O52+O53+O54</f>
        <v>0</v>
      </c>
      <c r="P50" s="137">
        <v>0</v>
      </c>
      <c r="Q50" s="137">
        <v>0</v>
      </c>
      <c r="R50" s="137">
        <v>0</v>
      </c>
      <c r="S50" s="137">
        <v>0</v>
      </c>
      <c r="T50" s="137">
        <v>0</v>
      </c>
      <c r="U50" s="137">
        <v>0</v>
      </c>
      <c r="V50" s="166">
        <v>0</v>
      </c>
      <c r="W50" s="166">
        <v>0</v>
      </c>
      <c r="X50" s="67">
        <v>0</v>
      </c>
      <c r="Y50" s="67">
        <v>0</v>
      </c>
      <c r="Z50" s="68">
        <v>34</v>
      </c>
      <c r="AA50" s="68"/>
      <c r="AB50" s="68">
        <v>104</v>
      </c>
      <c r="AC50" s="68"/>
      <c r="AD50" s="68">
        <v>0</v>
      </c>
      <c r="AE50" s="83"/>
    </row>
    <row r="51" spans="1:31" s="16" customFormat="1" ht="18.75">
      <c r="A51" s="72" t="s">
        <v>17</v>
      </c>
      <c r="B51" s="76">
        <v>0</v>
      </c>
      <c r="C51" s="76">
        <f>H51+J51+L51+N51+P51+R51+T51+V51+X51</f>
        <v>0</v>
      </c>
      <c r="D51" s="76">
        <f>E51</f>
        <v>0</v>
      </c>
      <c r="E51" s="76">
        <f>I51+K51+M51+O51+Q51+S51+U51+W51</f>
        <v>0</v>
      </c>
      <c r="F51" s="76">
        <v>0</v>
      </c>
      <c r="G51" s="76">
        <v>0</v>
      </c>
      <c r="H51" s="73">
        <v>0</v>
      </c>
      <c r="I51" s="73">
        <v>0</v>
      </c>
      <c r="J51" s="73">
        <v>0</v>
      </c>
      <c r="K51" s="73">
        <v>0</v>
      </c>
      <c r="L51" s="79">
        <v>0</v>
      </c>
      <c r="M51" s="79">
        <v>0</v>
      </c>
      <c r="N51" s="79">
        <v>0</v>
      </c>
      <c r="O51" s="79">
        <v>0</v>
      </c>
      <c r="P51" s="80">
        <v>0</v>
      </c>
      <c r="Q51" s="80">
        <v>0</v>
      </c>
      <c r="R51" s="80">
        <v>0</v>
      </c>
      <c r="S51" s="80">
        <v>0</v>
      </c>
      <c r="T51" s="137">
        <v>0</v>
      </c>
      <c r="U51" s="137">
        <v>0</v>
      </c>
      <c r="V51" s="167">
        <v>0</v>
      </c>
      <c r="W51" s="167">
        <v>0</v>
      </c>
      <c r="X51" s="79">
        <v>0</v>
      </c>
      <c r="Y51" s="79">
        <v>0</v>
      </c>
      <c r="Z51" s="79">
        <v>0</v>
      </c>
      <c r="AA51" s="79"/>
      <c r="AB51" s="79">
        <v>0</v>
      </c>
      <c r="AC51" s="79"/>
      <c r="AD51" s="79">
        <v>0</v>
      </c>
      <c r="AE51" s="83"/>
    </row>
    <row r="52" spans="1:31" s="16" customFormat="1" ht="38.25" customHeight="1">
      <c r="A52" s="72" t="s">
        <v>22</v>
      </c>
      <c r="B52" s="76">
        <v>0</v>
      </c>
      <c r="C52" s="76">
        <f>H52+J52+L52+N52+P52+R52+T52+V52+X52</f>
        <v>0</v>
      </c>
      <c r="D52" s="76">
        <f>E52</f>
        <v>0</v>
      </c>
      <c r="E52" s="76">
        <f>I52+K52+M52+O52+Q52+S52+U52+W52</f>
        <v>0</v>
      </c>
      <c r="F52" s="76">
        <v>0</v>
      </c>
      <c r="G52" s="76">
        <v>0</v>
      </c>
      <c r="H52" s="73">
        <v>0</v>
      </c>
      <c r="I52" s="73">
        <v>0</v>
      </c>
      <c r="J52" s="73">
        <v>0</v>
      </c>
      <c r="K52" s="73">
        <v>0</v>
      </c>
      <c r="L52" s="79">
        <v>0</v>
      </c>
      <c r="M52" s="79">
        <v>0</v>
      </c>
      <c r="N52" s="79">
        <v>0</v>
      </c>
      <c r="O52" s="79">
        <v>0</v>
      </c>
      <c r="P52" s="80">
        <v>0</v>
      </c>
      <c r="Q52" s="80">
        <v>0</v>
      </c>
      <c r="R52" s="80">
        <v>0</v>
      </c>
      <c r="S52" s="80">
        <v>0</v>
      </c>
      <c r="T52" s="137">
        <v>0</v>
      </c>
      <c r="U52" s="137">
        <v>0</v>
      </c>
      <c r="V52" s="167">
        <v>0</v>
      </c>
      <c r="W52" s="167">
        <v>0</v>
      </c>
      <c r="X52" s="79">
        <v>0</v>
      </c>
      <c r="Y52" s="79">
        <v>0</v>
      </c>
      <c r="Z52" s="79">
        <v>0</v>
      </c>
      <c r="AA52" s="79"/>
      <c r="AB52" s="79">
        <v>0</v>
      </c>
      <c r="AC52" s="79"/>
      <c r="AD52" s="79">
        <v>0</v>
      </c>
      <c r="AE52" s="83"/>
    </row>
    <row r="53" spans="1:31" s="16" customFormat="1" ht="18.75">
      <c r="A53" s="72" t="s">
        <v>16</v>
      </c>
      <c r="B53" s="73">
        <f>H53+J53+L53+N53+P53+R53+T53+V53+X53+Z53+AB53+AD53</f>
        <v>138</v>
      </c>
      <c r="C53" s="73">
        <f>H53+J53+L53+N53+P53+R53+T53+V53+X53</f>
        <v>0</v>
      </c>
      <c r="D53" s="73">
        <f>E53</f>
        <v>0</v>
      </c>
      <c r="E53" s="73">
        <f>I53+K53+M53+O53+Q53+S53+U53+W53</f>
        <v>0</v>
      </c>
      <c r="F53" s="73">
        <v>0</v>
      </c>
      <c r="G53" s="73">
        <v>0</v>
      </c>
      <c r="H53" s="73">
        <v>0</v>
      </c>
      <c r="I53" s="73">
        <v>0</v>
      </c>
      <c r="J53" s="73">
        <v>0</v>
      </c>
      <c r="K53" s="73">
        <v>0</v>
      </c>
      <c r="L53" s="74">
        <v>0</v>
      </c>
      <c r="M53" s="79">
        <v>0</v>
      </c>
      <c r="N53" s="79">
        <v>0</v>
      </c>
      <c r="O53" s="79">
        <v>0</v>
      </c>
      <c r="P53" s="138">
        <v>0</v>
      </c>
      <c r="Q53" s="138">
        <v>0</v>
      </c>
      <c r="R53" s="138">
        <v>0</v>
      </c>
      <c r="S53" s="138">
        <v>0</v>
      </c>
      <c r="T53" s="137">
        <v>0</v>
      </c>
      <c r="U53" s="137">
        <v>0</v>
      </c>
      <c r="V53" s="164">
        <v>0</v>
      </c>
      <c r="W53" s="164">
        <v>0</v>
      </c>
      <c r="X53" s="74">
        <v>0</v>
      </c>
      <c r="Y53" s="74">
        <v>0</v>
      </c>
      <c r="Z53" s="75">
        <v>34</v>
      </c>
      <c r="AA53" s="75"/>
      <c r="AB53" s="75">
        <v>104</v>
      </c>
      <c r="AC53" s="75"/>
      <c r="AD53" s="75">
        <v>0</v>
      </c>
      <c r="AE53" s="83"/>
    </row>
    <row r="54" spans="1:31" s="16" customFormat="1" ht="18.75">
      <c r="A54" s="72" t="s">
        <v>18</v>
      </c>
      <c r="B54" s="76">
        <v>0</v>
      </c>
      <c r="C54" s="76">
        <f>H54+J54+L54+N54+P54+R54+T54+V54+X54</f>
        <v>0</v>
      </c>
      <c r="D54" s="76">
        <f>E54</f>
        <v>0</v>
      </c>
      <c r="E54" s="76">
        <f>I54+K54+M54+O54+Q54+S54+U54+W54</f>
        <v>0</v>
      </c>
      <c r="F54" s="76">
        <v>0</v>
      </c>
      <c r="G54" s="76">
        <v>0</v>
      </c>
      <c r="H54" s="73">
        <v>0</v>
      </c>
      <c r="I54" s="73">
        <v>0</v>
      </c>
      <c r="J54" s="73">
        <v>0</v>
      </c>
      <c r="K54" s="73">
        <v>0</v>
      </c>
      <c r="L54" s="79">
        <v>0</v>
      </c>
      <c r="M54" s="79">
        <v>0</v>
      </c>
      <c r="N54" s="79">
        <v>0</v>
      </c>
      <c r="O54" s="79">
        <v>0</v>
      </c>
      <c r="P54" s="80">
        <v>0</v>
      </c>
      <c r="Q54" s="80">
        <v>0</v>
      </c>
      <c r="R54" s="80">
        <v>0</v>
      </c>
      <c r="S54" s="80">
        <v>0</v>
      </c>
      <c r="T54" s="137">
        <v>0</v>
      </c>
      <c r="U54" s="137">
        <v>0</v>
      </c>
      <c r="V54" s="167">
        <v>0</v>
      </c>
      <c r="W54" s="167">
        <v>0</v>
      </c>
      <c r="X54" s="79">
        <v>0</v>
      </c>
      <c r="Y54" s="79">
        <v>0</v>
      </c>
      <c r="Z54" s="79">
        <v>0</v>
      </c>
      <c r="AA54" s="79"/>
      <c r="AB54" s="79">
        <v>0</v>
      </c>
      <c r="AC54" s="79"/>
      <c r="AD54" s="79">
        <v>0</v>
      </c>
      <c r="AE54" s="83"/>
    </row>
    <row r="55" spans="1:31" s="16" customFormat="1" ht="106.5" customHeight="1">
      <c r="A55" s="117" t="s">
        <v>37</v>
      </c>
      <c r="B55" s="139">
        <f>B56+B57+B58+B59</f>
        <v>1406.1</v>
      </c>
      <c r="C55" s="139">
        <f>C56+C57+C58+C59</f>
        <v>13.93</v>
      </c>
      <c r="D55" s="139">
        <f>D56+D57+D58+D59</f>
        <v>13.93</v>
      </c>
      <c r="E55" s="139">
        <f>E56+E57+E58+E59</f>
        <v>13.93</v>
      </c>
      <c r="F55" s="139">
        <v>0</v>
      </c>
      <c r="G55" s="139">
        <v>0</v>
      </c>
      <c r="H55" s="139">
        <f>H56+H57+H58+H59</f>
        <v>0</v>
      </c>
      <c r="I55" s="139">
        <f>I56+I57+I58+I59</f>
        <v>0</v>
      </c>
      <c r="J55" s="139">
        <f>J56+J57+J58+J59</f>
        <v>0</v>
      </c>
      <c r="K55" s="139">
        <f>K56+K57+K58+K59</f>
        <v>0</v>
      </c>
      <c r="L55" s="139">
        <f>L27+L35+L41+L53</f>
        <v>13.93</v>
      </c>
      <c r="M55" s="139">
        <f>M56+M57+M58+M59</f>
        <v>13.93</v>
      </c>
      <c r="N55" s="139">
        <f>N24+N32+N44+N38+N50</f>
        <v>0</v>
      </c>
      <c r="O55" s="139">
        <f>O56+O57+O58+O59</f>
        <v>0</v>
      </c>
      <c r="P55" s="139">
        <f>N24+N32+N38+N44+N50</f>
        <v>0</v>
      </c>
      <c r="Q55" s="139">
        <v>0</v>
      </c>
      <c r="R55" s="139">
        <f>R24+R32+R38+R44+R50</f>
        <v>0</v>
      </c>
      <c r="S55" s="139">
        <v>0</v>
      </c>
      <c r="T55" s="150">
        <f>T24+T32+T38+T44+T50</f>
        <v>0</v>
      </c>
      <c r="U55" s="150">
        <f>U24+U32+U38+U44+U50</f>
        <v>0</v>
      </c>
      <c r="V55" s="168">
        <f>V24+V32+V38+V44+V50</f>
        <v>0</v>
      </c>
      <c r="W55" s="168">
        <v>0</v>
      </c>
      <c r="X55" s="130">
        <f>X24+X32+X38+X44+X50</f>
        <v>0</v>
      </c>
      <c r="Y55" s="130">
        <v>0</v>
      </c>
      <c r="Z55" s="130">
        <f>Z24+Z32+Z38+Z44+Z50</f>
        <v>56.870000000000005</v>
      </c>
      <c r="AA55" s="130"/>
      <c r="AB55" s="130">
        <f>AB24+AB32+AB38+AB44+AB50</f>
        <v>1335.3</v>
      </c>
      <c r="AC55" s="130"/>
      <c r="AD55" s="130">
        <f>AD24+AD32+AD38+AD44+AD50</f>
        <v>0</v>
      </c>
      <c r="AE55" s="83"/>
    </row>
    <row r="56" spans="1:31" s="16" customFormat="1" ht="24" customHeight="1">
      <c r="A56" s="76" t="s">
        <v>17</v>
      </c>
      <c r="B56" s="76">
        <f aca="true" t="shared" si="15" ref="B56:E59">B19</f>
        <v>0</v>
      </c>
      <c r="C56" s="76">
        <f t="shared" si="15"/>
        <v>0</v>
      </c>
      <c r="D56" s="76">
        <f t="shared" si="15"/>
        <v>0</v>
      </c>
      <c r="E56" s="76">
        <f t="shared" si="15"/>
        <v>0</v>
      </c>
      <c r="F56" s="76">
        <v>0</v>
      </c>
      <c r="G56" s="76">
        <v>0</v>
      </c>
      <c r="H56" s="76">
        <f>+H57+H58+H59</f>
        <v>0</v>
      </c>
      <c r="I56" s="76">
        <f aca="true" t="shared" si="16" ref="I56:M59">I19</f>
        <v>0</v>
      </c>
      <c r="J56" s="76">
        <f t="shared" si="16"/>
        <v>0</v>
      </c>
      <c r="K56" s="76">
        <f t="shared" si="16"/>
        <v>0</v>
      </c>
      <c r="L56" s="79">
        <v>0</v>
      </c>
      <c r="M56" s="79">
        <f t="shared" si="16"/>
        <v>0</v>
      </c>
      <c r="N56" s="79">
        <v>0</v>
      </c>
      <c r="O56" s="79">
        <v>0</v>
      </c>
      <c r="P56" s="80">
        <v>0</v>
      </c>
      <c r="Q56" s="80">
        <v>0</v>
      </c>
      <c r="R56" s="80">
        <v>0</v>
      </c>
      <c r="S56" s="80">
        <v>0</v>
      </c>
      <c r="T56" s="137">
        <v>0</v>
      </c>
      <c r="U56" s="137">
        <v>0</v>
      </c>
      <c r="V56" s="167">
        <v>0</v>
      </c>
      <c r="W56" s="167">
        <v>0</v>
      </c>
      <c r="X56" s="79">
        <v>0</v>
      </c>
      <c r="Y56" s="79">
        <v>0</v>
      </c>
      <c r="Z56" s="79">
        <v>0</v>
      </c>
      <c r="AA56" s="79"/>
      <c r="AB56" s="79">
        <v>0</v>
      </c>
      <c r="AC56" s="79"/>
      <c r="AD56" s="79">
        <v>0</v>
      </c>
      <c r="AE56" s="83"/>
    </row>
    <row r="57" spans="1:31" s="16" customFormat="1" ht="39" customHeight="1">
      <c r="A57" s="76" t="s">
        <v>22</v>
      </c>
      <c r="B57" s="76">
        <f t="shared" si="15"/>
        <v>0</v>
      </c>
      <c r="C57" s="76">
        <f t="shared" si="15"/>
        <v>0</v>
      </c>
      <c r="D57" s="76">
        <f t="shared" si="15"/>
        <v>0</v>
      </c>
      <c r="E57" s="76">
        <f t="shared" si="15"/>
        <v>0</v>
      </c>
      <c r="F57" s="76">
        <v>0</v>
      </c>
      <c r="G57" s="76">
        <v>0</v>
      </c>
      <c r="H57" s="76">
        <f>H20</f>
        <v>0</v>
      </c>
      <c r="I57" s="76">
        <f t="shared" si="16"/>
        <v>0</v>
      </c>
      <c r="J57" s="76">
        <f t="shared" si="16"/>
        <v>0</v>
      </c>
      <c r="K57" s="76">
        <f t="shared" si="16"/>
        <v>0</v>
      </c>
      <c r="L57" s="79">
        <v>0</v>
      </c>
      <c r="M57" s="79">
        <f t="shared" si="16"/>
        <v>0</v>
      </c>
      <c r="N57" s="79">
        <v>0</v>
      </c>
      <c r="O57" s="79">
        <v>0</v>
      </c>
      <c r="P57" s="80">
        <v>0</v>
      </c>
      <c r="Q57" s="80">
        <v>0</v>
      </c>
      <c r="R57" s="80">
        <v>0</v>
      </c>
      <c r="S57" s="80">
        <v>0</v>
      </c>
      <c r="T57" s="137">
        <v>0</v>
      </c>
      <c r="U57" s="137">
        <v>0</v>
      </c>
      <c r="V57" s="167">
        <v>0</v>
      </c>
      <c r="W57" s="167">
        <v>0</v>
      </c>
      <c r="X57" s="79">
        <v>0</v>
      </c>
      <c r="Y57" s="79">
        <v>0</v>
      </c>
      <c r="Z57" s="79">
        <v>0</v>
      </c>
      <c r="AA57" s="79"/>
      <c r="AB57" s="79">
        <v>0</v>
      </c>
      <c r="AC57" s="79"/>
      <c r="AD57" s="79">
        <v>0</v>
      </c>
      <c r="AE57" s="83"/>
    </row>
    <row r="58" spans="1:32" s="16" customFormat="1" ht="24.75" customHeight="1">
      <c r="A58" s="76" t="s">
        <v>16</v>
      </c>
      <c r="B58" s="76">
        <f>B21</f>
        <v>1406.1</v>
      </c>
      <c r="C58" s="76">
        <f t="shared" si="15"/>
        <v>13.93</v>
      </c>
      <c r="D58" s="76">
        <f t="shared" si="15"/>
        <v>13.93</v>
      </c>
      <c r="E58" s="76">
        <f t="shared" si="15"/>
        <v>13.93</v>
      </c>
      <c r="F58" s="73">
        <v>0</v>
      </c>
      <c r="G58" s="73">
        <v>0</v>
      </c>
      <c r="H58" s="76">
        <f>H21</f>
        <v>0</v>
      </c>
      <c r="I58" s="76">
        <f t="shared" si="16"/>
        <v>0</v>
      </c>
      <c r="J58" s="76">
        <f t="shared" si="16"/>
        <v>0</v>
      </c>
      <c r="K58" s="76">
        <f t="shared" si="16"/>
        <v>0</v>
      </c>
      <c r="L58" s="79">
        <f>L27+L35+L41+L47+L53</f>
        <v>13.93</v>
      </c>
      <c r="M58" s="79">
        <f t="shared" si="16"/>
        <v>13.93</v>
      </c>
      <c r="N58" s="79">
        <f>N27+N35+N41+N47+N53</f>
        <v>0</v>
      </c>
      <c r="O58" s="79">
        <v>0</v>
      </c>
      <c r="P58" s="80">
        <f>P28+P35+P41+P47+P53</f>
        <v>0</v>
      </c>
      <c r="Q58" s="80">
        <v>0</v>
      </c>
      <c r="R58" s="80">
        <f>R27+R35+R41+R47+R53</f>
        <v>0</v>
      </c>
      <c r="S58" s="80">
        <v>0</v>
      </c>
      <c r="T58" s="137">
        <f>T27+T35+T41+T47+T53</f>
        <v>0</v>
      </c>
      <c r="U58" s="137">
        <f>U27+U35+U41+U47+U53</f>
        <v>0</v>
      </c>
      <c r="V58" s="167">
        <f>V27+V35+V41+V47+V53</f>
        <v>0</v>
      </c>
      <c r="W58" s="167">
        <v>0</v>
      </c>
      <c r="X58" s="79">
        <f>X27+X35+X41+X47+X53</f>
        <v>0</v>
      </c>
      <c r="Y58" s="79">
        <v>0</v>
      </c>
      <c r="Z58" s="79">
        <f>Z27+Z35+Z41+Z47+Z53</f>
        <v>56.870000000000005</v>
      </c>
      <c r="AA58" s="79"/>
      <c r="AB58" s="79">
        <f>AB27+AB35+AB41+AB47+AB53</f>
        <v>1335.3</v>
      </c>
      <c r="AC58" s="79"/>
      <c r="AD58" s="79">
        <f>AD27+AD35+AD41+AD47+AD53</f>
        <v>0</v>
      </c>
      <c r="AE58" s="83"/>
      <c r="AF58" s="133">
        <f>I143</f>
        <v>2171.862</v>
      </c>
    </row>
    <row r="59" spans="1:31" s="16" customFormat="1" ht="22.5" customHeight="1">
      <c r="A59" s="72" t="s">
        <v>18</v>
      </c>
      <c r="B59" s="76">
        <f t="shared" si="15"/>
        <v>0</v>
      </c>
      <c r="C59" s="76">
        <f t="shared" si="15"/>
        <v>0</v>
      </c>
      <c r="D59" s="76">
        <f>D22</f>
        <v>0</v>
      </c>
      <c r="E59" s="76">
        <f t="shared" si="15"/>
        <v>0</v>
      </c>
      <c r="F59" s="76">
        <v>0</v>
      </c>
      <c r="G59" s="76">
        <v>0</v>
      </c>
      <c r="H59" s="76">
        <f>H22</f>
        <v>0</v>
      </c>
      <c r="I59" s="76">
        <f t="shared" si="16"/>
        <v>0</v>
      </c>
      <c r="J59" s="76">
        <f>J22</f>
        <v>0</v>
      </c>
      <c r="K59" s="76">
        <f t="shared" si="16"/>
        <v>0</v>
      </c>
      <c r="L59" s="79">
        <f>L22</f>
        <v>0</v>
      </c>
      <c r="M59" s="79">
        <f t="shared" si="16"/>
        <v>0</v>
      </c>
      <c r="N59" s="79">
        <v>0</v>
      </c>
      <c r="O59" s="79">
        <v>0</v>
      </c>
      <c r="P59" s="80">
        <v>0</v>
      </c>
      <c r="Q59" s="80">
        <v>0</v>
      </c>
      <c r="R59" s="80">
        <v>0</v>
      </c>
      <c r="S59" s="80">
        <v>0</v>
      </c>
      <c r="T59" s="137">
        <v>0</v>
      </c>
      <c r="U59" s="137">
        <v>0</v>
      </c>
      <c r="V59" s="167">
        <v>0</v>
      </c>
      <c r="W59" s="167">
        <v>0</v>
      </c>
      <c r="X59" s="79">
        <v>0</v>
      </c>
      <c r="Y59" s="79">
        <v>0</v>
      </c>
      <c r="Z59" s="79">
        <v>0</v>
      </c>
      <c r="AA59" s="79"/>
      <c r="AB59" s="79">
        <v>0</v>
      </c>
      <c r="AC59" s="79"/>
      <c r="AD59" s="79">
        <v>0</v>
      </c>
      <c r="AE59" s="83"/>
    </row>
    <row r="60" spans="1:31" s="16" customFormat="1" ht="70.5" customHeight="1">
      <c r="A60" s="116" t="s">
        <v>38</v>
      </c>
      <c r="B60" s="114">
        <f>B62</f>
        <v>0</v>
      </c>
      <c r="C60" s="114">
        <f>C68</f>
        <v>0</v>
      </c>
      <c r="D60" s="114">
        <f>D62</f>
        <v>0</v>
      </c>
      <c r="E60" s="114">
        <f>E62</f>
        <v>0</v>
      </c>
      <c r="F60" s="114">
        <f aca="true" t="shared" si="17" ref="F60:G62">F61</f>
        <v>0</v>
      </c>
      <c r="G60" s="114">
        <f t="shared" si="17"/>
        <v>0</v>
      </c>
      <c r="H60" s="114">
        <f>H14</f>
        <v>0</v>
      </c>
      <c r="I60" s="114">
        <f>I14</f>
        <v>0</v>
      </c>
      <c r="J60" s="114">
        <f>J14</f>
        <v>0</v>
      </c>
      <c r="K60" s="114">
        <f>K14</f>
        <v>0</v>
      </c>
      <c r="L60" s="54">
        <f>L66</f>
        <v>0</v>
      </c>
      <c r="M60" s="54">
        <f>M61</f>
        <v>0</v>
      </c>
      <c r="N60" s="54">
        <f>N66</f>
        <v>0</v>
      </c>
      <c r="O60" s="54">
        <f>O14</f>
        <v>0</v>
      </c>
      <c r="P60" s="54">
        <f>P66</f>
        <v>0</v>
      </c>
      <c r="Q60" s="54">
        <v>0</v>
      </c>
      <c r="R60" s="46">
        <f>R66</f>
        <v>0</v>
      </c>
      <c r="S60" s="46">
        <v>0</v>
      </c>
      <c r="T60" s="46">
        <f>T66</f>
        <v>0</v>
      </c>
      <c r="U60" s="46">
        <f>U66</f>
        <v>0</v>
      </c>
      <c r="V60" s="46">
        <f>V66</f>
        <v>0</v>
      </c>
      <c r="W60" s="46">
        <v>0</v>
      </c>
      <c r="X60" s="46">
        <f>X66</f>
        <v>0</v>
      </c>
      <c r="Y60" s="46">
        <f>Y61</f>
        <v>0</v>
      </c>
      <c r="Z60" s="54">
        <f>Z66</f>
        <v>0</v>
      </c>
      <c r="AA60" s="54"/>
      <c r="AB60" s="54">
        <f>AB66</f>
        <v>0</v>
      </c>
      <c r="AC60" s="54"/>
      <c r="AD60" s="54">
        <f>AD66</f>
        <v>0</v>
      </c>
      <c r="AE60" s="83"/>
    </row>
    <row r="61" spans="1:33" s="16" customFormat="1" ht="143.25" customHeight="1">
      <c r="A61" s="124" t="s">
        <v>69</v>
      </c>
      <c r="B61" s="70">
        <f aca="true" t="shared" si="18" ref="B61:E62">B62</f>
        <v>0</v>
      </c>
      <c r="C61" s="70">
        <f t="shared" si="18"/>
        <v>0</v>
      </c>
      <c r="D61" s="70">
        <f t="shared" si="18"/>
        <v>0</v>
      </c>
      <c r="E61" s="70">
        <f t="shared" si="18"/>
        <v>0</v>
      </c>
      <c r="F61" s="70">
        <f t="shared" si="17"/>
        <v>0</v>
      </c>
      <c r="G61" s="70">
        <f t="shared" si="17"/>
        <v>0</v>
      </c>
      <c r="H61" s="70">
        <f>H62</f>
        <v>0</v>
      </c>
      <c r="I61" s="70">
        <f>I62</f>
        <v>0</v>
      </c>
      <c r="J61" s="70">
        <f>J62</f>
        <v>0</v>
      </c>
      <c r="K61" s="70">
        <f>K62</f>
        <v>0</v>
      </c>
      <c r="L61" s="127">
        <f>L62</f>
        <v>0</v>
      </c>
      <c r="M61" s="77">
        <f>M62</f>
        <v>0</v>
      </c>
      <c r="N61" s="77">
        <f>N62</f>
        <v>0</v>
      </c>
      <c r="O61" s="77">
        <f>O62</f>
        <v>0</v>
      </c>
      <c r="P61" s="77">
        <f>P62</f>
        <v>0</v>
      </c>
      <c r="Q61" s="77">
        <f>Q62</f>
        <v>0</v>
      </c>
      <c r="R61" s="77">
        <v>0</v>
      </c>
      <c r="S61" s="77">
        <v>0</v>
      </c>
      <c r="T61" s="137">
        <v>0</v>
      </c>
      <c r="U61" s="137">
        <v>0</v>
      </c>
      <c r="V61" s="137">
        <v>0</v>
      </c>
      <c r="W61" s="137">
        <v>0</v>
      </c>
      <c r="X61" s="137">
        <f>X62</f>
        <v>0</v>
      </c>
      <c r="Y61" s="137">
        <f>Y62</f>
        <v>0</v>
      </c>
      <c r="Z61" s="137"/>
      <c r="AA61" s="69"/>
      <c r="AB61" s="69"/>
      <c r="AC61" s="69"/>
      <c r="AD61" s="125"/>
      <c r="AE61" s="91"/>
      <c r="AG61" s="133">
        <f>Y61+W61+U61+S61+Q61+O61+M61+K61+I61</f>
        <v>0</v>
      </c>
    </row>
    <row r="62" spans="1:31" s="16" customFormat="1" ht="72" customHeight="1">
      <c r="A62" s="65" t="s">
        <v>53</v>
      </c>
      <c r="B62" s="118">
        <f t="shared" si="18"/>
        <v>0</v>
      </c>
      <c r="C62" s="118">
        <f t="shared" si="18"/>
        <v>0</v>
      </c>
      <c r="D62" s="118">
        <f t="shared" si="18"/>
        <v>0</v>
      </c>
      <c r="E62" s="118">
        <f t="shared" si="18"/>
        <v>0</v>
      </c>
      <c r="F62" s="118">
        <f t="shared" si="17"/>
        <v>0</v>
      </c>
      <c r="G62" s="118">
        <f t="shared" si="17"/>
        <v>0</v>
      </c>
      <c r="H62" s="118">
        <f>H63</f>
        <v>0</v>
      </c>
      <c r="I62" s="118">
        <f>I63</f>
        <v>0</v>
      </c>
      <c r="J62" s="118">
        <f>J63</f>
        <v>0</v>
      </c>
      <c r="K62" s="118">
        <f>K63</f>
        <v>0</v>
      </c>
      <c r="L62" s="118">
        <v>0</v>
      </c>
      <c r="M62" s="118">
        <f>M63</f>
        <v>0</v>
      </c>
      <c r="N62" s="118">
        <v>0</v>
      </c>
      <c r="O62" s="118">
        <f>O63</f>
        <v>0</v>
      </c>
      <c r="P62" s="118">
        <v>0</v>
      </c>
      <c r="Q62" s="118">
        <v>0</v>
      </c>
      <c r="R62" s="118">
        <v>0</v>
      </c>
      <c r="S62" s="118">
        <v>0</v>
      </c>
      <c r="T62" s="118">
        <v>0</v>
      </c>
      <c r="U62" s="118">
        <v>0</v>
      </c>
      <c r="V62" s="118">
        <v>0</v>
      </c>
      <c r="W62" s="118">
        <v>0</v>
      </c>
      <c r="X62" s="118">
        <v>0</v>
      </c>
      <c r="Y62" s="118">
        <f>Y63</f>
        <v>0</v>
      </c>
      <c r="Z62" s="118">
        <v>0</v>
      </c>
      <c r="AA62" s="118"/>
      <c r="AB62" s="118">
        <v>0</v>
      </c>
      <c r="AC62" s="118"/>
      <c r="AD62" s="118">
        <v>0</v>
      </c>
      <c r="AE62" s="83"/>
    </row>
    <row r="63" spans="1:31" s="16" customFormat="1" ht="18.75">
      <c r="A63" s="69" t="s">
        <v>19</v>
      </c>
      <c r="B63" s="118">
        <f aca="true" t="shared" si="19" ref="B63:K63">B64+B65+B66+B67</f>
        <v>0</v>
      </c>
      <c r="C63" s="118">
        <f>C64+C65+C66+C67</f>
        <v>0</v>
      </c>
      <c r="D63" s="118">
        <f>D64+D65+D66+D67</f>
        <v>0</v>
      </c>
      <c r="E63" s="118">
        <f>E64+E65+E66+E67</f>
        <v>0</v>
      </c>
      <c r="F63" s="118">
        <f t="shared" si="19"/>
        <v>0</v>
      </c>
      <c r="G63" s="118">
        <f t="shared" si="19"/>
        <v>0</v>
      </c>
      <c r="H63" s="118">
        <f t="shared" si="19"/>
        <v>0</v>
      </c>
      <c r="I63" s="118">
        <f t="shared" si="19"/>
        <v>0</v>
      </c>
      <c r="J63" s="118">
        <f t="shared" si="19"/>
        <v>0</v>
      </c>
      <c r="K63" s="118">
        <f t="shared" si="19"/>
        <v>0</v>
      </c>
      <c r="L63" s="118">
        <f>L66</f>
        <v>0</v>
      </c>
      <c r="M63" s="118">
        <f>M64+M65+M66+M67</f>
        <v>0</v>
      </c>
      <c r="N63" s="118">
        <f>N66</f>
        <v>0</v>
      </c>
      <c r="O63" s="118">
        <f>O64+O65+O66+O67</f>
        <v>0</v>
      </c>
      <c r="P63" s="118">
        <f>P66</f>
        <v>0</v>
      </c>
      <c r="Q63" s="118">
        <f>Q64+Q65+Q66+Q67</f>
        <v>0</v>
      </c>
      <c r="R63" s="153">
        <f>R66</f>
        <v>0</v>
      </c>
      <c r="S63" s="153">
        <f>S64+S65+S66+S67</f>
        <v>0</v>
      </c>
      <c r="T63" s="80">
        <f>T66</f>
        <v>0</v>
      </c>
      <c r="U63" s="80">
        <f>U64+U65+U66+U67</f>
        <v>0</v>
      </c>
      <c r="V63" s="118">
        <f>V66</f>
        <v>0</v>
      </c>
      <c r="W63" s="118">
        <f>W64+W65+W66+W67</f>
        <v>0</v>
      </c>
      <c r="X63" s="118">
        <f>X66</f>
        <v>0</v>
      </c>
      <c r="Y63" s="118">
        <f>Y64+Y65+Y66+Y67</f>
        <v>0</v>
      </c>
      <c r="Z63" s="118">
        <f>Z66</f>
        <v>0</v>
      </c>
      <c r="AA63" s="118"/>
      <c r="AB63" s="118">
        <f>AB66</f>
        <v>0</v>
      </c>
      <c r="AC63" s="118"/>
      <c r="AD63" s="118">
        <f>AD66</f>
        <v>0</v>
      </c>
      <c r="AE63" s="83"/>
    </row>
    <row r="64" spans="1:31" s="16" customFormat="1" ht="18.75">
      <c r="A64" s="72" t="s">
        <v>17</v>
      </c>
      <c r="B64" s="76">
        <f>+B65+B66+B67</f>
        <v>0</v>
      </c>
      <c r="C64" s="76">
        <f>H64+J64+L64+N64+P64+R64+T64+V64+X64+Z64+AB64+AD64</f>
        <v>0</v>
      </c>
      <c r="D64" s="76">
        <f>E64</f>
        <v>0</v>
      </c>
      <c r="E64" s="76">
        <f>I64+K64+M64+O64+Q64+S64+U64+W64</f>
        <v>0</v>
      </c>
      <c r="F64" s="76">
        <v>0</v>
      </c>
      <c r="G64" s="76">
        <v>0</v>
      </c>
      <c r="H64" s="76">
        <v>0</v>
      </c>
      <c r="I64" s="76">
        <v>0</v>
      </c>
      <c r="J64" s="76">
        <v>0</v>
      </c>
      <c r="K64" s="76">
        <v>0</v>
      </c>
      <c r="L64" s="79">
        <v>0</v>
      </c>
      <c r="M64" s="79">
        <v>0</v>
      </c>
      <c r="N64" s="79">
        <v>0</v>
      </c>
      <c r="O64" s="79">
        <v>0</v>
      </c>
      <c r="P64" s="80">
        <v>0</v>
      </c>
      <c r="Q64" s="80">
        <v>0</v>
      </c>
      <c r="R64" s="80">
        <v>0</v>
      </c>
      <c r="S64" s="80">
        <v>0</v>
      </c>
      <c r="T64" s="80">
        <v>0</v>
      </c>
      <c r="U64" s="80">
        <v>0</v>
      </c>
      <c r="V64" s="167">
        <v>0</v>
      </c>
      <c r="W64" s="167">
        <v>0</v>
      </c>
      <c r="X64" s="79">
        <v>0</v>
      </c>
      <c r="Y64" s="79">
        <v>0</v>
      </c>
      <c r="Z64" s="79">
        <v>0</v>
      </c>
      <c r="AA64" s="79"/>
      <c r="AB64" s="79">
        <v>0</v>
      </c>
      <c r="AC64" s="79"/>
      <c r="AD64" s="79">
        <v>0</v>
      </c>
      <c r="AE64" s="83"/>
    </row>
    <row r="65" spans="1:31" s="16" customFormat="1" ht="37.5">
      <c r="A65" s="72" t="s">
        <v>22</v>
      </c>
      <c r="B65" s="76">
        <v>0</v>
      </c>
      <c r="C65" s="76">
        <f>H65+J65+L65+N65+P65+R65+T65+V65+X65+Z65+AB65+AD65</f>
        <v>0</v>
      </c>
      <c r="D65" s="76">
        <f>E65</f>
        <v>0</v>
      </c>
      <c r="E65" s="76">
        <f>I65+K65+M65+O65+Q65+S65+U65+W65</f>
        <v>0</v>
      </c>
      <c r="F65" s="76">
        <v>0</v>
      </c>
      <c r="G65" s="76">
        <v>0</v>
      </c>
      <c r="H65" s="76">
        <v>0</v>
      </c>
      <c r="I65" s="76">
        <v>0</v>
      </c>
      <c r="J65" s="76">
        <v>0</v>
      </c>
      <c r="K65" s="76">
        <v>0</v>
      </c>
      <c r="L65" s="79">
        <v>0</v>
      </c>
      <c r="M65" s="79">
        <v>0</v>
      </c>
      <c r="N65" s="79">
        <v>0</v>
      </c>
      <c r="O65" s="79">
        <v>0</v>
      </c>
      <c r="P65" s="80">
        <v>0</v>
      </c>
      <c r="Q65" s="80">
        <v>0</v>
      </c>
      <c r="R65" s="80">
        <v>0</v>
      </c>
      <c r="S65" s="80">
        <v>0</v>
      </c>
      <c r="T65" s="80">
        <v>0</v>
      </c>
      <c r="U65" s="80">
        <v>0</v>
      </c>
      <c r="V65" s="167">
        <v>0</v>
      </c>
      <c r="W65" s="167">
        <v>0</v>
      </c>
      <c r="X65" s="79">
        <v>0</v>
      </c>
      <c r="Y65" s="79">
        <v>0</v>
      </c>
      <c r="Z65" s="79">
        <v>0</v>
      </c>
      <c r="AA65" s="79"/>
      <c r="AB65" s="79">
        <v>0</v>
      </c>
      <c r="AC65" s="79"/>
      <c r="AD65" s="79">
        <v>0</v>
      </c>
      <c r="AE65" s="83"/>
    </row>
    <row r="66" spans="1:31" s="16" customFormat="1" ht="18.75">
      <c r="A66" s="72" t="s">
        <v>16</v>
      </c>
      <c r="B66" s="73">
        <f>H66+J66+L66+N66+P66+R66+T66+V66+X66+Z66+AB66+AD66</f>
        <v>0</v>
      </c>
      <c r="C66" s="73">
        <f>H66+J66+L66+N66+P66+R66+T66+V66+X66+Z66+AB66+AD66</f>
        <v>0</v>
      </c>
      <c r="D66" s="73">
        <f>E66</f>
        <v>0</v>
      </c>
      <c r="E66" s="73">
        <f>I66+K66+M66+O66+Q66+S66+U66+W66</f>
        <v>0</v>
      </c>
      <c r="F66" s="73">
        <v>0</v>
      </c>
      <c r="G66" s="73">
        <v>0</v>
      </c>
      <c r="H66" s="76">
        <v>0</v>
      </c>
      <c r="I66" s="76">
        <v>0</v>
      </c>
      <c r="J66" s="76">
        <f>H66</f>
        <v>0</v>
      </c>
      <c r="K66" s="76">
        <v>0</v>
      </c>
      <c r="L66" s="74">
        <v>0</v>
      </c>
      <c r="M66" s="79">
        <v>0</v>
      </c>
      <c r="N66" s="79">
        <v>0</v>
      </c>
      <c r="O66" s="79">
        <v>0</v>
      </c>
      <c r="P66" s="138">
        <v>0</v>
      </c>
      <c r="Q66" s="138">
        <v>0</v>
      </c>
      <c r="R66" s="138">
        <v>0</v>
      </c>
      <c r="S66" s="138">
        <v>0</v>
      </c>
      <c r="T66" s="80">
        <v>0</v>
      </c>
      <c r="U66" s="80">
        <v>0</v>
      </c>
      <c r="V66" s="164">
        <v>0</v>
      </c>
      <c r="W66" s="164">
        <v>0</v>
      </c>
      <c r="X66" s="74">
        <v>0</v>
      </c>
      <c r="Y66" s="74">
        <v>0</v>
      </c>
      <c r="Z66" s="74">
        <v>0</v>
      </c>
      <c r="AA66" s="74"/>
      <c r="AB66" s="74">
        <v>0</v>
      </c>
      <c r="AC66" s="74"/>
      <c r="AD66" s="74">
        <v>0</v>
      </c>
      <c r="AE66" s="83"/>
    </row>
    <row r="67" spans="1:31" s="16" customFormat="1" ht="18.75">
      <c r="A67" s="72" t="s">
        <v>18</v>
      </c>
      <c r="B67" s="76">
        <f>H67+J67+L67+N67+P67+R67+T67+V67+X67+Z67+AB67+AD67</f>
        <v>0</v>
      </c>
      <c r="C67" s="76">
        <f>H67+J67+L67+N67+P67+R67+T67+V67+X67+Z67+AB67+AD67</f>
        <v>0</v>
      </c>
      <c r="D67" s="76">
        <f>E67</f>
        <v>0</v>
      </c>
      <c r="E67" s="76">
        <f>I67+K67+M67+O67+Q67+S67+U67+W67</f>
        <v>0</v>
      </c>
      <c r="F67" s="76">
        <v>0</v>
      </c>
      <c r="G67" s="76">
        <v>0</v>
      </c>
      <c r="H67" s="76">
        <v>0</v>
      </c>
      <c r="I67" s="76">
        <v>0</v>
      </c>
      <c r="J67" s="76">
        <v>0</v>
      </c>
      <c r="K67" s="76">
        <v>0</v>
      </c>
      <c r="L67" s="79">
        <v>0</v>
      </c>
      <c r="M67" s="79">
        <v>0</v>
      </c>
      <c r="N67" s="79">
        <v>0</v>
      </c>
      <c r="O67" s="79">
        <v>0</v>
      </c>
      <c r="P67" s="80">
        <v>0</v>
      </c>
      <c r="Q67" s="80">
        <v>0</v>
      </c>
      <c r="R67" s="80">
        <v>0</v>
      </c>
      <c r="S67" s="80">
        <v>0</v>
      </c>
      <c r="T67" s="80">
        <v>0</v>
      </c>
      <c r="U67" s="80">
        <v>0</v>
      </c>
      <c r="V67" s="167">
        <v>0</v>
      </c>
      <c r="W67" s="167">
        <v>0</v>
      </c>
      <c r="X67" s="79">
        <v>0</v>
      </c>
      <c r="Y67" s="79">
        <v>0</v>
      </c>
      <c r="Z67" s="79">
        <v>0</v>
      </c>
      <c r="AA67" s="79"/>
      <c r="AB67" s="79">
        <v>0</v>
      </c>
      <c r="AC67" s="79"/>
      <c r="AD67" s="79">
        <v>0</v>
      </c>
      <c r="AE67" s="83"/>
    </row>
    <row r="68" spans="1:31" s="16" customFormat="1" ht="82.5" customHeight="1">
      <c r="A68" s="69" t="s">
        <v>39</v>
      </c>
      <c r="B68" s="66">
        <f aca="true" t="shared" si="20" ref="B68:O68">B69+B70+B71+B72</f>
        <v>0</v>
      </c>
      <c r="C68" s="66">
        <f t="shared" si="20"/>
        <v>0</v>
      </c>
      <c r="D68" s="66">
        <f t="shared" si="20"/>
        <v>0</v>
      </c>
      <c r="E68" s="66">
        <f>E69+E70+E71+E72</f>
        <v>0</v>
      </c>
      <c r="F68" s="66">
        <f t="shared" si="20"/>
        <v>0</v>
      </c>
      <c r="G68" s="66">
        <f t="shared" si="20"/>
        <v>0</v>
      </c>
      <c r="H68" s="137">
        <f t="shared" si="20"/>
        <v>0</v>
      </c>
      <c r="I68" s="137">
        <f t="shared" si="20"/>
        <v>0</v>
      </c>
      <c r="J68" s="137">
        <f t="shared" si="20"/>
        <v>0</v>
      </c>
      <c r="K68" s="137">
        <f t="shared" si="20"/>
        <v>0</v>
      </c>
      <c r="L68" s="137">
        <v>0</v>
      </c>
      <c r="M68" s="137">
        <f t="shared" si="20"/>
        <v>0</v>
      </c>
      <c r="N68" s="137">
        <v>0</v>
      </c>
      <c r="O68" s="137">
        <f t="shared" si="20"/>
        <v>0</v>
      </c>
      <c r="P68" s="137">
        <v>0</v>
      </c>
      <c r="Q68" s="137">
        <v>0</v>
      </c>
      <c r="R68" s="137">
        <v>0</v>
      </c>
      <c r="S68" s="137">
        <v>0</v>
      </c>
      <c r="T68" s="137">
        <v>0</v>
      </c>
      <c r="U68" s="137">
        <v>0</v>
      </c>
      <c r="V68" s="166">
        <v>0</v>
      </c>
      <c r="W68" s="166">
        <v>0</v>
      </c>
      <c r="X68" s="67">
        <f>X69+X70+X71+X72</f>
        <v>0</v>
      </c>
      <c r="Y68" s="67">
        <f>Y69+Y70+Y71+Y72</f>
        <v>0</v>
      </c>
      <c r="Z68" s="68">
        <v>0</v>
      </c>
      <c r="AA68" s="68"/>
      <c r="AB68" s="68">
        <v>0</v>
      </c>
      <c r="AC68" s="68"/>
      <c r="AD68" s="68">
        <v>0</v>
      </c>
      <c r="AE68" s="83"/>
    </row>
    <row r="69" spans="1:31" s="16" customFormat="1" ht="21.75" customHeight="1">
      <c r="A69" s="72" t="s">
        <v>17</v>
      </c>
      <c r="B69" s="76">
        <f>H69+J69+L69+N69+P69+R69+T69+V69+X69+Z69+AB69+AD69</f>
        <v>0</v>
      </c>
      <c r="C69" s="76">
        <f>H69+J69+L69+N69+P69+R69+T69+V69+X69</f>
        <v>0</v>
      </c>
      <c r="D69" s="76">
        <f>E69</f>
        <v>0</v>
      </c>
      <c r="E69" s="76">
        <f>I69+K69+M69+O69+Q69+S69+U69</f>
        <v>0</v>
      </c>
      <c r="F69" s="76">
        <f aca="true" t="shared" si="21" ref="F69:G72">J69+L69</f>
        <v>0</v>
      </c>
      <c r="G69" s="76">
        <f t="shared" si="21"/>
        <v>0</v>
      </c>
      <c r="H69" s="76">
        <v>0</v>
      </c>
      <c r="I69" s="76">
        <v>0</v>
      </c>
      <c r="J69" s="76">
        <v>0</v>
      </c>
      <c r="K69" s="76">
        <v>0</v>
      </c>
      <c r="L69" s="79">
        <v>0</v>
      </c>
      <c r="M69" s="79">
        <v>0</v>
      </c>
      <c r="N69" s="79">
        <v>0</v>
      </c>
      <c r="O69" s="79">
        <v>0</v>
      </c>
      <c r="P69" s="79">
        <v>0</v>
      </c>
      <c r="Q69" s="79">
        <v>0</v>
      </c>
      <c r="R69" s="80">
        <v>0</v>
      </c>
      <c r="S69" s="80">
        <v>0</v>
      </c>
      <c r="T69" s="80">
        <v>0</v>
      </c>
      <c r="U69" s="80">
        <v>0</v>
      </c>
      <c r="V69" s="167">
        <v>0</v>
      </c>
      <c r="W69" s="167">
        <v>0</v>
      </c>
      <c r="X69" s="79">
        <v>0</v>
      </c>
      <c r="Y69" s="79">
        <v>0</v>
      </c>
      <c r="Z69" s="79">
        <v>0</v>
      </c>
      <c r="AA69" s="79"/>
      <c r="AB69" s="79">
        <v>0</v>
      </c>
      <c r="AC69" s="79"/>
      <c r="AD69" s="79">
        <v>0</v>
      </c>
      <c r="AE69" s="83"/>
    </row>
    <row r="70" spans="1:31" s="16" customFormat="1" ht="37.5">
      <c r="A70" s="72" t="s">
        <v>22</v>
      </c>
      <c r="B70" s="76">
        <f>H70+J70+L70+N70+P70+R70+T70+V70+X70+Z70+AB70+AD70</f>
        <v>0</v>
      </c>
      <c r="C70" s="76">
        <f>H70+J70+L70+N70+P70+R70+T70+V70+X70</f>
        <v>0</v>
      </c>
      <c r="D70" s="76">
        <f>E70</f>
        <v>0</v>
      </c>
      <c r="E70" s="76">
        <f>I70+K70+M70+O70+Q70+S70+U70</f>
        <v>0</v>
      </c>
      <c r="F70" s="76">
        <f t="shared" si="21"/>
        <v>0</v>
      </c>
      <c r="G70" s="76">
        <f t="shared" si="21"/>
        <v>0</v>
      </c>
      <c r="H70" s="76">
        <v>0</v>
      </c>
      <c r="I70" s="76">
        <v>0</v>
      </c>
      <c r="J70" s="76">
        <v>0</v>
      </c>
      <c r="K70" s="76">
        <v>0</v>
      </c>
      <c r="L70" s="79">
        <v>0</v>
      </c>
      <c r="M70" s="79">
        <v>0</v>
      </c>
      <c r="N70" s="79">
        <v>0</v>
      </c>
      <c r="O70" s="79">
        <v>0</v>
      </c>
      <c r="P70" s="79">
        <v>0</v>
      </c>
      <c r="Q70" s="79">
        <v>0</v>
      </c>
      <c r="R70" s="80">
        <v>0</v>
      </c>
      <c r="S70" s="80">
        <v>0</v>
      </c>
      <c r="T70" s="80">
        <v>0</v>
      </c>
      <c r="U70" s="80">
        <v>0</v>
      </c>
      <c r="V70" s="167">
        <v>0</v>
      </c>
      <c r="W70" s="167">
        <v>0</v>
      </c>
      <c r="X70" s="79">
        <v>0</v>
      </c>
      <c r="Y70" s="79">
        <v>0</v>
      </c>
      <c r="Z70" s="79">
        <v>0</v>
      </c>
      <c r="AA70" s="79"/>
      <c r="AB70" s="79">
        <v>0</v>
      </c>
      <c r="AC70" s="79"/>
      <c r="AD70" s="79">
        <v>0</v>
      </c>
      <c r="AE70" s="83"/>
    </row>
    <row r="71" spans="1:31" s="16" customFormat="1" ht="18.75">
      <c r="A71" s="72" t="s">
        <v>16</v>
      </c>
      <c r="B71" s="76">
        <f>H71+J71+L71+N71+P71+R71+T71+V71+X71+Z71+AB71+AD71</f>
        <v>0</v>
      </c>
      <c r="C71" s="76">
        <f>H71+J71+L71+N71+P71+R71+T71+V71+X71</f>
        <v>0</v>
      </c>
      <c r="D71" s="76">
        <f>E71</f>
        <v>0</v>
      </c>
      <c r="E71" s="76">
        <f>I71+K71+M71+O71+Q71+S71+U71</f>
        <v>0</v>
      </c>
      <c r="F71" s="76">
        <f t="shared" si="21"/>
        <v>0</v>
      </c>
      <c r="G71" s="76">
        <f t="shared" si="21"/>
        <v>0</v>
      </c>
      <c r="H71" s="76">
        <f>H66</f>
        <v>0</v>
      </c>
      <c r="I71" s="76">
        <v>0</v>
      </c>
      <c r="J71" s="76">
        <f>J66</f>
        <v>0</v>
      </c>
      <c r="K71" s="76">
        <v>0</v>
      </c>
      <c r="L71" s="74">
        <f>L66</f>
        <v>0</v>
      </c>
      <c r="M71" s="79">
        <v>0</v>
      </c>
      <c r="N71" s="79">
        <f>N66</f>
        <v>0</v>
      </c>
      <c r="O71" s="79">
        <v>0</v>
      </c>
      <c r="P71" s="74">
        <f>P66</f>
        <v>0</v>
      </c>
      <c r="Q71" s="74">
        <v>0</v>
      </c>
      <c r="R71" s="138">
        <f>R66</f>
        <v>0</v>
      </c>
      <c r="S71" s="138">
        <v>0</v>
      </c>
      <c r="T71" s="80">
        <f>T66</f>
        <v>0</v>
      </c>
      <c r="U71" s="80">
        <f>U66</f>
        <v>0</v>
      </c>
      <c r="V71" s="164">
        <f>V66</f>
        <v>0</v>
      </c>
      <c r="W71" s="164">
        <v>0</v>
      </c>
      <c r="X71" s="74">
        <f>X66</f>
        <v>0</v>
      </c>
      <c r="Y71" s="74">
        <v>0</v>
      </c>
      <c r="Z71" s="74">
        <f>Z66</f>
        <v>0</v>
      </c>
      <c r="AA71" s="74"/>
      <c r="AB71" s="74">
        <f>AB66</f>
        <v>0</v>
      </c>
      <c r="AC71" s="74"/>
      <c r="AD71" s="74">
        <f>AD66</f>
        <v>0</v>
      </c>
      <c r="AE71" s="83"/>
    </row>
    <row r="72" spans="1:31" s="16" customFormat="1" ht="18.75">
      <c r="A72" s="72" t="s">
        <v>18</v>
      </c>
      <c r="B72" s="76">
        <f>H72+J72+L72+N72+P72+R72+T72+V72+X72+Z72+AB72+AD72</f>
        <v>0</v>
      </c>
      <c r="C72" s="76">
        <f>H72+J72+L72+N72+P72+R72+T72+V72+X72</f>
        <v>0</v>
      </c>
      <c r="D72" s="76">
        <f>E72</f>
        <v>0</v>
      </c>
      <c r="E72" s="76">
        <f>I72+K72+M72+O72+Q72+S72+U72</f>
        <v>0</v>
      </c>
      <c r="F72" s="76">
        <f t="shared" si="21"/>
        <v>0</v>
      </c>
      <c r="G72" s="76">
        <f t="shared" si="21"/>
        <v>0</v>
      </c>
      <c r="H72" s="76">
        <v>0</v>
      </c>
      <c r="I72" s="76">
        <v>0</v>
      </c>
      <c r="J72" s="76">
        <v>0</v>
      </c>
      <c r="K72" s="76">
        <v>0</v>
      </c>
      <c r="L72" s="79">
        <v>0</v>
      </c>
      <c r="M72" s="79">
        <v>0</v>
      </c>
      <c r="N72" s="79">
        <v>0</v>
      </c>
      <c r="O72" s="79">
        <v>0</v>
      </c>
      <c r="P72" s="79">
        <v>0</v>
      </c>
      <c r="Q72" s="79">
        <v>0</v>
      </c>
      <c r="R72" s="80">
        <v>0</v>
      </c>
      <c r="S72" s="80">
        <v>0</v>
      </c>
      <c r="T72" s="80">
        <v>0</v>
      </c>
      <c r="U72" s="80">
        <v>0</v>
      </c>
      <c r="V72" s="167">
        <v>0</v>
      </c>
      <c r="W72" s="167">
        <v>0</v>
      </c>
      <c r="X72" s="79">
        <v>0</v>
      </c>
      <c r="Y72" s="79">
        <v>0</v>
      </c>
      <c r="Z72" s="79">
        <v>0</v>
      </c>
      <c r="AA72" s="79"/>
      <c r="AB72" s="79">
        <v>0</v>
      </c>
      <c r="AC72" s="79"/>
      <c r="AD72" s="79">
        <v>0</v>
      </c>
      <c r="AE72" s="83"/>
    </row>
    <row r="73" spans="1:31" s="16" customFormat="1" ht="77.25" customHeight="1">
      <c r="A73" s="90" t="s">
        <v>40</v>
      </c>
      <c r="B73" s="114">
        <f>B93</f>
        <v>13993.498</v>
      </c>
      <c r="C73" s="114">
        <f>C75</f>
        <v>10627.333999999999</v>
      </c>
      <c r="D73" s="114">
        <f>D75</f>
        <v>9472.086759999998</v>
      </c>
      <c r="E73" s="114">
        <f>E75</f>
        <v>9472.086759999998</v>
      </c>
      <c r="F73" s="114">
        <f>F75</f>
        <v>67.68919936959293</v>
      </c>
      <c r="G73" s="114">
        <f>G75</f>
        <v>89.1294727351187</v>
      </c>
      <c r="H73" s="114">
        <f>H93</f>
        <v>1153.604</v>
      </c>
      <c r="I73" s="114">
        <f>I75</f>
        <v>609.169</v>
      </c>
      <c r="J73" s="114">
        <f>J93</f>
        <v>1062.246</v>
      </c>
      <c r="K73" s="114">
        <f>K75</f>
        <v>1085.72</v>
      </c>
      <c r="L73" s="114">
        <f>L93</f>
        <v>809.34</v>
      </c>
      <c r="M73" s="115">
        <f>M75</f>
        <v>877.4739999999999</v>
      </c>
      <c r="N73" s="115">
        <f>N93</f>
        <v>1672.1260000000002</v>
      </c>
      <c r="O73" s="115">
        <f>O75</f>
        <v>1067.63</v>
      </c>
      <c r="P73" s="115">
        <f>P93</f>
        <v>1143.0240000000001</v>
      </c>
      <c r="Q73" s="115">
        <f>Q93</f>
        <v>1207.1000000000001</v>
      </c>
      <c r="R73" s="115">
        <f>R93</f>
        <v>1348.7910000000002</v>
      </c>
      <c r="S73" s="115">
        <f>S75</f>
        <v>1244.06376</v>
      </c>
      <c r="T73" s="115">
        <f>T93</f>
        <v>1782.8180000000002</v>
      </c>
      <c r="U73" s="115">
        <f>U75</f>
        <v>1145.1200000000001</v>
      </c>
      <c r="V73" s="115">
        <f>V93</f>
        <v>972.2429999999999</v>
      </c>
      <c r="W73" s="115">
        <f>W75</f>
        <v>1346.5400000000002</v>
      </c>
      <c r="X73" s="115">
        <f>X93</f>
        <v>683.1419999999999</v>
      </c>
      <c r="Y73" s="115">
        <f>Y75</f>
        <v>889.27</v>
      </c>
      <c r="Z73" s="115">
        <f>Z93</f>
        <v>996.067</v>
      </c>
      <c r="AA73" s="115"/>
      <c r="AB73" s="115">
        <f>AB93</f>
        <v>923.846</v>
      </c>
      <c r="AC73" s="115"/>
      <c r="AD73" s="115">
        <f>AD93</f>
        <v>1446.251</v>
      </c>
      <c r="AE73" s="83"/>
    </row>
    <row r="74" spans="1:31" s="16" customFormat="1" ht="35.25" customHeight="1">
      <c r="A74" s="181" t="s">
        <v>62</v>
      </c>
      <c r="B74" s="182"/>
      <c r="C74" s="182"/>
      <c r="D74" s="182"/>
      <c r="E74" s="182"/>
      <c r="F74" s="182"/>
      <c r="G74" s="182"/>
      <c r="H74" s="182"/>
      <c r="I74" s="182"/>
      <c r="J74" s="182"/>
      <c r="K74" s="182"/>
      <c r="L74" s="182"/>
      <c r="M74" s="182"/>
      <c r="N74" s="182"/>
      <c r="O74" s="182"/>
      <c r="P74" s="182"/>
      <c r="Q74" s="182"/>
      <c r="R74" s="182"/>
      <c r="S74" s="182"/>
      <c r="T74" s="182"/>
      <c r="U74" s="182"/>
      <c r="V74" s="182"/>
      <c r="W74" s="182"/>
      <c r="X74" s="182"/>
      <c r="Y74" s="182"/>
      <c r="Z74" s="182"/>
      <c r="AA74" s="182"/>
      <c r="AB74" s="182"/>
      <c r="AC74" s="182"/>
      <c r="AD74" s="182"/>
      <c r="AE74" s="183"/>
    </row>
    <row r="75" spans="1:33" s="16" customFormat="1" ht="75">
      <c r="A75" s="65" t="s">
        <v>54</v>
      </c>
      <c r="B75" s="118">
        <f>B82+B88</f>
        <v>13993.498</v>
      </c>
      <c r="C75" s="118">
        <f>C76</f>
        <v>10627.333999999999</v>
      </c>
      <c r="D75" s="118">
        <f>D76</f>
        <v>9472.086759999998</v>
      </c>
      <c r="E75" s="118">
        <f>E76</f>
        <v>9472.086759999998</v>
      </c>
      <c r="F75" s="118">
        <f>F76</f>
        <v>67.68919936959293</v>
      </c>
      <c r="G75" s="118">
        <f>G76</f>
        <v>89.1294727351187</v>
      </c>
      <c r="H75" s="118">
        <f>H82+H88</f>
        <v>1153.604</v>
      </c>
      <c r="I75" s="118">
        <f>I76</f>
        <v>609.169</v>
      </c>
      <c r="J75" s="118">
        <f>J82+J88</f>
        <v>1062.246</v>
      </c>
      <c r="K75" s="118">
        <f>K76</f>
        <v>1085.72</v>
      </c>
      <c r="L75" s="118">
        <f>L82+L88</f>
        <v>809.34</v>
      </c>
      <c r="M75" s="118">
        <f>M76</f>
        <v>877.4739999999999</v>
      </c>
      <c r="N75" s="118">
        <f>N82+N88</f>
        <v>1672.1260000000002</v>
      </c>
      <c r="O75" s="118">
        <f>O76</f>
        <v>1067.63</v>
      </c>
      <c r="P75" s="118">
        <f>P82+P88</f>
        <v>1143.0240000000001</v>
      </c>
      <c r="Q75" s="118">
        <f>Q82+Q87</f>
        <v>1207.1000000000001</v>
      </c>
      <c r="R75" s="118">
        <f>R82+R88</f>
        <v>1348.7910000000002</v>
      </c>
      <c r="S75" s="118">
        <f>S81+S87</f>
        <v>1244.06376</v>
      </c>
      <c r="T75" s="118">
        <f>T82+T88</f>
        <v>1782.8180000000002</v>
      </c>
      <c r="U75" s="118">
        <f>U81+U87</f>
        <v>1145.1200000000001</v>
      </c>
      <c r="V75" s="118">
        <f>V82+V88</f>
        <v>972.2429999999999</v>
      </c>
      <c r="W75" s="118">
        <f>W81+W87</f>
        <v>1346.5400000000002</v>
      </c>
      <c r="X75" s="118">
        <f>X82+X88</f>
        <v>683.1419999999999</v>
      </c>
      <c r="Y75" s="118">
        <f>Y76</f>
        <v>889.27</v>
      </c>
      <c r="Z75" s="118">
        <f>Z82+Z88</f>
        <v>996.067</v>
      </c>
      <c r="AA75" s="118"/>
      <c r="AB75" s="118">
        <f>AB82+AB88</f>
        <v>923.846</v>
      </c>
      <c r="AC75" s="118"/>
      <c r="AD75" s="118">
        <f>AD82+AD88</f>
        <v>1446.251</v>
      </c>
      <c r="AE75" s="193" t="s">
        <v>79</v>
      </c>
      <c r="AF75" s="101">
        <f>AD75+AB75+Z75+X75+V75+T75+R75+P75+N75+L75+J75+H75</f>
        <v>13993.498</v>
      </c>
      <c r="AG75" s="101">
        <f>Y75+W75+U75+S75+Q75+O75+M75+K75+I75</f>
        <v>9472.08676</v>
      </c>
    </row>
    <row r="76" spans="1:31" s="16" customFormat="1" ht="18.75">
      <c r="A76" s="79" t="s">
        <v>19</v>
      </c>
      <c r="B76" s="118">
        <f aca="true" t="shared" si="22" ref="B76:H76">B77+B78+B79+B80</f>
        <v>13993.498</v>
      </c>
      <c r="C76" s="118">
        <f>C77+C78+C79+C80</f>
        <v>10627.333999999999</v>
      </c>
      <c r="D76" s="118">
        <f t="shared" si="22"/>
        <v>9472.086759999998</v>
      </c>
      <c r="E76" s="118">
        <f>E77+E78+E79+E80</f>
        <v>9472.086759999998</v>
      </c>
      <c r="F76" s="118">
        <f t="shared" si="22"/>
        <v>67.68919936959293</v>
      </c>
      <c r="G76" s="118">
        <f t="shared" si="22"/>
        <v>89.1294727351187</v>
      </c>
      <c r="H76" s="118">
        <f t="shared" si="22"/>
        <v>1153.604</v>
      </c>
      <c r="I76" s="118">
        <f>I82+I88</f>
        <v>609.169</v>
      </c>
      <c r="J76" s="118">
        <f>J77+J78+J79+J80</f>
        <v>1062.246</v>
      </c>
      <c r="K76" s="118">
        <f>K77+K78+K79+K80</f>
        <v>1085.72</v>
      </c>
      <c r="L76" s="118">
        <f>L77+L78+L79+L80</f>
        <v>809.34</v>
      </c>
      <c r="M76" s="118">
        <f>M77+M78+M79+M80</f>
        <v>877.4739999999999</v>
      </c>
      <c r="N76" s="118">
        <v>0</v>
      </c>
      <c r="O76" s="118">
        <f>O77+O78+O79+O80</f>
        <v>1067.63</v>
      </c>
      <c r="P76" s="118">
        <v>0</v>
      </c>
      <c r="Q76" s="118">
        <v>0</v>
      </c>
      <c r="R76" s="118">
        <v>0</v>
      </c>
      <c r="S76" s="118">
        <v>0</v>
      </c>
      <c r="T76" s="118">
        <v>0</v>
      </c>
      <c r="U76" s="118">
        <v>0</v>
      </c>
      <c r="V76" s="118">
        <v>0</v>
      </c>
      <c r="W76" s="118">
        <v>0</v>
      </c>
      <c r="X76" s="118">
        <v>0</v>
      </c>
      <c r="Y76" s="118">
        <f>Y82+Y88</f>
        <v>889.27</v>
      </c>
      <c r="Z76" s="118">
        <v>0</v>
      </c>
      <c r="AA76" s="118"/>
      <c r="AB76" s="118">
        <v>0</v>
      </c>
      <c r="AC76" s="118"/>
      <c r="AD76" s="118">
        <v>0</v>
      </c>
      <c r="AE76" s="194"/>
    </row>
    <row r="77" spans="1:31" s="16" customFormat="1" ht="18.75">
      <c r="A77" s="79" t="s">
        <v>17</v>
      </c>
      <c r="B77" s="79">
        <f aca="true" t="shared" si="23" ref="B77:E80">B83+B89</f>
        <v>0</v>
      </c>
      <c r="C77" s="79">
        <f>C83+C89</f>
        <v>0</v>
      </c>
      <c r="D77" s="79">
        <f t="shared" si="23"/>
        <v>0</v>
      </c>
      <c r="E77" s="79">
        <f>E83+E89</f>
        <v>0</v>
      </c>
      <c r="F77" s="79">
        <v>0</v>
      </c>
      <c r="G77" s="79">
        <v>0</v>
      </c>
      <c r="H77" s="79">
        <v>0</v>
      </c>
      <c r="I77" s="79">
        <f>I83+I89</f>
        <v>0</v>
      </c>
      <c r="J77" s="79">
        <v>0</v>
      </c>
      <c r="K77" s="79">
        <f>K83+K89</f>
        <v>0</v>
      </c>
      <c r="L77" s="74">
        <v>0</v>
      </c>
      <c r="M77" s="79">
        <f>M83+M89</f>
        <v>0</v>
      </c>
      <c r="N77" s="79">
        <v>0</v>
      </c>
      <c r="O77" s="79">
        <f>O83+O89</f>
        <v>0</v>
      </c>
      <c r="P77" s="80">
        <v>0</v>
      </c>
      <c r="Q77" s="79">
        <v>0</v>
      </c>
      <c r="R77" s="80">
        <v>0</v>
      </c>
      <c r="S77" s="80">
        <v>0</v>
      </c>
      <c r="T77" s="79">
        <v>0</v>
      </c>
      <c r="U77" s="79">
        <v>0</v>
      </c>
      <c r="V77" s="167">
        <v>0</v>
      </c>
      <c r="W77" s="167">
        <v>0</v>
      </c>
      <c r="X77" s="79">
        <v>0</v>
      </c>
      <c r="Y77" s="79">
        <v>0</v>
      </c>
      <c r="Z77" s="79">
        <v>0</v>
      </c>
      <c r="AA77" s="79"/>
      <c r="AB77" s="79">
        <v>0</v>
      </c>
      <c r="AC77" s="79"/>
      <c r="AD77" s="79">
        <v>0</v>
      </c>
      <c r="AE77" s="194"/>
    </row>
    <row r="78" spans="1:31" s="16" customFormat="1" ht="37.5">
      <c r="A78" s="79" t="s">
        <v>22</v>
      </c>
      <c r="B78" s="79">
        <f t="shared" si="23"/>
        <v>0</v>
      </c>
      <c r="C78" s="79">
        <f t="shared" si="23"/>
        <v>0</v>
      </c>
      <c r="D78" s="79">
        <f t="shared" si="23"/>
        <v>0</v>
      </c>
      <c r="E78" s="79">
        <f t="shared" si="23"/>
        <v>0</v>
      </c>
      <c r="F78" s="79">
        <v>0</v>
      </c>
      <c r="G78" s="79">
        <v>0</v>
      </c>
      <c r="H78" s="79">
        <v>0</v>
      </c>
      <c r="I78" s="79">
        <f>I84+I90</f>
        <v>0</v>
      </c>
      <c r="J78" s="79">
        <v>0</v>
      </c>
      <c r="K78" s="79">
        <f>K84+K90</f>
        <v>0</v>
      </c>
      <c r="L78" s="74">
        <v>0</v>
      </c>
      <c r="M78" s="79">
        <f>M84+M90</f>
        <v>0</v>
      </c>
      <c r="N78" s="79">
        <v>0</v>
      </c>
      <c r="O78" s="79">
        <f>O84+O90</f>
        <v>0</v>
      </c>
      <c r="P78" s="80">
        <v>0</v>
      </c>
      <c r="Q78" s="79">
        <v>0</v>
      </c>
      <c r="R78" s="80">
        <v>0</v>
      </c>
      <c r="S78" s="80">
        <v>0</v>
      </c>
      <c r="T78" s="79">
        <v>0</v>
      </c>
      <c r="U78" s="79">
        <v>0</v>
      </c>
      <c r="V78" s="167">
        <v>0</v>
      </c>
      <c r="W78" s="167">
        <v>0</v>
      </c>
      <c r="X78" s="79">
        <v>0</v>
      </c>
      <c r="Y78" s="79">
        <v>0</v>
      </c>
      <c r="Z78" s="79">
        <v>0</v>
      </c>
      <c r="AA78" s="79"/>
      <c r="AB78" s="79">
        <v>0</v>
      </c>
      <c r="AC78" s="79"/>
      <c r="AD78" s="79">
        <v>0</v>
      </c>
      <c r="AE78" s="194"/>
    </row>
    <row r="79" spans="1:31" s="16" customFormat="1" ht="18.75">
      <c r="A79" s="79" t="s">
        <v>16</v>
      </c>
      <c r="B79" s="79">
        <f>B85+B91</f>
        <v>13993.498</v>
      </c>
      <c r="C79" s="79">
        <f>C85+C91</f>
        <v>10627.333999999999</v>
      </c>
      <c r="D79" s="79">
        <f t="shared" si="23"/>
        <v>9472.086759999998</v>
      </c>
      <c r="E79" s="79">
        <f>E85+E91</f>
        <v>9472.086759999998</v>
      </c>
      <c r="F79" s="79">
        <f>E79/B79*100</f>
        <v>67.68919936959293</v>
      </c>
      <c r="G79" s="79">
        <f>E79/C79*100</f>
        <v>89.1294727351187</v>
      </c>
      <c r="H79" s="79">
        <f>H85+H91</f>
        <v>1153.604</v>
      </c>
      <c r="I79" s="79">
        <f>I85+I91</f>
        <v>609.169</v>
      </c>
      <c r="J79" s="79">
        <f>J85+J91</f>
        <v>1062.246</v>
      </c>
      <c r="K79" s="79">
        <f>K85+K91</f>
        <v>1085.72</v>
      </c>
      <c r="L79" s="74">
        <f>L85+L91</f>
        <v>809.34</v>
      </c>
      <c r="M79" s="79">
        <f>M85+M91</f>
        <v>877.4739999999999</v>
      </c>
      <c r="N79" s="79">
        <f>N85+N91</f>
        <v>1672.1260000000002</v>
      </c>
      <c r="O79" s="79">
        <f>O85+O91</f>
        <v>1067.63</v>
      </c>
      <c r="P79" s="138">
        <f aca="true" t="shared" si="24" ref="P79:Y79">P85+P91</f>
        <v>1143.0240000000001</v>
      </c>
      <c r="Q79" s="74">
        <f t="shared" si="24"/>
        <v>1207.1000000000001</v>
      </c>
      <c r="R79" s="138">
        <f t="shared" si="24"/>
        <v>1348.7910000000002</v>
      </c>
      <c r="S79" s="138">
        <f t="shared" si="24"/>
        <v>1244.06376</v>
      </c>
      <c r="T79" s="74">
        <f t="shared" si="24"/>
        <v>1782.8180000000002</v>
      </c>
      <c r="U79" s="74">
        <f t="shared" si="24"/>
        <v>1145.1200000000001</v>
      </c>
      <c r="V79" s="164">
        <f t="shared" si="24"/>
        <v>972.2429999999999</v>
      </c>
      <c r="W79" s="164">
        <f t="shared" si="24"/>
        <v>1346.5400000000002</v>
      </c>
      <c r="X79" s="74">
        <f>X85+X91</f>
        <v>683.1419999999999</v>
      </c>
      <c r="Y79" s="74">
        <f t="shared" si="24"/>
        <v>889.27</v>
      </c>
      <c r="Z79" s="74">
        <f>Z85+Z91</f>
        <v>996.067</v>
      </c>
      <c r="AA79" s="74"/>
      <c r="AB79" s="74">
        <f>AB85+AB91</f>
        <v>923.846</v>
      </c>
      <c r="AC79" s="74"/>
      <c r="AD79" s="74">
        <f>AD85+AD91</f>
        <v>1446.251</v>
      </c>
      <c r="AE79" s="194"/>
    </row>
    <row r="80" spans="1:31" s="16" customFormat="1" ht="18.75">
      <c r="A80" s="79" t="s">
        <v>18</v>
      </c>
      <c r="B80" s="79">
        <f t="shared" si="23"/>
        <v>0</v>
      </c>
      <c r="C80" s="79">
        <f t="shared" si="23"/>
        <v>0</v>
      </c>
      <c r="D80" s="79">
        <f t="shared" si="23"/>
        <v>0</v>
      </c>
      <c r="E80" s="79">
        <f>E86+E92</f>
        <v>0</v>
      </c>
      <c r="F80" s="79">
        <v>0</v>
      </c>
      <c r="G80" s="79">
        <v>0</v>
      </c>
      <c r="H80" s="79">
        <v>0</v>
      </c>
      <c r="I80" s="79">
        <f>I86+I92</f>
        <v>0</v>
      </c>
      <c r="J80" s="79">
        <v>0</v>
      </c>
      <c r="K80" s="79">
        <f>K86+K92</f>
        <v>0</v>
      </c>
      <c r="L80" s="74">
        <v>0</v>
      </c>
      <c r="M80" s="79">
        <f>M86+M92</f>
        <v>0</v>
      </c>
      <c r="N80" s="79">
        <v>0</v>
      </c>
      <c r="O80" s="79">
        <f>O86+O92</f>
        <v>0</v>
      </c>
      <c r="P80" s="138">
        <v>0</v>
      </c>
      <c r="Q80" s="74">
        <v>0</v>
      </c>
      <c r="R80" s="138">
        <v>0</v>
      </c>
      <c r="S80" s="138">
        <v>0</v>
      </c>
      <c r="T80" s="74">
        <v>0</v>
      </c>
      <c r="U80" s="74">
        <v>0</v>
      </c>
      <c r="V80" s="164">
        <v>0</v>
      </c>
      <c r="W80" s="164">
        <v>0</v>
      </c>
      <c r="X80" s="74">
        <v>0</v>
      </c>
      <c r="Y80" s="74">
        <v>0</v>
      </c>
      <c r="Z80" s="74">
        <v>0</v>
      </c>
      <c r="AA80" s="74"/>
      <c r="AB80" s="74">
        <v>0</v>
      </c>
      <c r="AC80" s="74"/>
      <c r="AD80" s="74">
        <v>0</v>
      </c>
      <c r="AE80" s="195"/>
    </row>
    <row r="81" spans="1:31" s="16" customFormat="1" ht="114" customHeight="1">
      <c r="A81" s="67" t="s">
        <v>55</v>
      </c>
      <c r="B81" s="89">
        <f aca="true" t="shared" si="25" ref="B81:G81">B82</f>
        <v>847.6999999999999</v>
      </c>
      <c r="C81" s="89">
        <f t="shared" si="25"/>
        <v>631.38</v>
      </c>
      <c r="D81" s="89">
        <f t="shared" si="25"/>
        <v>631.3789999999999</v>
      </c>
      <c r="E81" s="89">
        <f t="shared" si="25"/>
        <v>631.3789999999999</v>
      </c>
      <c r="F81" s="89">
        <f t="shared" si="25"/>
        <v>74.48142031379025</v>
      </c>
      <c r="G81" s="89">
        <f t="shared" si="25"/>
        <v>99.99984161677594</v>
      </c>
      <c r="H81" s="89">
        <f>H85</f>
        <v>70.26</v>
      </c>
      <c r="I81" s="89">
        <f>I82</f>
        <v>70.259</v>
      </c>
      <c r="J81" s="89">
        <f>J85</f>
        <v>70.14</v>
      </c>
      <c r="K81" s="89">
        <f>K82</f>
        <v>70.14</v>
      </c>
      <c r="L81" s="89">
        <f>L85</f>
        <v>70.14</v>
      </c>
      <c r="M81" s="79">
        <f>M82</f>
        <v>70.14</v>
      </c>
      <c r="N81" s="79">
        <f>N85</f>
        <v>70.14</v>
      </c>
      <c r="O81" s="79">
        <f>O82</f>
        <v>70.14</v>
      </c>
      <c r="P81" s="137">
        <f>P85</f>
        <v>70.14</v>
      </c>
      <c r="Q81" s="67">
        <f>Q82</f>
        <v>70.14</v>
      </c>
      <c r="R81" s="137">
        <f>R85</f>
        <v>70.14</v>
      </c>
      <c r="S81" s="137">
        <f>S82</f>
        <v>70.14</v>
      </c>
      <c r="T81" s="67">
        <f>T85</f>
        <v>70.14</v>
      </c>
      <c r="U81" s="67">
        <f>U82</f>
        <v>70.14</v>
      </c>
      <c r="V81" s="166">
        <f>V85</f>
        <v>70.14</v>
      </c>
      <c r="W81" s="166">
        <f>W82</f>
        <v>70.14</v>
      </c>
      <c r="X81" s="67">
        <f>X85</f>
        <v>70.14</v>
      </c>
      <c r="Y81" s="67">
        <f>Y82</f>
        <v>70.14</v>
      </c>
      <c r="Z81" s="67">
        <f>Z85</f>
        <v>70.14</v>
      </c>
      <c r="AA81" s="67"/>
      <c r="AB81" s="67">
        <f>AB85</f>
        <v>70.14</v>
      </c>
      <c r="AC81" s="67"/>
      <c r="AD81" s="67">
        <f>AD85</f>
        <v>76.04</v>
      </c>
      <c r="AE81" s="193" t="s">
        <v>72</v>
      </c>
    </row>
    <row r="82" spans="1:32" s="16" customFormat="1" ht="18.75">
      <c r="A82" s="65" t="s">
        <v>19</v>
      </c>
      <c r="B82" s="70">
        <f aca="true" t="shared" si="26" ref="B82:G82">B83+B84+B85+B86</f>
        <v>847.6999999999999</v>
      </c>
      <c r="C82" s="70">
        <f>C83+C84+C85+C86</f>
        <v>631.38</v>
      </c>
      <c r="D82" s="70">
        <f>D83+D84+D85+D86</f>
        <v>631.3789999999999</v>
      </c>
      <c r="E82" s="70">
        <f>E83+E84+E85+E86</f>
        <v>631.3789999999999</v>
      </c>
      <c r="F82" s="70">
        <f t="shared" si="26"/>
        <v>74.48142031379025</v>
      </c>
      <c r="G82" s="70">
        <f t="shared" si="26"/>
        <v>99.99984161677594</v>
      </c>
      <c r="H82" s="89">
        <f>H85</f>
        <v>70.26</v>
      </c>
      <c r="I82" s="89">
        <f>I83+I84+I85+I86</f>
        <v>70.259</v>
      </c>
      <c r="J82" s="89">
        <f>J85</f>
        <v>70.14</v>
      </c>
      <c r="K82" s="89">
        <f>K83+K84+K85+K86</f>
        <v>70.14</v>
      </c>
      <c r="L82" s="89">
        <f>L85</f>
        <v>70.14</v>
      </c>
      <c r="M82" s="79">
        <f>M83+M84+M85+M86</f>
        <v>70.14</v>
      </c>
      <c r="N82" s="79">
        <f>N85</f>
        <v>70.14</v>
      </c>
      <c r="O82" s="79">
        <f>O83+O84+O85+O86</f>
        <v>70.14</v>
      </c>
      <c r="P82" s="137">
        <f>P85</f>
        <v>70.14</v>
      </c>
      <c r="Q82" s="67">
        <f>Q83+Q84+Q85+Q86</f>
        <v>70.14</v>
      </c>
      <c r="R82" s="137">
        <f aca="true" t="shared" si="27" ref="R82:Y82">R85</f>
        <v>70.14</v>
      </c>
      <c r="S82" s="137">
        <f t="shared" si="27"/>
        <v>70.14</v>
      </c>
      <c r="T82" s="67">
        <f t="shared" si="27"/>
        <v>70.14</v>
      </c>
      <c r="U82" s="67">
        <f t="shared" si="27"/>
        <v>70.14</v>
      </c>
      <c r="V82" s="166">
        <f t="shared" si="27"/>
        <v>70.14</v>
      </c>
      <c r="W82" s="166">
        <f t="shared" si="27"/>
        <v>70.14</v>
      </c>
      <c r="X82" s="67">
        <f t="shared" si="27"/>
        <v>70.14</v>
      </c>
      <c r="Y82" s="67">
        <f t="shared" si="27"/>
        <v>70.14</v>
      </c>
      <c r="Z82" s="67">
        <f>Z85</f>
        <v>70.14</v>
      </c>
      <c r="AA82" s="67"/>
      <c r="AB82" s="67">
        <f>AB85</f>
        <v>70.14</v>
      </c>
      <c r="AC82" s="67"/>
      <c r="AD82" s="67">
        <f>AD85</f>
        <v>76.04</v>
      </c>
      <c r="AE82" s="199"/>
      <c r="AF82" s="101">
        <f>I82+K82+M82+O82+Q82+S82</f>
        <v>420.95899999999995</v>
      </c>
    </row>
    <row r="83" spans="1:31" s="16" customFormat="1" ht="18.75">
      <c r="A83" s="92" t="s">
        <v>17</v>
      </c>
      <c r="B83" s="76">
        <f>H83+J83+L83+N83+P83+R83+T83+V83+X83+Z83+AB83+AD83</f>
        <v>0</v>
      </c>
      <c r="C83" s="76">
        <f>H83+J83+L83+N83+P83+R83+T83+V83+X83</f>
        <v>0</v>
      </c>
      <c r="D83" s="76">
        <f>E83</f>
        <v>0</v>
      </c>
      <c r="E83" s="76">
        <f>I83+K83+M83+O83+Q83+S83+U83+W83</f>
        <v>0</v>
      </c>
      <c r="F83" s="76">
        <v>0</v>
      </c>
      <c r="G83" s="93">
        <v>0</v>
      </c>
      <c r="H83" s="93">
        <v>0</v>
      </c>
      <c r="I83" s="93">
        <v>0</v>
      </c>
      <c r="J83" s="93">
        <v>0</v>
      </c>
      <c r="K83" s="93">
        <v>0</v>
      </c>
      <c r="L83" s="79">
        <v>0</v>
      </c>
      <c r="M83" s="79">
        <v>0</v>
      </c>
      <c r="N83" s="79">
        <v>0</v>
      </c>
      <c r="O83" s="79">
        <v>0</v>
      </c>
      <c r="P83" s="80">
        <v>0</v>
      </c>
      <c r="Q83" s="79">
        <v>0</v>
      </c>
      <c r="R83" s="80">
        <v>0</v>
      </c>
      <c r="S83" s="80">
        <v>0</v>
      </c>
      <c r="T83" s="79">
        <v>0</v>
      </c>
      <c r="U83" s="79">
        <v>0</v>
      </c>
      <c r="V83" s="167">
        <v>0</v>
      </c>
      <c r="W83" s="167">
        <v>0</v>
      </c>
      <c r="X83" s="79">
        <v>0</v>
      </c>
      <c r="Y83" s="79">
        <v>0</v>
      </c>
      <c r="Z83" s="79">
        <v>0</v>
      </c>
      <c r="AA83" s="79"/>
      <c r="AB83" s="79">
        <v>0</v>
      </c>
      <c r="AC83" s="79"/>
      <c r="AD83" s="79">
        <v>0</v>
      </c>
      <c r="AE83" s="199"/>
    </row>
    <row r="84" spans="1:31" s="16" customFormat="1" ht="37.5">
      <c r="A84" s="92" t="s">
        <v>22</v>
      </c>
      <c r="B84" s="76">
        <f>H84+J84+L84+N84+P84+R84+T84+V84+X84+Z84+AB84+AD84</f>
        <v>0</v>
      </c>
      <c r="C84" s="93">
        <f>H84+J84+L84+N84+P84+R84+T84+V84+X84</f>
        <v>0</v>
      </c>
      <c r="D84" s="93">
        <f>E84</f>
        <v>0</v>
      </c>
      <c r="E84" s="93">
        <f>I84+K84+M84+O84+Q84+S84+U84+W84</f>
        <v>0</v>
      </c>
      <c r="F84" s="93">
        <v>0</v>
      </c>
      <c r="G84" s="93">
        <v>0</v>
      </c>
      <c r="H84" s="93">
        <v>0</v>
      </c>
      <c r="I84" s="93">
        <v>0</v>
      </c>
      <c r="J84" s="93">
        <v>0</v>
      </c>
      <c r="K84" s="93">
        <v>0</v>
      </c>
      <c r="L84" s="94">
        <v>0</v>
      </c>
      <c r="M84" s="79">
        <v>0</v>
      </c>
      <c r="N84" s="79">
        <v>0</v>
      </c>
      <c r="O84" s="79">
        <v>0</v>
      </c>
      <c r="P84" s="143">
        <v>0</v>
      </c>
      <c r="Q84" s="94">
        <v>0</v>
      </c>
      <c r="R84" s="143">
        <v>0</v>
      </c>
      <c r="S84" s="143">
        <v>0</v>
      </c>
      <c r="T84" s="94">
        <v>0</v>
      </c>
      <c r="U84" s="94">
        <v>0</v>
      </c>
      <c r="V84" s="169">
        <v>0</v>
      </c>
      <c r="W84" s="169">
        <v>0</v>
      </c>
      <c r="X84" s="94">
        <v>0</v>
      </c>
      <c r="Y84" s="94">
        <v>0</v>
      </c>
      <c r="Z84" s="94">
        <v>0</v>
      </c>
      <c r="AA84" s="94"/>
      <c r="AB84" s="94">
        <v>0</v>
      </c>
      <c r="AC84" s="94"/>
      <c r="AD84" s="79">
        <v>0</v>
      </c>
      <c r="AE84" s="199"/>
    </row>
    <row r="85" spans="1:31" s="16" customFormat="1" ht="18.75">
      <c r="A85" s="92" t="s">
        <v>16</v>
      </c>
      <c r="B85" s="95">
        <f>H85+J85+L85+N85+P85+R85+T85+V85+X85+Z85+AB85+AD85</f>
        <v>847.6999999999999</v>
      </c>
      <c r="C85" s="95">
        <f>H85+J85+L85+N85+P85+R85+T85+V85+X85</f>
        <v>631.38</v>
      </c>
      <c r="D85" s="95">
        <f>E85</f>
        <v>631.3789999999999</v>
      </c>
      <c r="E85" s="95">
        <f>I85+K85+M85+O85+Q85+S85+U85+W85+Y85</f>
        <v>631.3789999999999</v>
      </c>
      <c r="F85" s="95">
        <f>E85/B85*100</f>
        <v>74.48142031379025</v>
      </c>
      <c r="G85" s="93">
        <f>E85/C85*100</f>
        <v>99.99984161677594</v>
      </c>
      <c r="H85" s="93">
        <v>70.26</v>
      </c>
      <c r="I85" s="93">
        <v>70.259</v>
      </c>
      <c r="J85" s="93">
        <v>70.14</v>
      </c>
      <c r="K85" s="93">
        <v>70.14</v>
      </c>
      <c r="L85" s="72">
        <v>70.14</v>
      </c>
      <c r="M85" s="79">
        <v>70.14</v>
      </c>
      <c r="N85" s="79">
        <v>70.14</v>
      </c>
      <c r="O85" s="79">
        <v>70.14</v>
      </c>
      <c r="P85" s="92">
        <v>70.14</v>
      </c>
      <c r="Q85" s="96">
        <v>70.14</v>
      </c>
      <c r="R85" s="92">
        <v>70.14</v>
      </c>
      <c r="S85" s="92">
        <v>70.14</v>
      </c>
      <c r="T85" s="96">
        <v>70.14</v>
      </c>
      <c r="U85" s="96">
        <v>70.14</v>
      </c>
      <c r="V85" s="170">
        <v>70.14</v>
      </c>
      <c r="W85" s="170">
        <v>70.14</v>
      </c>
      <c r="X85" s="96">
        <v>70.14</v>
      </c>
      <c r="Y85" s="96">
        <v>70.14</v>
      </c>
      <c r="Z85" s="96">
        <v>70.14</v>
      </c>
      <c r="AA85" s="96"/>
      <c r="AB85" s="96">
        <v>70.14</v>
      </c>
      <c r="AC85" s="96"/>
      <c r="AD85" s="97">
        <v>76.04</v>
      </c>
      <c r="AE85" s="199"/>
    </row>
    <row r="86" spans="1:31" s="16" customFormat="1" ht="18.75">
      <c r="A86" s="92" t="s">
        <v>18</v>
      </c>
      <c r="B86" s="76">
        <f>H86+J86+L86+N86+P86+R86+T86+V86+X86+Z86+AB86+AD86</f>
        <v>0</v>
      </c>
      <c r="C86" s="76">
        <f>H86+J86+L86+N86+P86+R86+T86+V86+X86</f>
        <v>0</v>
      </c>
      <c r="D86" s="76">
        <f>E86</f>
        <v>0</v>
      </c>
      <c r="E86" s="76">
        <f>I86+K86+M86+O86+Q86+S86+U86</f>
        <v>0</v>
      </c>
      <c r="F86" s="76">
        <v>0</v>
      </c>
      <c r="G86" s="93">
        <v>0</v>
      </c>
      <c r="H86" s="93">
        <v>0</v>
      </c>
      <c r="I86" s="93">
        <v>0</v>
      </c>
      <c r="J86" s="93">
        <v>0</v>
      </c>
      <c r="K86" s="93">
        <v>0</v>
      </c>
      <c r="L86" s="79">
        <v>0</v>
      </c>
      <c r="M86" s="79">
        <v>0</v>
      </c>
      <c r="N86" s="79">
        <v>0</v>
      </c>
      <c r="O86" s="79">
        <v>0</v>
      </c>
      <c r="P86" s="80">
        <v>0</v>
      </c>
      <c r="Q86" s="79">
        <v>0</v>
      </c>
      <c r="R86" s="80">
        <v>0</v>
      </c>
      <c r="S86" s="80">
        <v>0</v>
      </c>
      <c r="T86" s="79">
        <v>0</v>
      </c>
      <c r="U86" s="79">
        <v>0</v>
      </c>
      <c r="V86" s="167">
        <v>0</v>
      </c>
      <c r="W86" s="167">
        <v>0</v>
      </c>
      <c r="X86" s="79">
        <v>0</v>
      </c>
      <c r="Y86" s="79">
        <v>0</v>
      </c>
      <c r="Z86" s="79">
        <v>0</v>
      </c>
      <c r="AA86" s="79"/>
      <c r="AB86" s="79">
        <v>0</v>
      </c>
      <c r="AC86" s="79"/>
      <c r="AD86" s="79">
        <v>0</v>
      </c>
      <c r="AE86" s="200"/>
    </row>
    <row r="87" spans="1:31" s="16" customFormat="1" ht="84" customHeight="1">
      <c r="A87" s="65" t="s">
        <v>56</v>
      </c>
      <c r="B87" s="37">
        <f>B91</f>
        <v>13145.797999999999</v>
      </c>
      <c r="C87" s="37">
        <f>C88</f>
        <v>9995.954</v>
      </c>
      <c r="D87" s="37">
        <f>D88</f>
        <v>8840.70776</v>
      </c>
      <c r="E87" s="37">
        <f>E88</f>
        <v>8840.70776</v>
      </c>
      <c r="F87" s="119">
        <f>F88</f>
        <v>67.25120650720481</v>
      </c>
      <c r="G87" s="119">
        <f>G88</f>
        <v>88.442861581796</v>
      </c>
      <c r="H87" s="119">
        <f>H91</f>
        <v>1083.344</v>
      </c>
      <c r="I87" s="119">
        <f>I88</f>
        <v>538.91</v>
      </c>
      <c r="J87" s="119">
        <f>I91</f>
        <v>538.91</v>
      </c>
      <c r="K87" s="119">
        <f>K88</f>
        <v>1015.58</v>
      </c>
      <c r="L87" s="119">
        <f>L91</f>
        <v>739.2</v>
      </c>
      <c r="M87" s="119">
        <f>M88</f>
        <v>807.334</v>
      </c>
      <c r="N87" s="119">
        <f>N91</f>
        <v>1601.986</v>
      </c>
      <c r="O87" s="119">
        <f>O88</f>
        <v>997.49</v>
      </c>
      <c r="P87" s="144">
        <f>P91</f>
        <v>1072.884</v>
      </c>
      <c r="Q87" s="120">
        <v>1136.96</v>
      </c>
      <c r="R87" s="144">
        <f aca="true" t="shared" si="28" ref="R87:Y87">R91</f>
        <v>1278.651</v>
      </c>
      <c r="S87" s="144">
        <f t="shared" si="28"/>
        <v>1173.92376</v>
      </c>
      <c r="T87" s="119">
        <f t="shared" si="28"/>
        <v>1712.678</v>
      </c>
      <c r="U87" s="119">
        <f t="shared" si="28"/>
        <v>1074.98</v>
      </c>
      <c r="V87" s="117">
        <f t="shared" si="28"/>
        <v>902.103</v>
      </c>
      <c r="W87" s="117">
        <f t="shared" si="28"/>
        <v>1276.4</v>
      </c>
      <c r="X87" s="119">
        <f t="shared" si="28"/>
        <v>613.002</v>
      </c>
      <c r="Y87" s="119">
        <f t="shared" si="28"/>
        <v>819.13</v>
      </c>
      <c r="Z87" s="119">
        <f>Z91</f>
        <v>925.927</v>
      </c>
      <c r="AA87" s="119"/>
      <c r="AB87" s="119">
        <f>AB91</f>
        <v>853.706</v>
      </c>
      <c r="AC87" s="119"/>
      <c r="AD87" s="119">
        <f>AD91</f>
        <v>1370.211</v>
      </c>
      <c r="AE87" s="193" t="s">
        <v>78</v>
      </c>
    </row>
    <row r="88" spans="1:31" s="16" customFormat="1" ht="27.75" customHeight="1">
      <c r="A88" s="69" t="s">
        <v>19</v>
      </c>
      <c r="B88" s="70">
        <f aca="true" t="shared" si="29" ref="B88:L88">B89+B90+B91+B92</f>
        <v>13145.797999999999</v>
      </c>
      <c r="C88" s="70">
        <f>C89+C90+C91+C92</f>
        <v>9995.954</v>
      </c>
      <c r="D88" s="70">
        <f>D89+D90+D91+D92</f>
        <v>8840.70776</v>
      </c>
      <c r="E88" s="70">
        <f>E89+E90+E91+E92</f>
        <v>8840.70776</v>
      </c>
      <c r="F88" s="70">
        <f t="shared" si="29"/>
        <v>67.25120650720481</v>
      </c>
      <c r="G88" s="70">
        <f t="shared" si="29"/>
        <v>88.442861581796</v>
      </c>
      <c r="H88" s="89">
        <f t="shared" si="29"/>
        <v>1083.344</v>
      </c>
      <c r="I88" s="89">
        <f t="shared" si="29"/>
        <v>538.91</v>
      </c>
      <c r="J88" s="89">
        <f t="shared" si="29"/>
        <v>992.106</v>
      </c>
      <c r="K88" s="89">
        <f t="shared" si="29"/>
        <v>1015.58</v>
      </c>
      <c r="L88" s="89">
        <f t="shared" si="29"/>
        <v>739.2</v>
      </c>
      <c r="M88" s="89">
        <f aca="true" t="shared" si="30" ref="M88:R88">M89+M90+M91+M92</f>
        <v>807.334</v>
      </c>
      <c r="N88" s="89">
        <f t="shared" si="30"/>
        <v>1601.986</v>
      </c>
      <c r="O88" s="89">
        <f t="shared" si="30"/>
        <v>997.49</v>
      </c>
      <c r="P88" s="89">
        <f t="shared" si="30"/>
        <v>1072.884</v>
      </c>
      <c r="Q88" s="89">
        <f t="shared" si="30"/>
        <v>1136.96</v>
      </c>
      <c r="R88" s="152">
        <f t="shared" si="30"/>
        <v>1278.651</v>
      </c>
      <c r="S88" s="152">
        <f>S91</f>
        <v>1173.92376</v>
      </c>
      <c r="T88" s="89">
        <f>T89+T90+T91+T92</f>
        <v>1712.678</v>
      </c>
      <c r="U88" s="89">
        <f>U91</f>
        <v>1074.98</v>
      </c>
      <c r="V88" s="171">
        <f>V89+V90+V91+V92</f>
        <v>902.103</v>
      </c>
      <c r="W88" s="171">
        <f>W91</f>
        <v>1276.4</v>
      </c>
      <c r="X88" s="89">
        <f>X89+X90+X91+X92</f>
        <v>613.002</v>
      </c>
      <c r="Y88" s="89">
        <f>Y91</f>
        <v>819.13</v>
      </c>
      <c r="Z88" s="89">
        <f>Z89+Z90+Z91+Z92</f>
        <v>925.927</v>
      </c>
      <c r="AA88" s="89"/>
      <c r="AB88" s="89">
        <f>AB89+AB90+AB91+AB92</f>
        <v>853.706</v>
      </c>
      <c r="AC88" s="89"/>
      <c r="AD88" s="89">
        <f>AD89+AD90+AD91+AD92</f>
        <v>1370.211</v>
      </c>
      <c r="AE88" s="199"/>
    </row>
    <row r="89" spans="1:31" s="16" customFormat="1" ht="33.75" customHeight="1">
      <c r="A89" s="72" t="s">
        <v>17</v>
      </c>
      <c r="B89" s="76">
        <f>H89+J89+L89+N89+P89+R89+T89+V89+X89+Z89+AB89+AD89</f>
        <v>0</v>
      </c>
      <c r="C89" s="76">
        <f>H89+J89+L89+N89+P89+R89+T89+V89+X89</f>
        <v>0</v>
      </c>
      <c r="D89" s="76">
        <f>E89</f>
        <v>0</v>
      </c>
      <c r="E89" s="76">
        <f>I89+K89+M89+O89+Q89+S89+U89+W89</f>
        <v>0</v>
      </c>
      <c r="F89" s="76">
        <v>0</v>
      </c>
      <c r="G89" s="76">
        <v>0</v>
      </c>
      <c r="H89" s="76">
        <v>0</v>
      </c>
      <c r="I89" s="76">
        <v>0</v>
      </c>
      <c r="J89" s="76">
        <v>0</v>
      </c>
      <c r="K89" s="76">
        <v>0</v>
      </c>
      <c r="L89" s="79">
        <v>0</v>
      </c>
      <c r="M89" s="79">
        <v>0</v>
      </c>
      <c r="N89" s="79">
        <v>0</v>
      </c>
      <c r="O89" s="79">
        <v>0</v>
      </c>
      <c r="P89" s="80">
        <v>0</v>
      </c>
      <c r="Q89" s="79">
        <v>0</v>
      </c>
      <c r="R89" s="80">
        <v>0</v>
      </c>
      <c r="S89" s="80">
        <v>0</v>
      </c>
      <c r="T89" s="79">
        <v>0</v>
      </c>
      <c r="U89" s="79">
        <v>0</v>
      </c>
      <c r="V89" s="167">
        <v>0</v>
      </c>
      <c r="W89" s="167">
        <v>0</v>
      </c>
      <c r="X89" s="79">
        <v>0</v>
      </c>
      <c r="Y89" s="79">
        <v>0</v>
      </c>
      <c r="Z89" s="79">
        <v>0</v>
      </c>
      <c r="AA89" s="79"/>
      <c r="AB89" s="79">
        <v>0</v>
      </c>
      <c r="AC89" s="79"/>
      <c r="AD89" s="79">
        <v>0</v>
      </c>
      <c r="AE89" s="199"/>
    </row>
    <row r="90" spans="1:31" s="16" customFormat="1" ht="39.75" customHeight="1">
      <c r="A90" s="72" t="s">
        <v>22</v>
      </c>
      <c r="B90" s="76">
        <f>H90+J90+L90+N90+P90+R90+T90+V90+X90+Z90+AB90+AD90</f>
        <v>0</v>
      </c>
      <c r="C90" s="76">
        <f>H90+J90+L90+N90+P90+R90+T90+V90+X90</f>
        <v>0</v>
      </c>
      <c r="D90" s="76">
        <f>E90</f>
        <v>0</v>
      </c>
      <c r="E90" s="76">
        <f>I90+K90+M90+O90+Q90+S90+U90+W90</f>
        <v>0</v>
      </c>
      <c r="F90" s="76">
        <v>0</v>
      </c>
      <c r="G90" s="76">
        <v>0</v>
      </c>
      <c r="H90" s="76">
        <v>0</v>
      </c>
      <c r="I90" s="76">
        <v>0</v>
      </c>
      <c r="J90" s="76">
        <v>0</v>
      </c>
      <c r="K90" s="76">
        <v>0</v>
      </c>
      <c r="L90" s="79">
        <v>0</v>
      </c>
      <c r="M90" s="79">
        <v>0</v>
      </c>
      <c r="N90" s="79">
        <v>0</v>
      </c>
      <c r="O90" s="79">
        <v>0</v>
      </c>
      <c r="P90" s="80">
        <v>0</v>
      </c>
      <c r="Q90" s="79">
        <v>0</v>
      </c>
      <c r="R90" s="80">
        <v>0</v>
      </c>
      <c r="S90" s="80">
        <v>0</v>
      </c>
      <c r="T90" s="79">
        <v>0</v>
      </c>
      <c r="U90" s="79">
        <v>0</v>
      </c>
      <c r="V90" s="167">
        <v>0</v>
      </c>
      <c r="W90" s="167">
        <v>0</v>
      </c>
      <c r="X90" s="79">
        <v>0</v>
      </c>
      <c r="Y90" s="79">
        <v>0</v>
      </c>
      <c r="Z90" s="79">
        <v>0</v>
      </c>
      <c r="AA90" s="79"/>
      <c r="AB90" s="79">
        <v>0</v>
      </c>
      <c r="AC90" s="79"/>
      <c r="AD90" s="79">
        <v>0</v>
      </c>
      <c r="AE90" s="199"/>
    </row>
    <row r="91" spans="1:32" s="16" customFormat="1" ht="28.5" customHeight="1">
      <c r="A91" s="102" t="s">
        <v>16</v>
      </c>
      <c r="B91" s="142">
        <f>H91+J91+L91+N91+P91+R91+T91+V91+X91+Z91+AB91+AD91</f>
        <v>13145.797999999999</v>
      </c>
      <c r="C91" s="102">
        <f>H91+J91+L91+N91+P91+R91+T91+V91+X91</f>
        <v>9995.954</v>
      </c>
      <c r="D91" s="102">
        <f>E91</f>
        <v>8840.70776</v>
      </c>
      <c r="E91" s="102">
        <f>I91+K91+M91+O91+Q91+S91+U91+W91+Y91</f>
        <v>8840.70776</v>
      </c>
      <c r="F91" s="102">
        <f>E91/B91*100</f>
        <v>67.25120650720481</v>
      </c>
      <c r="G91" s="102">
        <f>E91/C91*100</f>
        <v>88.442861581796</v>
      </c>
      <c r="H91" s="76">
        <v>1083.344</v>
      </c>
      <c r="I91" s="76">
        <v>538.91</v>
      </c>
      <c r="J91" s="76">
        <v>992.106</v>
      </c>
      <c r="K91" s="76">
        <v>1015.58</v>
      </c>
      <c r="L91" s="76">
        <v>739.2</v>
      </c>
      <c r="M91" s="79">
        <v>807.334</v>
      </c>
      <c r="N91" s="79">
        <v>1601.986</v>
      </c>
      <c r="O91" s="79">
        <v>997.49</v>
      </c>
      <c r="P91" s="78">
        <v>1072.884</v>
      </c>
      <c r="Q91" s="78">
        <v>1136.96</v>
      </c>
      <c r="R91" s="78">
        <v>1278.651</v>
      </c>
      <c r="S91" s="78">
        <v>1173.92376</v>
      </c>
      <c r="T91" s="78">
        <v>1712.678</v>
      </c>
      <c r="U91" s="78">
        <v>1074.98</v>
      </c>
      <c r="V91" s="172">
        <v>902.103</v>
      </c>
      <c r="W91" s="172">
        <v>1276.4</v>
      </c>
      <c r="X91" s="78">
        <v>613.002</v>
      </c>
      <c r="Y91" s="78">
        <v>819.13</v>
      </c>
      <c r="Z91" s="78">
        <v>925.927</v>
      </c>
      <c r="AA91" s="78"/>
      <c r="AB91" s="78">
        <v>853.706</v>
      </c>
      <c r="AC91" s="78"/>
      <c r="AD91" s="78">
        <v>1370.211</v>
      </c>
      <c r="AE91" s="199"/>
      <c r="AF91" s="101">
        <f>I91+K91+M91+O91+Q91+S91</f>
        <v>5670.19776</v>
      </c>
    </row>
    <row r="92" spans="1:31" s="16" customFormat="1" ht="187.5" customHeight="1">
      <c r="A92" s="72" t="s">
        <v>18</v>
      </c>
      <c r="B92" s="76">
        <f>H92+J92+L92+N92+P92+R92+T92+V92+X92+Z92+AB92+AD92</f>
        <v>0</v>
      </c>
      <c r="C92" s="76">
        <f>H92+J92+L92+N92+P92+R92+T92+V92+X92</f>
        <v>0</v>
      </c>
      <c r="D92" s="76">
        <f>E92</f>
        <v>0</v>
      </c>
      <c r="E92" s="76">
        <f>I92+K92+M92+O92+Q92+S92+U92+W92</f>
        <v>0</v>
      </c>
      <c r="F92" s="76">
        <v>0</v>
      </c>
      <c r="G92" s="76">
        <v>0</v>
      </c>
      <c r="H92" s="76">
        <v>0</v>
      </c>
      <c r="I92" s="76">
        <v>0</v>
      </c>
      <c r="J92" s="76">
        <v>0</v>
      </c>
      <c r="K92" s="76">
        <v>0</v>
      </c>
      <c r="L92" s="79">
        <v>0</v>
      </c>
      <c r="M92" s="79">
        <v>0</v>
      </c>
      <c r="N92" s="79">
        <v>0</v>
      </c>
      <c r="O92" s="79">
        <v>0</v>
      </c>
      <c r="P92" s="80">
        <v>0</v>
      </c>
      <c r="Q92" s="79">
        <v>0</v>
      </c>
      <c r="R92" s="80">
        <v>0</v>
      </c>
      <c r="S92" s="80">
        <v>0</v>
      </c>
      <c r="T92" s="79">
        <v>0</v>
      </c>
      <c r="U92" s="79">
        <v>0</v>
      </c>
      <c r="V92" s="167">
        <v>0</v>
      </c>
      <c r="W92" s="167">
        <v>0</v>
      </c>
      <c r="X92" s="79">
        <v>0</v>
      </c>
      <c r="Y92" s="79">
        <v>0</v>
      </c>
      <c r="Z92" s="79">
        <v>0</v>
      </c>
      <c r="AA92" s="79"/>
      <c r="AB92" s="79">
        <v>0</v>
      </c>
      <c r="AC92" s="79"/>
      <c r="AD92" s="79">
        <v>0</v>
      </c>
      <c r="AE92" s="200"/>
    </row>
    <row r="93" spans="1:32" s="16" customFormat="1" ht="87.75" customHeight="1">
      <c r="A93" s="69" t="s">
        <v>42</v>
      </c>
      <c r="B93" s="66">
        <f>B75</f>
        <v>13993.498</v>
      </c>
      <c r="C93" s="66">
        <f>C75</f>
        <v>10627.333999999999</v>
      </c>
      <c r="D93" s="66">
        <f>D75</f>
        <v>9472.086759999998</v>
      </c>
      <c r="E93" s="66">
        <f>E75</f>
        <v>9472.086759999998</v>
      </c>
      <c r="F93" s="66">
        <f>F88</f>
        <v>67.25120650720481</v>
      </c>
      <c r="G93" s="66">
        <f aca="true" t="shared" si="31" ref="F93:G97">G88</f>
        <v>88.442861581796</v>
      </c>
      <c r="H93" s="66">
        <f>H94+H95+H96+H97</f>
        <v>1153.604</v>
      </c>
      <c r="I93" s="66">
        <f>I94+I95+I96+I97</f>
        <v>609.169</v>
      </c>
      <c r="J93" s="66">
        <f>J94+J95+J96+J97</f>
        <v>1062.246</v>
      </c>
      <c r="K93" s="66">
        <f>K94+K95+K96+K97</f>
        <v>1085.72</v>
      </c>
      <c r="L93" s="66">
        <f>L94+L95+L96+L97</f>
        <v>809.34</v>
      </c>
      <c r="M93" s="66">
        <f>M76</f>
        <v>877.4739999999999</v>
      </c>
      <c r="N93" s="145">
        <f>N94+N95+N96+N97</f>
        <v>1672.1260000000002</v>
      </c>
      <c r="O93" s="145">
        <f>O76</f>
        <v>1067.63</v>
      </c>
      <c r="P93" s="145">
        <f>P94+P95+P96+P97</f>
        <v>1143.0240000000001</v>
      </c>
      <c r="Q93" s="145">
        <f>Q85+Q91</f>
        <v>1207.1000000000001</v>
      </c>
      <c r="R93" s="145">
        <f>R94+R95+R96+R97</f>
        <v>1348.7910000000002</v>
      </c>
      <c r="S93" s="145">
        <f>S75</f>
        <v>1244.06376</v>
      </c>
      <c r="T93" s="66">
        <f>T94+T95+T96+T97</f>
        <v>1782.8180000000002</v>
      </c>
      <c r="U93" s="66">
        <f>U75</f>
        <v>1145.1200000000001</v>
      </c>
      <c r="V93" s="128">
        <f>V94+V95+V96+V97</f>
        <v>972.2429999999999</v>
      </c>
      <c r="W93" s="128">
        <f>W75</f>
        <v>1346.5400000000002</v>
      </c>
      <c r="X93" s="66">
        <f>X94+X95+X96+X97</f>
        <v>683.1419999999999</v>
      </c>
      <c r="Y93" s="89">
        <f>Y75</f>
        <v>889.27</v>
      </c>
      <c r="Z93" s="89">
        <f>Z94+Z95+Z96+Z97</f>
        <v>996.067</v>
      </c>
      <c r="AA93" s="89"/>
      <c r="AB93" s="89">
        <f>AB94+AB95+AB96+AB97</f>
        <v>923.846</v>
      </c>
      <c r="AC93" s="89"/>
      <c r="AD93" s="89">
        <f>AD94+AD95+AD96+AD97</f>
        <v>1446.251</v>
      </c>
      <c r="AE93" s="83"/>
      <c r="AF93" s="101"/>
    </row>
    <row r="94" spans="1:31" s="16" customFormat="1" ht="18.75">
      <c r="A94" s="72" t="s">
        <v>17</v>
      </c>
      <c r="B94" s="76">
        <f aca="true" t="shared" si="32" ref="B94:E97">B77</f>
        <v>0</v>
      </c>
      <c r="C94" s="76">
        <f t="shared" si="32"/>
        <v>0</v>
      </c>
      <c r="D94" s="76">
        <f t="shared" si="32"/>
        <v>0</v>
      </c>
      <c r="E94" s="76">
        <f t="shared" si="32"/>
        <v>0</v>
      </c>
      <c r="F94" s="76">
        <f t="shared" si="31"/>
        <v>0</v>
      </c>
      <c r="G94" s="76">
        <f t="shared" si="31"/>
        <v>0</v>
      </c>
      <c r="H94" s="76">
        <f>H77</f>
        <v>0</v>
      </c>
      <c r="I94" s="76">
        <f>I83</f>
        <v>0</v>
      </c>
      <c r="J94" s="76">
        <f>J77</f>
        <v>0</v>
      </c>
      <c r="K94" s="76">
        <v>0</v>
      </c>
      <c r="L94" s="79">
        <v>0</v>
      </c>
      <c r="M94" s="79">
        <f>M77</f>
        <v>0</v>
      </c>
      <c r="N94" s="94">
        <v>0</v>
      </c>
      <c r="O94" s="94">
        <f>O77</f>
        <v>0</v>
      </c>
      <c r="P94" s="94">
        <v>0</v>
      </c>
      <c r="Q94" s="94">
        <v>0</v>
      </c>
      <c r="R94" s="80">
        <v>0</v>
      </c>
      <c r="S94" s="80">
        <v>0</v>
      </c>
      <c r="T94" s="79">
        <v>0</v>
      </c>
      <c r="U94" s="79">
        <v>0</v>
      </c>
      <c r="V94" s="167">
        <v>0</v>
      </c>
      <c r="W94" s="167">
        <v>0</v>
      </c>
      <c r="X94" s="79">
        <v>0</v>
      </c>
      <c r="Y94" s="79" t="s">
        <v>76</v>
      </c>
      <c r="Z94" s="79">
        <v>0</v>
      </c>
      <c r="AA94" s="79"/>
      <c r="AB94" s="79">
        <v>0</v>
      </c>
      <c r="AC94" s="79"/>
      <c r="AD94" s="79">
        <v>0</v>
      </c>
      <c r="AE94" s="83"/>
    </row>
    <row r="95" spans="1:31" s="16" customFormat="1" ht="37.5">
      <c r="A95" s="72" t="s">
        <v>22</v>
      </c>
      <c r="B95" s="76">
        <f t="shared" si="32"/>
        <v>0</v>
      </c>
      <c r="C95" s="93">
        <f t="shared" si="32"/>
        <v>0</v>
      </c>
      <c r="D95" s="93">
        <f t="shared" si="32"/>
        <v>0</v>
      </c>
      <c r="E95" s="93">
        <f t="shared" si="32"/>
        <v>0</v>
      </c>
      <c r="F95" s="93">
        <f t="shared" si="31"/>
        <v>0</v>
      </c>
      <c r="G95" s="93">
        <f t="shared" si="31"/>
        <v>0</v>
      </c>
      <c r="H95" s="76">
        <f>H78</f>
        <v>0</v>
      </c>
      <c r="I95" s="76">
        <f>I84</f>
        <v>0</v>
      </c>
      <c r="J95" s="76">
        <f>J78</f>
        <v>0</v>
      </c>
      <c r="K95" s="76">
        <v>0</v>
      </c>
      <c r="L95" s="94">
        <v>0</v>
      </c>
      <c r="M95" s="94">
        <f>M78</f>
        <v>0</v>
      </c>
      <c r="N95" s="80">
        <v>0</v>
      </c>
      <c r="O95" s="80">
        <f>O84</f>
        <v>0</v>
      </c>
      <c r="P95" s="143">
        <v>0</v>
      </c>
      <c r="Q95" s="94">
        <v>0</v>
      </c>
      <c r="R95" s="143">
        <v>0</v>
      </c>
      <c r="S95" s="143">
        <v>0</v>
      </c>
      <c r="T95" s="94">
        <v>0</v>
      </c>
      <c r="U95" s="94">
        <v>0</v>
      </c>
      <c r="V95" s="169">
        <v>0</v>
      </c>
      <c r="W95" s="169">
        <v>0</v>
      </c>
      <c r="X95" s="94">
        <v>0</v>
      </c>
      <c r="Y95" s="94">
        <v>0</v>
      </c>
      <c r="Z95" s="94">
        <v>0</v>
      </c>
      <c r="AA95" s="94"/>
      <c r="AB95" s="94">
        <v>0</v>
      </c>
      <c r="AC95" s="94"/>
      <c r="AD95" s="79">
        <v>0</v>
      </c>
      <c r="AE95" s="83"/>
    </row>
    <row r="96" spans="1:31" s="16" customFormat="1" ht="18.75">
      <c r="A96" s="72" t="s">
        <v>16</v>
      </c>
      <c r="B96" s="99">
        <f>B79</f>
        <v>13993.498</v>
      </c>
      <c r="C96" s="99">
        <f>C79</f>
        <v>10627.333999999999</v>
      </c>
      <c r="D96" s="99">
        <f t="shared" si="32"/>
        <v>9472.086759999998</v>
      </c>
      <c r="E96" s="99">
        <f t="shared" si="32"/>
        <v>9472.086759999998</v>
      </c>
      <c r="F96" s="99">
        <f t="shared" si="31"/>
        <v>67.25120650720481</v>
      </c>
      <c r="G96" s="99">
        <f t="shared" si="31"/>
        <v>88.442861581796</v>
      </c>
      <c r="H96" s="76">
        <f>H79</f>
        <v>1153.604</v>
      </c>
      <c r="I96" s="76">
        <f>I79</f>
        <v>609.169</v>
      </c>
      <c r="J96" s="76">
        <f>J79</f>
        <v>1062.246</v>
      </c>
      <c r="K96" s="76">
        <f>K79</f>
        <v>1085.72</v>
      </c>
      <c r="L96" s="98">
        <f>L79</f>
        <v>809.34</v>
      </c>
      <c r="M96" s="76">
        <f>M79</f>
        <v>877.4739999999999</v>
      </c>
      <c r="N96" s="80">
        <f>N79</f>
        <v>1672.1260000000002</v>
      </c>
      <c r="O96" s="80">
        <f>O80</f>
        <v>0</v>
      </c>
      <c r="P96" s="78">
        <f>P79</f>
        <v>1143.0240000000001</v>
      </c>
      <c r="Q96" s="98">
        <f>Q93</f>
        <v>1207.1000000000001</v>
      </c>
      <c r="R96" s="78">
        <f>R79</f>
        <v>1348.7910000000002</v>
      </c>
      <c r="S96" s="78">
        <f>S93</f>
        <v>1244.06376</v>
      </c>
      <c r="T96" s="98">
        <f>T79</f>
        <v>1782.8180000000002</v>
      </c>
      <c r="U96" s="98">
        <f>U93</f>
        <v>1145.1200000000001</v>
      </c>
      <c r="V96" s="172">
        <f>V79</f>
        <v>972.2429999999999</v>
      </c>
      <c r="W96" s="172">
        <f>W93</f>
        <v>1346.5400000000002</v>
      </c>
      <c r="X96" s="98">
        <f>X79</f>
        <v>683.1419999999999</v>
      </c>
      <c r="Y96" s="98">
        <f>Y93</f>
        <v>889.27</v>
      </c>
      <c r="Z96" s="98">
        <f>Z79</f>
        <v>996.067</v>
      </c>
      <c r="AA96" s="98"/>
      <c r="AB96" s="98">
        <f>AB79</f>
        <v>923.846</v>
      </c>
      <c r="AC96" s="98"/>
      <c r="AD96" s="98">
        <f>AD79</f>
        <v>1446.251</v>
      </c>
      <c r="AE96" s="83"/>
    </row>
    <row r="97" spans="1:31" s="16" customFormat="1" ht="18.75">
      <c r="A97" s="72" t="s">
        <v>18</v>
      </c>
      <c r="B97" s="76">
        <f t="shared" si="32"/>
        <v>0</v>
      </c>
      <c r="C97" s="76">
        <f t="shared" si="32"/>
        <v>0</v>
      </c>
      <c r="D97" s="76">
        <f t="shared" si="32"/>
        <v>0</v>
      </c>
      <c r="E97" s="76">
        <f t="shared" si="32"/>
        <v>0</v>
      </c>
      <c r="F97" s="76">
        <f t="shared" si="31"/>
        <v>0</v>
      </c>
      <c r="G97" s="76">
        <f t="shared" si="31"/>
        <v>0</v>
      </c>
      <c r="H97" s="76">
        <f>H80</f>
        <v>0</v>
      </c>
      <c r="I97" s="76">
        <f>I86</f>
        <v>0</v>
      </c>
      <c r="J97" s="76">
        <f>J86</f>
        <v>0</v>
      </c>
      <c r="K97" s="76">
        <f>K80</f>
        <v>0</v>
      </c>
      <c r="L97" s="79">
        <v>0</v>
      </c>
      <c r="M97" s="79">
        <f>M80</f>
        <v>0</v>
      </c>
      <c r="N97" s="80">
        <v>0</v>
      </c>
      <c r="O97" s="80">
        <f>O80</f>
        <v>0</v>
      </c>
      <c r="P97" s="80">
        <v>0</v>
      </c>
      <c r="Q97" s="79">
        <v>0</v>
      </c>
      <c r="R97" s="80">
        <v>0</v>
      </c>
      <c r="S97" s="80">
        <v>0</v>
      </c>
      <c r="T97" s="79">
        <v>0</v>
      </c>
      <c r="U97" s="79">
        <v>0</v>
      </c>
      <c r="V97" s="167">
        <v>0</v>
      </c>
      <c r="W97" s="167">
        <v>0</v>
      </c>
      <c r="X97" s="79">
        <v>0</v>
      </c>
      <c r="Y97" s="79">
        <v>0</v>
      </c>
      <c r="Z97" s="79">
        <v>0</v>
      </c>
      <c r="AA97" s="79"/>
      <c r="AB97" s="79">
        <v>0</v>
      </c>
      <c r="AC97" s="79"/>
      <c r="AD97" s="79">
        <v>0</v>
      </c>
      <c r="AE97" s="83"/>
    </row>
    <row r="98" spans="1:32" s="16" customFormat="1" ht="102" customHeight="1">
      <c r="A98" s="90" t="s">
        <v>45</v>
      </c>
      <c r="B98" s="114">
        <f aca="true" t="shared" si="33" ref="B98:G98">B100</f>
        <v>9858.499</v>
      </c>
      <c r="C98" s="114">
        <f t="shared" si="33"/>
        <v>8126.034</v>
      </c>
      <c r="D98" s="114">
        <f t="shared" si="33"/>
        <v>7139.772999999999</v>
      </c>
      <c r="E98" s="114">
        <f t="shared" si="33"/>
        <v>7139.772999999999</v>
      </c>
      <c r="F98" s="114">
        <f t="shared" si="33"/>
        <v>150.7996326317033</v>
      </c>
      <c r="G98" s="114">
        <f t="shared" si="33"/>
        <v>180.8030299731904</v>
      </c>
      <c r="H98" s="115">
        <f aca="true" t="shared" si="34" ref="H98:Y98">H119</f>
        <v>2181.973</v>
      </c>
      <c r="I98" s="115">
        <f t="shared" si="34"/>
        <v>1562.693</v>
      </c>
      <c r="J98" s="115">
        <f t="shared" si="34"/>
        <v>1393.768</v>
      </c>
      <c r="K98" s="115">
        <f t="shared" si="34"/>
        <v>795.671</v>
      </c>
      <c r="L98" s="115">
        <f t="shared" si="34"/>
        <v>545.169</v>
      </c>
      <c r="M98" s="115">
        <f t="shared" si="34"/>
        <v>558.891</v>
      </c>
      <c r="N98" s="115">
        <f t="shared" si="34"/>
        <v>699.333</v>
      </c>
      <c r="O98" s="115">
        <f t="shared" si="34"/>
        <v>896.752</v>
      </c>
      <c r="P98" s="115">
        <f t="shared" si="34"/>
        <v>1009.5619999999999</v>
      </c>
      <c r="Q98" s="115">
        <f t="shared" si="34"/>
        <v>853.704</v>
      </c>
      <c r="R98" s="115">
        <f t="shared" si="34"/>
        <v>468.001</v>
      </c>
      <c r="S98" s="115">
        <f t="shared" si="34"/>
        <v>784.356</v>
      </c>
      <c r="T98" s="115">
        <f t="shared" si="34"/>
        <v>971.294</v>
      </c>
      <c r="U98" s="115">
        <f t="shared" si="34"/>
        <v>845.81</v>
      </c>
      <c r="V98" s="115">
        <f>V119</f>
        <v>629.027</v>
      </c>
      <c r="W98" s="115">
        <f t="shared" si="34"/>
        <v>447.129</v>
      </c>
      <c r="X98" s="115">
        <f>X119</f>
        <v>227.90699999999998</v>
      </c>
      <c r="Y98" s="115">
        <f t="shared" si="34"/>
        <v>394.767</v>
      </c>
      <c r="Z98" s="115">
        <f>Z119</f>
        <v>721.771</v>
      </c>
      <c r="AA98" s="115"/>
      <c r="AB98" s="115">
        <f>AB119</f>
        <v>467.707</v>
      </c>
      <c r="AC98" s="115"/>
      <c r="AD98" s="115">
        <f>AD119</f>
        <v>542.987</v>
      </c>
      <c r="AE98" s="83"/>
      <c r="AF98" s="101">
        <f>I98+K98+M98+O98+Q98+S98</f>
        <v>5452.067</v>
      </c>
    </row>
    <row r="99" spans="1:31" s="16" customFormat="1" ht="25.5" customHeight="1">
      <c r="A99" s="205" t="s">
        <v>63</v>
      </c>
      <c r="B99" s="206"/>
      <c r="C99" s="206"/>
      <c r="D99" s="206"/>
      <c r="E99" s="206"/>
      <c r="F99" s="206"/>
      <c r="G99" s="206"/>
      <c r="H99" s="206"/>
      <c r="I99" s="206"/>
      <c r="J99" s="206"/>
      <c r="K99" s="206"/>
      <c r="L99" s="206"/>
      <c r="M99" s="206"/>
      <c r="N99" s="206"/>
      <c r="O99" s="206"/>
      <c r="P99" s="206"/>
      <c r="Q99" s="206"/>
      <c r="R99" s="206"/>
      <c r="S99" s="206"/>
      <c r="T99" s="206"/>
      <c r="U99" s="206"/>
      <c r="V99" s="206"/>
      <c r="W99" s="206"/>
      <c r="X99" s="206"/>
      <c r="Y99" s="206"/>
      <c r="Z99" s="206"/>
      <c r="AA99" s="206"/>
      <c r="AB99" s="206"/>
      <c r="AC99" s="206"/>
      <c r="AD99" s="206"/>
      <c r="AE99" s="207"/>
    </row>
    <row r="100" spans="1:31" s="16" customFormat="1" ht="75">
      <c r="A100" s="103" t="s">
        <v>57</v>
      </c>
      <c r="B100" s="113">
        <f>B104</f>
        <v>9858.499</v>
      </c>
      <c r="C100" s="113">
        <f>C101</f>
        <v>8126.034</v>
      </c>
      <c r="D100" s="113">
        <f>D101</f>
        <v>7139.772999999999</v>
      </c>
      <c r="E100" s="113">
        <f>E101</f>
        <v>7139.772999999999</v>
      </c>
      <c r="F100" s="113">
        <f>F101</f>
        <v>150.7996326317033</v>
      </c>
      <c r="G100" s="113">
        <f>G101</f>
        <v>180.8030299731904</v>
      </c>
      <c r="H100" s="105">
        <f>H104</f>
        <v>2181.973</v>
      </c>
      <c r="I100" s="105">
        <f>I101</f>
        <v>1562.693</v>
      </c>
      <c r="J100" s="105">
        <f>J104</f>
        <v>1393.768</v>
      </c>
      <c r="K100" s="105">
        <f>K101</f>
        <v>795.671</v>
      </c>
      <c r="L100" s="105">
        <f>L104</f>
        <v>545.169</v>
      </c>
      <c r="M100" s="105">
        <f>M101</f>
        <v>558.891</v>
      </c>
      <c r="N100" s="105">
        <f>N104</f>
        <v>699.333</v>
      </c>
      <c r="O100" s="105">
        <f>O101</f>
        <v>896.752</v>
      </c>
      <c r="P100" s="105">
        <f>P104</f>
        <v>1009.5619999999999</v>
      </c>
      <c r="Q100" s="105">
        <f>Q104</f>
        <v>853.704</v>
      </c>
      <c r="R100" s="105">
        <f>R104</f>
        <v>468.001</v>
      </c>
      <c r="S100" s="105">
        <f>S106+S112</f>
        <v>784.356</v>
      </c>
      <c r="T100" s="105">
        <f>T104</f>
        <v>971.294</v>
      </c>
      <c r="U100" s="105">
        <f>U106+U112</f>
        <v>845.81</v>
      </c>
      <c r="V100" s="105">
        <f>V104</f>
        <v>629.027</v>
      </c>
      <c r="W100" s="105">
        <f>W106+W112</f>
        <v>447.129</v>
      </c>
      <c r="X100" s="105">
        <f>X104</f>
        <v>227.90699999999998</v>
      </c>
      <c r="Y100" s="105">
        <f>Y106+Y112</f>
        <v>394.767</v>
      </c>
      <c r="Z100" s="105">
        <f>Z104</f>
        <v>721.771</v>
      </c>
      <c r="AA100" s="105"/>
      <c r="AB100" s="105">
        <f>AB104</f>
        <v>467.707</v>
      </c>
      <c r="AC100" s="105"/>
      <c r="AD100" s="105">
        <f>AD104</f>
        <v>542.987</v>
      </c>
      <c r="AE100" s="176" t="s">
        <v>80</v>
      </c>
    </row>
    <row r="101" spans="1:31" s="16" customFormat="1" ht="18.75">
      <c r="A101" s="103" t="s">
        <v>19</v>
      </c>
      <c r="B101" s="104">
        <f>B104</f>
        <v>9858.499</v>
      </c>
      <c r="C101" s="104">
        <f>C102+C103+C104+C105</f>
        <v>8126.034</v>
      </c>
      <c r="D101" s="104">
        <f>D102+D103+D104+D105</f>
        <v>7139.772999999999</v>
      </c>
      <c r="E101" s="104">
        <f>E102+E103+E104+E105</f>
        <v>7139.772999999999</v>
      </c>
      <c r="F101" s="104">
        <f>F102+F103+F104+F105</f>
        <v>150.7996326317033</v>
      </c>
      <c r="G101" s="104">
        <f>G102+G103+G104+G105</f>
        <v>180.8030299731904</v>
      </c>
      <c r="H101" s="105">
        <f>H104</f>
        <v>2181.973</v>
      </c>
      <c r="I101" s="105">
        <f>I107+I113</f>
        <v>1562.693</v>
      </c>
      <c r="J101" s="105">
        <f>J104</f>
        <v>1393.768</v>
      </c>
      <c r="K101" s="105">
        <f>K107+K113</f>
        <v>795.671</v>
      </c>
      <c r="L101" s="105">
        <f>L104</f>
        <v>545.169</v>
      </c>
      <c r="M101" s="105">
        <f>M107+M113</f>
        <v>558.891</v>
      </c>
      <c r="N101" s="105">
        <f>N104</f>
        <v>699.333</v>
      </c>
      <c r="O101" s="105">
        <f>O107+O113</f>
        <v>896.752</v>
      </c>
      <c r="P101" s="105">
        <f>P104</f>
        <v>1009.5619999999999</v>
      </c>
      <c r="Q101" s="105">
        <f>Q100</f>
        <v>853.704</v>
      </c>
      <c r="R101" s="105">
        <f>R104</f>
        <v>468.001</v>
      </c>
      <c r="S101" s="105">
        <f>S107+S113</f>
        <v>784.356</v>
      </c>
      <c r="T101" s="105">
        <f>T104</f>
        <v>971.294</v>
      </c>
      <c r="U101" s="105">
        <f>U107+U113</f>
        <v>845.81</v>
      </c>
      <c r="V101" s="105">
        <f>V104</f>
        <v>629.027</v>
      </c>
      <c r="W101" s="105">
        <f>W107+W113</f>
        <v>447.129</v>
      </c>
      <c r="X101" s="105">
        <f>X104</f>
        <v>227.90699999999998</v>
      </c>
      <c r="Y101" s="105">
        <f>Y107+Y113</f>
        <v>394.767</v>
      </c>
      <c r="Z101" s="105">
        <f>Z104</f>
        <v>721.771</v>
      </c>
      <c r="AA101" s="105"/>
      <c r="AB101" s="105">
        <f>AB104</f>
        <v>467.707</v>
      </c>
      <c r="AC101" s="105"/>
      <c r="AD101" s="105">
        <f>AD104</f>
        <v>542.987</v>
      </c>
      <c r="AE101" s="191"/>
    </row>
    <row r="102" spans="1:31" s="16" customFormat="1" ht="18.75">
      <c r="A102" s="106" t="s">
        <v>17</v>
      </c>
      <c r="B102" s="107">
        <v>0</v>
      </c>
      <c r="C102" s="107">
        <f>C108+C114</f>
        <v>0</v>
      </c>
      <c r="D102" s="107">
        <f>D108+D114</f>
        <v>0</v>
      </c>
      <c r="E102" s="107">
        <f>E108+E114</f>
        <v>0</v>
      </c>
      <c r="F102" s="107">
        <f>F108+F114</f>
        <v>0</v>
      </c>
      <c r="G102" s="107">
        <f>G108+G114</f>
        <v>0</v>
      </c>
      <c r="H102" s="108">
        <v>0</v>
      </c>
      <c r="I102" s="108">
        <f>I108+I114</f>
        <v>0</v>
      </c>
      <c r="J102" s="108">
        <v>0</v>
      </c>
      <c r="K102" s="108">
        <f>K108+K114</f>
        <v>0</v>
      </c>
      <c r="L102" s="108">
        <v>0</v>
      </c>
      <c r="M102" s="105">
        <f>M108+M115</f>
        <v>0</v>
      </c>
      <c r="N102" s="108">
        <v>0</v>
      </c>
      <c r="O102" s="108">
        <f>O108+O115</f>
        <v>0</v>
      </c>
      <c r="P102" s="108">
        <v>0</v>
      </c>
      <c r="Q102" s="108">
        <v>0</v>
      </c>
      <c r="R102" s="108">
        <v>0</v>
      </c>
      <c r="S102" s="108">
        <v>0</v>
      </c>
      <c r="T102" s="108">
        <v>0</v>
      </c>
      <c r="U102" s="108">
        <v>0</v>
      </c>
      <c r="V102" s="108">
        <v>0</v>
      </c>
      <c r="W102" s="108">
        <v>0</v>
      </c>
      <c r="X102" s="108">
        <v>0</v>
      </c>
      <c r="Y102" s="108">
        <v>0</v>
      </c>
      <c r="Z102" s="108">
        <v>0</v>
      </c>
      <c r="AA102" s="108"/>
      <c r="AB102" s="108">
        <v>0</v>
      </c>
      <c r="AC102" s="108"/>
      <c r="AD102" s="108">
        <v>0</v>
      </c>
      <c r="AE102" s="191"/>
    </row>
    <row r="103" spans="1:31" s="16" customFormat="1" ht="37.5">
      <c r="A103" s="109" t="s">
        <v>22</v>
      </c>
      <c r="B103" s="108">
        <v>0</v>
      </c>
      <c r="C103" s="108">
        <f>C109+C116</f>
        <v>0</v>
      </c>
      <c r="D103" s="108">
        <f aca="true" t="shared" si="35" ref="C103:G105">D109+D116</f>
        <v>0</v>
      </c>
      <c r="E103" s="108">
        <f t="shared" si="35"/>
        <v>0</v>
      </c>
      <c r="F103" s="108">
        <f t="shared" si="35"/>
        <v>0</v>
      </c>
      <c r="G103" s="107">
        <f t="shared" si="35"/>
        <v>0</v>
      </c>
      <c r="H103" s="108">
        <v>0</v>
      </c>
      <c r="I103" s="108">
        <f>I109+I116</f>
        <v>0</v>
      </c>
      <c r="J103" s="108">
        <v>0</v>
      </c>
      <c r="K103" s="108">
        <f>K109+K116</f>
        <v>0</v>
      </c>
      <c r="L103" s="108">
        <v>0</v>
      </c>
      <c r="M103" s="105">
        <f>M109+M116</f>
        <v>0</v>
      </c>
      <c r="N103" s="108">
        <v>0</v>
      </c>
      <c r="O103" s="108">
        <f>O109+O116</f>
        <v>0</v>
      </c>
      <c r="P103" s="108">
        <v>0</v>
      </c>
      <c r="Q103" s="108">
        <v>0</v>
      </c>
      <c r="R103" s="108">
        <v>0</v>
      </c>
      <c r="S103" s="108">
        <v>0</v>
      </c>
      <c r="T103" s="108">
        <v>0</v>
      </c>
      <c r="U103" s="108">
        <v>0</v>
      </c>
      <c r="V103" s="108">
        <v>0</v>
      </c>
      <c r="W103" s="108">
        <v>0</v>
      </c>
      <c r="X103" s="108">
        <v>0</v>
      </c>
      <c r="Y103" s="108">
        <v>0</v>
      </c>
      <c r="Z103" s="108">
        <v>0</v>
      </c>
      <c r="AA103" s="108"/>
      <c r="AB103" s="108">
        <v>0</v>
      </c>
      <c r="AC103" s="108"/>
      <c r="AD103" s="108">
        <v>0</v>
      </c>
      <c r="AE103" s="191"/>
    </row>
    <row r="104" spans="1:32" s="16" customFormat="1" ht="18.75">
      <c r="A104" s="106" t="s">
        <v>16</v>
      </c>
      <c r="B104" s="107">
        <f>H104+J104+L104+N104+P104+R104+T104+V104+X104+Z104+AB104+AD104</f>
        <v>9858.499</v>
      </c>
      <c r="C104" s="107">
        <f>C110+C117</f>
        <v>8126.034</v>
      </c>
      <c r="D104" s="107">
        <f t="shared" si="35"/>
        <v>7139.772999999999</v>
      </c>
      <c r="E104" s="107">
        <f>E110+E117</f>
        <v>7139.772999999999</v>
      </c>
      <c r="F104" s="107">
        <f t="shared" si="35"/>
        <v>150.7996326317033</v>
      </c>
      <c r="G104" s="107">
        <f t="shared" si="35"/>
        <v>180.8030299731904</v>
      </c>
      <c r="H104" s="110">
        <f>H110+H117</f>
        <v>2181.973</v>
      </c>
      <c r="I104" s="110">
        <f>I110+I117</f>
        <v>1562.693</v>
      </c>
      <c r="J104" s="110">
        <f>J110+J117</f>
        <v>1393.768</v>
      </c>
      <c r="K104" s="110">
        <f>K110+K117</f>
        <v>795.671</v>
      </c>
      <c r="L104" s="110">
        <f>L110+L117</f>
        <v>545.169</v>
      </c>
      <c r="M104" s="105">
        <f>M110+M117</f>
        <v>558.891</v>
      </c>
      <c r="N104" s="110">
        <f>N110+N117</f>
        <v>699.333</v>
      </c>
      <c r="O104" s="110">
        <f>O110+O117</f>
        <v>896.752</v>
      </c>
      <c r="P104" s="110">
        <f>P110+P117</f>
        <v>1009.5619999999999</v>
      </c>
      <c r="Q104" s="110">
        <f>Q106+Q112</f>
        <v>853.704</v>
      </c>
      <c r="R104" s="110">
        <f aca="true" t="shared" si="36" ref="R104:Y104">R110+R117</f>
        <v>468.001</v>
      </c>
      <c r="S104" s="110">
        <f t="shared" si="36"/>
        <v>784.356</v>
      </c>
      <c r="T104" s="110">
        <f t="shared" si="36"/>
        <v>971.294</v>
      </c>
      <c r="U104" s="110">
        <f t="shared" si="36"/>
        <v>845.81</v>
      </c>
      <c r="V104" s="110">
        <f t="shared" si="36"/>
        <v>629.027</v>
      </c>
      <c r="W104" s="110">
        <f t="shared" si="36"/>
        <v>447.129</v>
      </c>
      <c r="X104" s="110">
        <f t="shared" si="36"/>
        <v>227.90699999999998</v>
      </c>
      <c r="Y104" s="110">
        <f t="shared" si="36"/>
        <v>394.767</v>
      </c>
      <c r="Z104" s="110">
        <f>Z110+Z117</f>
        <v>721.771</v>
      </c>
      <c r="AA104" s="110"/>
      <c r="AB104" s="110">
        <f>AB110+AB117</f>
        <v>467.707</v>
      </c>
      <c r="AC104" s="110"/>
      <c r="AD104" s="110">
        <f>AD110+AD117</f>
        <v>542.987</v>
      </c>
      <c r="AE104" s="191"/>
      <c r="AF104" s="133" t="e">
        <f>I104+AF143K104+M104+O104+Q104+S104</f>
        <v>#NAME?</v>
      </c>
    </row>
    <row r="105" spans="1:31" s="16" customFormat="1" ht="18.75">
      <c r="A105" s="106" t="s">
        <v>18</v>
      </c>
      <c r="B105" s="107">
        <v>0</v>
      </c>
      <c r="C105" s="107">
        <f t="shared" si="35"/>
        <v>0</v>
      </c>
      <c r="D105" s="107">
        <f t="shared" si="35"/>
        <v>0</v>
      </c>
      <c r="E105" s="107">
        <f t="shared" si="35"/>
        <v>0</v>
      </c>
      <c r="F105" s="107">
        <f t="shared" si="35"/>
        <v>0</v>
      </c>
      <c r="G105" s="107">
        <f t="shared" si="35"/>
        <v>0</v>
      </c>
      <c r="H105" s="108">
        <v>0</v>
      </c>
      <c r="I105" s="108">
        <f>I111+I118</f>
        <v>0</v>
      </c>
      <c r="J105" s="108">
        <v>0</v>
      </c>
      <c r="K105" s="108">
        <f>K111+K118</f>
        <v>0</v>
      </c>
      <c r="L105" s="108">
        <v>0</v>
      </c>
      <c r="M105" s="105">
        <f>M111+M118</f>
        <v>0</v>
      </c>
      <c r="N105" s="108">
        <v>0</v>
      </c>
      <c r="O105" s="108">
        <f>O111+O118</f>
        <v>0</v>
      </c>
      <c r="P105" s="108">
        <v>0</v>
      </c>
      <c r="Q105" s="108">
        <v>0</v>
      </c>
      <c r="R105" s="108">
        <v>0</v>
      </c>
      <c r="S105" s="108">
        <v>0</v>
      </c>
      <c r="T105" s="108">
        <v>0</v>
      </c>
      <c r="U105" s="108">
        <v>0</v>
      </c>
      <c r="V105" s="108">
        <v>0</v>
      </c>
      <c r="W105" s="108">
        <v>0</v>
      </c>
      <c r="X105" s="108">
        <v>0</v>
      </c>
      <c r="Y105" s="108">
        <v>0</v>
      </c>
      <c r="Z105" s="108">
        <v>0</v>
      </c>
      <c r="AA105" s="108"/>
      <c r="AB105" s="108">
        <v>0</v>
      </c>
      <c r="AC105" s="108"/>
      <c r="AD105" s="108">
        <v>0</v>
      </c>
      <c r="AE105" s="192"/>
    </row>
    <row r="106" spans="1:31" s="16" customFormat="1" ht="93.75">
      <c r="A106" s="42" t="s">
        <v>58</v>
      </c>
      <c r="B106" s="37">
        <f>H106+J106+L106+N106+P106+R106+T106+V106+X106+Z106+AB106+AD106</f>
        <v>7131.5</v>
      </c>
      <c r="C106" s="37">
        <f aca="true" t="shared" si="37" ref="C106:K106">C107</f>
        <v>5776.021</v>
      </c>
      <c r="D106" s="37">
        <f t="shared" si="37"/>
        <v>4873.8279999999995</v>
      </c>
      <c r="E106" s="37">
        <f t="shared" si="37"/>
        <v>4873.8279999999995</v>
      </c>
      <c r="F106" s="37">
        <f t="shared" si="37"/>
        <v>68.64064060849807</v>
      </c>
      <c r="G106" s="37">
        <f t="shared" si="37"/>
        <v>84.38037188576703</v>
      </c>
      <c r="H106" s="37">
        <f t="shared" si="37"/>
        <v>1635.378</v>
      </c>
      <c r="I106" s="37">
        <f t="shared" si="37"/>
        <v>1069.435</v>
      </c>
      <c r="J106" s="37">
        <f t="shared" si="37"/>
        <v>1134.493</v>
      </c>
      <c r="K106" s="37">
        <f t="shared" si="37"/>
        <v>544.513</v>
      </c>
      <c r="L106" s="37">
        <v>349.745</v>
      </c>
      <c r="M106" s="150">
        <f>M107</f>
        <v>307.428</v>
      </c>
      <c r="N106" s="150">
        <v>458.594</v>
      </c>
      <c r="O106" s="150">
        <f>O107</f>
        <v>652.68</v>
      </c>
      <c r="P106" s="150">
        <v>632.887</v>
      </c>
      <c r="Q106" s="32">
        <f>Q110</f>
        <v>500.888</v>
      </c>
      <c r="R106" s="150">
        <v>317.449</v>
      </c>
      <c r="S106" s="150">
        <f>S110</f>
        <v>616.802</v>
      </c>
      <c r="T106" s="32">
        <v>681.813</v>
      </c>
      <c r="U106" s="150">
        <f>U110</f>
        <v>608.757</v>
      </c>
      <c r="V106" s="63">
        <v>428.545</v>
      </c>
      <c r="W106" s="63">
        <f>W110</f>
        <v>281.978</v>
      </c>
      <c r="X106" s="32">
        <v>137.117</v>
      </c>
      <c r="Y106" s="32">
        <f>Y110</f>
        <v>291.347</v>
      </c>
      <c r="Z106" s="32">
        <v>494.276</v>
      </c>
      <c r="AA106" s="32"/>
      <c r="AB106" s="32">
        <v>373.881</v>
      </c>
      <c r="AC106" s="32"/>
      <c r="AD106" s="32">
        <v>487.322</v>
      </c>
      <c r="AE106" s="190" t="s">
        <v>81</v>
      </c>
    </row>
    <row r="107" spans="1:31" s="16" customFormat="1" ht="18.75">
      <c r="A107" s="43" t="s">
        <v>19</v>
      </c>
      <c r="B107" s="39">
        <f aca="true" t="shared" si="38" ref="B107:G107">B108+B109+B110+B111</f>
        <v>7100.499</v>
      </c>
      <c r="C107" s="39">
        <f>C108+C109+C110+C111</f>
        <v>5776.021</v>
      </c>
      <c r="D107" s="39">
        <f t="shared" si="38"/>
        <v>4873.8279999999995</v>
      </c>
      <c r="E107" s="39">
        <f>E108+E109+E110+E111</f>
        <v>4873.8279999999995</v>
      </c>
      <c r="F107" s="39">
        <f t="shared" si="38"/>
        <v>68.64064060849807</v>
      </c>
      <c r="G107" s="39">
        <f t="shared" si="38"/>
        <v>84.38037188576703</v>
      </c>
      <c r="H107" s="37">
        <f aca="true" t="shared" si="39" ref="H107:O107">H108+H109+H110+H111</f>
        <v>1635.378</v>
      </c>
      <c r="I107" s="37">
        <f t="shared" si="39"/>
        <v>1069.435</v>
      </c>
      <c r="J107" s="37">
        <f t="shared" si="39"/>
        <v>1134.493</v>
      </c>
      <c r="K107" s="37">
        <f t="shared" si="39"/>
        <v>544.513</v>
      </c>
      <c r="L107" s="37">
        <f t="shared" si="39"/>
        <v>349.745</v>
      </c>
      <c r="M107" s="32">
        <f t="shared" si="39"/>
        <v>307.428</v>
      </c>
      <c r="N107" s="32">
        <f>N110</f>
        <v>458.594</v>
      </c>
      <c r="O107" s="32">
        <f t="shared" si="39"/>
        <v>652.68</v>
      </c>
      <c r="P107" s="32">
        <f>P110</f>
        <v>632.887</v>
      </c>
      <c r="Q107" s="32">
        <f>Q110</f>
        <v>500.888</v>
      </c>
      <c r="R107" s="150">
        <f>R110</f>
        <v>317.449</v>
      </c>
      <c r="S107" s="150">
        <v>616.802</v>
      </c>
      <c r="T107" s="32">
        <f>T110</f>
        <v>681.813</v>
      </c>
      <c r="U107" s="32">
        <f>U110</f>
        <v>608.757</v>
      </c>
      <c r="V107" s="63">
        <f>V110</f>
        <v>428.545</v>
      </c>
      <c r="W107" s="63">
        <f>W110</f>
        <v>281.978</v>
      </c>
      <c r="X107" s="32">
        <f>X110</f>
        <v>137.117</v>
      </c>
      <c r="Y107" s="32">
        <f>Y110</f>
        <v>291.347</v>
      </c>
      <c r="Z107" s="32">
        <f>Z110</f>
        <v>494.276</v>
      </c>
      <c r="AA107" s="32"/>
      <c r="AB107" s="32">
        <f>AB110</f>
        <v>373.88</v>
      </c>
      <c r="AC107" s="32"/>
      <c r="AD107" s="32">
        <f>AD110</f>
        <v>456.322</v>
      </c>
      <c r="AE107" s="191"/>
    </row>
    <row r="108" spans="1:31" s="16" customFormat="1" ht="18.75">
      <c r="A108" s="44" t="s">
        <v>17</v>
      </c>
      <c r="B108" s="38">
        <f>H108+J108+L108+N108+P108+R108+T108+V108+X108+Z108+AB108+AD108</f>
        <v>0</v>
      </c>
      <c r="C108" s="38">
        <f>H108+J108+L108+N108+P108+R108+T108+V108+X108</f>
        <v>0</v>
      </c>
      <c r="D108" s="38">
        <f>E108</f>
        <v>0</v>
      </c>
      <c r="E108" s="38">
        <f>I108+K108+M108+O108+Q108+S108+U108+W108+Y108</f>
        <v>0</v>
      </c>
      <c r="F108" s="38">
        <v>0</v>
      </c>
      <c r="G108" s="38">
        <v>0</v>
      </c>
      <c r="H108" s="35">
        <v>0</v>
      </c>
      <c r="I108" s="35">
        <v>0</v>
      </c>
      <c r="J108" s="35">
        <v>0</v>
      </c>
      <c r="K108" s="35">
        <v>0</v>
      </c>
      <c r="L108" s="35">
        <v>0</v>
      </c>
      <c r="M108" s="35">
        <v>0</v>
      </c>
      <c r="N108" s="141">
        <v>0</v>
      </c>
      <c r="O108" s="141">
        <v>0</v>
      </c>
      <c r="P108" s="35">
        <v>0</v>
      </c>
      <c r="Q108" s="35">
        <v>0</v>
      </c>
      <c r="R108" s="140">
        <v>0</v>
      </c>
      <c r="S108" s="140">
        <v>0</v>
      </c>
      <c r="T108" s="35">
        <v>0</v>
      </c>
      <c r="U108" s="35">
        <v>0</v>
      </c>
      <c r="V108" s="173">
        <v>0</v>
      </c>
      <c r="W108" s="173">
        <v>0</v>
      </c>
      <c r="X108" s="35">
        <v>0</v>
      </c>
      <c r="Y108" s="35">
        <v>0</v>
      </c>
      <c r="Z108" s="35">
        <v>0</v>
      </c>
      <c r="AA108" s="35"/>
      <c r="AB108" s="35">
        <v>0</v>
      </c>
      <c r="AC108" s="35"/>
      <c r="AD108" s="35">
        <v>0</v>
      </c>
      <c r="AE108" s="191"/>
    </row>
    <row r="109" spans="1:31" s="16" customFormat="1" ht="37.5">
      <c r="A109" s="45" t="s">
        <v>22</v>
      </c>
      <c r="B109" s="35">
        <f>H109+J109+L109+N109+P109+R109+T109+V109+X109+Z109+AB109+AD109</f>
        <v>0</v>
      </c>
      <c r="C109" s="35">
        <f>H109+J109+L109+N109+P109+R109+T109+V109+X109</f>
        <v>0</v>
      </c>
      <c r="D109" s="35">
        <f>E109</f>
        <v>0</v>
      </c>
      <c r="E109" s="35">
        <f>I109+K109+M109+O109+Q109+S109+U109+W109+Y109</f>
        <v>0</v>
      </c>
      <c r="F109" s="35">
        <v>0</v>
      </c>
      <c r="G109" s="35">
        <v>0</v>
      </c>
      <c r="H109" s="35">
        <v>0</v>
      </c>
      <c r="I109" s="35">
        <v>0</v>
      </c>
      <c r="J109" s="35">
        <v>0</v>
      </c>
      <c r="K109" s="35">
        <v>0</v>
      </c>
      <c r="L109" s="35">
        <v>0</v>
      </c>
      <c r="M109" s="35">
        <v>0</v>
      </c>
      <c r="N109" s="141">
        <v>0</v>
      </c>
      <c r="O109" s="141">
        <v>0</v>
      </c>
      <c r="P109" s="131">
        <v>0</v>
      </c>
      <c r="Q109" s="131">
        <v>0</v>
      </c>
      <c r="R109" s="141">
        <v>0</v>
      </c>
      <c r="S109" s="141">
        <v>0</v>
      </c>
      <c r="T109" s="131">
        <v>0</v>
      </c>
      <c r="U109" s="131">
        <v>0</v>
      </c>
      <c r="V109" s="174">
        <v>0</v>
      </c>
      <c r="W109" s="174">
        <v>0</v>
      </c>
      <c r="X109" s="32">
        <v>0</v>
      </c>
      <c r="Y109" s="32">
        <v>0</v>
      </c>
      <c r="Z109" s="32">
        <v>0</v>
      </c>
      <c r="AA109" s="32"/>
      <c r="AB109" s="32">
        <v>0</v>
      </c>
      <c r="AC109" s="32"/>
      <c r="AD109" s="32">
        <v>0</v>
      </c>
      <c r="AE109" s="191"/>
    </row>
    <row r="110" spans="1:31" s="16" customFormat="1" ht="18.75">
      <c r="A110" s="44" t="s">
        <v>16</v>
      </c>
      <c r="B110" s="146">
        <f>H110+J110+L110+N110+P110+R110+T110+V110+X110+Z110+AB110+AD110</f>
        <v>7100.499</v>
      </c>
      <c r="C110" s="146">
        <f>H110+J110+L110+N110+P110+R110+T110+V110+X110</f>
        <v>5776.021</v>
      </c>
      <c r="D110" s="146">
        <f>E110</f>
        <v>4873.8279999999995</v>
      </c>
      <c r="E110" s="146">
        <f>I110+K110+M110+O110+Q110+S110+U110+W110+Y110</f>
        <v>4873.8279999999995</v>
      </c>
      <c r="F110" s="146">
        <f>E110/B110*100</f>
        <v>68.64064060849807</v>
      </c>
      <c r="G110" s="146">
        <f>E110/C110*100</f>
        <v>84.38037188576703</v>
      </c>
      <c r="H110" s="140">
        <v>1635.378</v>
      </c>
      <c r="I110" s="140">
        <v>1069.435</v>
      </c>
      <c r="J110" s="140">
        <v>1134.493</v>
      </c>
      <c r="K110" s="140">
        <v>544.513</v>
      </c>
      <c r="L110" s="140">
        <v>349.745</v>
      </c>
      <c r="M110" s="141">
        <v>307.428</v>
      </c>
      <c r="N110" s="141">
        <v>458.594</v>
      </c>
      <c r="O110" s="141">
        <v>652.68</v>
      </c>
      <c r="P110" s="131">
        <v>632.887</v>
      </c>
      <c r="Q110" s="131">
        <v>500.888</v>
      </c>
      <c r="R110" s="141">
        <v>317.449</v>
      </c>
      <c r="S110" s="141">
        <v>616.802</v>
      </c>
      <c r="T110" s="131">
        <v>681.813</v>
      </c>
      <c r="U110" s="131">
        <v>608.757</v>
      </c>
      <c r="V110" s="174">
        <v>428.545</v>
      </c>
      <c r="W110" s="174">
        <v>281.978</v>
      </c>
      <c r="X110" s="32">
        <v>137.117</v>
      </c>
      <c r="Y110" s="32">
        <v>291.347</v>
      </c>
      <c r="Z110" s="32">
        <v>494.276</v>
      </c>
      <c r="AA110" s="32"/>
      <c r="AB110" s="32">
        <v>373.88</v>
      </c>
      <c r="AC110" s="32"/>
      <c r="AD110" s="32">
        <v>456.322</v>
      </c>
      <c r="AE110" s="191"/>
    </row>
    <row r="111" spans="1:31" s="16" customFormat="1" ht="18.75">
      <c r="A111" s="44" t="s">
        <v>18</v>
      </c>
      <c r="B111" s="38">
        <f>H111+J111+L111+N111+P111+R111+T111+V111+X111+Z111+AB111+AD111</f>
        <v>0</v>
      </c>
      <c r="C111" s="38">
        <f>H111+J111+L111+N111+P111+R111+T111+V111</f>
        <v>0</v>
      </c>
      <c r="D111" s="38">
        <f>E111</f>
        <v>0</v>
      </c>
      <c r="E111" s="38">
        <f>I111+K111+M111+O111+Q111+S111+U111+W111+Y111+Y111</f>
        <v>0</v>
      </c>
      <c r="F111" s="38">
        <v>0</v>
      </c>
      <c r="G111" s="38">
        <v>0</v>
      </c>
      <c r="H111" s="35">
        <v>0</v>
      </c>
      <c r="I111" s="35">
        <v>0</v>
      </c>
      <c r="J111" s="35">
        <v>0</v>
      </c>
      <c r="K111" s="35">
        <v>0</v>
      </c>
      <c r="L111" s="35">
        <v>0</v>
      </c>
      <c r="M111" s="35">
        <v>0</v>
      </c>
      <c r="N111" s="141">
        <v>0</v>
      </c>
      <c r="O111" s="141">
        <v>0</v>
      </c>
      <c r="P111" s="131">
        <v>0</v>
      </c>
      <c r="Q111" s="131">
        <v>0</v>
      </c>
      <c r="R111" s="141">
        <v>0</v>
      </c>
      <c r="S111" s="141">
        <v>0</v>
      </c>
      <c r="T111" s="131">
        <v>0</v>
      </c>
      <c r="U111" s="131">
        <v>0</v>
      </c>
      <c r="V111" s="174">
        <v>0</v>
      </c>
      <c r="W111" s="174">
        <v>0</v>
      </c>
      <c r="X111" s="32">
        <v>0</v>
      </c>
      <c r="Y111" s="32">
        <v>0</v>
      </c>
      <c r="Z111" s="32">
        <v>0</v>
      </c>
      <c r="AA111" s="32"/>
      <c r="AB111" s="32">
        <v>0</v>
      </c>
      <c r="AC111" s="32"/>
      <c r="AD111" s="32">
        <v>0</v>
      </c>
      <c r="AE111" s="192"/>
    </row>
    <row r="112" spans="1:31" s="16" customFormat="1" ht="86.25" customHeight="1">
      <c r="A112" s="42" t="s">
        <v>59</v>
      </c>
      <c r="B112" s="37">
        <f>H112+J112+L112+N112+P112+R112+T112+V112+X112+Z112+AB112+AD112</f>
        <v>2862.7</v>
      </c>
      <c r="C112" s="37">
        <f>C113</f>
        <v>2350.013</v>
      </c>
      <c r="D112" s="37">
        <f>D113</f>
        <v>2265.945</v>
      </c>
      <c r="E112" s="37">
        <f>E113</f>
        <v>2265.945</v>
      </c>
      <c r="F112" s="37">
        <f>F113</f>
        <v>82.15899202320523</v>
      </c>
      <c r="G112" s="37">
        <f>G113</f>
        <v>96.42265808742336</v>
      </c>
      <c r="H112" s="130">
        <v>546.595</v>
      </c>
      <c r="I112" s="130">
        <f>I113</f>
        <v>493.258</v>
      </c>
      <c r="J112" s="130">
        <f>J113</f>
        <v>259.275</v>
      </c>
      <c r="K112" s="130">
        <f>K113</f>
        <v>251.158</v>
      </c>
      <c r="L112" s="130">
        <f>L113</f>
        <v>195.424</v>
      </c>
      <c r="M112" s="32">
        <f>M113</f>
        <v>251.463</v>
      </c>
      <c r="N112" s="32">
        <v>191.739</v>
      </c>
      <c r="O112" s="32">
        <f>O113</f>
        <v>244.072</v>
      </c>
      <c r="P112" s="32">
        <v>369.675</v>
      </c>
      <c r="Q112" s="32">
        <f>Q113</f>
        <v>352.816</v>
      </c>
      <c r="R112" s="150">
        <v>150.552</v>
      </c>
      <c r="S112" s="150">
        <f>S117</f>
        <v>167.554</v>
      </c>
      <c r="T112" s="32">
        <v>379.181</v>
      </c>
      <c r="U112" s="32">
        <f>U117</f>
        <v>237.053</v>
      </c>
      <c r="V112" s="63">
        <v>207.482</v>
      </c>
      <c r="W112" s="63">
        <f>W117</f>
        <v>165.151</v>
      </c>
      <c r="X112" s="32">
        <v>90.79</v>
      </c>
      <c r="Y112" s="32">
        <f>Y117</f>
        <v>103.42</v>
      </c>
      <c r="Z112" s="32">
        <v>227.495</v>
      </c>
      <c r="AA112" s="32"/>
      <c r="AB112" s="32">
        <v>121.458</v>
      </c>
      <c r="AC112" s="32"/>
      <c r="AD112" s="32">
        <v>123.034</v>
      </c>
      <c r="AE112" s="59"/>
    </row>
    <row r="113" spans="1:31" s="16" customFormat="1" ht="18.75">
      <c r="A113" s="4" t="s">
        <v>19</v>
      </c>
      <c r="B113" s="39">
        <f aca="true" t="shared" si="40" ref="B113:G113">B114+B116+B117+B118</f>
        <v>2758</v>
      </c>
      <c r="C113" s="39">
        <f>C114+C116+C117+C118</f>
        <v>2350.013</v>
      </c>
      <c r="D113" s="39">
        <f>D114+D116+D117+D118</f>
        <v>2265.945</v>
      </c>
      <c r="E113" s="39">
        <f>E114+E116+E117+E118</f>
        <v>2265.945</v>
      </c>
      <c r="F113" s="39">
        <f t="shared" si="40"/>
        <v>82.15899202320523</v>
      </c>
      <c r="G113" s="39">
        <f t="shared" si="40"/>
        <v>96.42265808742336</v>
      </c>
      <c r="H113" s="130">
        <f>H117</f>
        <v>546.595</v>
      </c>
      <c r="I113" s="130">
        <f>I114+I116+I117+I118</f>
        <v>493.258</v>
      </c>
      <c r="J113" s="130">
        <f>J114+J116+J117+J118</f>
        <v>259.275</v>
      </c>
      <c r="K113" s="130">
        <f>K114+K116+K117+K118</f>
        <v>251.158</v>
      </c>
      <c r="L113" s="130">
        <f>L114+L116+L117+L118</f>
        <v>195.424</v>
      </c>
      <c r="M113" s="32">
        <f>M114+M116+M117+M118</f>
        <v>251.463</v>
      </c>
      <c r="N113" s="32">
        <f>N117</f>
        <v>240.739</v>
      </c>
      <c r="O113" s="32">
        <f>O114+O116+O117+O118</f>
        <v>244.072</v>
      </c>
      <c r="P113" s="32">
        <f aca="true" t="shared" si="41" ref="P113:Y113">P117</f>
        <v>376.675</v>
      </c>
      <c r="Q113" s="32">
        <f t="shared" si="41"/>
        <v>352.816</v>
      </c>
      <c r="R113" s="150">
        <f t="shared" si="41"/>
        <v>150.552</v>
      </c>
      <c r="S113" s="150">
        <f t="shared" si="41"/>
        <v>167.554</v>
      </c>
      <c r="T113" s="32">
        <f t="shared" si="41"/>
        <v>289.481</v>
      </c>
      <c r="U113" s="32">
        <f t="shared" si="41"/>
        <v>237.053</v>
      </c>
      <c r="V113" s="63">
        <f t="shared" si="41"/>
        <v>200.482</v>
      </c>
      <c r="W113" s="63">
        <f t="shared" si="41"/>
        <v>165.151</v>
      </c>
      <c r="X113" s="32">
        <f>X117</f>
        <v>90.79</v>
      </c>
      <c r="Y113" s="32">
        <f t="shared" si="41"/>
        <v>103.42</v>
      </c>
      <c r="Z113" s="32">
        <f>Z117</f>
        <v>227.495</v>
      </c>
      <c r="AA113" s="32"/>
      <c r="AB113" s="32">
        <f>AB117</f>
        <v>93.827</v>
      </c>
      <c r="AC113" s="32"/>
      <c r="AD113" s="32">
        <f>AD117</f>
        <v>86.665</v>
      </c>
      <c r="AE113" s="176" t="s">
        <v>77</v>
      </c>
    </row>
    <row r="114" spans="1:31" s="16" customFormat="1" ht="27.75" customHeight="1">
      <c r="A114" s="3" t="s">
        <v>17</v>
      </c>
      <c r="B114" s="111">
        <f>H114+J114+L114+N114+P114+R114+T114+V114+X114+Z114+AB114+AD114</f>
        <v>0</v>
      </c>
      <c r="C114" s="111">
        <f>H114+J114+L114+N114+P114+R114+T114+V114+X114</f>
        <v>0</v>
      </c>
      <c r="D114" s="111">
        <f>E114</f>
        <v>0</v>
      </c>
      <c r="E114" s="111">
        <f>I114+K114+M114+O114+Q114+S114+U114+W114+Y114</f>
        <v>0</v>
      </c>
      <c r="F114" s="111">
        <v>0</v>
      </c>
      <c r="G114" s="111">
        <v>0</v>
      </c>
      <c r="H114" s="35">
        <v>0</v>
      </c>
      <c r="I114" s="35">
        <v>0</v>
      </c>
      <c r="J114" s="35">
        <v>0</v>
      </c>
      <c r="K114" s="35">
        <v>0</v>
      </c>
      <c r="L114" s="35">
        <v>0</v>
      </c>
      <c r="M114" s="35">
        <v>0</v>
      </c>
      <c r="N114" s="141">
        <v>0</v>
      </c>
      <c r="O114" s="141">
        <v>0</v>
      </c>
      <c r="P114" s="131">
        <v>0</v>
      </c>
      <c r="Q114" s="131">
        <v>0</v>
      </c>
      <c r="R114" s="141">
        <v>0</v>
      </c>
      <c r="S114" s="141">
        <v>0</v>
      </c>
      <c r="T114" s="131">
        <v>0</v>
      </c>
      <c r="U114" s="131">
        <v>0</v>
      </c>
      <c r="V114" s="174">
        <v>0</v>
      </c>
      <c r="W114" s="174">
        <v>0</v>
      </c>
      <c r="X114" s="131">
        <v>0</v>
      </c>
      <c r="Y114" s="131">
        <v>0</v>
      </c>
      <c r="Z114" s="131">
        <v>0</v>
      </c>
      <c r="AA114" s="131"/>
      <c r="AB114" s="131">
        <v>0</v>
      </c>
      <c r="AC114" s="131"/>
      <c r="AD114" s="131">
        <v>0</v>
      </c>
      <c r="AE114" s="177"/>
    </row>
    <row r="115" spans="1:31" s="16" customFormat="1" ht="36" customHeight="1" hidden="1">
      <c r="A115" s="22" t="s">
        <v>22</v>
      </c>
      <c r="B115" s="112"/>
      <c r="C115" s="112"/>
      <c r="D115" s="112"/>
      <c r="E115" s="112"/>
      <c r="F115" s="40"/>
      <c r="G115" s="40"/>
      <c r="H115" s="35"/>
      <c r="I115" s="35"/>
      <c r="J115" s="35"/>
      <c r="K115" s="35"/>
      <c r="L115" s="35"/>
      <c r="M115" s="33"/>
      <c r="N115" s="141"/>
      <c r="O115" s="141"/>
      <c r="P115" s="131"/>
      <c r="Q115" s="131"/>
      <c r="R115" s="141"/>
      <c r="S115" s="141"/>
      <c r="T115" s="131"/>
      <c r="U115" s="131"/>
      <c r="V115" s="174"/>
      <c r="W115" s="174"/>
      <c r="X115" s="131"/>
      <c r="Y115" s="131"/>
      <c r="Z115" s="131"/>
      <c r="AA115" s="131"/>
      <c r="AB115" s="131"/>
      <c r="AC115" s="131"/>
      <c r="AD115" s="131"/>
      <c r="AE115" s="177"/>
    </row>
    <row r="116" spans="1:31" s="16" customFormat="1" ht="36">
      <c r="A116" s="22" t="s">
        <v>22</v>
      </c>
      <c r="B116" s="111">
        <f>H116+J116+L116+N116+P116+R116+T116+V116+X116+Z116+AB116+AD116</f>
        <v>0</v>
      </c>
      <c r="C116" s="111">
        <f>H116+J116+L116+N116+P116+R116+T116+V116+X116</f>
        <v>0</v>
      </c>
      <c r="D116" s="111">
        <f>E116</f>
        <v>0</v>
      </c>
      <c r="E116" s="111">
        <f>I116+K116+M116+O116+Q116+S116+U116+W116+Y116</f>
        <v>0</v>
      </c>
      <c r="F116" s="111">
        <v>0</v>
      </c>
      <c r="G116" s="111">
        <v>0</v>
      </c>
      <c r="H116" s="35">
        <v>0</v>
      </c>
      <c r="I116" s="35">
        <v>0</v>
      </c>
      <c r="J116" s="35">
        <v>0</v>
      </c>
      <c r="K116" s="35">
        <v>0</v>
      </c>
      <c r="L116" s="35">
        <v>0</v>
      </c>
      <c r="M116" s="35">
        <v>0</v>
      </c>
      <c r="N116" s="141">
        <v>0</v>
      </c>
      <c r="O116" s="141">
        <v>0</v>
      </c>
      <c r="P116" s="131">
        <v>0</v>
      </c>
      <c r="Q116" s="131">
        <v>0</v>
      </c>
      <c r="R116" s="141">
        <v>0</v>
      </c>
      <c r="S116" s="141">
        <v>0</v>
      </c>
      <c r="T116" s="131">
        <v>0</v>
      </c>
      <c r="U116" s="131">
        <v>0</v>
      </c>
      <c r="V116" s="174">
        <v>0</v>
      </c>
      <c r="W116" s="174">
        <v>0</v>
      </c>
      <c r="X116" s="131">
        <v>0</v>
      </c>
      <c r="Y116" s="131">
        <v>0</v>
      </c>
      <c r="Z116" s="131"/>
      <c r="AA116" s="131"/>
      <c r="AB116" s="131"/>
      <c r="AC116" s="131"/>
      <c r="AD116" s="131"/>
      <c r="AE116" s="177"/>
    </row>
    <row r="117" spans="1:31" s="16" customFormat="1" ht="18">
      <c r="A117" s="3" t="s">
        <v>16</v>
      </c>
      <c r="B117" s="147">
        <f>H117+J117+L117+N117+P117+R117+T117+V117+X117+Z117+AB117+AD117</f>
        <v>2758</v>
      </c>
      <c r="C117" s="147">
        <f>H117+J117+L117+N117+P117+R117+T117+V117+X117</f>
        <v>2350.013</v>
      </c>
      <c r="D117" s="147">
        <f>E117</f>
        <v>2265.945</v>
      </c>
      <c r="E117" s="147">
        <f>I117+K117+M117+O117+Q117+S117+U117+W117+Y117</f>
        <v>2265.945</v>
      </c>
      <c r="F117" s="147">
        <f>E117/B117*100</f>
        <v>82.15899202320523</v>
      </c>
      <c r="G117" s="147">
        <f>E117/C117*100</f>
        <v>96.42265808742336</v>
      </c>
      <c r="H117" s="140">
        <v>546.595</v>
      </c>
      <c r="I117" s="140">
        <v>493.258</v>
      </c>
      <c r="J117" s="140">
        <v>259.275</v>
      </c>
      <c r="K117" s="140">
        <v>251.158</v>
      </c>
      <c r="L117" s="140">
        <v>195.424</v>
      </c>
      <c r="M117" s="148">
        <v>251.463</v>
      </c>
      <c r="N117" s="141">
        <v>240.739</v>
      </c>
      <c r="O117" s="141">
        <v>244.072</v>
      </c>
      <c r="P117" s="131">
        <v>376.675</v>
      </c>
      <c r="Q117" s="131">
        <v>352.816</v>
      </c>
      <c r="R117" s="141">
        <v>150.552</v>
      </c>
      <c r="S117" s="141">
        <v>167.554</v>
      </c>
      <c r="T117" s="141">
        <v>289.481</v>
      </c>
      <c r="U117" s="131">
        <v>237.053</v>
      </c>
      <c r="V117" s="174">
        <v>200.482</v>
      </c>
      <c r="W117" s="174">
        <v>165.151</v>
      </c>
      <c r="X117" s="131">
        <v>90.79</v>
      </c>
      <c r="Y117" s="131">
        <v>103.42</v>
      </c>
      <c r="Z117" s="131">
        <v>227.495</v>
      </c>
      <c r="AA117" s="131"/>
      <c r="AB117" s="131">
        <v>93.827</v>
      </c>
      <c r="AC117" s="131"/>
      <c r="AD117" s="131">
        <v>86.665</v>
      </c>
      <c r="AE117" s="177"/>
    </row>
    <row r="118" spans="1:31" s="16" customFormat="1" ht="22.5" customHeight="1">
      <c r="A118" s="3" t="s">
        <v>18</v>
      </c>
      <c r="B118" s="34">
        <f>H118+J118+L118+N118+P118+R118+T118+V118+X118+Z118+AB118+AD118</f>
        <v>0</v>
      </c>
      <c r="C118" s="34">
        <f>H118+J118+L118+N118+P118+R118+T118+V118+X118</f>
        <v>0</v>
      </c>
      <c r="D118" s="34">
        <f>E118</f>
        <v>0</v>
      </c>
      <c r="E118" s="34">
        <f>I118+K118+M118+O118+Q118+S118+U118+W118+Y118</f>
        <v>0</v>
      </c>
      <c r="F118" s="34">
        <v>0</v>
      </c>
      <c r="G118" s="34">
        <v>0</v>
      </c>
      <c r="H118" s="35">
        <v>0</v>
      </c>
      <c r="I118" s="35">
        <v>0</v>
      </c>
      <c r="J118" s="35">
        <v>0</v>
      </c>
      <c r="K118" s="35">
        <v>0</v>
      </c>
      <c r="L118" s="35">
        <v>0</v>
      </c>
      <c r="M118" s="35">
        <v>0</v>
      </c>
      <c r="N118" s="141">
        <v>0</v>
      </c>
      <c r="O118" s="141">
        <v>0</v>
      </c>
      <c r="P118" s="131">
        <v>0</v>
      </c>
      <c r="Q118" s="131">
        <v>0</v>
      </c>
      <c r="R118" s="141">
        <v>0</v>
      </c>
      <c r="S118" s="141">
        <v>0</v>
      </c>
      <c r="T118" s="131">
        <v>0</v>
      </c>
      <c r="U118" s="131">
        <v>0</v>
      </c>
      <c r="V118" s="174">
        <v>0</v>
      </c>
      <c r="W118" s="174">
        <v>0</v>
      </c>
      <c r="X118" s="131">
        <v>0</v>
      </c>
      <c r="Y118" s="131">
        <v>0</v>
      </c>
      <c r="Z118" s="131">
        <v>0</v>
      </c>
      <c r="AA118" s="131"/>
      <c r="AB118" s="131">
        <v>0</v>
      </c>
      <c r="AC118" s="131"/>
      <c r="AD118" s="131">
        <v>0</v>
      </c>
      <c r="AE118" s="178"/>
    </row>
    <row r="119" spans="1:31" s="16" customFormat="1" ht="104.25">
      <c r="A119" s="4" t="s">
        <v>43</v>
      </c>
      <c r="B119" s="37">
        <f>B101</f>
        <v>9858.499</v>
      </c>
      <c r="C119" s="37">
        <f>C100</f>
        <v>8126.034</v>
      </c>
      <c r="D119" s="37">
        <f>D100</f>
        <v>7139.772999999999</v>
      </c>
      <c r="E119" s="37">
        <f>E100</f>
        <v>7139.772999999999</v>
      </c>
      <c r="F119" s="37">
        <f>F100</f>
        <v>150.7996326317033</v>
      </c>
      <c r="G119" s="37">
        <f>G100</f>
        <v>180.8030299731904</v>
      </c>
      <c r="H119" s="37">
        <f>H101</f>
        <v>2181.973</v>
      </c>
      <c r="I119" s="37">
        <f>I120+I121+I122+I123</f>
        <v>1562.693</v>
      </c>
      <c r="J119" s="37">
        <f>J101</f>
        <v>1393.768</v>
      </c>
      <c r="K119" s="37">
        <f>K120+K121+K122+K123</f>
        <v>795.671</v>
      </c>
      <c r="L119" s="32">
        <f>L101</f>
        <v>545.169</v>
      </c>
      <c r="M119" s="32">
        <f>M120+M121+M122+M123</f>
        <v>558.891</v>
      </c>
      <c r="N119" s="32">
        <f>N101</f>
        <v>699.333</v>
      </c>
      <c r="O119" s="32">
        <f>O120+O121+O122+O123</f>
        <v>896.752</v>
      </c>
      <c r="P119" s="32">
        <f>P101</f>
        <v>1009.5619999999999</v>
      </c>
      <c r="Q119" s="32">
        <f>Q101</f>
        <v>853.704</v>
      </c>
      <c r="R119" s="150">
        <f>R101</f>
        <v>468.001</v>
      </c>
      <c r="S119" s="32">
        <f>S100</f>
        <v>784.356</v>
      </c>
      <c r="T119" s="32">
        <f>T101</f>
        <v>971.294</v>
      </c>
      <c r="U119" s="32">
        <f>U100</f>
        <v>845.81</v>
      </c>
      <c r="V119" s="63">
        <f>V101</f>
        <v>629.027</v>
      </c>
      <c r="W119" s="63">
        <f>W100</f>
        <v>447.129</v>
      </c>
      <c r="X119" s="32">
        <f>X101</f>
        <v>227.90699999999998</v>
      </c>
      <c r="Y119" s="32">
        <f>Y100</f>
        <v>394.767</v>
      </c>
      <c r="Z119" s="32">
        <f>Z101</f>
        <v>721.771</v>
      </c>
      <c r="AA119" s="32"/>
      <c r="AB119" s="32">
        <f>AB101</f>
        <v>467.707</v>
      </c>
      <c r="AC119" s="32"/>
      <c r="AD119" s="32">
        <f>AD101</f>
        <v>542.987</v>
      </c>
      <c r="AE119" s="176"/>
    </row>
    <row r="120" spans="1:31" s="16" customFormat="1" ht="18">
      <c r="A120" s="3" t="s">
        <v>17</v>
      </c>
      <c r="B120" s="34">
        <f>B102</f>
        <v>0</v>
      </c>
      <c r="C120" s="34">
        <f aca="true" t="shared" si="42" ref="C120:E123">C102</f>
        <v>0</v>
      </c>
      <c r="D120" s="34">
        <f t="shared" si="42"/>
        <v>0</v>
      </c>
      <c r="E120" s="34">
        <f t="shared" si="42"/>
        <v>0</v>
      </c>
      <c r="F120" s="34">
        <f>F114</f>
        <v>0</v>
      </c>
      <c r="G120" s="34">
        <f>G114</f>
        <v>0</v>
      </c>
      <c r="H120" s="35">
        <v>0</v>
      </c>
      <c r="I120" s="35">
        <f>I108</f>
        <v>0</v>
      </c>
      <c r="J120" s="35">
        <v>0</v>
      </c>
      <c r="K120" s="35">
        <v>0</v>
      </c>
      <c r="L120" s="35">
        <v>0</v>
      </c>
      <c r="M120" s="35">
        <f>M102</f>
        <v>0</v>
      </c>
      <c r="N120" s="35">
        <v>0</v>
      </c>
      <c r="O120" s="35">
        <f>O102</f>
        <v>0</v>
      </c>
      <c r="P120" s="35">
        <v>0</v>
      </c>
      <c r="Q120" s="35">
        <v>0</v>
      </c>
      <c r="R120" s="140">
        <v>0</v>
      </c>
      <c r="S120" s="140">
        <v>0</v>
      </c>
      <c r="T120" s="35">
        <v>0</v>
      </c>
      <c r="U120" s="35">
        <v>0</v>
      </c>
      <c r="V120" s="173">
        <v>0</v>
      </c>
      <c r="W120" s="173">
        <v>0</v>
      </c>
      <c r="X120" s="35">
        <v>0</v>
      </c>
      <c r="Y120" s="35">
        <f>Y102</f>
        <v>0</v>
      </c>
      <c r="Z120" s="35">
        <v>0</v>
      </c>
      <c r="AA120" s="35"/>
      <c r="AB120" s="35">
        <v>0</v>
      </c>
      <c r="AC120" s="35"/>
      <c r="AD120" s="35">
        <v>0</v>
      </c>
      <c r="AE120" s="177"/>
    </row>
    <row r="121" spans="1:31" s="16" customFormat="1" ht="36">
      <c r="A121" s="22" t="s">
        <v>22</v>
      </c>
      <c r="B121" s="35">
        <f>B103</f>
        <v>0</v>
      </c>
      <c r="C121" s="35">
        <f t="shared" si="42"/>
        <v>0</v>
      </c>
      <c r="D121" s="35">
        <f t="shared" si="42"/>
        <v>0</v>
      </c>
      <c r="E121" s="35">
        <f t="shared" si="42"/>
        <v>0</v>
      </c>
      <c r="F121" s="35">
        <f aca="true" t="shared" si="43" ref="F121:G123">F116</f>
        <v>0</v>
      </c>
      <c r="G121" s="35">
        <f t="shared" si="43"/>
        <v>0</v>
      </c>
      <c r="H121" s="35">
        <v>0</v>
      </c>
      <c r="I121" s="35">
        <f>I103</f>
        <v>0</v>
      </c>
      <c r="J121" s="35">
        <v>0</v>
      </c>
      <c r="K121" s="35">
        <f>K103</f>
        <v>0</v>
      </c>
      <c r="L121" s="35">
        <v>0</v>
      </c>
      <c r="M121" s="35">
        <f>M103</f>
        <v>0</v>
      </c>
      <c r="N121" s="35">
        <v>0</v>
      </c>
      <c r="O121" s="35">
        <f>O103</f>
        <v>0</v>
      </c>
      <c r="P121" s="35">
        <v>0</v>
      </c>
      <c r="Q121" s="35">
        <v>0</v>
      </c>
      <c r="R121" s="140">
        <v>0</v>
      </c>
      <c r="S121" s="140">
        <v>0</v>
      </c>
      <c r="T121" s="35">
        <v>0</v>
      </c>
      <c r="U121" s="35">
        <v>0</v>
      </c>
      <c r="V121" s="173">
        <v>0</v>
      </c>
      <c r="W121" s="173">
        <v>0</v>
      </c>
      <c r="X121" s="35">
        <v>0</v>
      </c>
      <c r="Y121" s="35">
        <f>Y103</f>
        <v>0</v>
      </c>
      <c r="Z121" s="35">
        <v>0</v>
      </c>
      <c r="AA121" s="35"/>
      <c r="AB121" s="35">
        <v>0</v>
      </c>
      <c r="AC121" s="35"/>
      <c r="AD121" s="35">
        <v>0</v>
      </c>
      <c r="AE121" s="177"/>
    </row>
    <row r="122" spans="1:32" s="16" customFormat="1" ht="18">
      <c r="A122" s="3" t="s">
        <v>16</v>
      </c>
      <c r="B122" s="34">
        <f>B104</f>
        <v>9858.499</v>
      </c>
      <c r="C122" s="34">
        <f>C104</f>
        <v>8126.034</v>
      </c>
      <c r="D122" s="34">
        <f t="shared" si="42"/>
        <v>7139.772999999999</v>
      </c>
      <c r="E122" s="34">
        <f>E104</f>
        <v>7139.772999999999</v>
      </c>
      <c r="F122" s="34">
        <f t="shared" si="43"/>
        <v>82.15899202320523</v>
      </c>
      <c r="G122" s="34">
        <f t="shared" si="43"/>
        <v>96.42265808742336</v>
      </c>
      <c r="H122" s="35">
        <f>H104</f>
        <v>2181.973</v>
      </c>
      <c r="I122" s="35">
        <f>I104</f>
        <v>1562.693</v>
      </c>
      <c r="J122" s="35">
        <f>J104</f>
        <v>1393.768</v>
      </c>
      <c r="K122" s="35">
        <f>K104</f>
        <v>795.671</v>
      </c>
      <c r="L122" s="35">
        <f>L104</f>
        <v>545.169</v>
      </c>
      <c r="M122" s="36">
        <f>M104</f>
        <v>558.891</v>
      </c>
      <c r="N122" s="35">
        <f>N104</f>
        <v>699.333</v>
      </c>
      <c r="O122" s="35">
        <f>O104</f>
        <v>896.752</v>
      </c>
      <c r="P122" s="36">
        <f>P104</f>
        <v>1009.5619999999999</v>
      </c>
      <c r="Q122" s="36">
        <f>Q104</f>
        <v>853.704</v>
      </c>
      <c r="R122" s="151">
        <f>R104</f>
        <v>468.001</v>
      </c>
      <c r="S122" s="151">
        <f>S119</f>
        <v>784.356</v>
      </c>
      <c r="T122" s="36">
        <f>T104</f>
        <v>971.294</v>
      </c>
      <c r="U122" s="36">
        <f>U119</f>
        <v>845.81</v>
      </c>
      <c r="V122" s="175">
        <f>V104</f>
        <v>629.027</v>
      </c>
      <c r="W122" s="175">
        <f>W119</f>
        <v>447.129</v>
      </c>
      <c r="X122" s="36">
        <f>X104</f>
        <v>227.90699999999998</v>
      </c>
      <c r="Y122" s="36">
        <f>Y104</f>
        <v>394.767</v>
      </c>
      <c r="Z122" s="36">
        <f>Z104</f>
        <v>721.771</v>
      </c>
      <c r="AA122" s="36"/>
      <c r="AB122" s="36">
        <f>AB104</f>
        <v>467.707</v>
      </c>
      <c r="AC122" s="36"/>
      <c r="AD122" s="36">
        <f>AD104</f>
        <v>542.987</v>
      </c>
      <c r="AE122" s="177"/>
      <c r="AF122" s="101"/>
    </row>
    <row r="123" spans="1:31" s="16" customFormat="1" ht="18">
      <c r="A123" s="3" t="s">
        <v>18</v>
      </c>
      <c r="B123" s="41">
        <f>B105</f>
        <v>0</v>
      </c>
      <c r="C123" s="41">
        <f t="shared" si="42"/>
        <v>0</v>
      </c>
      <c r="D123" s="41">
        <f t="shared" si="42"/>
        <v>0</v>
      </c>
      <c r="E123" s="41">
        <f t="shared" si="42"/>
        <v>0</v>
      </c>
      <c r="F123" s="41">
        <f t="shared" si="43"/>
        <v>0</v>
      </c>
      <c r="G123" s="41">
        <f t="shared" si="43"/>
        <v>0</v>
      </c>
      <c r="H123" s="35">
        <v>0</v>
      </c>
      <c r="I123" s="35">
        <f>I105</f>
        <v>0</v>
      </c>
      <c r="J123" s="35">
        <v>0</v>
      </c>
      <c r="K123" s="35">
        <f>K105</f>
        <v>0</v>
      </c>
      <c r="L123" s="35">
        <v>0</v>
      </c>
      <c r="M123" s="35">
        <f>M105</f>
        <v>0</v>
      </c>
      <c r="N123" s="35">
        <v>0</v>
      </c>
      <c r="O123" s="35">
        <f>O105</f>
        <v>0</v>
      </c>
      <c r="P123" s="35">
        <v>0</v>
      </c>
      <c r="Q123" s="35">
        <v>0</v>
      </c>
      <c r="R123" s="140">
        <v>0</v>
      </c>
      <c r="S123" s="140">
        <v>0</v>
      </c>
      <c r="T123" s="35">
        <v>0</v>
      </c>
      <c r="U123" s="35">
        <v>0</v>
      </c>
      <c r="V123" s="173">
        <v>0</v>
      </c>
      <c r="W123" s="173">
        <v>0</v>
      </c>
      <c r="X123" s="35">
        <v>0</v>
      </c>
      <c r="Y123" s="35">
        <f>Y105</f>
        <v>0</v>
      </c>
      <c r="Z123" s="35">
        <v>0</v>
      </c>
      <c r="AA123" s="35"/>
      <c r="AB123" s="35">
        <v>0</v>
      </c>
      <c r="AC123" s="35"/>
      <c r="AD123" s="35">
        <v>0</v>
      </c>
      <c r="AE123" s="178"/>
    </row>
    <row r="124" spans="1:31" s="16" customFormat="1" ht="18" hidden="1">
      <c r="A124" s="3"/>
      <c r="B124" s="3"/>
      <c r="C124" s="3"/>
      <c r="D124" s="3"/>
      <c r="E124" s="3"/>
      <c r="F124" s="3"/>
      <c r="G124" s="3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59"/>
    </row>
    <row r="125" spans="1:31" s="16" customFormat="1" ht="35.25" hidden="1">
      <c r="A125" s="25" t="s">
        <v>41</v>
      </c>
      <c r="B125" s="17"/>
      <c r="C125" s="17"/>
      <c r="D125" s="17"/>
      <c r="E125" s="17"/>
      <c r="F125" s="17"/>
      <c r="G125" s="17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59"/>
    </row>
    <row r="126" spans="1:31" s="16" customFormat="1" ht="17.25" hidden="1">
      <c r="A126" s="4" t="s">
        <v>15</v>
      </c>
      <c r="B126" s="4"/>
      <c r="C126" s="4"/>
      <c r="D126" s="4"/>
      <c r="E126" s="4"/>
      <c r="F126" s="4"/>
      <c r="G126" s="4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59"/>
    </row>
    <row r="127" spans="1:31" ht="34.5" hidden="1">
      <c r="A127" s="4" t="s">
        <v>27</v>
      </c>
      <c r="B127" s="4"/>
      <c r="C127" s="4"/>
      <c r="D127" s="4"/>
      <c r="E127" s="4"/>
      <c r="F127" s="4"/>
      <c r="G127" s="4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60"/>
    </row>
    <row r="128" spans="1:31" s="16" customFormat="1" ht="18" hidden="1">
      <c r="A128" s="3" t="s">
        <v>17</v>
      </c>
      <c r="B128" s="3"/>
      <c r="C128" s="3"/>
      <c r="D128" s="3"/>
      <c r="E128" s="3"/>
      <c r="F128" s="3"/>
      <c r="G128" s="3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59"/>
    </row>
    <row r="129" spans="1:31" s="16" customFormat="1" ht="36" hidden="1">
      <c r="A129" s="22" t="s">
        <v>22</v>
      </c>
      <c r="B129" s="3"/>
      <c r="C129" s="3"/>
      <c r="D129" s="3"/>
      <c r="E129" s="3"/>
      <c r="F129" s="3"/>
      <c r="G129" s="3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59"/>
    </row>
    <row r="130" spans="1:31" s="16" customFormat="1" ht="18" hidden="1">
      <c r="A130" s="3" t="s">
        <v>16</v>
      </c>
      <c r="B130" s="3"/>
      <c r="C130" s="3"/>
      <c r="D130" s="3"/>
      <c r="E130" s="3"/>
      <c r="F130" s="3"/>
      <c r="G130" s="3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59"/>
    </row>
    <row r="131" spans="1:31" s="16" customFormat="1" ht="36" hidden="1">
      <c r="A131" s="29" t="s">
        <v>24</v>
      </c>
      <c r="B131" s="3"/>
      <c r="C131" s="3"/>
      <c r="D131" s="3"/>
      <c r="E131" s="3"/>
      <c r="F131" s="3"/>
      <c r="G131" s="3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59"/>
    </row>
    <row r="132" spans="1:31" s="16" customFormat="1" ht="18" hidden="1">
      <c r="A132" s="3" t="s">
        <v>18</v>
      </c>
      <c r="B132" s="3"/>
      <c r="C132" s="3"/>
      <c r="D132" s="3"/>
      <c r="E132" s="3"/>
      <c r="F132" s="3"/>
      <c r="G132" s="3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59"/>
    </row>
    <row r="133" spans="1:31" s="16" customFormat="1" ht="105" hidden="1">
      <c r="A133" s="4" t="s">
        <v>30</v>
      </c>
      <c r="B133" s="3"/>
      <c r="C133" s="3"/>
      <c r="D133" s="3"/>
      <c r="E133" s="3"/>
      <c r="F133" s="3"/>
      <c r="G133" s="3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59"/>
    </row>
    <row r="134" spans="1:31" s="16" customFormat="1" ht="18" hidden="1">
      <c r="A134" s="3" t="s">
        <v>17</v>
      </c>
      <c r="B134" s="3"/>
      <c r="C134" s="3"/>
      <c r="D134" s="3"/>
      <c r="E134" s="3"/>
      <c r="F134" s="3"/>
      <c r="G134" s="3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59"/>
    </row>
    <row r="135" spans="1:31" s="16" customFormat="1" ht="36" hidden="1">
      <c r="A135" s="22" t="s">
        <v>22</v>
      </c>
      <c r="B135" s="3"/>
      <c r="C135" s="3"/>
      <c r="D135" s="3"/>
      <c r="E135" s="3"/>
      <c r="F135" s="3"/>
      <c r="G135" s="3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59"/>
    </row>
    <row r="136" spans="1:31" s="16" customFormat="1" ht="18" hidden="1">
      <c r="A136" s="3" t="s">
        <v>16</v>
      </c>
      <c r="B136" s="3"/>
      <c r="C136" s="3"/>
      <c r="D136" s="3"/>
      <c r="E136" s="3"/>
      <c r="F136" s="3"/>
      <c r="G136" s="3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59"/>
    </row>
    <row r="137" spans="1:31" s="16" customFormat="1" ht="36" hidden="1">
      <c r="A137" s="29" t="s">
        <v>24</v>
      </c>
      <c r="B137" s="3"/>
      <c r="C137" s="3"/>
      <c r="D137" s="3"/>
      <c r="E137" s="3"/>
      <c r="F137" s="3"/>
      <c r="G137" s="3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59"/>
    </row>
    <row r="138" spans="1:31" s="16" customFormat="1" ht="18" hidden="1">
      <c r="A138" s="3" t="s">
        <v>18</v>
      </c>
      <c r="B138" s="3"/>
      <c r="C138" s="3"/>
      <c r="D138" s="3"/>
      <c r="E138" s="3"/>
      <c r="F138" s="3"/>
      <c r="G138" s="3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59"/>
    </row>
    <row r="139" spans="1:31" s="16" customFormat="1" ht="18" hidden="1">
      <c r="A139" s="4" t="s">
        <v>15</v>
      </c>
      <c r="B139" s="3"/>
      <c r="C139" s="3"/>
      <c r="D139" s="3"/>
      <c r="E139" s="3"/>
      <c r="F139" s="3"/>
      <c r="G139" s="3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59"/>
    </row>
    <row r="140" spans="1:31" s="16" customFormat="1" ht="34.5">
      <c r="A140" s="47" t="s">
        <v>28</v>
      </c>
      <c r="B140" s="64">
        <f aca="true" t="shared" si="44" ref="B140:E144">B55+B68+B93+B119</f>
        <v>25258.097</v>
      </c>
      <c r="C140" s="64">
        <f t="shared" si="44"/>
        <v>18767.298</v>
      </c>
      <c r="D140" s="64">
        <f>D55+D68+D93+D119</f>
        <v>16625.78976</v>
      </c>
      <c r="E140" s="64">
        <f t="shared" si="44"/>
        <v>16625.78976</v>
      </c>
      <c r="F140" s="64">
        <f>E140/B140*100</f>
        <v>65.82360405061394</v>
      </c>
      <c r="G140" s="64">
        <f>E140/C140*100</f>
        <v>88.58914991385548</v>
      </c>
      <c r="H140" s="48">
        <f aca="true" t="shared" si="45" ref="H140:P140">H143</f>
        <v>3335.577</v>
      </c>
      <c r="I140" s="48">
        <f t="shared" si="45"/>
        <v>2171.862</v>
      </c>
      <c r="J140" s="48">
        <f t="shared" si="45"/>
        <v>2456.014</v>
      </c>
      <c r="K140" s="48">
        <f t="shared" si="45"/>
        <v>1881.391</v>
      </c>
      <c r="L140" s="50">
        <f t="shared" si="45"/>
        <v>1368.4389999999999</v>
      </c>
      <c r="M140" s="48">
        <f t="shared" si="45"/>
        <v>1450.2949999999998</v>
      </c>
      <c r="N140" s="50">
        <f t="shared" si="45"/>
        <v>2371.4590000000003</v>
      </c>
      <c r="O140" s="48">
        <f t="shared" si="45"/>
        <v>1964.382</v>
      </c>
      <c r="P140" s="48">
        <f t="shared" si="45"/>
        <v>2152.5860000000002</v>
      </c>
      <c r="Q140" s="48">
        <f>Q143</f>
        <v>2060.804</v>
      </c>
      <c r="R140" s="48">
        <f>R143</f>
        <v>1816.7920000000001</v>
      </c>
      <c r="S140" s="48">
        <f>S14+S60+S73+S100</f>
        <v>2028.41976</v>
      </c>
      <c r="T140" s="48">
        <f>T143</f>
        <v>2754.112</v>
      </c>
      <c r="U140" s="48">
        <f>U14+U60+U73+U100</f>
        <v>1990.93</v>
      </c>
      <c r="V140" s="48">
        <f>V143</f>
        <v>1601.27</v>
      </c>
      <c r="W140" s="48">
        <f>W14+W60+W73+W100</f>
        <v>1793.6690000000003</v>
      </c>
      <c r="X140" s="48">
        <f>X143</f>
        <v>911.049</v>
      </c>
      <c r="Y140" s="48">
        <f>Y14+Y60+Y73+Y100</f>
        <v>1284.037</v>
      </c>
      <c r="Z140" s="48">
        <f>Z143</f>
        <v>1774.7079999999999</v>
      </c>
      <c r="AA140" s="48"/>
      <c r="AB140" s="48">
        <f>AB143</f>
        <v>2726.8529999999996</v>
      </c>
      <c r="AC140" s="48"/>
      <c r="AD140" s="48">
        <f>AD143</f>
        <v>1989.2379999999998</v>
      </c>
      <c r="AE140" s="176" t="s">
        <v>82</v>
      </c>
    </row>
    <row r="141" spans="1:31" s="16" customFormat="1" ht="17.25">
      <c r="A141" s="47" t="s">
        <v>17</v>
      </c>
      <c r="B141" s="49">
        <f t="shared" si="44"/>
        <v>0</v>
      </c>
      <c r="C141" s="49">
        <f t="shared" si="44"/>
        <v>0</v>
      </c>
      <c r="D141" s="49">
        <f t="shared" si="44"/>
        <v>0</v>
      </c>
      <c r="E141" s="49">
        <f t="shared" si="44"/>
        <v>0</v>
      </c>
      <c r="F141" s="49">
        <f>F56+F69+F94+F120</f>
        <v>0</v>
      </c>
      <c r="G141" s="49">
        <f>G56+G69+G94+G120</f>
        <v>0</v>
      </c>
      <c r="H141" s="50">
        <v>0</v>
      </c>
      <c r="I141" s="50">
        <v>0</v>
      </c>
      <c r="J141" s="50">
        <v>0</v>
      </c>
      <c r="K141" s="50">
        <v>0</v>
      </c>
      <c r="L141" s="50">
        <v>0</v>
      </c>
      <c r="M141" s="50">
        <v>0</v>
      </c>
      <c r="N141" s="50">
        <v>0</v>
      </c>
      <c r="O141" s="50">
        <v>0</v>
      </c>
      <c r="P141" s="50">
        <v>0</v>
      </c>
      <c r="Q141" s="50">
        <v>0</v>
      </c>
      <c r="R141" s="50">
        <v>0</v>
      </c>
      <c r="S141" s="50">
        <v>0</v>
      </c>
      <c r="T141" s="50">
        <v>0</v>
      </c>
      <c r="U141" s="50">
        <v>0</v>
      </c>
      <c r="V141" s="50">
        <v>0</v>
      </c>
      <c r="W141" s="50">
        <v>0</v>
      </c>
      <c r="X141" s="50">
        <v>0</v>
      </c>
      <c r="Y141" s="50">
        <v>0</v>
      </c>
      <c r="Z141" s="50">
        <v>0</v>
      </c>
      <c r="AA141" s="50"/>
      <c r="AB141" s="50">
        <v>0</v>
      </c>
      <c r="AC141" s="50"/>
      <c r="AD141" s="50">
        <v>0</v>
      </c>
      <c r="AE141" s="177"/>
    </row>
    <row r="142" spans="1:31" s="16" customFormat="1" ht="34.5">
      <c r="A142" s="51" t="s">
        <v>22</v>
      </c>
      <c r="B142" s="64">
        <f t="shared" si="44"/>
        <v>0</v>
      </c>
      <c r="C142" s="50">
        <f t="shared" si="44"/>
        <v>0</v>
      </c>
      <c r="D142" s="50">
        <f t="shared" si="44"/>
        <v>0</v>
      </c>
      <c r="E142" s="50">
        <f t="shared" si="44"/>
        <v>0</v>
      </c>
      <c r="F142" s="50">
        <f>F57+F70+F95+F121</f>
        <v>0</v>
      </c>
      <c r="G142" s="50">
        <f>G57+G70+G95+G121</f>
        <v>0</v>
      </c>
      <c r="H142" s="50">
        <v>0</v>
      </c>
      <c r="I142" s="50">
        <v>0</v>
      </c>
      <c r="J142" s="50">
        <v>0</v>
      </c>
      <c r="K142" s="50">
        <v>0</v>
      </c>
      <c r="L142" s="50">
        <v>0</v>
      </c>
      <c r="M142" s="50">
        <v>0</v>
      </c>
      <c r="N142" s="50">
        <v>0</v>
      </c>
      <c r="O142" s="50">
        <v>0</v>
      </c>
      <c r="P142" s="50">
        <v>0</v>
      </c>
      <c r="Q142" s="50">
        <v>0</v>
      </c>
      <c r="R142" s="50">
        <v>0</v>
      </c>
      <c r="S142" s="50">
        <v>0</v>
      </c>
      <c r="T142" s="50">
        <v>0</v>
      </c>
      <c r="U142" s="50">
        <v>0</v>
      </c>
      <c r="V142" s="50">
        <v>0</v>
      </c>
      <c r="W142" s="50">
        <v>0</v>
      </c>
      <c r="X142" s="50">
        <v>0</v>
      </c>
      <c r="Y142" s="50">
        <v>0</v>
      </c>
      <c r="Z142" s="50">
        <v>0</v>
      </c>
      <c r="AA142" s="50"/>
      <c r="AB142" s="50">
        <v>0</v>
      </c>
      <c r="AC142" s="50"/>
      <c r="AD142" s="50">
        <v>0</v>
      </c>
      <c r="AE142" s="177"/>
    </row>
    <row r="143" spans="1:33" s="16" customFormat="1" ht="17.25">
      <c r="A143" s="47" t="s">
        <v>16</v>
      </c>
      <c r="B143" s="50">
        <f>B58+B71+B96+B122</f>
        <v>25258.097</v>
      </c>
      <c r="C143" s="50">
        <f>C58+C71+C96+C122</f>
        <v>18767.298</v>
      </c>
      <c r="D143" s="50">
        <f>D14+D60+D73+D98</f>
        <v>16625.78976</v>
      </c>
      <c r="E143" s="50">
        <f>E58+E71+E96+E122</f>
        <v>16625.78976</v>
      </c>
      <c r="F143" s="50">
        <f>E143/B143*100</f>
        <v>65.82360405061394</v>
      </c>
      <c r="G143" s="50">
        <f>E143/C143*100</f>
        <v>88.58914991385548</v>
      </c>
      <c r="H143" s="50">
        <f aca="true" t="shared" si="46" ref="H143:P143">H14+H60+H73+H98</f>
        <v>3335.577</v>
      </c>
      <c r="I143" s="50">
        <f>I14+I60+I73+I98</f>
        <v>2171.862</v>
      </c>
      <c r="J143" s="50">
        <f t="shared" si="46"/>
        <v>2456.014</v>
      </c>
      <c r="K143" s="50">
        <f t="shared" si="46"/>
        <v>1881.391</v>
      </c>
      <c r="L143" s="50">
        <f t="shared" si="46"/>
        <v>1368.4389999999999</v>
      </c>
      <c r="M143" s="50">
        <f t="shared" si="46"/>
        <v>1450.2949999999998</v>
      </c>
      <c r="N143" s="50">
        <f t="shared" si="46"/>
        <v>2371.4590000000003</v>
      </c>
      <c r="O143" s="50">
        <f>O14+O60+O73+O98</f>
        <v>1964.382</v>
      </c>
      <c r="P143" s="48">
        <f t="shared" si="46"/>
        <v>2152.5860000000002</v>
      </c>
      <c r="Q143" s="48">
        <f aca="true" t="shared" si="47" ref="Q143:Y143">Q14+Q60+Q73+Q98</f>
        <v>2060.804</v>
      </c>
      <c r="R143" s="48">
        <f t="shared" si="47"/>
        <v>1816.7920000000001</v>
      </c>
      <c r="S143" s="48">
        <f t="shared" si="47"/>
        <v>2028.41976</v>
      </c>
      <c r="T143" s="48">
        <f t="shared" si="47"/>
        <v>2754.112</v>
      </c>
      <c r="U143" s="48">
        <f t="shared" si="47"/>
        <v>1990.93</v>
      </c>
      <c r="V143" s="48">
        <f t="shared" si="47"/>
        <v>1601.27</v>
      </c>
      <c r="W143" s="48">
        <f t="shared" si="47"/>
        <v>1793.6690000000003</v>
      </c>
      <c r="X143" s="48">
        <f>X14+X60+X73+X98</f>
        <v>911.049</v>
      </c>
      <c r="Y143" s="48">
        <f t="shared" si="47"/>
        <v>1284.037</v>
      </c>
      <c r="Z143" s="48">
        <f>Z14+Z60+Z73+Z98</f>
        <v>1774.7079999999999</v>
      </c>
      <c r="AA143" s="48"/>
      <c r="AB143" s="48">
        <f>AB14+AB60+AB73+AB98</f>
        <v>2726.8529999999996</v>
      </c>
      <c r="AC143" s="48"/>
      <c r="AD143" s="48">
        <f>AD14+AD60+AD73+AD98</f>
        <v>1989.2379999999998</v>
      </c>
      <c r="AE143" s="177"/>
      <c r="AF143" s="133">
        <f>I143+K143+M143+O143+Q143+S143+U143+W143+Y143</f>
        <v>16625.78976</v>
      </c>
      <c r="AG143" s="133"/>
    </row>
    <row r="144" spans="1:31" s="16" customFormat="1" ht="17.25">
      <c r="A144" s="47" t="s">
        <v>18</v>
      </c>
      <c r="B144" s="49">
        <f t="shared" si="44"/>
        <v>0</v>
      </c>
      <c r="C144" s="49">
        <f t="shared" si="44"/>
        <v>0</v>
      </c>
      <c r="D144" s="49">
        <f t="shared" si="44"/>
        <v>0</v>
      </c>
      <c r="E144" s="49">
        <f t="shared" si="44"/>
        <v>0</v>
      </c>
      <c r="F144" s="49">
        <v>0</v>
      </c>
      <c r="G144" s="49">
        <v>0</v>
      </c>
      <c r="H144" s="50">
        <v>0</v>
      </c>
      <c r="I144" s="50">
        <v>0</v>
      </c>
      <c r="J144" s="50">
        <v>0</v>
      </c>
      <c r="K144" s="50">
        <v>0</v>
      </c>
      <c r="L144" s="50">
        <v>0</v>
      </c>
      <c r="M144" s="50">
        <v>0</v>
      </c>
      <c r="N144" s="50">
        <v>0</v>
      </c>
      <c r="O144" s="50">
        <v>0</v>
      </c>
      <c r="P144" s="50">
        <v>0</v>
      </c>
      <c r="Q144" s="50">
        <v>0</v>
      </c>
      <c r="R144" s="50">
        <v>0</v>
      </c>
      <c r="S144" s="50">
        <v>0</v>
      </c>
      <c r="T144" s="50">
        <v>0</v>
      </c>
      <c r="U144" s="50">
        <v>0</v>
      </c>
      <c r="V144" s="50">
        <v>0</v>
      </c>
      <c r="W144" s="50">
        <v>0</v>
      </c>
      <c r="X144" s="50">
        <v>0</v>
      </c>
      <c r="Y144" s="50">
        <v>0</v>
      </c>
      <c r="Z144" s="50">
        <v>0</v>
      </c>
      <c r="AA144" s="50"/>
      <c r="AB144" s="50">
        <v>0</v>
      </c>
      <c r="AC144" s="50"/>
      <c r="AD144" s="50">
        <v>0</v>
      </c>
      <c r="AE144" s="178"/>
    </row>
    <row r="145" spans="1:31" s="16" customFormat="1" ht="35.25" hidden="1">
      <c r="A145" s="4" t="s">
        <v>31</v>
      </c>
      <c r="B145" s="31">
        <v>0</v>
      </c>
      <c r="C145" s="31"/>
      <c r="D145" s="31"/>
      <c r="E145" s="31"/>
      <c r="F145" s="31"/>
      <c r="G145" s="31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</row>
    <row r="146" spans="1:31" s="16" customFormat="1" ht="18" hidden="1">
      <c r="A146" s="3" t="s">
        <v>17</v>
      </c>
      <c r="B146" s="3"/>
      <c r="C146" s="3"/>
      <c r="D146" s="3"/>
      <c r="E146" s="3"/>
      <c r="F146" s="3"/>
      <c r="G146" s="3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</row>
    <row r="147" spans="1:31" s="16" customFormat="1" ht="36" hidden="1">
      <c r="A147" s="22" t="s">
        <v>22</v>
      </c>
      <c r="B147" s="3"/>
      <c r="C147" s="3"/>
      <c r="D147" s="3"/>
      <c r="E147" s="3"/>
      <c r="F147" s="3"/>
      <c r="G147" s="3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</row>
    <row r="148" spans="1:31" s="16" customFormat="1" ht="18" hidden="1">
      <c r="A148" s="3" t="s">
        <v>16</v>
      </c>
      <c r="B148" s="3"/>
      <c r="C148" s="3"/>
      <c r="D148" s="3"/>
      <c r="E148" s="3"/>
      <c r="F148" s="3"/>
      <c r="G148" s="3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</row>
    <row r="149" spans="1:31" s="16" customFormat="1" ht="36" hidden="1">
      <c r="A149" s="29" t="s">
        <v>24</v>
      </c>
      <c r="B149" s="3"/>
      <c r="C149" s="3"/>
      <c r="D149" s="3"/>
      <c r="E149" s="3"/>
      <c r="F149" s="3"/>
      <c r="G149" s="3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</row>
    <row r="150" spans="1:31" s="16" customFormat="1" ht="18" hidden="1">
      <c r="A150" s="3" t="s">
        <v>18</v>
      </c>
      <c r="B150" s="3"/>
      <c r="C150" s="3"/>
      <c r="D150" s="3"/>
      <c r="E150" s="3"/>
      <c r="F150" s="3"/>
      <c r="G150" s="3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</row>
    <row r="151" spans="1:31" s="16" customFormat="1" ht="52.5" hidden="1">
      <c r="A151" s="4" t="s">
        <v>32</v>
      </c>
      <c r="B151" s="3"/>
      <c r="C151" s="3"/>
      <c r="D151" s="3"/>
      <c r="E151" s="3"/>
      <c r="F151" s="3"/>
      <c r="G151" s="3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</row>
    <row r="152" spans="1:31" s="16" customFormat="1" ht="18" hidden="1">
      <c r="A152" s="3" t="s">
        <v>17</v>
      </c>
      <c r="B152" s="3"/>
      <c r="C152" s="3"/>
      <c r="D152" s="3"/>
      <c r="E152" s="3"/>
      <c r="F152" s="3"/>
      <c r="G152" s="3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</row>
    <row r="153" spans="1:31" s="16" customFormat="1" ht="36" hidden="1">
      <c r="A153" s="22" t="s">
        <v>22</v>
      </c>
      <c r="B153" s="3"/>
      <c r="C153" s="3"/>
      <c r="D153" s="3"/>
      <c r="E153" s="3"/>
      <c r="F153" s="3"/>
      <c r="G153" s="3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</row>
    <row r="154" spans="1:31" s="16" customFormat="1" ht="18" hidden="1">
      <c r="A154" s="3" t="s">
        <v>16</v>
      </c>
      <c r="B154" s="3"/>
      <c r="C154" s="3"/>
      <c r="D154" s="3"/>
      <c r="E154" s="3"/>
      <c r="F154" s="3"/>
      <c r="G154" s="3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</row>
    <row r="155" spans="1:31" s="16" customFormat="1" ht="36" hidden="1">
      <c r="A155" s="29" t="s">
        <v>24</v>
      </c>
      <c r="B155" s="3"/>
      <c r="C155" s="3"/>
      <c r="D155" s="3"/>
      <c r="E155" s="3"/>
      <c r="F155" s="3"/>
      <c r="G155" s="3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</row>
    <row r="156" spans="1:31" s="16" customFormat="1" ht="18" hidden="1">
      <c r="A156" s="3" t="s">
        <v>18</v>
      </c>
      <c r="B156" s="3"/>
      <c r="C156" s="3"/>
      <c r="D156" s="3"/>
      <c r="E156" s="3"/>
      <c r="F156" s="3"/>
      <c r="G156" s="3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</row>
    <row r="157" spans="1:31" s="16" customFormat="1" ht="35.25" hidden="1">
      <c r="A157" s="4" t="s">
        <v>33</v>
      </c>
      <c r="B157" s="3"/>
      <c r="C157" s="3"/>
      <c r="D157" s="3"/>
      <c r="E157" s="3"/>
      <c r="F157" s="3"/>
      <c r="G157" s="3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</row>
    <row r="158" spans="1:31" s="16" customFormat="1" ht="18" hidden="1">
      <c r="A158" s="3" t="s">
        <v>17</v>
      </c>
      <c r="B158" s="3"/>
      <c r="C158" s="3"/>
      <c r="D158" s="3"/>
      <c r="E158" s="3"/>
      <c r="F158" s="3"/>
      <c r="G158" s="3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</row>
    <row r="159" spans="1:31" s="16" customFormat="1" ht="36" hidden="1">
      <c r="A159" s="22" t="s">
        <v>22</v>
      </c>
      <c r="B159" s="3"/>
      <c r="C159" s="3"/>
      <c r="D159" s="3"/>
      <c r="E159" s="3"/>
      <c r="F159" s="3"/>
      <c r="G159" s="3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</row>
    <row r="160" spans="1:31" s="16" customFormat="1" ht="18" hidden="1">
      <c r="A160" s="3" t="s">
        <v>16</v>
      </c>
      <c r="B160" s="3"/>
      <c r="C160" s="3"/>
      <c r="D160" s="3"/>
      <c r="E160" s="3"/>
      <c r="F160" s="3"/>
      <c r="G160" s="3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</row>
    <row r="161" spans="1:31" s="16" customFormat="1" ht="36" hidden="1">
      <c r="A161" s="29" t="s">
        <v>24</v>
      </c>
      <c r="B161" s="3"/>
      <c r="C161" s="3"/>
      <c r="D161" s="3"/>
      <c r="E161" s="3"/>
      <c r="F161" s="3"/>
      <c r="G161" s="3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</row>
    <row r="162" spans="1:31" s="16" customFormat="1" ht="18" hidden="1">
      <c r="A162" s="3" t="s">
        <v>18</v>
      </c>
      <c r="B162" s="3"/>
      <c r="C162" s="3"/>
      <c r="D162" s="3"/>
      <c r="E162" s="3"/>
      <c r="F162" s="3"/>
      <c r="G162" s="3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</row>
    <row r="163" spans="1:31" s="16" customFormat="1" ht="126.75" customHeight="1" hidden="1">
      <c r="A163" s="4" t="s">
        <v>34</v>
      </c>
      <c r="B163" s="3"/>
      <c r="C163" s="3"/>
      <c r="D163" s="3"/>
      <c r="E163" s="3"/>
      <c r="F163" s="3"/>
      <c r="G163" s="3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</row>
    <row r="164" spans="1:31" s="16" customFormat="1" ht="18" hidden="1">
      <c r="A164" s="3" t="s">
        <v>17</v>
      </c>
      <c r="B164" s="3"/>
      <c r="C164" s="3"/>
      <c r="D164" s="3"/>
      <c r="E164" s="3"/>
      <c r="F164" s="3"/>
      <c r="G164" s="3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</row>
    <row r="165" spans="1:31" s="16" customFormat="1" ht="36" hidden="1">
      <c r="A165" s="22" t="s">
        <v>22</v>
      </c>
      <c r="B165" s="3"/>
      <c r="C165" s="3"/>
      <c r="D165" s="3"/>
      <c r="E165" s="3"/>
      <c r="F165" s="3"/>
      <c r="G165" s="3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</row>
    <row r="166" spans="1:31" s="16" customFormat="1" ht="18" hidden="1">
      <c r="A166" s="3" t="s">
        <v>16</v>
      </c>
      <c r="B166" s="3"/>
      <c r="C166" s="3"/>
      <c r="D166" s="3"/>
      <c r="E166" s="3"/>
      <c r="F166" s="3"/>
      <c r="G166" s="3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</row>
    <row r="167" spans="1:31" s="16" customFormat="1" ht="36" hidden="1">
      <c r="A167" s="29" t="s">
        <v>24</v>
      </c>
      <c r="B167" s="3"/>
      <c r="C167" s="3"/>
      <c r="D167" s="3"/>
      <c r="E167" s="3"/>
      <c r="F167" s="3"/>
      <c r="G167" s="3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</row>
    <row r="168" spans="1:31" s="16" customFormat="1" ht="18" hidden="1">
      <c r="A168" s="3" t="s">
        <v>18</v>
      </c>
      <c r="B168" s="3"/>
      <c r="C168" s="3"/>
      <c r="D168" s="3"/>
      <c r="E168" s="3"/>
      <c r="F168" s="3"/>
      <c r="G168" s="3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</row>
    <row r="169" spans="1:31" s="16" customFormat="1" ht="18" hidden="1">
      <c r="A169" s="4"/>
      <c r="B169" s="3"/>
      <c r="C169" s="3"/>
      <c r="D169" s="3"/>
      <c r="E169" s="3"/>
      <c r="F169" s="3"/>
      <c r="G169" s="3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</row>
    <row r="170" spans="1:32" ht="21" customHeight="1">
      <c r="A170" s="28"/>
      <c r="B170" s="30"/>
      <c r="C170" s="30"/>
      <c r="D170" s="30"/>
      <c r="E170" s="30"/>
      <c r="F170" s="30"/>
      <c r="G170" s="30"/>
      <c r="H170" s="15"/>
      <c r="I170" s="156"/>
      <c r="K170" s="157"/>
      <c r="M170" s="158"/>
      <c r="O170" s="157"/>
      <c r="Q170" s="157"/>
      <c r="S170" s="157"/>
      <c r="AF170" s="157">
        <f>I170+K170+M170+O170+Q170+S170+U170</f>
        <v>0</v>
      </c>
    </row>
    <row r="171" spans="1:43" ht="25.5" customHeight="1">
      <c r="A171" s="203" t="s">
        <v>47</v>
      </c>
      <c r="B171" s="203"/>
      <c r="C171" s="203"/>
      <c r="D171" s="203"/>
      <c r="E171" s="203"/>
      <c r="F171" s="203"/>
      <c r="G171" s="203"/>
      <c r="H171" s="203"/>
      <c r="I171" s="203"/>
      <c r="J171" s="203"/>
      <c r="K171" s="203"/>
      <c r="L171" s="203"/>
      <c r="M171" s="19"/>
      <c r="N171" s="27"/>
      <c r="O171" s="27"/>
      <c r="P171" s="6"/>
      <c r="Q171" s="6"/>
      <c r="R171" s="6"/>
      <c r="S171" s="6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5"/>
    </row>
    <row r="172" spans="2:43" ht="12.75" customHeight="1">
      <c r="B172" s="1"/>
      <c r="C172" s="1"/>
      <c r="D172" s="1"/>
      <c r="E172" s="1"/>
      <c r="F172" s="1"/>
      <c r="G172" s="1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5"/>
    </row>
    <row r="173" spans="1:43" ht="18.75" customHeight="1">
      <c r="A173" s="203" t="s">
        <v>65</v>
      </c>
      <c r="B173" s="203"/>
      <c r="C173" s="203"/>
      <c r="D173" s="203"/>
      <c r="E173" s="203"/>
      <c r="F173" s="203"/>
      <c r="G173" s="203"/>
      <c r="H173" s="203"/>
      <c r="I173" s="203"/>
      <c r="J173" s="203"/>
      <c r="K173" s="203"/>
      <c r="L173" s="203"/>
      <c r="M173" s="203"/>
      <c r="N173" s="203"/>
      <c r="O173" s="19"/>
      <c r="P173" s="6"/>
      <c r="Q173" s="6"/>
      <c r="R173" s="6"/>
      <c r="S173" s="6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5"/>
    </row>
    <row r="174" spans="1:43" ht="35.25" customHeight="1">
      <c r="A174" s="19" t="s">
        <v>20</v>
      </c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S174" s="6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5"/>
    </row>
    <row r="175" spans="1:43" ht="36.75" customHeight="1">
      <c r="A175" s="19"/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6"/>
      <c r="Q175" s="6"/>
      <c r="R175" s="6"/>
      <c r="S175" s="6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5"/>
    </row>
    <row r="176" spans="1:43" ht="18" customHeight="1">
      <c r="A176" s="204" t="s">
        <v>66</v>
      </c>
      <c r="B176" s="204"/>
      <c r="C176" s="204"/>
      <c r="D176" s="204"/>
      <c r="E176" s="204"/>
      <c r="F176" s="204"/>
      <c r="G176" s="204"/>
      <c r="H176" s="204"/>
      <c r="I176" s="204"/>
      <c r="J176" s="204"/>
      <c r="K176" s="204"/>
      <c r="L176" s="204"/>
      <c r="M176" s="55"/>
      <c r="N176" s="19"/>
      <c r="O176" s="19"/>
      <c r="P176" s="6"/>
      <c r="Q176" s="6"/>
      <c r="R176" s="6"/>
      <c r="S176" s="6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5"/>
    </row>
    <row r="177" spans="1:13" ht="21.75" customHeight="1">
      <c r="A177" s="203"/>
      <c r="B177" s="203"/>
      <c r="C177" s="203"/>
      <c r="D177" s="203"/>
      <c r="E177" s="203"/>
      <c r="F177" s="203"/>
      <c r="G177" s="203"/>
      <c r="H177" s="203"/>
      <c r="I177" s="203"/>
      <c r="J177" s="203"/>
      <c r="K177" s="203"/>
      <c r="L177" s="203"/>
      <c r="M177" s="19"/>
    </row>
    <row r="178" spans="1:2" ht="48.75" customHeight="1">
      <c r="A178" s="100"/>
      <c r="B178" s="135" t="s">
        <v>71</v>
      </c>
    </row>
    <row r="179" spans="1:7" ht="21">
      <c r="A179" s="100"/>
      <c r="B179" s="136">
        <v>25258.1</v>
      </c>
      <c r="C179" s="19"/>
      <c r="D179" s="19"/>
      <c r="E179" s="19"/>
      <c r="F179" s="19"/>
      <c r="G179" s="19"/>
    </row>
    <row r="180" ht="21">
      <c r="A180" s="100"/>
    </row>
    <row r="186" ht="15">
      <c r="V186" s="1"/>
    </row>
  </sheetData>
  <sheetProtection/>
  <mergeCells count="34">
    <mergeCell ref="A177:L177"/>
    <mergeCell ref="A176:L176"/>
    <mergeCell ref="A171:L171"/>
    <mergeCell ref="A173:N173"/>
    <mergeCell ref="AE140:AE144"/>
    <mergeCell ref="L10:M10"/>
    <mergeCell ref="N10:O10"/>
    <mergeCell ref="A99:AE99"/>
    <mergeCell ref="A10:A11"/>
    <mergeCell ref="AE87:AE92"/>
    <mergeCell ref="AE113:AE118"/>
    <mergeCell ref="AE106:AE111"/>
    <mergeCell ref="AE75:AE80"/>
    <mergeCell ref="AE31:AE36"/>
    <mergeCell ref="AE81:AE86"/>
    <mergeCell ref="AB1:AE1"/>
    <mergeCell ref="X2:AE3"/>
    <mergeCell ref="AE100:AE105"/>
    <mergeCell ref="A9:AE9"/>
    <mergeCell ref="T10:U10"/>
    <mergeCell ref="R10:S10"/>
    <mergeCell ref="V10:W10"/>
    <mergeCell ref="X10:Y10"/>
    <mergeCell ref="B10:B11"/>
    <mergeCell ref="AE119:AE123"/>
    <mergeCell ref="A6:AE6"/>
    <mergeCell ref="A7:AE7"/>
    <mergeCell ref="A8:AE8"/>
    <mergeCell ref="A74:AE74"/>
    <mergeCell ref="Z10:AA10"/>
    <mergeCell ref="AB10:AC10"/>
    <mergeCell ref="P10:Q10"/>
    <mergeCell ref="H10:I10"/>
    <mergeCell ref="J10:K10"/>
  </mergeCells>
  <printOptions horizontalCentered="1"/>
  <pageMargins left="0.3937007874015748" right="0.1968503937007874" top="0.3937007874015748" bottom="0.3937007874015748" header="0" footer="0"/>
  <pageSetup firstPageNumber="22" useFirstPageNumber="1" fitToHeight="0" horizontalDpi="600" verticalDpi="600" orientation="landscape" scale="36" r:id="rId3"/>
  <headerFooter alignWithMargins="0">
    <oddFooter>&amp;R&amp;P</oddFooter>
  </headerFooter>
  <rowBreaks count="2" manualBreakCount="2">
    <brk id="40" max="30" man="1"/>
    <brk id="81" max="30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Лилия У. Капитонова</cp:lastModifiedBy>
  <cp:lastPrinted>2019-01-09T11:49:21Z</cp:lastPrinted>
  <dcterms:created xsi:type="dcterms:W3CDTF">1996-10-08T23:32:33Z</dcterms:created>
  <dcterms:modified xsi:type="dcterms:W3CDTF">2019-10-03T12:44:24Z</dcterms:modified>
  <cp:category/>
  <cp:version/>
  <cp:contentType/>
  <cp:contentStatus/>
</cp:coreProperties>
</file>