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ОТДЕЛ ИНФОРМАТИЗАЦИИ\На сайт УЭ\МП Экон. развитие\"/>
    </mc:Choice>
  </mc:AlternateContent>
  <bookViews>
    <workbookView xWindow="0" yWindow="0" windowWidth="28770" windowHeight="10410"/>
  </bookViews>
  <sheets>
    <sheet name="13. Экон. разв.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E12" i="1" l="1"/>
  <c r="E15" i="1"/>
  <c r="E17" i="1"/>
  <c r="E19" i="1"/>
  <c r="Y16" i="1"/>
  <c r="Y18" i="1" l="1"/>
  <c r="AF16" i="1" l="1"/>
  <c r="G12" i="1" l="1"/>
  <c r="J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N15" i="1"/>
  <c r="M15" i="1"/>
  <c r="L15" i="1"/>
  <c r="K15" i="1"/>
  <c r="G11" i="1" l="1"/>
  <c r="D15" i="1"/>
  <c r="D14" i="1" s="1"/>
  <c r="Q16" i="1" l="1"/>
  <c r="E18" i="1" l="1"/>
  <c r="G19" i="1"/>
  <c r="F19" i="1" s="1"/>
  <c r="D19" i="1"/>
  <c r="E16" i="1"/>
  <c r="F12" i="1"/>
  <c r="D12" i="1"/>
  <c r="D9" i="1" s="1"/>
  <c r="D8" i="1" s="1"/>
  <c r="F17" i="1" l="1"/>
  <c r="E11" i="1"/>
  <c r="I12" i="1"/>
  <c r="G15" i="1" l="1"/>
  <c r="I19" i="1"/>
  <c r="D18" i="1"/>
  <c r="AG18" i="1"/>
  <c r="AF18" i="1"/>
  <c r="AE18" i="1"/>
  <c r="AD18" i="1"/>
  <c r="AC18" i="1"/>
  <c r="AB18" i="1"/>
  <c r="AA18" i="1"/>
  <c r="Z18" i="1"/>
  <c r="X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D17" i="1"/>
  <c r="D16" i="1" s="1"/>
  <c r="AG16" i="1"/>
  <c r="AE16" i="1"/>
  <c r="AD16" i="1"/>
  <c r="AC16" i="1"/>
  <c r="AB16" i="1"/>
  <c r="AA16" i="1"/>
  <c r="Z16" i="1"/>
  <c r="X16" i="1"/>
  <c r="W16" i="1"/>
  <c r="V16" i="1"/>
  <c r="U16" i="1"/>
  <c r="T16" i="1"/>
  <c r="S16" i="1"/>
  <c r="R16" i="1"/>
  <c r="O16" i="1"/>
  <c r="N16" i="1"/>
  <c r="M16" i="1"/>
  <c r="L16" i="1"/>
  <c r="K16" i="1"/>
  <c r="J16" i="1"/>
  <c r="AG14" i="1"/>
  <c r="AF14" i="1"/>
  <c r="AD14" i="1"/>
  <c r="AC9" i="1"/>
  <c r="AC8" i="1" s="1"/>
  <c r="AB14" i="1"/>
  <c r="AA14" i="1"/>
  <c r="Z14" i="1"/>
  <c r="Y14" i="1"/>
  <c r="X14" i="1"/>
  <c r="W14" i="1"/>
  <c r="V14" i="1"/>
  <c r="T9" i="1"/>
  <c r="T8" i="1" s="1"/>
  <c r="S14" i="1"/>
  <c r="R9" i="1"/>
  <c r="O14" i="1"/>
  <c r="N14" i="1"/>
  <c r="M14" i="1"/>
  <c r="L14" i="1"/>
  <c r="J9" i="1"/>
  <c r="J8" i="1" s="1"/>
  <c r="AE14" i="1"/>
  <c r="U14" i="1"/>
  <c r="T14" i="1"/>
  <c r="Q14" i="1"/>
  <c r="P14" i="1"/>
  <c r="H12" i="1"/>
  <c r="AG11" i="1"/>
  <c r="AF11" i="1"/>
  <c r="AE11" i="1"/>
  <c r="AD11" i="1"/>
  <c r="AC11" i="1"/>
  <c r="AB11" i="1"/>
  <c r="AA11" i="1"/>
  <c r="Z11" i="1"/>
  <c r="Y11" i="1"/>
  <c r="X11" i="1"/>
  <c r="V11" i="1"/>
  <c r="U11" i="1"/>
  <c r="T11" i="1"/>
  <c r="S11" i="1"/>
  <c r="R11" i="1"/>
  <c r="P11" i="1"/>
  <c r="O11" i="1"/>
  <c r="N11" i="1"/>
  <c r="M11" i="1"/>
  <c r="L11" i="1"/>
  <c r="K11" i="1"/>
  <c r="J11" i="1"/>
  <c r="AG9" i="1"/>
  <c r="AG8" i="1" s="1"/>
  <c r="AE9" i="1"/>
  <c r="AE8" i="1" s="1"/>
  <c r="Y9" i="1"/>
  <c r="Y8" i="1" s="1"/>
  <c r="X9" i="1"/>
  <c r="X8" i="1" s="1"/>
  <c r="W9" i="1"/>
  <c r="W8" i="1" s="1"/>
  <c r="U9" i="1"/>
  <c r="U8" i="1" s="1"/>
  <c r="Q9" i="1"/>
  <c r="Q8" i="1" s="1"/>
  <c r="P9" i="1"/>
  <c r="O9" i="1"/>
  <c r="O8" i="1" s="1"/>
  <c r="M9" i="1"/>
  <c r="M8" i="1" s="1"/>
  <c r="K9" i="1"/>
  <c r="K8" i="1" s="1"/>
  <c r="R8" i="1" l="1"/>
  <c r="E9" i="1"/>
  <c r="G9" i="1"/>
  <c r="G14" i="1"/>
  <c r="P8" i="1"/>
  <c r="I17" i="1"/>
  <c r="G16" i="1"/>
  <c r="AC14" i="1"/>
  <c r="AA9" i="1"/>
  <c r="AA8" i="1" s="1"/>
  <c r="R14" i="1"/>
  <c r="Z9" i="1"/>
  <c r="Z8" i="1" s="1"/>
  <c r="V9" i="1"/>
  <c r="AF9" i="1"/>
  <c r="AF8" i="1" s="1"/>
  <c r="AD9" i="1"/>
  <c r="AD8" i="1" s="1"/>
  <c r="AB9" i="1"/>
  <c r="AB8" i="1" s="1"/>
  <c r="N9" i="1"/>
  <c r="L9" i="1"/>
  <c r="L8" i="1" s="1"/>
  <c r="D11" i="1"/>
  <c r="F11" i="1"/>
  <c r="S9" i="1"/>
  <c r="S8" i="1" s="1"/>
  <c r="G18" i="1"/>
  <c r="H18" i="1" s="1"/>
  <c r="F18" i="1"/>
  <c r="F16" i="1"/>
  <c r="I11" i="1"/>
  <c r="J14" i="1"/>
  <c r="K14" i="1"/>
  <c r="H17" i="1"/>
  <c r="H19" i="1"/>
  <c r="I16" i="1" l="1"/>
  <c r="V8" i="1"/>
  <c r="E8" i="1"/>
  <c r="H11" i="1"/>
  <c r="N8" i="1"/>
  <c r="I18" i="1"/>
  <c r="F15" i="1"/>
  <c r="H15" i="1"/>
  <c r="H16" i="1"/>
  <c r="E14" i="1"/>
  <c r="H9" i="1"/>
  <c r="G8" i="1"/>
  <c r="I15" i="1"/>
  <c r="F14" i="1" l="1"/>
  <c r="F9" i="1"/>
  <c r="F8" i="1"/>
  <c r="H14" i="1"/>
  <c r="I14" i="1"/>
  <c r="I9" i="1"/>
  <c r="H8" i="1"/>
  <c r="I8" i="1"/>
</calcChain>
</file>

<file path=xl/sharedStrings.xml><?xml version="1.0" encoding="utf-8"?>
<sst xmlns="http://schemas.openxmlformats.org/spreadsheetml/2006/main" count="72" uniqueCount="40">
  <si>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</si>
  <si>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</si>
  <si>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</si>
  <si>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</si>
  <si>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</si>
  <si>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</si>
  <si>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</si>
  <si>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</si>
  <si>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</si>
  <si>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</si>
  <si>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</si>
  <si>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</si>
  <si>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</si>
  <si>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</si>
  <si>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</si>
  <si>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</si>
  <si>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</si>
  <si>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</si>
  <si>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</si>
  <si>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</si>
  <si>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</si>
  <si>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</si>
  <si>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</si>
  <si>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</si>
  <si>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</si>
  <si>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</si>
  <si>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</si>
  <si>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</si>
  <si>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</si>
  <si>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</si>
  <si>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</si>
  <si>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</si>
  <si>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</si>
  <si>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</si>
  <si>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</si>
  <si>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</si>
  <si>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</si>
  <si>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</si>
  <si>
    <t xml:space="preserve">Оплата за статистические сборники производится согласно выставленным счетам (учитывая фактические сроки поступления статистической информации). 
</t>
  </si>
  <si>
    <t>Экономия на оплату труда и начислений на нее сложилась  в связи с наличием больничных листов.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</si>
</sst>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4" fillId="0" borderId="0" xfId="1" applyFont="1" applyProtection="1"/>
    <xf numFmtId="0" fontId="3" fillId="0" borderId="0" xfId="1" applyFont="1" applyProtection="1"/>
    <xf numFmtId="166" fontId="4" fillId="0" borderId="0" xfId="1" applyNumberFormat="1" applyFont="1" applyProtection="1"/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  <xf numFmtId="166" fontId="2" fillId="0" borderId="0" xfId="1" applyNumberFormat="1" applyFont="1" applyAlignment="1" applyProtection="1">
      <alignment vertical="top"/>
    </xf>
    <xf numFmtId="0" fontId="4" fillId="2" borderId="0" xfId="1" applyFont="1" applyFill="1" applyProtection="1"/>
    <xf numFmtId="0" fontId="3" fillId="2" borderId="9" xfId="1" applyFont="1" applyFill="1" applyBorder="1" applyAlignment="1" applyProtection="1">
      <alignment horizontal="center" vertical="center" wrapText="1"/>
    </xf>
    <xf numFmtId="14" fontId="3" fillId="2" borderId="9" xfId="1" applyNumberFormat="1" applyFont="1" applyFill="1" applyBorder="1" applyAlignment="1" applyProtection="1">
      <alignment horizontal="center" vertical="center" wrapText="1"/>
    </xf>
    <xf numFmtId="166" fontId="3" fillId="2" borderId="9" xfId="1" applyNumberFormat="1" applyFont="1" applyFill="1" applyBorder="1" applyAlignment="1" applyProtection="1">
      <alignment horizontal="center"/>
    </xf>
    <xf numFmtId="166" fontId="4" fillId="2" borderId="9" xfId="1" applyNumberFormat="1" applyFont="1" applyFill="1" applyBorder="1" applyAlignment="1" applyProtection="1">
      <alignment horizontal="center"/>
    </xf>
    <xf numFmtId="166" fontId="3" fillId="2" borderId="9" xfId="1" applyNumberFormat="1" applyFont="1" applyFill="1" applyBorder="1" applyAlignment="1" applyProtection="1">
      <alignment horizontal="center"/>
      <protection locked="0"/>
    </xf>
    <xf numFmtId="166" fontId="4" fillId="2" borderId="9" xfId="1" applyNumberFormat="1" applyFont="1" applyFill="1" applyBorder="1" applyAlignment="1" applyProtection="1">
      <alignment horizontal="center"/>
      <protection locked="0"/>
    </xf>
    <xf numFmtId="2" fontId="2" fillId="0" borderId="0" xfId="1" applyNumberFormat="1" applyFont="1" applyProtection="1"/>
    <xf numFmtId="0" fontId="3" fillId="2" borderId="9" xfId="1" applyFont="1" applyFill="1" applyBorder="1" applyAlignment="1" applyProtection="1">
      <alignment horizontal="left" vertical="top" wrapText="1"/>
    </xf>
    <xf numFmtId="0" fontId="4" fillId="2" borderId="9" xfId="1" applyFont="1" applyFill="1" applyBorder="1" applyAlignment="1" applyProtection="1">
      <alignment horizontal="left" vertical="top" wrapText="1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3" fillId="2" borderId="9" xfId="1" applyNumberFormat="1" applyFont="1" applyFill="1" applyBorder="1" applyAlignment="1" applyProtection="1">
      <alignment horizontal="center" vertical="center" wrapText="1"/>
    </xf>
    <xf numFmtId="0" fontId="4" fillId="0" borderId="9" xfId="1" applyFont="1" applyBorder="1" applyProtection="1"/>
    <xf numFmtId="0" fontId="3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 wrapText="1"/>
    </xf>
    <xf numFmtId="165" fontId="4" fillId="0" borderId="9" xfId="1" applyNumberFormat="1" applyFont="1" applyBorder="1" applyAlignment="1" applyProtection="1">
      <alignment horizontal="center" vertical="center" wrapText="1"/>
    </xf>
    <xf numFmtId="165" fontId="4" fillId="2" borderId="9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166" fontId="4" fillId="0" borderId="9" xfId="1" applyNumberFormat="1" applyFont="1" applyFill="1" applyBorder="1" applyAlignment="1" applyProtection="1">
      <alignment horizontal="center"/>
      <protection locked="0"/>
    </xf>
    <xf numFmtId="164" fontId="2" fillId="2" borderId="0" xfId="1" applyNumberFormat="1" applyFont="1" applyFill="1" applyAlignment="1" applyProtection="1">
      <alignment vertical="center" wrapText="1"/>
    </xf>
    <xf numFmtId="164" fontId="3" fillId="2" borderId="0" xfId="1" applyNumberFormat="1" applyFont="1" applyFill="1" applyAlignment="1" applyProtection="1">
      <alignment vertical="center" wrapText="1"/>
    </xf>
    <xf numFmtId="164" fontId="3" fillId="2" borderId="1" xfId="1" applyNumberFormat="1" applyFont="1" applyFill="1" applyBorder="1" applyAlignment="1" applyProtection="1">
      <alignment vertical="center" wrapText="1"/>
    </xf>
    <xf numFmtId="0" fontId="2" fillId="2" borderId="0" xfId="1" applyFont="1" applyFill="1" applyProtection="1"/>
    <xf numFmtId="0" fontId="2" fillId="2" borderId="0" xfId="1" applyFont="1" applyFill="1" applyAlignment="1" applyProtection="1">
      <alignment horizontal="justify" vertical="center" wrapText="1"/>
    </xf>
    <xf numFmtId="166" fontId="2" fillId="2" borderId="0" xfId="1" applyNumberFormat="1" applyFont="1" applyFill="1" applyProtection="1"/>
    <xf numFmtId="166" fontId="2" fillId="0" borderId="0" xfId="1" applyNumberFormat="1" applyFont="1" applyAlignment="1" applyProtection="1">
      <alignment vertical="center" wrapText="1"/>
    </xf>
    <xf numFmtId="4" fontId="2" fillId="0" borderId="0" xfId="1" applyNumberFormat="1" applyFont="1" applyProtection="1"/>
    <xf numFmtId="0" fontId="4" fillId="0" borderId="2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2" borderId="10" xfId="1" applyFont="1" applyFill="1" applyBorder="1" applyAlignment="1" applyProtection="1">
      <alignment horizontal="left" vertical="center" wrapText="1"/>
    </xf>
    <xf numFmtId="0" fontId="4" fillId="2" borderId="11" xfId="1" applyFont="1" applyFill="1" applyBorder="1" applyAlignment="1" applyProtection="1">
      <alignment horizontal="left" vertical="center" wrapText="1"/>
    </xf>
    <xf numFmtId="0" fontId="4" fillId="2" borderId="12" xfId="1" applyFont="1" applyFill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left" vertical="top" wrapText="1"/>
    </xf>
    <xf numFmtId="0" fontId="3" fillId="2" borderId="8" xfId="1" applyFont="1" applyFill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/>
    </xf>
    <xf numFmtId="0" fontId="3" fillId="0" borderId="8" xfId="1" applyFont="1" applyBorder="1" applyAlignment="1" applyProtection="1">
      <alignment horizontal="center"/>
    </xf>
    <xf numFmtId="0" fontId="4" fillId="2" borderId="2" xfId="1" applyFont="1" applyFill="1" applyBorder="1" applyAlignment="1" applyProtection="1">
      <alignment horizontal="right" vertical="top" wrapText="1"/>
    </xf>
    <xf numFmtId="0" fontId="4" fillId="2" borderId="8" xfId="1" applyFont="1" applyFill="1" applyBorder="1" applyAlignment="1" applyProtection="1">
      <alignment horizontal="right" vertical="top" wrapText="1"/>
    </xf>
    <xf numFmtId="164" fontId="3" fillId="2" borderId="3" xfId="1" applyNumberFormat="1" applyFont="1" applyFill="1" applyBorder="1" applyAlignment="1" applyProtection="1">
      <alignment horizontal="center" vertical="center" wrapText="1"/>
    </xf>
    <xf numFmtId="164" fontId="3" fillId="2" borderId="4" xfId="1" applyNumberFormat="1" applyFont="1" applyFill="1" applyBorder="1" applyAlignment="1" applyProtection="1">
      <alignment horizontal="center" vertical="center" wrapText="1"/>
    </xf>
    <xf numFmtId="164" fontId="3" fillId="2" borderId="6" xfId="1" applyNumberFormat="1" applyFont="1" applyFill="1" applyBorder="1" applyAlignment="1" applyProtection="1">
      <alignment horizontal="center" vertical="center" wrapText="1"/>
    </xf>
    <xf numFmtId="164" fontId="3" fillId="2" borderId="7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2" borderId="2" xfId="1" applyFont="1" applyFill="1" applyBorder="1" applyAlignment="1" applyProtection="1">
      <alignment horizontal="center" vertical="top" wrapText="1"/>
    </xf>
    <xf numFmtId="0" fontId="3" fillId="2" borderId="5" xfId="1" applyFont="1" applyFill="1" applyBorder="1" applyAlignment="1" applyProtection="1">
      <alignment horizontal="center" vertical="top" wrapText="1"/>
    </xf>
    <xf numFmtId="0" fontId="3" fillId="2" borderId="8" xfId="1" applyFont="1" applyFill="1" applyBorder="1" applyAlignment="1" applyProtection="1">
      <alignment horizontal="center" vertical="top" wrapText="1"/>
    </xf>
    <xf numFmtId="164" fontId="3" fillId="2" borderId="2" xfId="1" applyNumberFormat="1" applyFont="1" applyFill="1" applyBorder="1" applyAlignment="1" applyProtection="1">
      <alignment horizontal="center" vertical="center" wrapText="1"/>
    </xf>
    <xf numFmtId="164" fontId="3" fillId="2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2"/>
  <sheetViews>
    <sheetView tabSelected="1" zoomScale="80" zoomScaleNormal="60" workbookViewId="0">
      <pane xSplit="6" ySplit="7" topLeftCell="T14" activePane="bottomRight" state="frozen"/>
      <selection pane="topRight" activeCell="G1" sqref="G1"/>
      <selection pane="bottomLeft" activeCell="A8" sqref="A8"/>
      <selection pane="bottomRight" activeCell="AH11" sqref="AH11:AH12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10" customWidth="1"/>
    <col min="4" max="4" width="18" style="39" customWidth="1"/>
    <col min="5" max="5" width="14.7109375" style="39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1.28515625" style="1" customWidth="1"/>
    <col min="11" max="11" width="11.7109375" style="1" customWidth="1"/>
    <col min="12" max="13" width="10.85546875" style="1" customWidth="1"/>
    <col min="14" max="14" width="11" style="1" customWidth="1"/>
    <col min="15" max="15" width="11.5703125" style="1" customWidth="1"/>
    <col min="16" max="16" width="11.140625" style="1" customWidth="1"/>
    <col min="17" max="17" width="11.7109375" style="1" customWidth="1"/>
    <col min="18" max="18" width="12" style="1" customWidth="1"/>
    <col min="19" max="21" width="11.5703125" style="1" customWidth="1"/>
    <col min="22" max="23" width="11.5703125" style="39" customWidth="1"/>
    <col min="24" max="24" width="11.5703125" style="1" customWidth="1"/>
    <col min="25" max="25" width="12" style="1" customWidth="1"/>
    <col min="26" max="33" width="11.5703125" style="1" customWidth="1"/>
    <col min="34" max="34" width="52.5703125" style="1" customWidth="1"/>
    <col min="35" max="35" width="10.42578125" style="1" bestFit="1" customWidth="1"/>
    <col min="36" max="16384" width="9.140625" style="1"/>
  </cols>
  <sheetData>
    <row r="1" spans="1:35" ht="31.5" customHeight="1" x14ac:dyDescent="0.25">
      <c r="C1" s="2"/>
      <c r="D1" s="40"/>
      <c r="E1" s="40"/>
      <c r="F1" s="3"/>
      <c r="G1" s="3"/>
      <c r="H1" s="3"/>
      <c r="I1" s="3"/>
      <c r="J1" s="4"/>
      <c r="K1" s="4"/>
      <c r="L1" s="4"/>
      <c r="M1" s="4"/>
      <c r="N1" s="42"/>
      <c r="O1" s="4"/>
      <c r="P1" s="42"/>
      <c r="Q1" s="4"/>
      <c r="R1" s="4"/>
      <c r="S1" s="4"/>
      <c r="T1" s="4"/>
      <c r="U1" s="4"/>
      <c r="V1" s="36"/>
      <c r="W1" s="36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x14ac:dyDescent="0.25">
      <c r="A2" s="7"/>
      <c r="B2" s="7"/>
      <c r="C2" s="66" t="s">
        <v>0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31"/>
      <c r="U2" s="31"/>
      <c r="V2" s="37"/>
      <c r="W2" s="37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</row>
    <row r="3" spans="1:35" ht="36.75" customHeight="1" x14ac:dyDescent="0.25">
      <c r="A3" s="7"/>
      <c r="B3" s="7"/>
      <c r="C3" s="66" t="s">
        <v>1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32"/>
      <c r="U3" s="32"/>
      <c r="V3" s="38"/>
      <c r="W3" s="38"/>
      <c r="X3" s="32"/>
      <c r="Y3" s="32"/>
      <c r="Z3" s="32"/>
      <c r="AA3" s="32"/>
      <c r="AB3" s="32"/>
      <c r="AC3" s="32"/>
      <c r="AD3" s="33"/>
      <c r="AE3" s="33"/>
      <c r="AF3" s="33"/>
      <c r="AG3" s="33" t="s">
        <v>2</v>
      </c>
      <c r="AH3" s="33"/>
    </row>
    <row r="4" spans="1:35" s="7" customFormat="1" ht="15" customHeight="1" x14ac:dyDescent="0.25">
      <c r="A4" s="67" t="s">
        <v>3</v>
      </c>
      <c r="B4" s="70" t="s">
        <v>4</v>
      </c>
      <c r="C4" s="70" t="s">
        <v>5</v>
      </c>
      <c r="D4" s="73" t="s">
        <v>6</v>
      </c>
      <c r="E4" s="73" t="s">
        <v>6</v>
      </c>
      <c r="F4" s="73" t="s">
        <v>7</v>
      </c>
      <c r="G4" s="73" t="s">
        <v>8</v>
      </c>
      <c r="H4" s="57" t="s">
        <v>9</v>
      </c>
      <c r="I4" s="58"/>
      <c r="J4" s="57" t="s">
        <v>10</v>
      </c>
      <c r="K4" s="58"/>
      <c r="L4" s="57" t="s">
        <v>11</v>
      </c>
      <c r="M4" s="58"/>
      <c r="N4" s="57" t="s">
        <v>12</v>
      </c>
      <c r="O4" s="58"/>
      <c r="P4" s="57" t="s">
        <v>13</v>
      </c>
      <c r="Q4" s="58"/>
      <c r="R4" s="57" t="s">
        <v>14</v>
      </c>
      <c r="S4" s="58"/>
      <c r="T4" s="57" t="s">
        <v>15</v>
      </c>
      <c r="U4" s="58"/>
      <c r="V4" s="57" t="s">
        <v>16</v>
      </c>
      <c r="W4" s="58"/>
      <c r="X4" s="57" t="s">
        <v>17</v>
      </c>
      <c r="Y4" s="58"/>
      <c r="Z4" s="57" t="s">
        <v>18</v>
      </c>
      <c r="AA4" s="58"/>
      <c r="AB4" s="57" t="s">
        <v>19</v>
      </c>
      <c r="AC4" s="58"/>
      <c r="AD4" s="57" t="s">
        <v>20</v>
      </c>
      <c r="AE4" s="58"/>
      <c r="AF4" s="57" t="s">
        <v>21</v>
      </c>
      <c r="AG4" s="58"/>
      <c r="AH4" s="61" t="s">
        <v>22</v>
      </c>
    </row>
    <row r="5" spans="1:35" s="7" customFormat="1" ht="39" customHeight="1" x14ac:dyDescent="0.25">
      <c r="A5" s="68"/>
      <c r="B5" s="71"/>
      <c r="C5" s="71"/>
      <c r="D5" s="74"/>
      <c r="E5" s="74"/>
      <c r="F5" s="74"/>
      <c r="G5" s="74"/>
      <c r="H5" s="59"/>
      <c r="I5" s="60"/>
      <c r="J5" s="59"/>
      <c r="K5" s="60"/>
      <c r="L5" s="59"/>
      <c r="M5" s="60"/>
      <c r="N5" s="59"/>
      <c r="O5" s="60"/>
      <c r="P5" s="59"/>
      <c r="Q5" s="60"/>
      <c r="R5" s="59"/>
      <c r="S5" s="60"/>
      <c r="T5" s="59"/>
      <c r="U5" s="60"/>
      <c r="V5" s="59"/>
      <c r="W5" s="60"/>
      <c r="X5" s="59"/>
      <c r="Y5" s="60"/>
      <c r="Z5" s="59"/>
      <c r="AA5" s="60"/>
      <c r="AB5" s="59"/>
      <c r="AC5" s="60"/>
      <c r="AD5" s="59"/>
      <c r="AE5" s="60"/>
      <c r="AF5" s="59"/>
      <c r="AG5" s="60"/>
      <c r="AH5" s="62"/>
    </row>
    <row r="6" spans="1:35" s="7" customFormat="1" ht="64.5" customHeight="1" x14ac:dyDescent="0.25">
      <c r="A6" s="69"/>
      <c r="B6" s="72"/>
      <c r="C6" s="72"/>
      <c r="D6" s="14">
        <v>2026</v>
      </c>
      <c r="E6" s="15">
        <v>46266</v>
      </c>
      <c r="F6" s="15">
        <v>46266</v>
      </c>
      <c r="G6" s="15">
        <v>46266</v>
      </c>
      <c r="H6" s="25" t="s">
        <v>23</v>
      </c>
      <c r="I6" s="25" t="s">
        <v>24</v>
      </c>
      <c r="J6" s="25" t="s">
        <v>25</v>
      </c>
      <c r="K6" s="25" t="s">
        <v>26</v>
      </c>
      <c r="L6" s="25" t="s">
        <v>25</v>
      </c>
      <c r="M6" s="25" t="s">
        <v>26</v>
      </c>
      <c r="N6" s="25" t="s">
        <v>25</v>
      </c>
      <c r="O6" s="25" t="s">
        <v>26</v>
      </c>
      <c r="P6" s="25" t="s">
        <v>25</v>
      </c>
      <c r="Q6" s="25" t="s">
        <v>26</v>
      </c>
      <c r="R6" s="25" t="s">
        <v>25</v>
      </c>
      <c r="S6" s="25" t="s">
        <v>26</v>
      </c>
      <c r="T6" s="25" t="s">
        <v>25</v>
      </c>
      <c r="U6" s="25" t="s">
        <v>26</v>
      </c>
      <c r="V6" s="25" t="s">
        <v>25</v>
      </c>
      <c r="W6" s="25" t="s">
        <v>26</v>
      </c>
      <c r="X6" s="25" t="s">
        <v>25</v>
      </c>
      <c r="Y6" s="25" t="s">
        <v>26</v>
      </c>
      <c r="Z6" s="25" t="s">
        <v>25</v>
      </c>
      <c r="AA6" s="25" t="s">
        <v>26</v>
      </c>
      <c r="AB6" s="25" t="s">
        <v>25</v>
      </c>
      <c r="AC6" s="25" t="s">
        <v>26</v>
      </c>
      <c r="AD6" s="25" t="s">
        <v>25</v>
      </c>
      <c r="AE6" s="25" t="s">
        <v>26</v>
      </c>
      <c r="AF6" s="25" t="s">
        <v>25</v>
      </c>
      <c r="AG6" s="25" t="s">
        <v>26</v>
      </c>
      <c r="AH6" s="63"/>
      <c r="AI6" s="9"/>
    </row>
    <row r="7" spans="1:35" s="7" customFormat="1" x14ac:dyDescent="0.25">
      <c r="A7" s="29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29">
        <v>34</v>
      </c>
      <c r="AI7" s="9"/>
    </row>
    <row r="8" spans="1:35" s="8" customFormat="1" ht="31.5" customHeight="1" x14ac:dyDescent="0.25">
      <c r="A8" s="53"/>
      <c r="B8" s="64" t="s">
        <v>27</v>
      </c>
      <c r="C8" s="21" t="s">
        <v>28</v>
      </c>
      <c r="D8" s="16">
        <f>SUM(D9:D9)</f>
        <v>38477.398999999998</v>
      </c>
      <c r="E8" s="16">
        <f>SUM(E9:E9)</f>
        <v>26204.267</v>
      </c>
      <c r="F8" s="16">
        <f>SUM(F9:F9)</f>
        <v>22978.285</v>
      </c>
      <c r="G8" s="16">
        <f>SUM(G9:G9)</f>
        <v>22978.285</v>
      </c>
      <c r="H8" s="16">
        <f>IFERROR(G8/D8*100,0)</f>
        <v>59.71891447236338</v>
      </c>
      <c r="I8" s="16">
        <f>IFERROR(G8/E8*100,0)</f>
        <v>87.689096588734955</v>
      </c>
      <c r="J8" s="18">
        <f t="shared" ref="J8:AG8" si="0">SUM(J9:J9)</f>
        <v>4960.7370000000001</v>
      </c>
      <c r="K8" s="18">
        <f t="shared" si="0"/>
        <v>3013.3870000000002</v>
      </c>
      <c r="L8" s="18">
        <f t="shared" si="0"/>
        <v>3043.7200000000003</v>
      </c>
      <c r="M8" s="18">
        <f t="shared" si="0"/>
        <v>3001.2779999999998</v>
      </c>
      <c r="N8" s="18">
        <f t="shared" si="0"/>
        <v>2602.0700000000002</v>
      </c>
      <c r="O8" s="18">
        <f t="shared" si="0"/>
        <v>2276.56</v>
      </c>
      <c r="P8" s="18">
        <f t="shared" si="0"/>
        <v>3606.2360000000003</v>
      </c>
      <c r="Q8" s="18">
        <f t="shared" si="0"/>
        <v>2949.15</v>
      </c>
      <c r="R8" s="18">
        <f t="shared" si="0"/>
        <v>2884.0039999999999</v>
      </c>
      <c r="S8" s="18">
        <f t="shared" si="0"/>
        <v>2842.06</v>
      </c>
      <c r="T8" s="18">
        <f t="shared" si="0"/>
        <v>2616.7139999999999</v>
      </c>
      <c r="U8" s="18">
        <f t="shared" si="0"/>
        <v>3636.0499999999997</v>
      </c>
      <c r="V8" s="18">
        <f t="shared" si="0"/>
        <v>3597.8670000000002</v>
      </c>
      <c r="W8" s="18">
        <f t="shared" si="0"/>
        <v>3007.1800000000003</v>
      </c>
      <c r="X8" s="18">
        <f t="shared" si="0"/>
        <v>2892.9189999999999</v>
      </c>
      <c r="Y8" s="18">
        <f t="shared" si="0"/>
        <v>2252.62</v>
      </c>
      <c r="Z8" s="18">
        <f t="shared" si="0"/>
        <v>2616.7139999999999</v>
      </c>
      <c r="AA8" s="18">
        <f t="shared" si="0"/>
        <v>0</v>
      </c>
      <c r="AB8" s="18">
        <f t="shared" si="0"/>
        <v>3395.94</v>
      </c>
      <c r="AC8" s="18">
        <f t="shared" si="0"/>
        <v>0</v>
      </c>
      <c r="AD8" s="18">
        <f t="shared" si="0"/>
        <v>2855.0230000000001</v>
      </c>
      <c r="AE8" s="18">
        <f t="shared" si="0"/>
        <v>0</v>
      </c>
      <c r="AF8" s="18">
        <f t="shared" si="0"/>
        <v>3405.4549999999999</v>
      </c>
      <c r="AG8" s="18">
        <f t="shared" si="0"/>
        <v>0</v>
      </c>
      <c r="AH8" s="27"/>
      <c r="AI8" s="9"/>
    </row>
    <row r="9" spans="1:35" s="13" customFormat="1" ht="38.25" customHeight="1" x14ac:dyDescent="0.25">
      <c r="A9" s="54"/>
      <c r="B9" s="65"/>
      <c r="C9" s="22" t="s">
        <v>29</v>
      </c>
      <c r="D9" s="17">
        <f>D12+D15</f>
        <v>38477.398999999998</v>
      </c>
      <c r="E9" s="17">
        <f>J9+L9+N9+P9+R9+T9+V9+X9</f>
        <v>26204.267</v>
      </c>
      <c r="F9" s="17">
        <f>F12+F15</f>
        <v>22978.285</v>
      </c>
      <c r="G9" s="17">
        <f>G12+G15</f>
        <v>22978.285</v>
      </c>
      <c r="H9" s="17">
        <f>IFERROR(G9/D9*100,0)</f>
        <v>59.71891447236338</v>
      </c>
      <c r="I9" s="17">
        <f>IFERROR(G9/E9*100,0)</f>
        <v>87.689096588734955</v>
      </c>
      <c r="J9" s="19">
        <f>J12+J15</f>
        <v>4960.7370000000001</v>
      </c>
      <c r="K9" s="19">
        <f t="shared" ref="K9:AG9" si="1">K12+K15</f>
        <v>3013.3870000000002</v>
      </c>
      <c r="L9" s="19">
        <f t="shared" si="1"/>
        <v>3043.7200000000003</v>
      </c>
      <c r="M9" s="19">
        <f t="shared" si="1"/>
        <v>3001.2779999999998</v>
      </c>
      <c r="N9" s="19">
        <f t="shared" si="1"/>
        <v>2602.0700000000002</v>
      </c>
      <c r="O9" s="19">
        <f t="shared" si="1"/>
        <v>2276.56</v>
      </c>
      <c r="P9" s="19">
        <f t="shared" si="1"/>
        <v>3606.2360000000003</v>
      </c>
      <c r="Q9" s="19">
        <f t="shared" si="1"/>
        <v>2949.15</v>
      </c>
      <c r="R9" s="19">
        <f t="shared" si="1"/>
        <v>2884.0039999999999</v>
      </c>
      <c r="S9" s="19">
        <f t="shared" si="1"/>
        <v>2842.06</v>
      </c>
      <c r="T9" s="19">
        <f t="shared" si="1"/>
        <v>2616.7139999999999</v>
      </c>
      <c r="U9" s="19">
        <f t="shared" si="1"/>
        <v>3636.0499999999997</v>
      </c>
      <c r="V9" s="19">
        <f t="shared" si="1"/>
        <v>3597.8670000000002</v>
      </c>
      <c r="W9" s="19">
        <f t="shared" si="1"/>
        <v>3007.1800000000003</v>
      </c>
      <c r="X9" s="19">
        <f t="shared" si="1"/>
        <v>2892.9189999999999</v>
      </c>
      <c r="Y9" s="19">
        <f t="shared" si="1"/>
        <v>2252.62</v>
      </c>
      <c r="Z9" s="19">
        <f t="shared" si="1"/>
        <v>2616.7139999999999</v>
      </c>
      <c r="AA9" s="19">
        <f t="shared" si="1"/>
        <v>0</v>
      </c>
      <c r="AB9" s="19">
        <f t="shared" si="1"/>
        <v>3395.94</v>
      </c>
      <c r="AC9" s="19">
        <f t="shared" si="1"/>
        <v>0</v>
      </c>
      <c r="AD9" s="19">
        <f t="shared" si="1"/>
        <v>2855.0230000000001</v>
      </c>
      <c r="AE9" s="19">
        <f t="shared" si="1"/>
        <v>0</v>
      </c>
      <c r="AF9" s="19">
        <f t="shared" si="1"/>
        <v>3405.4549999999999</v>
      </c>
      <c r="AG9" s="19">
        <f t="shared" si="1"/>
        <v>0</v>
      </c>
      <c r="AH9" s="28"/>
      <c r="AI9" s="9"/>
    </row>
    <row r="10" spans="1:35" s="7" customFormat="1" ht="18.75" customHeight="1" x14ac:dyDescent="0.25">
      <c r="A10" s="26"/>
      <c r="B10" s="46" t="s">
        <v>30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8"/>
      <c r="AH10" s="24"/>
      <c r="AI10" s="9"/>
    </row>
    <row r="11" spans="1:35" s="8" customFormat="1" ht="55.5" customHeight="1" x14ac:dyDescent="0.25">
      <c r="A11" s="49" t="s">
        <v>31</v>
      </c>
      <c r="B11" s="51" t="s">
        <v>32</v>
      </c>
      <c r="C11" s="21" t="s">
        <v>28</v>
      </c>
      <c r="D11" s="16">
        <f>SUM(D12:D12)</f>
        <v>121.19500000000001</v>
      </c>
      <c r="E11" s="16">
        <f>SUM(E12:E12)</f>
        <v>70.677999999999997</v>
      </c>
      <c r="F11" s="16">
        <f>SUM(F12:F12)</f>
        <v>70.680000000000007</v>
      </c>
      <c r="G11" s="16">
        <f>SUM(G12:G12)</f>
        <v>70.680000000000007</v>
      </c>
      <c r="H11" s="16">
        <f>IFERROR(G11/D11*100,0)</f>
        <v>58.319237592309911</v>
      </c>
      <c r="I11" s="16">
        <f>IFERROR(G11/E11*100,0)</f>
        <v>100.00282973485386</v>
      </c>
      <c r="J11" s="18">
        <f t="shared" ref="J11:AG11" si="2">SUM(J12:J12)</f>
        <v>0</v>
      </c>
      <c r="K11" s="18">
        <f t="shared" si="2"/>
        <v>0</v>
      </c>
      <c r="L11" s="18">
        <f t="shared" si="2"/>
        <v>0</v>
      </c>
      <c r="M11" s="18">
        <f t="shared" si="2"/>
        <v>0</v>
      </c>
      <c r="N11" s="18">
        <f t="shared" si="2"/>
        <v>0</v>
      </c>
      <c r="O11" s="18">
        <f t="shared" si="2"/>
        <v>0</v>
      </c>
      <c r="P11" s="18">
        <f t="shared" si="2"/>
        <v>27.434000000000001</v>
      </c>
      <c r="Q11" s="18">
        <v>27.43</v>
      </c>
      <c r="R11" s="18">
        <f t="shared" si="2"/>
        <v>6.56</v>
      </c>
      <c r="S11" s="18">
        <f t="shared" si="2"/>
        <v>6.56</v>
      </c>
      <c r="T11" s="18">
        <f t="shared" si="2"/>
        <v>14.644</v>
      </c>
      <c r="U11" s="18">
        <f t="shared" si="2"/>
        <v>14.64</v>
      </c>
      <c r="V11" s="18">
        <f t="shared" si="2"/>
        <v>6.5650000000000004</v>
      </c>
      <c r="W11" s="18">
        <v>6.57</v>
      </c>
      <c r="X11" s="18">
        <f t="shared" si="2"/>
        <v>15.475</v>
      </c>
      <c r="Y11" s="18">
        <f t="shared" si="2"/>
        <v>15.48</v>
      </c>
      <c r="Z11" s="18">
        <f t="shared" si="2"/>
        <v>14.644</v>
      </c>
      <c r="AA11" s="18">
        <f t="shared" si="2"/>
        <v>0</v>
      </c>
      <c r="AB11" s="18">
        <f t="shared" si="2"/>
        <v>0</v>
      </c>
      <c r="AC11" s="18">
        <f t="shared" si="2"/>
        <v>0</v>
      </c>
      <c r="AD11" s="18">
        <f t="shared" si="2"/>
        <v>13.204000000000001</v>
      </c>
      <c r="AE11" s="18">
        <f t="shared" si="2"/>
        <v>0</v>
      </c>
      <c r="AF11" s="18">
        <f t="shared" si="2"/>
        <v>22.669</v>
      </c>
      <c r="AG11" s="18">
        <f t="shared" si="2"/>
        <v>0</v>
      </c>
      <c r="AH11" s="44" t="s">
        <v>38</v>
      </c>
      <c r="AI11" s="9"/>
    </row>
    <row r="12" spans="1:35" s="7" customFormat="1" ht="94.5" customHeight="1" x14ac:dyDescent="0.25">
      <c r="A12" s="50"/>
      <c r="B12" s="52"/>
      <c r="C12" s="22" t="s">
        <v>29</v>
      </c>
      <c r="D12" s="17">
        <f>SUM(J12,L12,N12,P12,R12,T12,V12,X12,Z12,AB12,AD12,AF12)</f>
        <v>121.19500000000001</v>
      </c>
      <c r="E12" s="17">
        <f>J12+L12+N12+P12+R12+T12+V12+X12</f>
        <v>70.677999999999997</v>
      </c>
      <c r="F12" s="17">
        <f>G12</f>
        <v>70.680000000000007</v>
      </c>
      <c r="G12" s="17">
        <f>SUM(K12,M12,O12,Q12,S12,U12,W12,Y12,AA12,AC12,AE12,AG12)</f>
        <v>70.680000000000007</v>
      </c>
      <c r="H12" s="17">
        <f>IFERROR(G12/D12*100,0)</f>
        <v>58.319237592309911</v>
      </c>
      <c r="I12" s="17">
        <f>IFERROR(G12/E12*100,0)</f>
        <v>100.00282973485386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27.434000000000001</v>
      </c>
      <c r="Q12" s="19">
        <v>27.43</v>
      </c>
      <c r="R12" s="19">
        <v>6.56</v>
      </c>
      <c r="S12" s="19">
        <v>6.56</v>
      </c>
      <c r="T12" s="19">
        <v>14.644</v>
      </c>
      <c r="U12" s="19">
        <v>14.64</v>
      </c>
      <c r="V12" s="19">
        <v>6.5650000000000004</v>
      </c>
      <c r="W12" s="19">
        <v>6.57</v>
      </c>
      <c r="X12" s="19">
        <v>15.475</v>
      </c>
      <c r="Y12" s="19">
        <v>15.48</v>
      </c>
      <c r="Z12" s="19">
        <v>14.644</v>
      </c>
      <c r="AA12" s="19">
        <v>0</v>
      </c>
      <c r="AB12" s="19">
        <v>0</v>
      </c>
      <c r="AC12" s="19">
        <v>0</v>
      </c>
      <c r="AD12" s="19">
        <v>13.204000000000001</v>
      </c>
      <c r="AE12" s="19">
        <v>0</v>
      </c>
      <c r="AF12" s="19">
        <v>22.669</v>
      </c>
      <c r="AG12" s="19">
        <v>0</v>
      </c>
      <c r="AH12" s="45"/>
      <c r="AI12" s="9"/>
    </row>
    <row r="13" spans="1:35" s="7" customFormat="1" ht="21" customHeight="1" x14ac:dyDescent="0.25">
      <c r="A13" s="23"/>
      <c r="B13" s="46" t="s">
        <v>33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8"/>
      <c r="AH13" s="24"/>
      <c r="AI13" s="9"/>
    </row>
    <row r="14" spans="1:35" s="8" customFormat="1" ht="47.25" customHeight="1" x14ac:dyDescent="0.25">
      <c r="A14" s="49" t="s">
        <v>34</v>
      </c>
      <c r="B14" s="51" t="s">
        <v>35</v>
      </c>
      <c r="C14" s="21" t="s">
        <v>28</v>
      </c>
      <c r="D14" s="16">
        <f>SUM(D15:D15)</f>
        <v>38356.203999999998</v>
      </c>
      <c r="E14" s="16">
        <f>SUM(E15:E15)</f>
        <v>26133.589</v>
      </c>
      <c r="F14" s="16">
        <f>SUM(F15:F15)</f>
        <v>22907.605</v>
      </c>
      <c r="G14" s="16">
        <f>SUM(G15:G15)</f>
        <v>22907.605</v>
      </c>
      <c r="H14" s="16">
        <f t="shared" ref="H14:H19" si="3">IFERROR(G14/D14*100,0)</f>
        <v>59.723337064324724</v>
      </c>
      <c r="I14" s="16">
        <f t="shared" ref="I14:I19" si="4">IFERROR(G14/E14*100,0)</f>
        <v>87.655794234768138</v>
      </c>
      <c r="J14" s="18">
        <f t="shared" ref="J14:AG14" si="5">SUM(J15:J15)</f>
        <v>4960.7370000000001</v>
      </c>
      <c r="K14" s="18">
        <f t="shared" si="5"/>
        <v>3013.3870000000002</v>
      </c>
      <c r="L14" s="18">
        <f t="shared" si="5"/>
        <v>3043.7200000000003</v>
      </c>
      <c r="M14" s="18">
        <f t="shared" si="5"/>
        <v>3001.2779999999998</v>
      </c>
      <c r="N14" s="18">
        <f t="shared" si="5"/>
        <v>2602.0700000000002</v>
      </c>
      <c r="O14" s="18">
        <f t="shared" si="5"/>
        <v>2276.56</v>
      </c>
      <c r="P14" s="18">
        <f t="shared" si="5"/>
        <v>3578.8020000000001</v>
      </c>
      <c r="Q14" s="18">
        <f t="shared" si="5"/>
        <v>2921.7200000000003</v>
      </c>
      <c r="R14" s="18">
        <f t="shared" si="5"/>
        <v>2877.444</v>
      </c>
      <c r="S14" s="18">
        <f t="shared" si="5"/>
        <v>2835.5</v>
      </c>
      <c r="T14" s="18">
        <f t="shared" si="5"/>
        <v>2602.0700000000002</v>
      </c>
      <c r="U14" s="18">
        <f t="shared" si="5"/>
        <v>3621.41</v>
      </c>
      <c r="V14" s="18">
        <f t="shared" si="5"/>
        <v>3591.3020000000001</v>
      </c>
      <c r="W14" s="18">
        <f t="shared" si="5"/>
        <v>3000.61</v>
      </c>
      <c r="X14" s="18">
        <f t="shared" si="5"/>
        <v>2877.444</v>
      </c>
      <c r="Y14" s="18">
        <f t="shared" si="5"/>
        <v>2237.14</v>
      </c>
      <c r="Z14" s="18">
        <f t="shared" si="5"/>
        <v>2602.0700000000002</v>
      </c>
      <c r="AA14" s="18">
        <f t="shared" si="5"/>
        <v>0</v>
      </c>
      <c r="AB14" s="18">
        <f t="shared" si="5"/>
        <v>3395.94</v>
      </c>
      <c r="AC14" s="18">
        <f t="shared" si="5"/>
        <v>0</v>
      </c>
      <c r="AD14" s="18">
        <f t="shared" si="5"/>
        <v>2841.819</v>
      </c>
      <c r="AE14" s="18">
        <f t="shared" si="5"/>
        <v>0</v>
      </c>
      <c r="AF14" s="18">
        <f t="shared" si="5"/>
        <v>3382.7860000000001</v>
      </c>
      <c r="AG14" s="18">
        <f t="shared" si="5"/>
        <v>0</v>
      </c>
      <c r="AH14" s="44"/>
      <c r="AI14" s="9"/>
    </row>
    <row r="15" spans="1:35" s="7" customFormat="1" ht="42" customHeight="1" x14ac:dyDescent="0.25">
      <c r="A15" s="50"/>
      <c r="B15" s="52"/>
      <c r="C15" s="22" t="s">
        <v>29</v>
      </c>
      <c r="D15" s="17">
        <f>SUM(J15,L15,N15,P15,R15,T15,V15,X15,Z15,AB15,AD15,AF15)</f>
        <v>38356.203999999998</v>
      </c>
      <c r="E15" s="17">
        <f>J15+L15+N15+P15+R15+T15+V15+X15</f>
        <v>26133.589</v>
      </c>
      <c r="F15" s="17">
        <f>G15</f>
        <v>22907.605</v>
      </c>
      <c r="G15" s="17">
        <f t="shared" ref="G15" si="6">SUM(K15,M15,O15,Q15,S15,U15,W15,Y15,AA15,AC15,AE15,AG15)</f>
        <v>22907.605</v>
      </c>
      <c r="H15" s="17">
        <f t="shared" si="3"/>
        <v>59.723337064324724</v>
      </c>
      <c r="I15" s="17">
        <f t="shared" si="4"/>
        <v>87.655794234768138</v>
      </c>
      <c r="J15" s="19">
        <f>J17+J19</f>
        <v>4960.7370000000001</v>
      </c>
      <c r="K15" s="19">
        <f>K17+K19</f>
        <v>3013.3870000000002</v>
      </c>
      <c r="L15" s="19">
        <f>L17+L19</f>
        <v>3043.7200000000003</v>
      </c>
      <c r="M15" s="19">
        <f>M17+M19</f>
        <v>3001.2779999999998</v>
      </c>
      <c r="N15" s="19">
        <f>N17+N19</f>
        <v>2602.0700000000002</v>
      </c>
      <c r="O15" s="19">
        <f t="shared" ref="O15:AG15" si="7">O17+O19</f>
        <v>2276.56</v>
      </c>
      <c r="P15" s="19">
        <f t="shared" si="7"/>
        <v>3578.8020000000001</v>
      </c>
      <c r="Q15" s="19">
        <f t="shared" si="7"/>
        <v>2921.7200000000003</v>
      </c>
      <c r="R15" s="19">
        <f t="shared" si="7"/>
        <v>2877.444</v>
      </c>
      <c r="S15" s="19">
        <f t="shared" si="7"/>
        <v>2835.5</v>
      </c>
      <c r="T15" s="19">
        <f t="shared" si="7"/>
        <v>2602.0700000000002</v>
      </c>
      <c r="U15" s="19">
        <f t="shared" si="7"/>
        <v>3621.41</v>
      </c>
      <c r="V15" s="19">
        <f t="shared" si="7"/>
        <v>3591.3020000000001</v>
      </c>
      <c r="W15" s="19">
        <f t="shared" si="7"/>
        <v>3000.61</v>
      </c>
      <c r="X15" s="19">
        <f t="shared" si="7"/>
        <v>2877.444</v>
      </c>
      <c r="Y15" s="19">
        <f t="shared" si="7"/>
        <v>2237.14</v>
      </c>
      <c r="Z15" s="19">
        <f t="shared" si="7"/>
        <v>2602.0700000000002</v>
      </c>
      <c r="AA15" s="19">
        <f t="shared" si="7"/>
        <v>0</v>
      </c>
      <c r="AB15" s="19">
        <f t="shared" si="7"/>
        <v>3395.94</v>
      </c>
      <c r="AC15" s="19">
        <f t="shared" si="7"/>
        <v>0</v>
      </c>
      <c r="AD15" s="19">
        <f t="shared" si="7"/>
        <v>2841.819</v>
      </c>
      <c r="AE15" s="19">
        <f t="shared" si="7"/>
        <v>0</v>
      </c>
      <c r="AF15" s="19">
        <f t="shared" si="7"/>
        <v>3382.7860000000001</v>
      </c>
      <c r="AG15" s="19">
        <f t="shared" si="7"/>
        <v>0</v>
      </c>
      <c r="AH15" s="45"/>
      <c r="AI15" s="9"/>
    </row>
    <row r="16" spans="1:35" s="8" customFormat="1" ht="34.5" customHeight="1" x14ac:dyDescent="0.25">
      <c r="A16" s="53"/>
      <c r="B16" s="55" t="s">
        <v>36</v>
      </c>
      <c r="C16" s="21" t="s">
        <v>28</v>
      </c>
      <c r="D16" s="16">
        <f>D17</f>
        <v>29563.403999999999</v>
      </c>
      <c r="E16" s="16">
        <f>E17</f>
        <v>20083.436999999998</v>
      </c>
      <c r="F16" s="16">
        <f t="shared" ref="F16" si="8">F17</f>
        <v>17618.506000000001</v>
      </c>
      <c r="G16" s="16">
        <f>G17</f>
        <v>17618.506000000001</v>
      </c>
      <c r="H16" s="16">
        <f t="shared" si="3"/>
        <v>59.595660905625081</v>
      </c>
      <c r="I16" s="16">
        <f t="shared" si="4"/>
        <v>87.726548000723199</v>
      </c>
      <c r="J16" s="18">
        <f>J17</f>
        <v>3820.712</v>
      </c>
      <c r="K16" s="18">
        <f t="shared" ref="K16:AG16" si="9">K17</f>
        <v>2323.788</v>
      </c>
      <c r="L16" s="18">
        <f t="shared" si="9"/>
        <v>2309.951</v>
      </c>
      <c r="M16" s="18">
        <f t="shared" si="9"/>
        <v>2205.0079999999998</v>
      </c>
      <c r="N16" s="18">
        <f t="shared" si="9"/>
        <v>2008.4010000000001</v>
      </c>
      <c r="O16" s="18">
        <f t="shared" si="9"/>
        <v>1722.44</v>
      </c>
      <c r="P16" s="18">
        <v>2749.21</v>
      </c>
      <c r="Q16" s="18">
        <f>Q17</f>
        <v>2342.84</v>
      </c>
      <c r="R16" s="18">
        <f t="shared" si="9"/>
        <v>2212.5259999999998</v>
      </c>
      <c r="S16" s="18">
        <f t="shared" si="9"/>
        <v>2062.5</v>
      </c>
      <c r="T16" s="18">
        <f t="shared" si="9"/>
        <v>2008.4010000000001</v>
      </c>
      <c r="U16" s="18">
        <f t="shared" si="9"/>
        <v>2869.96</v>
      </c>
      <c r="V16" s="18">
        <f t="shared" si="9"/>
        <v>2761.71</v>
      </c>
      <c r="W16" s="18">
        <f t="shared" si="9"/>
        <v>2554.5</v>
      </c>
      <c r="X16" s="18">
        <f t="shared" si="9"/>
        <v>2212.5259999999998</v>
      </c>
      <c r="Y16" s="18">
        <f>Y17</f>
        <v>1537.47</v>
      </c>
      <c r="Z16" s="18">
        <f t="shared" si="9"/>
        <v>2008.4010000000001</v>
      </c>
      <c r="AA16" s="18">
        <f t="shared" si="9"/>
        <v>0</v>
      </c>
      <c r="AB16" s="18">
        <f t="shared" si="9"/>
        <v>2684.31</v>
      </c>
      <c r="AC16" s="18">
        <f t="shared" si="9"/>
        <v>0</v>
      </c>
      <c r="AD16" s="18">
        <f t="shared" si="9"/>
        <v>2212.5259999999998</v>
      </c>
      <c r="AE16" s="18">
        <f t="shared" si="9"/>
        <v>0</v>
      </c>
      <c r="AF16" s="18">
        <f>AF17</f>
        <v>2574.73</v>
      </c>
      <c r="AG16" s="18">
        <f t="shared" si="9"/>
        <v>0</v>
      </c>
      <c r="AH16" s="44" t="s">
        <v>39</v>
      </c>
      <c r="AI16" s="9"/>
    </row>
    <row r="17" spans="1:35" s="7" customFormat="1" ht="39.75" customHeight="1" x14ac:dyDescent="0.25">
      <c r="A17" s="54"/>
      <c r="B17" s="56"/>
      <c r="C17" s="22" t="s">
        <v>29</v>
      </c>
      <c r="D17" s="17">
        <f>SUM(J17,L17,N17,P17,R17,T17,V17,X17,Z17,AB17,AD17,AF17)</f>
        <v>29563.403999999999</v>
      </c>
      <c r="E17" s="17">
        <f>J17+L17+N17+P17+R17+T17+V17+X17</f>
        <v>20083.436999999998</v>
      </c>
      <c r="F17" s="17">
        <f>G17</f>
        <v>17618.506000000001</v>
      </c>
      <c r="G17" s="17">
        <f>SUM(K17,M17,O17,Q17,S17,U17,W17,Y17,AA17,AC17,AE17,AG17)</f>
        <v>17618.506000000001</v>
      </c>
      <c r="H17" s="17">
        <f t="shared" si="3"/>
        <v>59.595660905625081</v>
      </c>
      <c r="I17" s="17">
        <f t="shared" si="4"/>
        <v>87.726548000723199</v>
      </c>
      <c r="J17" s="19">
        <v>3820.712</v>
      </c>
      <c r="K17" s="19">
        <v>2323.788</v>
      </c>
      <c r="L17" s="19">
        <v>2309.951</v>
      </c>
      <c r="M17" s="19">
        <v>2205.0079999999998</v>
      </c>
      <c r="N17" s="19">
        <v>2008.4010000000001</v>
      </c>
      <c r="O17" s="19">
        <v>1722.44</v>
      </c>
      <c r="P17" s="19">
        <v>2749.21</v>
      </c>
      <c r="Q17" s="19">
        <v>2342.84</v>
      </c>
      <c r="R17" s="19">
        <v>2212.5259999999998</v>
      </c>
      <c r="S17" s="19">
        <v>2062.5</v>
      </c>
      <c r="T17" s="19">
        <v>2008.4010000000001</v>
      </c>
      <c r="U17" s="19">
        <v>2869.96</v>
      </c>
      <c r="V17" s="19">
        <v>2761.71</v>
      </c>
      <c r="W17" s="19">
        <v>2554.5</v>
      </c>
      <c r="X17" s="19">
        <v>2212.5259999999998</v>
      </c>
      <c r="Y17" s="19">
        <v>1537.47</v>
      </c>
      <c r="Z17" s="19">
        <v>2008.4010000000001</v>
      </c>
      <c r="AA17" s="19">
        <v>0</v>
      </c>
      <c r="AB17" s="19">
        <v>2684.31</v>
      </c>
      <c r="AC17" s="19">
        <v>0</v>
      </c>
      <c r="AD17" s="19">
        <v>2212.5259999999998</v>
      </c>
      <c r="AE17" s="19">
        <v>0</v>
      </c>
      <c r="AF17" s="19">
        <v>2574.73</v>
      </c>
      <c r="AG17" s="19">
        <v>0</v>
      </c>
      <c r="AH17" s="45"/>
      <c r="AI17" s="9"/>
    </row>
    <row r="18" spans="1:35" s="8" customFormat="1" ht="35.25" customHeight="1" x14ac:dyDescent="0.25">
      <c r="A18" s="53"/>
      <c r="B18" s="55" t="s">
        <v>37</v>
      </c>
      <c r="C18" s="21" t="s">
        <v>28</v>
      </c>
      <c r="D18" s="16">
        <f>D19</f>
        <v>8792.7999999999993</v>
      </c>
      <c r="E18" s="16">
        <f>E19</f>
        <v>6050.152</v>
      </c>
      <c r="F18" s="16">
        <f t="shared" ref="F18:G18" si="10">F19</f>
        <v>5289.0990000000002</v>
      </c>
      <c r="G18" s="16">
        <f t="shared" si="10"/>
        <v>5289.0990000000002</v>
      </c>
      <c r="H18" s="16">
        <f t="shared" si="3"/>
        <v>60.152613501956154</v>
      </c>
      <c r="I18" s="16">
        <f t="shared" si="4"/>
        <v>87.420927606446924</v>
      </c>
      <c r="J18" s="18">
        <f>J19</f>
        <v>1140.0250000000001</v>
      </c>
      <c r="K18" s="18">
        <f t="shared" ref="K18:AG18" si="11">K19</f>
        <v>689.59900000000005</v>
      </c>
      <c r="L18" s="34">
        <f t="shared" si="11"/>
        <v>733.76900000000001</v>
      </c>
      <c r="M18" s="34">
        <f t="shared" si="11"/>
        <v>796.27</v>
      </c>
      <c r="N18" s="34">
        <f t="shared" si="11"/>
        <v>593.66899999999998</v>
      </c>
      <c r="O18" s="34">
        <f t="shared" si="11"/>
        <v>554.12</v>
      </c>
      <c r="P18" s="18">
        <f t="shared" si="11"/>
        <v>829.59199999999998</v>
      </c>
      <c r="Q18" s="18">
        <f t="shared" si="11"/>
        <v>578.88</v>
      </c>
      <c r="R18" s="18">
        <f t="shared" si="11"/>
        <v>664.91800000000001</v>
      </c>
      <c r="S18" s="18">
        <f t="shared" si="11"/>
        <v>773</v>
      </c>
      <c r="T18" s="18">
        <f t="shared" si="11"/>
        <v>593.66899999999998</v>
      </c>
      <c r="U18" s="18">
        <f t="shared" si="11"/>
        <v>751.45</v>
      </c>
      <c r="V18" s="18">
        <f t="shared" si="11"/>
        <v>829.59199999999998</v>
      </c>
      <c r="W18" s="18">
        <v>446.11</v>
      </c>
      <c r="X18" s="18">
        <f t="shared" si="11"/>
        <v>664.91800000000001</v>
      </c>
      <c r="Y18" s="18">
        <f>Y19</f>
        <v>699.67</v>
      </c>
      <c r="Z18" s="18">
        <f t="shared" si="11"/>
        <v>593.66899999999998</v>
      </c>
      <c r="AA18" s="18">
        <f t="shared" si="11"/>
        <v>0</v>
      </c>
      <c r="AB18" s="18">
        <f t="shared" si="11"/>
        <v>711.63</v>
      </c>
      <c r="AC18" s="18">
        <f t="shared" si="11"/>
        <v>0</v>
      </c>
      <c r="AD18" s="18">
        <f t="shared" si="11"/>
        <v>629.29300000000001</v>
      </c>
      <c r="AE18" s="18">
        <f t="shared" si="11"/>
        <v>0</v>
      </c>
      <c r="AF18" s="18">
        <f t="shared" si="11"/>
        <v>808.05600000000004</v>
      </c>
      <c r="AG18" s="18">
        <f t="shared" si="11"/>
        <v>0</v>
      </c>
      <c r="AH18" s="44" t="s">
        <v>39</v>
      </c>
      <c r="AI18" s="9"/>
    </row>
    <row r="19" spans="1:35" s="7" customFormat="1" ht="40.5" customHeight="1" x14ac:dyDescent="0.25">
      <c r="A19" s="54"/>
      <c r="B19" s="56"/>
      <c r="C19" s="22" t="s">
        <v>29</v>
      </c>
      <c r="D19" s="17">
        <f>SUM(J19,L19,N19,P19,R19,T19,V19,X19,Z19,AB19,AD19,AF19)</f>
        <v>8792.7999999999993</v>
      </c>
      <c r="E19" s="17">
        <f>J19+L19+N19+P19+R19+T19+V19+X19</f>
        <v>6050.152</v>
      </c>
      <c r="F19" s="17">
        <f>G19</f>
        <v>5289.0990000000002</v>
      </c>
      <c r="G19" s="17">
        <f>SUM(K19,M19,O19,Q19,S19,U19,W19,Y19,AA19,AC19,AE19,AG19)</f>
        <v>5289.0990000000002</v>
      </c>
      <c r="H19" s="17">
        <f t="shared" si="3"/>
        <v>60.152613501956154</v>
      </c>
      <c r="I19" s="17">
        <f t="shared" si="4"/>
        <v>87.420927606446924</v>
      </c>
      <c r="J19" s="19">
        <v>1140.0250000000001</v>
      </c>
      <c r="K19" s="19">
        <v>689.59900000000005</v>
      </c>
      <c r="L19" s="35">
        <v>733.76900000000001</v>
      </c>
      <c r="M19" s="35">
        <v>796.27</v>
      </c>
      <c r="N19" s="35">
        <v>593.66899999999998</v>
      </c>
      <c r="O19" s="35">
        <v>554.12</v>
      </c>
      <c r="P19" s="19">
        <v>829.59199999999998</v>
      </c>
      <c r="Q19" s="19">
        <v>578.88</v>
      </c>
      <c r="R19" s="19">
        <v>664.91800000000001</v>
      </c>
      <c r="S19" s="19">
        <v>773</v>
      </c>
      <c r="T19" s="19">
        <v>593.66899999999998</v>
      </c>
      <c r="U19" s="19">
        <v>751.45</v>
      </c>
      <c r="V19" s="19">
        <v>829.59199999999998</v>
      </c>
      <c r="W19" s="19">
        <v>446.11</v>
      </c>
      <c r="X19" s="19">
        <v>664.91800000000001</v>
      </c>
      <c r="Y19" s="19">
        <v>699.67</v>
      </c>
      <c r="Z19" s="19">
        <v>593.66899999999998</v>
      </c>
      <c r="AA19" s="19">
        <v>0</v>
      </c>
      <c r="AB19" s="19">
        <v>711.63</v>
      </c>
      <c r="AC19" s="19">
        <v>0</v>
      </c>
      <c r="AD19" s="19">
        <v>629.29300000000001</v>
      </c>
      <c r="AE19" s="19">
        <v>0</v>
      </c>
      <c r="AF19" s="19">
        <v>808.05600000000004</v>
      </c>
      <c r="AG19" s="19">
        <v>0</v>
      </c>
      <c r="AH19" s="45"/>
      <c r="AI19" s="9"/>
    </row>
    <row r="20" spans="1:35" x14ac:dyDescent="0.25">
      <c r="V20" s="13"/>
      <c r="W20" s="13"/>
      <c r="AI20" s="9"/>
    </row>
    <row r="21" spans="1:35" x14ac:dyDescent="0.25">
      <c r="D21" s="41"/>
      <c r="Y21" s="43"/>
    </row>
    <row r="22" spans="1:35" x14ac:dyDescent="0.25">
      <c r="C22" s="12"/>
      <c r="F22" s="11"/>
      <c r="G22" s="11"/>
      <c r="Q22" s="43"/>
      <c r="Y22" s="43"/>
    </row>
    <row r="23" spans="1:35" x14ac:dyDescent="0.25">
      <c r="Q23" s="43"/>
      <c r="R23" s="43"/>
      <c r="Y23" s="43"/>
    </row>
    <row r="24" spans="1:35" x14ac:dyDescent="0.25">
      <c r="D24" s="41"/>
      <c r="H24" s="11"/>
      <c r="Q24" s="43"/>
      <c r="R24" s="43"/>
    </row>
    <row r="25" spans="1:35" x14ac:dyDescent="0.25">
      <c r="F25" s="11"/>
      <c r="Q25" s="43"/>
      <c r="R25" s="43"/>
    </row>
    <row r="26" spans="1:35" x14ac:dyDescent="0.25">
      <c r="Q26" s="43"/>
      <c r="R26" s="43"/>
    </row>
    <row r="27" spans="1:35" x14ac:dyDescent="0.25">
      <c r="Q27" s="43"/>
      <c r="R27" s="43"/>
    </row>
    <row r="28" spans="1:35" x14ac:dyDescent="0.25">
      <c r="Q28" s="43"/>
      <c r="R28" s="43"/>
    </row>
    <row r="29" spans="1:35" x14ac:dyDescent="0.25">
      <c r="Q29" s="43"/>
      <c r="R29" s="43"/>
    </row>
    <row r="32" spans="1:35" x14ac:dyDescent="0.25">
      <c r="F32" s="20"/>
    </row>
  </sheetData>
  <mergeCells count="39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L4:M5"/>
    <mergeCell ref="N4:O5"/>
    <mergeCell ref="P4:Q5"/>
    <mergeCell ref="R4:S5"/>
    <mergeCell ref="J4:K5"/>
    <mergeCell ref="T4:U5"/>
    <mergeCell ref="A18:A19"/>
    <mergeCell ref="B18:B19"/>
    <mergeCell ref="AH4:AH6"/>
    <mergeCell ref="A8:A9"/>
    <mergeCell ref="B8:B9"/>
    <mergeCell ref="B10:AG10"/>
    <mergeCell ref="A11:A12"/>
    <mergeCell ref="B11:B12"/>
    <mergeCell ref="AH11:AH12"/>
    <mergeCell ref="V4:W5"/>
    <mergeCell ref="X4:Y5"/>
    <mergeCell ref="Z4:AA5"/>
    <mergeCell ref="AB4:AC5"/>
    <mergeCell ref="AD4:AE5"/>
    <mergeCell ref="AF4:AG5"/>
    <mergeCell ref="AH16:AH17"/>
    <mergeCell ref="AH18:AH19"/>
    <mergeCell ref="B13:AG13"/>
    <mergeCell ref="A14:A15"/>
    <mergeCell ref="B14:B15"/>
    <mergeCell ref="A16:A17"/>
    <mergeCell ref="B16:B17"/>
    <mergeCell ref="AH14:A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Карачанская Елена Николаевна</cp:lastModifiedBy>
  <dcterms:created xsi:type="dcterms:W3CDTF">2026-02-04T12:22:08Z</dcterms:created>
  <dcterms:modified xsi:type="dcterms:W3CDTF">2026-09-04T05:43:17Z</dcterms:modified>
</cp:coreProperties>
</file>