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УМИ\ECONOM\!ОФЭОиК\ОТЧЕТЫ\РАСХОДЫ\2025 год\ЕЖЕМЕСЯЧНЫЕ\до 5 числа Сетевой график\"/>
    </mc:Choice>
  </mc:AlternateContent>
  <bookViews>
    <workbookView xWindow="0" yWindow="0" windowWidth="28800" windowHeight="11700"/>
  </bookViews>
  <sheets>
    <sheet name="февраль" sheetId="1" r:id="rId1"/>
    <sheet name="Лист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5" i="1"/>
  <c r="E19" i="1" l="1"/>
  <c r="E16" i="1"/>
  <c r="F13" i="1"/>
  <c r="E13" i="1"/>
  <c r="I9" i="1"/>
  <c r="H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G10" i="1"/>
  <c r="J10" i="1"/>
  <c r="J8" i="1" s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G9" i="1"/>
  <c r="J9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F10" i="1" s="1"/>
  <c r="AG14" i="1"/>
  <c r="J14" i="1"/>
  <c r="K13" i="1"/>
  <c r="L13" i="1"/>
  <c r="M13" i="1"/>
  <c r="N13" i="1"/>
  <c r="D13" i="1" s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F9" i="1" s="1"/>
  <c r="AG13" i="1"/>
  <c r="J13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G12" i="1"/>
  <c r="J12" i="1"/>
  <c r="D14" i="1"/>
  <c r="J15" i="1"/>
  <c r="G20" i="1"/>
  <c r="G19" i="1"/>
  <c r="E20" i="1"/>
  <c r="E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J18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F12" i="1" s="1"/>
  <c r="AG15" i="1"/>
  <c r="G17" i="1"/>
  <c r="I17" i="1" s="1"/>
  <c r="F17" i="1"/>
  <c r="E17" i="1"/>
  <c r="D17" i="1"/>
  <c r="G16" i="1"/>
  <c r="F16" i="1"/>
  <c r="I16" i="1"/>
  <c r="D16" i="1"/>
  <c r="G15" i="1"/>
  <c r="I15" i="1" s="1"/>
  <c r="F15" i="1"/>
  <c r="E15" i="1"/>
  <c r="D15" i="1" l="1"/>
  <c r="H16" i="1"/>
  <c r="H17" i="1"/>
  <c r="E34" i="1"/>
  <c r="N28" i="1"/>
  <c r="N27" i="1" s="1"/>
  <c r="J28" i="1"/>
  <c r="J27" i="1" s="1"/>
  <c r="E10" i="1"/>
  <c r="F20" i="1"/>
  <c r="F19" i="1"/>
  <c r="G14" i="1"/>
  <c r="E14" i="1"/>
  <c r="D20" i="1"/>
  <c r="G36" i="1"/>
  <c r="F36" i="1" s="1"/>
  <c r="E36" i="1"/>
  <c r="D36" i="1"/>
  <c r="E32" i="1"/>
  <c r="E30" i="1"/>
  <c r="E25" i="1"/>
  <c r="D19" i="1"/>
  <c r="G10" i="1" l="1"/>
  <c r="F10" i="1" s="1"/>
  <c r="H20" i="1"/>
  <c r="I14" i="1"/>
  <c r="I20" i="1"/>
  <c r="D10" i="1"/>
  <c r="F18" i="1"/>
  <c r="G18" i="1"/>
  <c r="D18" i="1"/>
  <c r="F14" i="1"/>
  <c r="H14" i="1"/>
  <c r="I36" i="1"/>
  <c r="F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E35" i="1"/>
  <c r="D35" i="1"/>
  <c r="G34" i="1"/>
  <c r="F34" i="1" s="1"/>
  <c r="F33" i="1" s="1"/>
  <c r="D34" i="1"/>
  <c r="D33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E33" i="1"/>
  <c r="G32" i="1"/>
  <c r="F32" i="1" s="1"/>
  <c r="F31" i="1" s="1"/>
  <c r="E31" i="1"/>
  <c r="D32" i="1"/>
  <c r="D31" i="1" s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G30" i="1"/>
  <c r="F30" i="1" s="1"/>
  <c r="F29" i="1" s="1"/>
  <c r="E29" i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AG28" i="1"/>
  <c r="AG27" i="1" s="1"/>
  <c r="AF28" i="1"/>
  <c r="AF27" i="1" s="1"/>
  <c r="AE28" i="1"/>
  <c r="AD28" i="1"/>
  <c r="AC28" i="1"/>
  <c r="AC27" i="1" s="1"/>
  <c r="AB28" i="1"/>
  <c r="AB27" i="1" s="1"/>
  <c r="AA28" i="1"/>
  <c r="Z28" i="1"/>
  <c r="Z27" i="1" s="1"/>
  <c r="Y28" i="1"/>
  <c r="Y27" i="1" s="1"/>
  <c r="X28" i="1"/>
  <c r="X27" i="1" s="1"/>
  <c r="W28" i="1"/>
  <c r="W27" i="1" s="1"/>
  <c r="V28" i="1"/>
  <c r="V27" i="1" s="1"/>
  <c r="U28" i="1"/>
  <c r="U27" i="1" s="1"/>
  <c r="T28" i="1"/>
  <c r="T27" i="1" s="1"/>
  <c r="S28" i="1"/>
  <c r="S27" i="1" s="1"/>
  <c r="R28" i="1"/>
  <c r="Q28" i="1"/>
  <c r="Q27" i="1" s="1"/>
  <c r="P28" i="1"/>
  <c r="P27" i="1" s="1"/>
  <c r="O28" i="1"/>
  <c r="O27" i="1" s="1"/>
  <c r="M28" i="1"/>
  <c r="L28" i="1"/>
  <c r="L27" i="1" s="1"/>
  <c r="K28" i="1"/>
  <c r="K27" i="1" s="1"/>
  <c r="AA27" i="1"/>
  <c r="R27" i="1"/>
  <c r="G25" i="1"/>
  <c r="F25" i="1" s="1"/>
  <c r="F24" i="1" s="1"/>
  <c r="E24" i="1"/>
  <c r="D25" i="1"/>
  <c r="D24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G22" i="1" s="1"/>
  <c r="AF23" i="1"/>
  <c r="AF22" i="1" s="1"/>
  <c r="AE23" i="1"/>
  <c r="AD23" i="1"/>
  <c r="AC23" i="1"/>
  <c r="AC22" i="1" s="1"/>
  <c r="AB23" i="1"/>
  <c r="AB22" i="1" s="1"/>
  <c r="AA23" i="1"/>
  <c r="Z23" i="1"/>
  <c r="Z22" i="1" s="1"/>
  <c r="Y23" i="1"/>
  <c r="Y22" i="1" s="1"/>
  <c r="X23" i="1"/>
  <c r="X22" i="1" s="1"/>
  <c r="W23" i="1"/>
  <c r="V23" i="1"/>
  <c r="U23" i="1"/>
  <c r="U22" i="1" s="1"/>
  <c r="T23" i="1"/>
  <c r="T22" i="1" s="1"/>
  <c r="S23" i="1"/>
  <c r="R23" i="1"/>
  <c r="R22" i="1" s="1"/>
  <c r="Q23" i="1"/>
  <c r="Q22" i="1" s="1"/>
  <c r="P23" i="1"/>
  <c r="P22" i="1" s="1"/>
  <c r="O23" i="1"/>
  <c r="N23" i="1"/>
  <c r="N22" i="1" s="1"/>
  <c r="M23" i="1"/>
  <c r="L23" i="1"/>
  <c r="L22" i="1" s="1"/>
  <c r="K23" i="1"/>
  <c r="K22" i="1" s="1"/>
  <c r="J23" i="1"/>
  <c r="E23" i="1"/>
  <c r="E22" i="1" s="1"/>
  <c r="AE22" i="1"/>
  <c r="AD22" i="1"/>
  <c r="AA22" i="1"/>
  <c r="W22" i="1"/>
  <c r="S22" i="1"/>
  <c r="O22" i="1"/>
  <c r="J22" i="1"/>
  <c r="AD8" i="1"/>
  <c r="N8" i="1"/>
  <c r="K8" i="1"/>
  <c r="AA8" i="1"/>
  <c r="O8" i="1"/>
  <c r="D12" i="1" l="1"/>
  <c r="S8" i="1"/>
  <c r="R8" i="1"/>
  <c r="Z8" i="1"/>
  <c r="W8" i="1"/>
  <c r="E28" i="1"/>
  <c r="E27" i="1" s="1"/>
  <c r="AE27" i="1"/>
  <c r="AE8" i="1" s="1"/>
  <c r="I30" i="1"/>
  <c r="AD27" i="1"/>
  <c r="D27" i="1" s="1"/>
  <c r="D28" i="1"/>
  <c r="V22" i="1"/>
  <c r="V8" i="1" s="1"/>
  <c r="E12" i="1"/>
  <c r="G31" i="1"/>
  <c r="H31" i="1" s="1"/>
  <c r="H32" i="1"/>
  <c r="I32" i="1"/>
  <c r="G29" i="1"/>
  <c r="I29" i="1" s="1"/>
  <c r="H30" i="1"/>
  <c r="G24" i="1"/>
  <c r="I24" i="1" s="1"/>
  <c r="H25" i="1"/>
  <c r="I25" i="1"/>
  <c r="I19" i="1"/>
  <c r="P8" i="1"/>
  <c r="AB8" i="1"/>
  <c r="G13" i="1"/>
  <c r="Q8" i="1"/>
  <c r="U8" i="1"/>
  <c r="Y8" i="1"/>
  <c r="AC8" i="1"/>
  <c r="AG8" i="1"/>
  <c r="I34" i="1"/>
  <c r="G33" i="1"/>
  <c r="H34" i="1"/>
  <c r="G23" i="1"/>
  <c r="M22" i="1"/>
  <c r="I18" i="1"/>
  <c r="H18" i="1"/>
  <c r="H19" i="1"/>
  <c r="D22" i="1"/>
  <c r="D23" i="1"/>
  <c r="G28" i="1"/>
  <c r="M27" i="1"/>
  <c r="T8" i="1"/>
  <c r="X8" i="1"/>
  <c r="I31" i="1"/>
  <c r="H36" i="1"/>
  <c r="G35" i="1"/>
  <c r="H24" i="1" l="1"/>
  <c r="L8" i="1"/>
  <c r="E9" i="1"/>
  <c r="E8" i="1" s="1"/>
  <c r="AF8" i="1"/>
  <c r="H29" i="1"/>
  <c r="M8" i="1"/>
  <c r="G9" i="1"/>
  <c r="H13" i="1"/>
  <c r="I35" i="1"/>
  <c r="H35" i="1"/>
  <c r="H33" i="1"/>
  <c r="I33" i="1"/>
  <c r="F23" i="1"/>
  <c r="F22" i="1" s="1"/>
  <c r="I23" i="1"/>
  <c r="G22" i="1"/>
  <c r="H23" i="1"/>
  <c r="F12" i="1"/>
  <c r="I13" i="1"/>
  <c r="G12" i="1"/>
  <c r="F28" i="1"/>
  <c r="F27" i="1" s="1"/>
  <c r="I28" i="1"/>
  <c r="G27" i="1"/>
  <c r="H28" i="1"/>
  <c r="I10" i="1"/>
  <c r="H10" i="1"/>
  <c r="D8" i="1" l="1"/>
  <c r="D9" i="1"/>
  <c r="F9" i="1"/>
  <c r="F8" i="1" s="1"/>
  <c r="G8" i="1"/>
  <c r="I27" i="1"/>
  <c r="H27" i="1"/>
  <c r="I12" i="1"/>
  <c r="I22" i="1"/>
  <c r="H22" i="1"/>
  <c r="H8" i="1" l="1"/>
  <c r="I8" i="1"/>
</calcChain>
</file>

<file path=xl/sharedStrings.xml><?xml version="1.0" encoding="utf-8"?>
<sst xmlns="http://schemas.openxmlformats.org/spreadsheetml/2006/main" count="100" uniqueCount="52">
  <si>
    <t xml:space="preserve">Отчет о ходе реализации муниципальной программы </t>
  </si>
  <si>
    <t xml:space="preserve"> "Управление муниципальным имуществом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</si>
  <si>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</si>
  <si>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</si>
  <si>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</si>
  <si>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</si>
  <si>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</si>
  <si>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</si>
  <si>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</si>
  <si>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</si>
  <si>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</si>
  <si>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</si>
  <si>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</si>
  <si>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</si>
  <si>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</si>
  <si>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</si>
  <si>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</si>
  <si>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</si>
  <si>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</si>
  <si>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</si>
  <si>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</si>
  <si>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</si>
  <si>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</si>
  <si>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</si>
  <si>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</si>
  <si>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</si>
  <si>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</si>
  <si>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</si>
  <si>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</si>
  <si>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</si>
  <si>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источники</t>
  </si>
  <si>
    <t>1.</t>
  </si>
  <si>
    <t>Направление (подпрограмма) «Совершенствование системы управления муниципальным имуществом города Когалыма»</t>
  </si>
  <si>
    <t xml:space="preserve"> 1.1</t>
  </si>
  <si>
    <t>Комплекс процессных мероприятий «Организация работы по формированию состава и структуры муниципального имущества города Когалыма», в том числе:</t>
  </si>
  <si>
    <t>2.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</si>
  <si>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</si>
  <si>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</si>
  <si>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</si>
  <si>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Мероприятие (результат) «Обеспечена деятельность комитета по управлению муниципальным имуществом Администрации города Когалыма»</t>
  </si>
  <si>
    <t>3.</t>
  </si>
  <si>
    <t>3.1.</t>
  </si>
  <si>
    <t>Комплекс процессных мероприятий «Обеспечение деятельности муниципальных учреждений города Когалыма», в том числе:</t>
  </si>
  <si>
    <t xml:space="preserve"> Мероприятие (результат) «Обеспечена деятельность МКУ «УОДОМС»</t>
  </si>
  <si>
    <t xml:space="preserve"> Мероприятие (результат) «Обеспечена деятельность МБУ «КСАТ»</t>
  </si>
  <si>
    <t xml:space="preserve"> Мероприятие (результат) «Обеспечена деятельность МКУ «ОЭХД»</t>
  </si>
  <si>
    <t xml:space="preserve"> Мероприятие (результат) «Обеспечена деятельность МКУ «ЦОМУ города Когалыма»</t>
  </si>
  <si>
    <t>1. Контракт № 86 от 28.10.2024 на выполнение работ по капитальному ремонту здания, находящегося в муниципальной собственности: помещений "Административно-бытовой комплекс", расположенного по адресу: город Когалым улица Бакинская, дом 2.
- цена контракта: 21 821,50 тыс.руб (по условиям контракта  выплачен аванс в размере 30%)
- сроки выполнения работ: 31.03.2025 года.
2. Муниципальный контракт № 0187300013724000249 от 02.11.2024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7 484,45 тыс.руб.
- сроки выполнения работ 31.03.2025г.
3. Муниципальный контракт № 0187300013724000286 от13.12.2024 на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2137,54 тыс.руб.
- сроки выполнения работ 30.04.2025г.
4. Муниципальный контракт № 119/2024 от 13.12.2024 на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378,01 тыс.руб.
- сроки выполнения работ 31.03.2025г.
Муниципальный контракт № 0187300013724000278 от 26.11.2024 на выполнение работ по ремонту помещений на 3-м этаже в здании, расположенном по адресу: город Когалым, улица Дружбы Народов, дом 41;
- цена контракта: 3 179,08 тыс.руб.
- сроки выподнения работ: 31.03.2025.
1. Муниципальный контракт № 0187300013725000002 от 17.02.2025 на выполнение работ по частичному ремонту кровли здания Администрации города Когалыма, расположенного по адресу: город Когалым, улица Дружбы Народов, дом 7;
- цена контракта: 3 467,41 тыс.руб.;
- сроки выполнения работ: 30.09.2025г.
2. Опубликован электронный аукцион, на выполнение работ по частичному ремонту кровли здания Администрации города Когалыма, расположенного по адресу: город Когалым, улица Дружбы Народов, дом 7 на сумму 7 459,96 тыс.руб.
Дата подведения итогов: 11.03.2025 г.
Опубликован электронный аукцион, на выполнение работ по замене оконных блоков в здании Администрации города Когалыма, расположенном по адресу: город Когалым, улица Дружбы Народов дом 7  на сумму 9 252,26 тыс.руб.
Дата подписания контракта: 03.03.2025 г.
1. Муниципальный контракт №0187300013724000031 от 29.03.2024 на выполнение работ по разработке проектно-сметной документации для выполнения капитального ремонта здания МАУ «Молодёжный комплексный центр «Феникс» в городе Когалыме», расположенного по улице Сибирская, 11:
- цена контракта 2 791,29 тыс.руб.;
- срок завершения работ 29.11.2024 г.;
Опубликован электронный аукцион, на выполнение работ по ремонту жилого помещения, находящегося в муниципальной собственности, расположенном по адресу: город Когалым, проезд Обской, дом 13, квартира 3  на сумму 1 880,22 тыс.руб.
Дата подведения итогов: 13.03.2025 г.
Выделение ПА от 27.02.2025 Приказом  Комитета финансов Администрации города № 18-О.</t>
  </si>
  <si>
    <t>Экономия средств в связи с наличием вакансий, больничных листов</t>
  </si>
  <si>
    <t>Мероприятие (результат)  «Проведена оценка эффективности управления муниципальным имуществом города Когалыма»</t>
  </si>
  <si>
    <t>Мероприятие (результат) «Проведен ремонт, в том числе капитальный, муниципального имущества города Когалыма»</t>
  </si>
  <si>
    <t>Экономия сложилась в связи с фактически оказанными услугами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</si>
</sst>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0" fontId="9" fillId="0" borderId="0" xfId="1" applyFont="1" applyProtection="1"/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11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11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11" fillId="0" borderId="9" xfId="1" applyFont="1" applyBorder="1" applyAlignment="1" applyProtection="1">
      <alignment horizontal="left" vertical="center" wrapText="1"/>
    </xf>
    <xf numFmtId="166" fontId="11" fillId="0" borderId="9" xfId="1" applyNumberFormat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11" fillId="2" borderId="9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13" fillId="0" borderId="0" xfId="1" applyNumberFormat="1" applyFont="1" applyAlignment="1" applyProtection="1">
      <alignment vertical="center"/>
    </xf>
    <xf numFmtId="166" fontId="11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11" fillId="0" borderId="9" xfId="1" applyFont="1" applyBorder="1" applyAlignment="1" applyProtection="1">
      <alignment horizontal="justify" vertical="center" wrapText="1"/>
    </xf>
    <xf numFmtId="166" fontId="11" fillId="0" borderId="0" xfId="1" applyNumberFormat="1" applyFont="1" applyProtection="1"/>
    <xf numFmtId="0" fontId="7" fillId="0" borderId="0" xfId="1" applyFont="1" applyProtection="1"/>
    <xf numFmtId="0" fontId="11" fillId="0" borderId="9" xfId="1" applyFont="1" applyFill="1" applyBorder="1" applyAlignment="1" applyProtection="1">
      <alignment horizontal="left" vertical="top" wrapText="1"/>
    </xf>
    <xf numFmtId="166" fontId="11" fillId="0" borderId="9" xfId="1" applyNumberFormat="1" applyFont="1" applyFill="1" applyBorder="1" applyAlignment="1" applyProtection="1">
      <alignment horizontal="center"/>
    </xf>
    <xf numFmtId="166" fontId="11" fillId="0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Protection="1"/>
    <xf numFmtId="0" fontId="3" fillId="0" borderId="9" xfId="1" applyFont="1" applyFill="1" applyBorder="1" applyAlignment="1" applyProtection="1">
      <alignment vertical="center" wrapText="1"/>
    </xf>
    <xf numFmtId="166" fontId="14" fillId="0" borderId="0" xfId="1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166" fontId="15" fillId="0" borderId="0" xfId="1" applyNumberFormat="1" applyFont="1" applyAlignment="1" applyProtection="1">
      <alignment vertical="center"/>
    </xf>
    <xf numFmtId="166" fontId="11" fillId="0" borderId="9" xfId="1" applyNumberFormat="1" applyFont="1" applyFill="1" applyBorder="1" applyAlignment="1" applyProtection="1">
      <alignment horizontal="center" wrapText="1"/>
      <protection locked="0"/>
    </xf>
    <xf numFmtId="0" fontId="7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2" fillId="0" borderId="0" xfId="1" applyFont="1" applyAlignment="1" applyProtection="1">
      <alignment vertical="top"/>
    </xf>
    <xf numFmtId="0" fontId="7" fillId="0" borderId="8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 vertical="center"/>
    </xf>
    <xf numFmtId="166" fontId="11" fillId="0" borderId="9" xfId="1" applyNumberFormat="1" applyFont="1" applyFill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wrapText="1"/>
    </xf>
    <xf numFmtId="0" fontId="7" fillId="0" borderId="8" xfId="1" applyFont="1" applyBorder="1" applyAlignment="1" applyProtection="1">
      <alignment horizontal="center" wrapText="1"/>
    </xf>
    <xf numFmtId="0" fontId="16" fillId="0" borderId="2" xfId="1" applyFont="1" applyBorder="1" applyAlignment="1" applyProtection="1">
      <alignment horizontal="left" vertical="center" wrapText="1"/>
    </xf>
    <xf numFmtId="0" fontId="16" fillId="0" borderId="5" xfId="1" applyFont="1" applyBorder="1" applyAlignment="1" applyProtection="1">
      <alignment horizontal="left" vertical="center" wrapText="1"/>
    </xf>
    <xf numFmtId="0" fontId="16" fillId="0" borderId="8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left" vertical="center" wrapText="1"/>
    </xf>
    <xf numFmtId="0" fontId="11" fillId="0" borderId="8" xfId="1" applyFont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13" xfId="1" applyFont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6" fillId="0" borderId="9" xfId="1" applyFont="1" applyBorder="1" applyAlignment="1" applyProtection="1">
      <alignment horizontal="center" vertical="center" wrapText="1"/>
    </xf>
    <xf numFmtId="0" fontId="16" fillId="0" borderId="9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6"/>
  <sheetViews>
    <sheetView tabSelected="1" zoomScale="55" zoomScaleNormal="55" workbookViewId="0">
      <pane xSplit="6" ySplit="7" topLeftCell="O8" activePane="bottomRight" state="frozen"/>
      <selection pane="topRight" activeCell="G1" sqref="G1"/>
      <selection pane="bottomLeft" activeCell="A8" sqref="A8"/>
      <selection pane="bottomRight" activeCell="AC17" sqref="AC17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5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42578125" style="1" customWidth="1"/>
    <col min="33" max="33" width="11.5703125" style="1" customWidth="1"/>
    <col min="34" max="34" width="126.42578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customHeight="1" x14ac:dyDescent="0.25">
      <c r="A2" s="8"/>
      <c r="B2" s="8"/>
      <c r="C2" s="72" t="s">
        <v>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11"/>
      <c r="C3" s="73" t="s">
        <v>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4"/>
    </row>
    <row r="4" spans="1:35" s="10" customFormat="1" ht="15" customHeight="1" x14ac:dyDescent="0.25">
      <c r="A4" s="60" t="s">
        <v>3</v>
      </c>
      <c r="B4" s="63" t="s">
        <v>4</v>
      </c>
      <c r="C4" s="63" t="s">
        <v>5</v>
      </c>
      <c r="D4" s="66" t="s">
        <v>6</v>
      </c>
      <c r="E4" s="66" t="s">
        <v>6</v>
      </c>
      <c r="F4" s="66" t="s">
        <v>7</v>
      </c>
      <c r="G4" s="66" t="s">
        <v>8</v>
      </c>
      <c r="H4" s="68" t="s">
        <v>9</v>
      </c>
      <c r="I4" s="69"/>
      <c r="J4" s="68" t="s">
        <v>10</v>
      </c>
      <c r="K4" s="69"/>
      <c r="L4" s="68" t="s">
        <v>11</v>
      </c>
      <c r="M4" s="69"/>
      <c r="N4" s="68" t="s">
        <v>12</v>
      </c>
      <c r="O4" s="69"/>
      <c r="P4" s="68" t="s">
        <v>13</v>
      </c>
      <c r="Q4" s="69"/>
      <c r="R4" s="68" t="s">
        <v>14</v>
      </c>
      <c r="S4" s="69"/>
      <c r="T4" s="68" t="s">
        <v>15</v>
      </c>
      <c r="U4" s="69"/>
      <c r="V4" s="68" t="s">
        <v>16</v>
      </c>
      <c r="W4" s="69"/>
      <c r="X4" s="68" t="s">
        <v>17</v>
      </c>
      <c r="Y4" s="69"/>
      <c r="Z4" s="68" t="s">
        <v>18</v>
      </c>
      <c r="AA4" s="69"/>
      <c r="AB4" s="68" t="s">
        <v>19</v>
      </c>
      <c r="AC4" s="69"/>
      <c r="AD4" s="68" t="s">
        <v>20</v>
      </c>
      <c r="AE4" s="69"/>
      <c r="AF4" s="68" t="s">
        <v>21</v>
      </c>
      <c r="AG4" s="69"/>
      <c r="AH4" s="74" t="s">
        <v>22</v>
      </c>
    </row>
    <row r="5" spans="1:35" s="10" customFormat="1" ht="39" customHeight="1" x14ac:dyDescent="0.25">
      <c r="A5" s="61"/>
      <c r="B5" s="64"/>
      <c r="C5" s="64"/>
      <c r="D5" s="67"/>
      <c r="E5" s="67"/>
      <c r="F5" s="67"/>
      <c r="G5" s="67"/>
      <c r="H5" s="70"/>
      <c r="I5" s="71"/>
      <c r="J5" s="70"/>
      <c r="K5" s="71"/>
      <c r="L5" s="70"/>
      <c r="M5" s="71"/>
      <c r="N5" s="70"/>
      <c r="O5" s="71"/>
      <c r="P5" s="70"/>
      <c r="Q5" s="71"/>
      <c r="R5" s="70"/>
      <c r="S5" s="71"/>
      <c r="T5" s="70"/>
      <c r="U5" s="71"/>
      <c r="V5" s="70"/>
      <c r="W5" s="71"/>
      <c r="X5" s="70"/>
      <c r="Y5" s="71"/>
      <c r="Z5" s="70"/>
      <c r="AA5" s="71"/>
      <c r="AB5" s="70"/>
      <c r="AC5" s="71"/>
      <c r="AD5" s="70"/>
      <c r="AE5" s="71"/>
      <c r="AF5" s="70"/>
      <c r="AG5" s="71"/>
      <c r="AH5" s="75"/>
    </row>
    <row r="6" spans="1:35" s="10" customFormat="1" ht="64.5" customHeight="1" x14ac:dyDescent="0.25">
      <c r="A6" s="62"/>
      <c r="B6" s="65"/>
      <c r="C6" s="65"/>
      <c r="D6" s="15">
        <v>2025</v>
      </c>
      <c r="E6" s="16">
        <v>45717</v>
      </c>
      <c r="F6" s="16">
        <v>45717</v>
      </c>
      <c r="G6" s="16">
        <v>45716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25</v>
      </c>
      <c r="M6" s="17" t="s">
        <v>26</v>
      </c>
      <c r="N6" s="17" t="s">
        <v>25</v>
      </c>
      <c r="O6" s="17" t="s">
        <v>26</v>
      </c>
      <c r="P6" s="17" t="s">
        <v>25</v>
      </c>
      <c r="Q6" s="17" t="s">
        <v>26</v>
      </c>
      <c r="R6" s="17" t="s">
        <v>25</v>
      </c>
      <c r="S6" s="17" t="s">
        <v>26</v>
      </c>
      <c r="T6" s="17" t="s">
        <v>25</v>
      </c>
      <c r="U6" s="17" t="s">
        <v>26</v>
      </c>
      <c r="V6" s="17" t="s">
        <v>25</v>
      </c>
      <c r="W6" s="17" t="s">
        <v>26</v>
      </c>
      <c r="X6" s="17" t="s">
        <v>25</v>
      </c>
      <c r="Y6" s="17" t="s">
        <v>26</v>
      </c>
      <c r="Z6" s="17" t="s">
        <v>25</v>
      </c>
      <c r="AA6" s="17" t="s">
        <v>26</v>
      </c>
      <c r="AB6" s="17" t="s">
        <v>25</v>
      </c>
      <c r="AC6" s="17" t="s">
        <v>26</v>
      </c>
      <c r="AD6" s="17" t="s">
        <v>25</v>
      </c>
      <c r="AE6" s="17" t="s">
        <v>26</v>
      </c>
      <c r="AF6" s="17" t="s">
        <v>25</v>
      </c>
      <c r="AG6" s="17" t="s">
        <v>26</v>
      </c>
      <c r="AH6" s="76"/>
    </row>
    <row r="7" spans="1:35" s="10" customFormat="1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  <c r="X7" s="18">
        <v>24</v>
      </c>
      <c r="Y7" s="18">
        <v>25</v>
      </c>
      <c r="Z7" s="18">
        <v>26</v>
      </c>
      <c r="AA7" s="18">
        <v>27</v>
      </c>
      <c r="AB7" s="18">
        <v>28</v>
      </c>
      <c r="AC7" s="18">
        <v>29</v>
      </c>
      <c r="AD7" s="18">
        <v>30</v>
      </c>
      <c r="AE7" s="18">
        <v>31</v>
      </c>
      <c r="AF7" s="18">
        <v>32</v>
      </c>
      <c r="AG7" s="18">
        <v>33</v>
      </c>
      <c r="AH7" s="18">
        <v>34</v>
      </c>
    </row>
    <row r="8" spans="1:35" s="23" customFormat="1" ht="31.5" customHeight="1" x14ac:dyDescent="0.25">
      <c r="A8" s="77"/>
      <c r="B8" s="74" t="s">
        <v>27</v>
      </c>
      <c r="C8" s="19" t="s">
        <v>28</v>
      </c>
      <c r="D8" s="20">
        <f>SUM(J8,L8,N8,P8,R8,T8,V8,X8,Z8,AB8,AD8,AF8)</f>
        <v>657430.94935999997</v>
      </c>
      <c r="E8" s="20">
        <f>E9+E10</f>
        <v>98588.365239999999</v>
      </c>
      <c r="F8" s="20">
        <f t="shared" ref="F8:G8" si="0">F9+F10</f>
        <v>72236.497499999998</v>
      </c>
      <c r="G8" s="20">
        <f t="shared" si="0"/>
        <v>72236.497499999998</v>
      </c>
      <c r="H8" s="20">
        <f>IFERROR(G8/D8*100,0)</f>
        <v>10.987693471127461</v>
      </c>
      <c r="I8" s="20">
        <f>IFERROR(G8/E8*100,0)</f>
        <v>73.270813776199702</v>
      </c>
      <c r="J8" s="21">
        <f>J9+J10</f>
        <v>40788.748220000001</v>
      </c>
      <c r="K8" s="21">
        <f t="shared" ref="K8:AG8" si="1">K9+K10</f>
        <v>24412.943120000004</v>
      </c>
      <c r="L8" s="21">
        <f t="shared" si="1"/>
        <v>57799.617019999998</v>
      </c>
      <c r="M8" s="21">
        <f t="shared" si="1"/>
        <v>47823.554379999994</v>
      </c>
      <c r="N8" s="21">
        <f t="shared" si="1"/>
        <v>45800.555059999999</v>
      </c>
      <c r="O8" s="21">
        <f t="shared" si="1"/>
        <v>0</v>
      </c>
      <c r="P8" s="21">
        <f t="shared" si="1"/>
        <v>53962.267339999991</v>
      </c>
      <c r="Q8" s="21">
        <f t="shared" si="1"/>
        <v>0</v>
      </c>
      <c r="R8" s="21">
        <f t="shared" si="1"/>
        <v>56298.556780000006</v>
      </c>
      <c r="S8" s="21">
        <f t="shared" si="1"/>
        <v>0</v>
      </c>
      <c r="T8" s="21">
        <f t="shared" si="1"/>
        <v>47147.32589</v>
      </c>
      <c r="U8" s="21">
        <f t="shared" si="1"/>
        <v>0</v>
      </c>
      <c r="V8" s="21">
        <f t="shared" si="1"/>
        <v>52431.758719999998</v>
      </c>
      <c r="W8" s="21">
        <f t="shared" si="1"/>
        <v>0</v>
      </c>
      <c r="X8" s="21">
        <f t="shared" si="1"/>
        <v>44502.231689999993</v>
      </c>
      <c r="Y8" s="21">
        <f t="shared" si="1"/>
        <v>0</v>
      </c>
      <c r="Z8" s="21">
        <f t="shared" si="1"/>
        <v>41192.591379999998</v>
      </c>
      <c r="AA8" s="21">
        <f t="shared" si="1"/>
        <v>0</v>
      </c>
      <c r="AB8" s="21">
        <f t="shared" si="1"/>
        <v>49612.687509999996</v>
      </c>
      <c r="AC8" s="21">
        <f t="shared" si="1"/>
        <v>0</v>
      </c>
      <c r="AD8" s="21">
        <f>AD9+AD10</f>
        <v>82981.296409999995</v>
      </c>
      <c r="AE8" s="21">
        <f t="shared" si="1"/>
        <v>0</v>
      </c>
      <c r="AF8" s="21">
        <f t="shared" si="1"/>
        <v>84913.313339999993</v>
      </c>
      <c r="AG8" s="21">
        <f t="shared" si="1"/>
        <v>0</v>
      </c>
      <c r="AH8" s="22"/>
    </row>
    <row r="9" spans="1:35" s="27" customFormat="1" ht="38.25" customHeight="1" x14ac:dyDescent="0.25">
      <c r="A9" s="78"/>
      <c r="B9" s="75"/>
      <c r="C9" s="24" t="s">
        <v>29</v>
      </c>
      <c r="D9" s="25">
        <f>SUM(J9,L9,N9,P9,R9,T9,V9,X9,Z9,AB9,AD9,AF9)</f>
        <v>615155.89674999996</v>
      </c>
      <c r="E9" s="25">
        <f>J9+L9</f>
        <v>98588.365239999999</v>
      </c>
      <c r="F9" s="25">
        <f>G9</f>
        <v>72236.497499999998</v>
      </c>
      <c r="G9" s="25">
        <f>G13+G23+G28</f>
        <v>72236.497499999998</v>
      </c>
      <c r="H9" s="25">
        <f>IFERROR(G9/D9*100,0)</f>
        <v>11.742795262410853</v>
      </c>
      <c r="I9" s="25">
        <f>IFERROR(G9/E9*100,0)</f>
        <v>73.270813776199702</v>
      </c>
      <c r="J9" s="25">
        <f>J13+J22+J27</f>
        <v>40788.748220000001</v>
      </c>
      <c r="K9" s="25">
        <f t="shared" ref="K9:AG9" si="2">K13+K22+K27</f>
        <v>24412.943120000004</v>
      </c>
      <c r="L9" s="25">
        <f t="shared" si="2"/>
        <v>57799.617019999998</v>
      </c>
      <c r="M9" s="25">
        <f t="shared" si="2"/>
        <v>47823.554379999994</v>
      </c>
      <c r="N9" s="25">
        <f t="shared" si="2"/>
        <v>45800.555059999999</v>
      </c>
      <c r="O9" s="25">
        <f t="shared" si="2"/>
        <v>0</v>
      </c>
      <c r="P9" s="25">
        <f t="shared" si="2"/>
        <v>53962.267339999991</v>
      </c>
      <c r="Q9" s="25">
        <f t="shared" si="2"/>
        <v>0</v>
      </c>
      <c r="R9" s="25">
        <f t="shared" si="2"/>
        <v>56298.556780000006</v>
      </c>
      <c r="S9" s="25">
        <f t="shared" si="2"/>
        <v>0</v>
      </c>
      <c r="T9" s="25">
        <f t="shared" si="2"/>
        <v>47147.32589</v>
      </c>
      <c r="U9" s="25">
        <f t="shared" si="2"/>
        <v>0</v>
      </c>
      <c r="V9" s="25">
        <f t="shared" si="2"/>
        <v>52431.758719999998</v>
      </c>
      <c r="W9" s="25">
        <f t="shared" si="2"/>
        <v>0</v>
      </c>
      <c r="X9" s="25">
        <f t="shared" si="2"/>
        <v>44502.231689999993</v>
      </c>
      <c r="Y9" s="25">
        <f t="shared" si="2"/>
        <v>0</v>
      </c>
      <c r="Z9" s="25">
        <f t="shared" si="2"/>
        <v>41192.591379999998</v>
      </c>
      <c r="AA9" s="25">
        <f t="shared" si="2"/>
        <v>0</v>
      </c>
      <c r="AB9" s="25">
        <f t="shared" si="2"/>
        <v>49612.687509999996</v>
      </c>
      <c r="AC9" s="25">
        <f t="shared" si="2"/>
        <v>0</v>
      </c>
      <c r="AD9" s="25">
        <f t="shared" si="2"/>
        <v>62981.296409999995</v>
      </c>
      <c r="AE9" s="25">
        <f t="shared" si="2"/>
        <v>0</v>
      </c>
      <c r="AF9" s="25">
        <f t="shared" si="2"/>
        <v>62638.260730000002</v>
      </c>
      <c r="AG9" s="25">
        <f t="shared" si="2"/>
        <v>0</v>
      </c>
      <c r="AH9" s="26"/>
    </row>
    <row r="10" spans="1:35" s="27" customFormat="1" ht="38.25" customHeight="1" x14ac:dyDescent="0.25">
      <c r="A10" s="79"/>
      <c r="B10" s="76"/>
      <c r="C10" s="28" t="s">
        <v>30</v>
      </c>
      <c r="D10" s="25">
        <f>SUM(J10,L10,N10,P10,R10,T10,V10,X10,Z10,AB10,AD10,AF10)</f>
        <v>42275.052609999999</v>
      </c>
      <c r="E10" s="25">
        <f>J10+L10</f>
        <v>0</v>
      </c>
      <c r="F10" s="25">
        <f>G10</f>
        <v>0</v>
      </c>
      <c r="G10" s="56">
        <f>SUM(K10,M10,O10,Q10,S10,U10,W10,Y10,AA10,AC10,AE10,AG10)</f>
        <v>0</v>
      </c>
      <c r="H10" s="25">
        <f t="shared" ref="H10" si="3">IFERROR(G10/D10*100,0)</f>
        <v>0</v>
      </c>
      <c r="I10" s="25">
        <f t="shared" ref="I10" si="4">IFERROR(G10/E10*100,0)</f>
        <v>0</v>
      </c>
      <c r="J10" s="25">
        <f>J14</f>
        <v>0</v>
      </c>
      <c r="K10" s="25">
        <f t="shared" ref="K10:AG10" si="5">K14</f>
        <v>0</v>
      </c>
      <c r="L10" s="25">
        <f t="shared" si="5"/>
        <v>0</v>
      </c>
      <c r="M10" s="25">
        <f t="shared" si="5"/>
        <v>0</v>
      </c>
      <c r="N10" s="25">
        <f t="shared" si="5"/>
        <v>0</v>
      </c>
      <c r="O10" s="25">
        <f t="shared" si="5"/>
        <v>0</v>
      </c>
      <c r="P10" s="25">
        <f t="shared" si="5"/>
        <v>0</v>
      </c>
      <c r="Q10" s="25">
        <f t="shared" si="5"/>
        <v>0</v>
      </c>
      <c r="R10" s="25">
        <f t="shared" si="5"/>
        <v>0</v>
      </c>
      <c r="S10" s="25">
        <f t="shared" si="5"/>
        <v>0</v>
      </c>
      <c r="T10" s="25">
        <f t="shared" si="5"/>
        <v>0</v>
      </c>
      <c r="U10" s="25">
        <f t="shared" si="5"/>
        <v>0</v>
      </c>
      <c r="V10" s="25">
        <f t="shared" si="5"/>
        <v>0</v>
      </c>
      <c r="W10" s="25">
        <f t="shared" si="5"/>
        <v>0</v>
      </c>
      <c r="X10" s="25">
        <f t="shared" si="5"/>
        <v>0</v>
      </c>
      <c r="Y10" s="25">
        <f t="shared" si="5"/>
        <v>0</v>
      </c>
      <c r="Z10" s="25">
        <f t="shared" si="5"/>
        <v>0</v>
      </c>
      <c r="AA10" s="25">
        <f t="shared" si="5"/>
        <v>0</v>
      </c>
      <c r="AB10" s="25">
        <f t="shared" si="5"/>
        <v>0</v>
      </c>
      <c r="AC10" s="25">
        <f t="shared" si="5"/>
        <v>0</v>
      </c>
      <c r="AD10" s="25">
        <f t="shared" si="5"/>
        <v>20000</v>
      </c>
      <c r="AE10" s="25">
        <f t="shared" si="5"/>
        <v>0</v>
      </c>
      <c r="AF10" s="25">
        <f t="shared" si="5"/>
        <v>22275.052609999999</v>
      </c>
      <c r="AG10" s="25">
        <f t="shared" si="5"/>
        <v>0</v>
      </c>
      <c r="AH10" s="26"/>
    </row>
    <row r="11" spans="1:35" s="31" customFormat="1" ht="18.75" customHeight="1" x14ac:dyDescent="0.25">
      <c r="A11" s="29" t="s">
        <v>31</v>
      </c>
      <c r="B11" s="80" t="s">
        <v>32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2"/>
      <c r="AH11" s="30"/>
    </row>
    <row r="12" spans="1:35" s="23" customFormat="1" ht="51" customHeight="1" x14ac:dyDescent="0.25">
      <c r="A12" s="77" t="s">
        <v>33</v>
      </c>
      <c r="B12" s="74" t="s">
        <v>34</v>
      </c>
      <c r="C12" s="32" t="s">
        <v>28</v>
      </c>
      <c r="D12" s="33">
        <f>SUM(J12,L12,N12,P12,R12,T12,V12,X12,Z12,AB12,AD12,AF12)</f>
        <v>126357.54552999999</v>
      </c>
      <c r="E12" s="20">
        <f>E13</f>
        <v>15100.452800000001</v>
      </c>
      <c r="F12" s="20">
        <f>F13</f>
        <v>5850.8736800000006</v>
      </c>
      <c r="G12" s="20">
        <f>G13</f>
        <v>5850.8736800000006</v>
      </c>
      <c r="H12" s="20">
        <f>IFERROR(G12/D12*100,0)</f>
        <v>4.6304109940240004</v>
      </c>
      <c r="I12" s="20">
        <f>IFERROR(G12/E12*100,0)</f>
        <v>38.74634593738805</v>
      </c>
      <c r="J12" s="21">
        <f>J15+J18</f>
        <v>7639.8942800000004</v>
      </c>
      <c r="K12" s="21">
        <f t="shared" ref="K12:AG12" si="6">K15+K18</f>
        <v>2702.3260300000002</v>
      </c>
      <c r="L12" s="21">
        <f t="shared" si="6"/>
        <v>7460.5585200000005</v>
      </c>
      <c r="M12" s="21">
        <f t="shared" si="6"/>
        <v>3148.54765</v>
      </c>
      <c r="N12" s="21">
        <f t="shared" si="6"/>
        <v>2716.1626999999999</v>
      </c>
      <c r="O12" s="21">
        <f t="shared" si="6"/>
        <v>0</v>
      </c>
      <c r="P12" s="21">
        <f t="shared" si="6"/>
        <v>5633.5296600000001</v>
      </c>
      <c r="Q12" s="21">
        <f t="shared" si="6"/>
        <v>0</v>
      </c>
      <c r="R12" s="21">
        <f t="shared" si="6"/>
        <v>12347.84396</v>
      </c>
      <c r="S12" s="21">
        <f t="shared" si="6"/>
        <v>0</v>
      </c>
      <c r="T12" s="21">
        <f t="shared" si="6"/>
        <v>1894.8565900000001</v>
      </c>
      <c r="U12" s="21">
        <f t="shared" si="6"/>
        <v>0</v>
      </c>
      <c r="V12" s="21">
        <f t="shared" si="6"/>
        <v>4302.2439599999998</v>
      </c>
      <c r="W12" s="21">
        <f t="shared" si="6"/>
        <v>0</v>
      </c>
      <c r="X12" s="21">
        <f t="shared" si="6"/>
        <v>1677.8565799999999</v>
      </c>
      <c r="Y12" s="21">
        <f t="shared" si="6"/>
        <v>0</v>
      </c>
      <c r="Z12" s="21">
        <f t="shared" si="6"/>
        <v>1900.4566</v>
      </c>
      <c r="AA12" s="21">
        <f t="shared" si="6"/>
        <v>0</v>
      </c>
      <c r="AB12" s="21">
        <f t="shared" si="6"/>
        <v>6813.2689599999994</v>
      </c>
      <c r="AC12" s="21">
        <f t="shared" si="6"/>
        <v>0</v>
      </c>
      <c r="AD12" s="21">
        <f t="shared" si="6"/>
        <v>44377.98158</v>
      </c>
      <c r="AE12" s="21">
        <f t="shared" si="6"/>
        <v>0</v>
      </c>
      <c r="AF12" s="21">
        <f t="shared" si="6"/>
        <v>29592.89214</v>
      </c>
      <c r="AG12" s="21">
        <f t="shared" si="6"/>
        <v>0</v>
      </c>
      <c r="AH12" s="100"/>
      <c r="AI12" s="34"/>
    </row>
    <row r="13" spans="1:35" s="23" customFormat="1" ht="51" customHeight="1" x14ac:dyDescent="0.25">
      <c r="A13" s="78"/>
      <c r="B13" s="75"/>
      <c r="C13" s="24" t="s">
        <v>29</v>
      </c>
      <c r="D13" s="25">
        <f>SUM(J13,L13,N13,P13,R13,T13,V13,X13,Z13,AB13,AD13,AF13)</f>
        <v>84082.49291999999</v>
      </c>
      <c r="E13" s="25">
        <f>J13+L13</f>
        <v>15100.452800000001</v>
      </c>
      <c r="F13" s="25">
        <f>G13</f>
        <v>5850.8736800000006</v>
      </c>
      <c r="G13" s="25">
        <f>SUM(K13,M13,O13,Q13,S13,U13,W13,Y13,AA13,AC13,AE13,AG13)</f>
        <v>5850.8736800000006</v>
      </c>
      <c r="H13" s="25">
        <f>IFERROR(G13/D13*100,0)</f>
        <v>6.958492162651261</v>
      </c>
      <c r="I13" s="25">
        <f t="shared" ref="I13:I19" si="7">IFERROR(G13/E13*100,0)</f>
        <v>38.74634593738805</v>
      </c>
      <c r="J13" s="35">
        <f>J16+J19</f>
        <v>7639.8942800000004</v>
      </c>
      <c r="K13" s="35">
        <f t="shared" ref="K13:AG13" si="8">K16+K19</f>
        <v>2702.3260300000002</v>
      </c>
      <c r="L13" s="35">
        <f t="shared" si="8"/>
        <v>7460.5585200000005</v>
      </c>
      <c r="M13" s="35">
        <f t="shared" si="8"/>
        <v>3148.54765</v>
      </c>
      <c r="N13" s="35">
        <f t="shared" si="8"/>
        <v>2716.1626999999999</v>
      </c>
      <c r="O13" s="35">
        <f t="shared" si="8"/>
        <v>0</v>
      </c>
      <c r="P13" s="35">
        <f t="shared" si="8"/>
        <v>5633.5296600000001</v>
      </c>
      <c r="Q13" s="35">
        <f t="shared" si="8"/>
        <v>0</v>
      </c>
      <c r="R13" s="35">
        <f t="shared" si="8"/>
        <v>12347.84396</v>
      </c>
      <c r="S13" s="35">
        <f t="shared" si="8"/>
        <v>0</v>
      </c>
      <c r="T13" s="35">
        <f t="shared" si="8"/>
        <v>1894.8565900000001</v>
      </c>
      <c r="U13" s="35">
        <f t="shared" si="8"/>
        <v>0</v>
      </c>
      <c r="V13" s="35">
        <f t="shared" si="8"/>
        <v>4302.2439599999998</v>
      </c>
      <c r="W13" s="35">
        <f t="shared" si="8"/>
        <v>0</v>
      </c>
      <c r="X13" s="35">
        <f t="shared" si="8"/>
        <v>1677.8565799999999</v>
      </c>
      <c r="Y13" s="35">
        <f t="shared" si="8"/>
        <v>0</v>
      </c>
      <c r="Z13" s="35">
        <f t="shared" si="8"/>
        <v>1900.4566</v>
      </c>
      <c r="AA13" s="35">
        <f t="shared" si="8"/>
        <v>0</v>
      </c>
      <c r="AB13" s="35">
        <f t="shared" si="8"/>
        <v>6813.2689599999994</v>
      </c>
      <c r="AC13" s="35">
        <f t="shared" si="8"/>
        <v>0</v>
      </c>
      <c r="AD13" s="35">
        <f t="shared" si="8"/>
        <v>24377.98158</v>
      </c>
      <c r="AE13" s="35">
        <f t="shared" si="8"/>
        <v>0</v>
      </c>
      <c r="AF13" s="35">
        <f t="shared" si="8"/>
        <v>7317.8395300000002</v>
      </c>
      <c r="AG13" s="35">
        <f t="shared" si="8"/>
        <v>0</v>
      </c>
      <c r="AH13" s="100"/>
      <c r="AI13" s="34"/>
    </row>
    <row r="14" spans="1:35" s="23" customFormat="1" ht="51" customHeight="1" x14ac:dyDescent="0.25">
      <c r="A14" s="79"/>
      <c r="B14" s="76"/>
      <c r="C14" s="28" t="s">
        <v>30</v>
      </c>
      <c r="D14" s="43">
        <f>SUM(J14,L14,N14,P14,R14,T14,V14,X14,Z14,AB14,AD14,AF14)</f>
        <v>42275.052609999999</v>
      </c>
      <c r="E14" s="43">
        <f>J14+L14</f>
        <v>0</v>
      </c>
      <c r="F14" s="43">
        <f>G14</f>
        <v>0</v>
      </c>
      <c r="G14" s="43">
        <f>SUM(K14,M14,O14,Q14,S14,U14,W14,Y14,AA14,AC14,AE14,AG14)</f>
        <v>0</v>
      </c>
      <c r="H14" s="25">
        <f t="shared" ref="H14:H17" si="9">IFERROR(G14/D14*100,0)</f>
        <v>0</v>
      </c>
      <c r="I14" s="25">
        <f t="shared" si="7"/>
        <v>0</v>
      </c>
      <c r="J14" s="25">
        <f>J17+J20</f>
        <v>0</v>
      </c>
      <c r="K14" s="25">
        <f t="shared" ref="K14:AG14" si="10">K17+K20</f>
        <v>0</v>
      </c>
      <c r="L14" s="25">
        <f t="shared" si="10"/>
        <v>0</v>
      </c>
      <c r="M14" s="25">
        <f t="shared" si="10"/>
        <v>0</v>
      </c>
      <c r="N14" s="25">
        <f t="shared" si="10"/>
        <v>0</v>
      </c>
      <c r="O14" s="25">
        <f t="shared" si="10"/>
        <v>0</v>
      </c>
      <c r="P14" s="25">
        <f t="shared" si="10"/>
        <v>0</v>
      </c>
      <c r="Q14" s="25">
        <f t="shared" si="10"/>
        <v>0</v>
      </c>
      <c r="R14" s="25">
        <f t="shared" si="10"/>
        <v>0</v>
      </c>
      <c r="S14" s="25">
        <f t="shared" si="10"/>
        <v>0</v>
      </c>
      <c r="T14" s="25">
        <f t="shared" si="10"/>
        <v>0</v>
      </c>
      <c r="U14" s="25">
        <f t="shared" si="10"/>
        <v>0</v>
      </c>
      <c r="V14" s="25">
        <f t="shared" si="10"/>
        <v>0</v>
      </c>
      <c r="W14" s="25">
        <f t="shared" si="10"/>
        <v>0</v>
      </c>
      <c r="X14" s="25">
        <f t="shared" si="10"/>
        <v>0</v>
      </c>
      <c r="Y14" s="25">
        <f t="shared" si="10"/>
        <v>0</v>
      </c>
      <c r="Z14" s="25">
        <f t="shared" si="10"/>
        <v>0</v>
      </c>
      <c r="AA14" s="25">
        <f t="shared" si="10"/>
        <v>0</v>
      </c>
      <c r="AB14" s="25">
        <f t="shared" si="10"/>
        <v>0</v>
      </c>
      <c r="AC14" s="25">
        <f t="shared" si="10"/>
        <v>0</v>
      </c>
      <c r="AD14" s="25">
        <f t="shared" si="10"/>
        <v>20000</v>
      </c>
      <c r="AE14" s="25">
        <f t="shared" si="10"/>
        <v>0</v>
      </c>
      <c r="AF14" s="25">
        <f t="shared" si="10"/>
        <v>22275.052609999999</v>
      </c>
      <c r="AG14" s="25">
        <f t="shared" si="10"/>
        <v>0</v>
      </c>
      <c r="AH14" s="100"/>
      <c r="AI14" s="34"/>
    </row>
    <row r="15" spans="1:35" s="23" customFormat="1" ht="38.25" customHeight="1" x14ac:dyDescent="0.25">
      <c r="A15" s="96"/>
      <c r="B15" s="99" t="s">
        <v>49</v>
      </c>
      <c r="C15" s="36" t="s">
        <v>28</v>
      </c>
      <c r="D15" s="37">
        <f>D16+D17</f>
        <v>50983.299999999996</v>
      </c>
      <c r="E15" s="37">
        <f>E16+E17</f>
        <v>11621.775880000001</v>
      </c>
      <c r="F15" s="37">
        <f>F16+F17</f>
        <v>5850.8736800000006</v>
      </c>
      <c r="G15" s="37">
        <f>G16+G17</f>
        <v>5850.8736800000006</v>
      </c>
      <c r="H15" s="20">
        <f>IFERROR(G15/D15*100,0)</f>
        <v>11.476059180162919</v>
      </c>
      <c r="I15" s="20">
        <f t="shared" ref="I15:I17" si="11">IFERROR(G15/E15*100,0)</f>
        <v>50.344058777357873</v>
      </c>
      <c r="J15" s="38">
        <f>J16+J17</f>
        <v>7639.8942800000004</v>
      </c>
      <c r="K15" s="38">
        <f t="shared" ref="K15:AG15" si="12">K16+K17</f>
        <v>2702.3260300000002</v>
      </c>
      <c r="L15" s="38">
        <f t="shared" si="12"/>
        <v>3981.8816000000002</v>
      </c>
      <c r="M15" s="38">
        <f t="shared" si="12"/>
        <v>3148.54765</v>
      </c>
      <c r="N15" s="38">
        <f t="shared" si="12"/>
        <v>2716.1626999999999</v>
      </c>
      <c r="O15" s="38">
        <f t="shared" si="12"/>
        <v>0</v>
      </c>
      <c r="P15" s="38">
        <f t="shared" si="12"/>
        <v>5466.20658</v>
      </c>
      <c r="Q15" s="38">
        <f t="shared" si="12"/>
        <v>0</v>
      </c>
      <c r="R15" s="38">
        <f t="shared" si="12"/>
        <v>2347.8439600000002</v>
      </c>
      <c r="S15" s="38">
        <f t="shared" si="12"/>
        <v>0</v>
      </c>
      <c r="T15" s="38">
        <f t="shared" si="12"/>
        <v>1894.8565900000001</v>
      </c>
      <c r="U15" s="38">
        <f t="shared" si="12"/>
        <v>0</v>
      </c>
      <c r="V15" s="38">
        <f t="shared" si="12"/>
        <v>4302.2439599999998</v>
      </c>
      <c r="W15" s="38">
        <f t="shared" si="12"/>
        <v>0</v>
      </c>
      <c r="X15" s="38">
        <f t="shared" si="12"/>
        <v>1677.8565799999999</v>
      </c>
      <c r="Y15" s="38">
        <f t="shared" si="12"/>
        <v>0</v>
      </c>
      <c r="Z15" s="38">
        <f t="shared" si="12"/>
        <v>1900.4566</v>
      </c>
      <c r="AA15" s="38">
        <f t="shared" si="12"/>
        <v>0</v>
      </c>
      <c r="AB15" s="38">
        <f t="shared" si="12"/>
        <v>4932.8689599999998</v>
      </c>
      <c r="AC15" s="38">
        <f t="shared" si="12"/>
        <v>0</v>
      </c>
      <c r="AD15" s="38">
        <f t="shared" si="12"/>
        <v>2596.4815800000001</v>
      </c>
      <c r="AE15" s="38">
        <f t="shared" si="12"/>
        <v>0</v>
      </c>
      <c r="AF15" s="38">
        <f t="shared" si="12"/>
        <v>11526.546610000001</v>
      </c>
      <c r="AG15" s="38">
        <f t="shared" si="12"/>
        <v>0</v>
      </c>
      <c r="AH15" s="102" t="s">
        <v>51</v>
      </c>
      <c r="AI15" s="34"/>
    </row>
    <row r="16" spans="1:35" s="23" customFormat="1" ht="38.25" customHeight="1" x14ac:dyDescent="0.25">
      <c r="A16" s="97"/>
      <c r="B16" s="99"/>
      <c r="C16" s="42" t="s">
        <v>29</v>
      </c>
      <c r="D16" s="43">
        <f>SUM(J16,L16,N16,P16,R16,T16,V16,X16,Z16,AB16,AD16,AF16)</f>
        <v>43983.299999999996</v>
      </c>
      <c r="E16" s="43">
        <f>J16+L16</f>
        <v>11621.775880000001</v>
      </c>
      <c r="F16" s="43">
        <f>G16</f>
        <v>5850.8736800000006</v>
      </c>
      <c r="G16" s="43">
        <f>SUM(K16,M16,O16,Q16,S16,U16,W16,Y16,AA16,AC16,AE16,AG16)</f>
        <v>5850.8736800000006</v>
      </c>
      <c r="H16" s="25">
        <f t="shared" si="9"/>
        <v>13.302489081083049</v>
      </c>
      <c r="I16" s="25">
        <f t="shared" si="11"/>
        <v>50.344058777357873</v>
      </c>
      <c r="J16" s="44">
        <v>7639.8942800000004</v>
      </c>
      <c r="K16" s="44">
        <v>2702.3260300000002</v>
      </c>
      <c r="L16" s="44">
        <v>3981.8816000000002</v>
      </c>
      <c r="M16" s="44">
        <v>3148.54765</v>
      </c>
      <c r="N16" s="44">
        <v>2716.1626999999999</v>
      </c>
      <c r="O16" s="44">
        <v>0</v>
      </c>
      <c r="P16" s="44">
        <v>5466.20658</v>
      </c>
      <c r="Q16" s="44">
        <v>0</v>
      </c>
      <c r="R16" s="44">
        <v>2347.8439600000002</v>
      </c>
      <c r="S16" s="44">
        <v>0</v>
      </c>
      <c r="T16" s="44">
        <v>1894.8565900000001</v>
      </c>
      <c r="U16" s="44">
        <v>0</v>
      </c>
      <c r="V16" s="44">
        <v>4302.2439599999998</v>
      </c>
      <c r="W16" s="44">
        <v>0</v>
      </c>
      <c r="X16" s="44">
        <v>1677.8565799999999</v>
      </c>
      <c r="Y16" s="44">
        <v>0</v>
      </c>
      <c r="Z16" s="44">
        <v>1900.4566</v>
      </c>
      <c r="AA16" s="44">
        <v>0</v>
      </c>
      <c r="AB16" s="44">
        <v>4932.8689599999998</v>
      </c>
      <c r="AC16" s="44">
        <v>0</v>
      </c>
      <c r="AD16" s="44">
        <v>2596.4815800000001</v>
      </c>
      <c r="AE16" s="44">
        <v>0</v>
      </c>
      <c r="AF16" s="44">
        <v>4526.5466100000003</v>
      </c>
      <c r="AG16" s="44">
        <v>0</v>
      </c>
      <c r="AH16" s="102"/>
      <c r="AI16" s="34"/>
    </row>
    <row r="17" spans="1:35" s="23" customFormat="1" ht="38.25" customHeight="1" x14ac:dyDescent="0.25">
      <c r="A17" s="98"/>
      <c r="B17" s="99"/>
      <c r="C17" s="28" t="s">
        <v>30</v>
      </c>
      <c r="D17" s="43">
        <f>SUM(J17,L17,N17,P17,R17,T17,V17,X17,Z17,AB17,AD17,AF17)</f>
        <v>7000</v>
      </c>
      <c r="E17" s="43">
        <f>J17+L17</f>
        <v>0</v>
      </c>
      <c r="F17" s="43">
        <f>G17</f>
        <v>0</v>
      </c>
      <c r="G17" s="43">
        <f>SUM(K17,M17,O17,Q17,S17,U17,W17,Y17,AA17,AC17,AE17,AG17)</f>
        <v>0</v>
      </c>
      <c r="H17" s="25">
        <f t="shared" si="9"/>
        <v>0</v>
      </c>
      <c r="I17" s="25">
        <f t="shared" si="11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7000</v>
      </c>
      <c r="AG17" s="25">
        <v>0</v>
      </c>
      <c r="AH17" s="102"/>
      <c r="AI17" s="34"/>
    </row>
    <row r="18" spans="1:35" s="41" customFormat="1" ht="167.25" customHeight="1" x14ac:dyDescent="0.25">
      <c r="A18" s="57"/>
      <c r="B18" s="85" t="s">
        <v>50</v>
      </c>
      <c r="C18" s="36" t="s">
        <v>28</v>
      </c>
      <c r="D18" s="37">
        <f>D19+D20</f>
        <v>75374.24553</v>
      </c>
      <c r="E18" s="37">
        <f>E19+E20</f>
        <v>3478.6769199999999</v>
      </c>
      <c r="F18" s="37">
        <f>F19+F20</f>
        <v>0</v>
      </c>
      <c r="G18" s="37">
        <f>G19+G20</f>
        <v>0</v>
      </c>
      <c r="H18" s="20">
        <f t="shared" ref="H18:H19" si="13">IFERROR(G18/D18*100,0)</f>
        <v>0</v>
      </c>
      <c r="I18" s="20">
        <f t="shared" si="7"/>
        <v>0</v>
      </c>
      <c r="J18" s="38">
        <f>J19+J20</f>
        <v>0</v>
      </c>
      <c r="K18" s="38">
        <f t="shared" ref="K18:AG18" si="14">K19+K20</f>
        <v>0</v>
      </c>
      <c r="L18" s="38">
        <f t="shared" si="14"/>
        <v>3478.6769199999999</v>
      </c>
      <c r="M18" s="38">
        <f t="shared" si="14"/>
        <v>0</v>
      </c>
      <c r="N18" s="38">
        <f t="shared" si="14"/>
        <v>0</v>
      </c>
      <c r="O18" s="38">
        <f t="shared" si="14"/>
        <v>0</v>
      </c>
      <c r="P18" s="38">
        <f t="shared" si="14"/>
        <v>167.32308</v>
      </c>
      <c r="Q18" s="38">
        <f t="shared" si="14"/>
        <v>0</v>
      </c>
      <c r="R18" s="38">
        <f t="shared" si="14"/>
        <v>10000</v>
      </c>
      <c r="S18" s="38">
        <f t="shared" si="14"/>
        <v>0</v>
      </c>
      <c r="T18" s="38">
        <f t="shared" si="14"/>
        <v>0</v>
      </c>
      <c r="U18" s="38">
        <f t="shared" si="14"/>
        <v>0</v>
      </c>
      <c r="V18" s="38">
        <f t="shared" si="14"/>
        <v>0</v>
      </c>
      <c r="W18" s="38">
        <f t="shared" si="14"/>
        <v>0</v>
      </c>
      <c r="X18" s="38">
        <f t="shared" si="14"/>
        <v>0</v>
      </c>
      <c r="Y18" s="38">
        <f t="shared" si="14"/>
        <v>0</v>
      </c>
      <c r="Z18" s="38">
        <f t="shared" si="14"/>
        <v>0</v>
      </c>
      <c r="AA18" s="38">
        <f t="shared" si="14"/>
        <v>0</v>
      </c>
      <c r="AB18" s="38">
        <f t="shared" si="14"/>
        <v>1880.4</v>
      </c>
      <c r="AC18" s="38">
        <f t="shared" si="14"/>
        <v>0</v>
      </c>
      <c r="AD18" s="38">
        <f t="shared" si="14"/>
        <v>41781.5</v>
      </c>
      <c r="AE18" s="38">
        <f t="shared" si="14"/>
        <v>0</v>
      </c>
      <c r="AF18" s="38">
        <f t="shared" si="14"/>
        <v>18066.345529999999</v>
      </c>
      <c r="AG18" s="38">
        <f t="shared" si="14"/>
        <v>0</v>
      </c>
      <c r="AH18" s="101" t="s">
        <v>47</v>
      </c>
      <c r="AI18" s="40"/>
    </row>
    <row r="19" spans="1:35" s="45" customFormat="1" ht="167.25" customHeight="1" x14ac:dyDescent="0.25">
      <c r="A19" s="58"/>
      <c r="B19" s="95"/>
      <c r="C19" s="42" t="s">
        <v>29</v>
      </c>
      <c r="D19" s="43">
        <f>SUM(J19,L19,N19,P19,R19,T19,V19,X19,Z19,AB19,AD19,AF19)</f>
        <v>40099.192920000001</v>
      </c>
      <c r="E19" s="43">
        <f>J19+L19</f>
        <v>3478.6769199999999</v>
      </c>
      <c r="F19" s="43">
        <f>G19</f>
        <v>0</v>
      </c>
      <c r="G19" s="43">
        <f>SUM(K19,M19,O19,Q19,S19,U19,W19,Y19,AA19,AC19,AE19,AG19)</f>
        <v>0</v>
      </c>
      <c r="H19" s="25">
        <f t="shared" si="13"/>
        <v>0</v>
      </c>
      <c r="I19" s="25">
        <f t="shared" si="7"/>
        <v>0</v>
      </c>
      <c r="J19" s="44">
        <v>0</v>
      </c>
      <c r="K19" s="44">
        <v>0</v>
      </c>
      <c r="L19" s="44">
        <v>3478.6769199999999</v>
      </c>
      <c r="M19" s="44">
        <v>0</v>
      </c>
      <c r="N19" s="44">
        <v>0</v>
      </c>
      <c r="O19" s="44">
        <v>0</v>
      </c>
      <c r="P19" s="44">
        <v>167.32308</v>
      </c>
      <c r="Q19" s="44">
        <v>0</v>
      </c>
      <c r="R19" s="44">
        <v>10000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1880.4</v>
      </c>
      <c r="AC19" s="44">
        <v>0</v>
      </c>
      <c r="AD19" s="44">
        <v>21781.5</v>
      </c>
      <c r="AE19" s="44">
        <v>0</v>
      </c>
      <c r="AF19" s="44">
        <v>2791.2929199999999</v>
      </c>
      <c r="AG19" s="44">
        <v>0</v>
      </c>
      <c r="AH19" s="101"/>
      <c r="AI19" s="40"/>
    </row>
    <row r="20" spans="1:35" s="45" customFormat="1" ht="167.25" customHeight="1" x14ac:dyDescent="0.25">
      <c r="A20" s="59"/>
      <c r="B20" s="86"/>
      <c r="C20" s="28" t="s">
        <v>30</v>
      </c>
      <c r="D20" s="43">
        <f>SUM(J20,L20,N20,P20,R20,T20,V20,X20,Z20,AB20,AD20,AF20)</f>
        <v>35275.052609999999</v>
      </c>
      <c r="E20" s="43">
        <f>J20+L20</f>
        <v>0</v>
      </c>
      <c r="F20" s="43">
        <f>G20</f>
        <v>0</v>
      </c>
      <c r="G20" s="43">
        <f>SUM(K20,M20,O20,Q20,S20,U20,W20,Y20,AA20,AC20,AE20,AG20)</f>
        <v>0</v>
      </c>
      <c r="H20" s="25">
        <f t="shared" ref="H20" si="15">IFERROR(G20/D20*100,0)</f>
        <v>0</v>
      </c>
      <c r="I20" s="25">
        <f t="shared" ref="I20" si="16">IFERROR(G20/E20*100,0)</f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20000</v>
      </c>
      <c r="AE20" s="25">
        <v>0</v>
      </c>
      <c r="AF20" s="25">
        <v>15275.052610000001</v>
      </c>
      <c r="AG20" s="25">
        <v>0</v>
      </c>
      <c r="AH20" s="101"/>
      <c r="AI20" s="40"/>
    </row>
    <row r="21" spans="1:35" s="48" customFormat="1" ht="21" customHeight="1" x14ac:dyDescent="0.25">
      <c r="A21" s="29" t="s">
        <v>35</v>
      </c>
      <c r="B21" s="80" t="s">
        <v>36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2"/>
      <c r="AH21" s="46"/>
      <c r="AI21" s="47"/>
    </row>
    <row r="22" spans="1:35" s="23" customFormat="1" ht="57.75" customHeight="1" x14ac:dyDescent="0.25">
      <c r="A22" s="77" t="s">
        <v>37</v>
      </c>
      <c r="B22" s="74" t="s">
        <v>38</v>
      </c>
      <c r="C22" s="19" t="s">
        <v>28</v>
      </c>
      <c r="D22" s="33">
        <f>SUM(J22,L22,N22,P22,R22,T22,V22,X22,Z22,AB22,AD22,AF22)</f>
        <v>41589.599999999999</v>
      </c>
      <c r="E22" s="20">
        <f>E23</f>
        <v>6240.2985200000003</v>
      </c>
      <c r="F22" s="20">
        <f>F23</f>
        <v>7871.6679699999995</v>
      </c>
      <c r="G22" s="20">
        <f>G23</f>
        <v>7871.6679699999995</v>
      </c>
      <c r="H22" s="20">
        <f>IFERROR(G22/D22*100,0)</f>
        <v>18.927010526670131</v>
      </c>
      <c r="I22" s="20">
        <f>IFERROR(G22/E22*100,0)</f>
        <v>126.14249053585338</v>
      </c>
      <c r="J22" s="21">
        <f t="shared" ref="J22:AF22" si="17">J23</f>
        <v>6240.2985200000003</v>
      </c>
      <c r="K22" s="21">
        <f t="shared" si="17"/>
        <v>2767.8380699999998</v>
      </c>
      <c r="L22" s="21">
        <f t="shared" si="17"/>
        <v>5678.0733799999998</v>
      </c>
      <c r="M22" s="21">
        <f t="shared" si="17"/>
        <v>5103.8298999999997</v>
      </c>
      <c r="N22" s="21">
        <f t="shared" si="17"/>
        <v>2757.4114399999999</v>
      </c>
      <c r="O22" s="21">
        <f t="shared" si="17"/>
        <v>0</v>
      </c>
      <c r="P22" s="21">
        <f t="shared" si="17"/>
        <v>3185.3745600000002</v>
      </c>
      <c r="Q22" s="21">
        <f t="shared" si="17"/>
        <v>0</v>
      </c>
      <c r="R22" s="21">
        <f t="shared" si="17"/>
        <v>2713.5567299999998</v>
      </c>
      <c r="S22" s="21">
        <f t="shared" si="17"/>
        <v>0</v>
      </c>
      <c r="T22" s="21">
        <f t="shared" si="17"/>
        <v>3223.0283199999999</v>
      </c>
      <c r="U22" s="21">
        <f t="shared" si="17"/>
        <v>0</v>
      </c>
      <c r="V22" s="21">
        <f t="shared" si="17"/>
        <v>3219.1702500000001</v>
      </c>
      <c r="W22" s="21">
        <f t="shared" si="17"/>
        <v>0</v>
      </c>
      <c r="X22" s="21">
        <f t="shared" si="17"/>
        <v>2732.6763299999998</v>
      </c>
      <c r="Y22" s="21">
        <f t="shared" si="17"/>
        <v>0</v>
      </c>
      <c r="Z22" s="21">
        <f t="shared" si="17"/>
        <v>2733.16705</v>
      </c>
      <c r="AA22" s="21">
        <f t="shared" si="17"/>
        <v>0</v>
      </c>
      <c r="AB22" s="21">
        <f t="shared" si="17"/>
        <v>2995.9812700000002</v>
      </c>
      <c r="AC22" s="21">
        <f t="shared" si="17"/>
        <v>0</v>
      </c>
      <c r="AD22" s="21">
        <f t="shared" si="17"/>
        <v>2803.2162800000001</v>
      </c>
      <c r="AE22" s="21">
        <f t="shared" si="17"/>
        <v>0</v>
      </c>
      <c r="AF22" s="21">
        <f t="shared" si="17"/>
        <v>3307.6458699999998</v>
      </c>
      <c r="AG22" s="21">
        <f>AG23</f>
        <v>0</v>
      </c>
      <c r="AH22" s="92" t="s">
        <v>48</v>
      </c>
      <c r="AI22" s="49"/>
    </row>
    <row r="23" spans="1:35" s="27" customFormat="1" ht="44.25" customHeight="1" x14ac:dyDescent="0.25">
      <c r="A23" s="79"/>
      <c r="B23" s="76"/>
      <c r="C23" s="24" t="s">
        <v>29</v>
      </c>
      <c r="D23" s="25">
        <f>SUM(J23,L23,N23,P23,R23,T23,V23,X23,Z23,AB23,AD23,AF23)</f>
        <v>41589.599999999999</v>
      </c>
      <c r="E23" s="25">
        <f>J23</f>
        <v>6240.2985200000003</v>
      </c>
      <c r="F23" s="25">
        <f>G23</f>
        <v>7871.6679699999995</v>
      </c>
      <c r="G23" s="25">
        <f>SUM(K23,M23,O23,Q23,S23,U23,W23,Y23,AA23,AC23,AE23,AG23)</f>
        <v>7871.6679699999995</v>
      </c>
      <c r="H23" s="25">
        <f t="shared" ref="H23:H25" si="18">IFERROR(G23/D23*100,0)</f>
        <v>18.927010526670131</v>
      </c>
      <c r="I23" s="25">
        <f t="shared" ref="I23:I25" si="19">IFERROR(G23/E23*100,0)</f>
        <v>126.14249053585338</v>
      </c>
      <c r="J23" s="35">
        <f t="shared" ref="J23:AF23" si="20">J25</f>
        <v>6240.2985200000003</v>
      </c>
      <c r="K23" s="35">
        <f t="shared" si="20"/>
        <v>2767.8380699999998</v>
      </c>
      <c r="L23" s="35">
        <f t="shared" si="20"/>
        <v>5678.0733799999998</v>
      </c>
      <c r="M23" s="35">
        <f t="shared" si="20"/>
        <v>5103.8298999999997</v>
      </c>
      <c r="N23" s="35">
        <f t="shared" si="20"/>
        <v>2757.4114399999999</v>
      </c>
      <c r="O23" s="35">
        <f t="shared" si="20"/>
        <v>0</v>
      </c>
      <c r="P23" s="35">
        <f t="shared" si="20"/>
        <v>3185.3745600000002</v>
      </c>
      <c r="Q23" s="35">
        <f t="shared" si="20"/>
        <v>0</v>
      </c>
      <c r="R23" s="35">
        <f t="shared" si="20"/>
        <v>2713.5567299999998</v>
      </c>
      <c r="S23" s="35">
        <f t="shared" si="20"/>
        <v>0</v>
      </c>
      <c r="T23" s="35">
        <f t="shared" si="20"/>
        <v>3223.0283199999999</v>
      </c>
      <c r="U23" s="35">
        <f t="shared" si="20"/>
        <v>0</v>
      </c>
      <c r="V23" s="35">
        <f t="shared" si="20"/>
        <v>3219.1702500000001</v>
      </c>
      <c r="W23" s="35">
        <f t="shared" si="20"/>
        <v>0</v>
      </c>
      <c r="X23" s="35">
        <f t="shared" si="20"/>
        <v>2732.6763299999998</v>
      </c>
      <c r="Y23" s="35">
        <f t="shared" si="20"/>
        <v>0</v>
      </c>
      <c r="Z23" s="35">
        <f t="shared" si="20"/>
        <v>2733.16705</v>
      </c>
      <c r="AA23" s="35">
        <f t="shared" si="20"/>
        <v>0</v>
      </c>
      <c r="AB23" s="35">
        <f t="shared" si="20"/>
        <v>2995.9812700000002</v>
      </c>
      <c r="AC23" s="35">
        <f t="shared" si="20"/>
        <v>0</v>
      </c>
      <c r="AD23" s="35">
        <f t="shared" si="20"/>
        <v>2803.2162800000001</v>
      </c>
      <c r="AE23" s="35">
        <f t="shared" si="20"/>
        <v>0</v>
      </c>
      <c r="AF23" s="35">
        <f t="shared" si="20"/>
        <v>3307.6458699999998</v>
      </c>
      <c r="AG23" s="35">
        <f>AG25</f>
        <v>0</v>
      </c>
      <c r="AH23" s="93"/>
      <c r="AI23" s="49"/>
    </row>
    <row r="24" spans="1:35" s="41" customFormat="1" ht="34.5" customHeight="1" x14ac:dyDescent="0.25">
      <c r="A24" s="57"/>
      <c r="B24" s="83" t="s">
        <v>39</v>
      </c>
      <c r="C24" s="36" t="s">
        <v>28</v>
      </c>
      <c r="D24" s="37">
        <f>D25</f>
        <v>41589.599999999999</v>
      </c>
      <c r="E24" s="37">
        <f>E25</f>
        <v>11918.3719</v>
      </c>
      <c r="F24" s="37">
        <f>F25</f>
        <v>7871.6679699999995</v>
      </c>
      <c r="G24" s="37">
        <f>G25</f>
        <v>7871.6679699999995</v>
      </c>
      <c r="H24" s="37">
        <f t="shared" si="18"/>
        <v>18.927010526670131</v>
      </c>
      <c r="I24" s="37">
        <f t="shared" si="19"/>
        <v>66.046503969220822</v>
      </c>
      <c r="J24" s="38">
        <f>J25</f>
        <v>6240.2985200000003</v>
      </c>
      <c r="K24" s="38">
        <f t="shared" ref="K24:AG24" si="21">K25</f>
        <v>2767.8380699999998</v>
      </c>
      <c r="L24" s="38">
        <f t="shared" si="21"/>
        <v>5678.0733799999998</v>
      </c>
      <c r="M24" s="38">
        <f t="shared" si="21"/>
        <v>5103.8298999999997</v>
      </c>
      <c r="N24" s="38">
        <f t="shared" si="21"/>
        <v>2757.4114399999999</v>
      </c>
      <c r="O24" s="38">
        <f t="shared" si="21"/>
        <v>0</v>
      </c>
      <c r="P24" s="38">
        <f t="shared" si="21"/>
        <v>3185.3745600000002</v>
      </c>
      <c r="Q24" s="38">
        <f t="shared" si="21"/>
        <v>0</v>
      </c>
      <c r="R24" s="38">
        <f t="shared" si="21"/>
        <v>2713.5567299999998</v>
      </c>
      <c r="S24" s="38">
        <f t="shared" si="21"/>
        <v>0</v>
      </c>
      <c r="T24" s="38">
        <f t="shared" si="21"/>
        <v>3223.0283199999999</v>
      </c>
      <c r="U24" s="38">
        <f t="shared" si="21"/>
        <v>0</v>
      </c>
      <c r="V24" s="38">
        <f t="shared" si="21"/>
        <v>3219.1702500000001</v>
      </c>
      <c r="W24" s="38">
        <f t="shared" si="21"/>
        <v>0</v>
      </c>
      <c r="X24" s="38">
        <f t="shared" si="21"/>
        <v>2732.6763299999998</v>
      </c>
      <c r="Y24" s="38">
        <f t="shared" si="21"/>
        <v>0</v>
      </c>
      <c r="Z24" s="38">
        <f t="shared" si="21"/>
        <v>2733.16705</v>
      </c>
      <c r="AA24" s="38">
        <f t="shared" si="21"/>
        <v>0</v>
      </c>
      <c r="AB24" s="38">
        <f t="shared" si="21"/>
        <v>2995.9812700000002</v>
      </c>
      <c r="AC24" s="38">
        <f t="shared" si="21"/>
        <v>0</v>
      </c>
      <c r="AD24" s="38">
        <f t="shared" si="21"/>
        <v>2803.2162800000001</v>
      </c>
      <c r="AE24" s="38">
        <f t="shared" si="21"/>
        <v>0</v>
      </c>
      <c r="AF24" s="38">
        <f t="shared" si="21"/>
        <v>3307.6458699999998</v>
      </c>
      <c r="AG24" s="38">
        <f t="shared" si="21"/>
        <v>0</v>
      </c>
      <c r="AH24" s="93"/>
      <c r="AI24" s="40"/>
    </row>
    <row r="25" spans="1:35" s="45" customFormat="1" ht="43.5" customHeight="1" x14ac:dyDescent="0.25">
      <c r="A25" s="59"/>
      <c r="B25" s="84"/>
      <c r="C25" s="42" t="s">
        <v>29</v>
      </c>
      <c r="D25" s="43">
        <f>SUM(J25,L25,N25,P25,R25,T25,V25,X25,Z25,AB25,AD25,AF25)</f>
        <v>41589.599999999999</v>
      </c>
      <c r="E25" s="43">
        <f>J25+L25</f>
        <v>11918.3719</v>
      </c>
      <c r="F25" s="43">
        <f>G25</f>
        <v>7871.6679699999995</v>
      </c>
      <c r="G25" s="43">
        <f>SUM(K25,M25,O25,Q25,S25,U25,W25,Y25,AA25,AC25,AE25,AG25)</f>
        <v>7871.6679699999995</v>
      </c>
      <c r="H25" s="43">
        <f t="shared" si="18"/>
        <v>18.927010526670131</v>
      </c>
      <c r="I25" s="43">
        <f t="shared" si="19"/>
        <v>66.046503969220822</v>
      </c>
      <c r="J25" s="44">
        <v>6240.2985200000003</v>
      </c>
      <c r="K25" s="44">
        <v>2767.8380699999998</v>
      </c>
      <c r="L25" s="44">
        <v>5678.0733799999998</v>
      </c>
      <c r="M25" s="44">
        <v>5103.8298999999997</v>
      </c>
      <c r="N25" s="44">
        <v>2757.4114399999999</v>
      </c>
      <c r="O25" s="44">
        <v>0</v>
      </c>
      <c r="P25" s="44">
        <v>3185.3745600000002</v>
      </c>
      <c r="Q25" s="44">
        <v>0</v>
      </c>
      <c r="R25" s="44">
        <v>2713.5567299999998</v>
      </c>
      <c r="S25" s="44">
        <v>0</v>
      </c>
      <c r="T25" s="44">
        <v>3223.0283199999999</v>
      </c>
      <c r="U25" s="44">
        <v>0</v>
      </c>
      <c r="V25" s="44">
        <v>3219.1702500000001</v>
      </c>
      <c r="W25" s="44">
        <v>0</v>
      </c>
      <c r="X25" s="44">
        <v>2732.6763299999998</v>
      </c>
      <c r="Y25" s="44">
        <v>0</v>
      </c>
      <c r="Z25" s="44">
        <v>2733.16705</v>
      </c>
      <c r="AA25" s="44">
        <v>0</v>
      </c>
      <c r="AB25" s="44">
        <v>2995.9812700000002</v>
      </c>
      <c r="AC25" s="44">
        <v>0</v>
      </c>
      <c r="AD25" s="44">
        <v>2803.2162800000001</v>
      </c>
      <c r="AE25" s="44">
        <v>0</v>
      </c>
      <c r="AF25" s="50">
        <v>3307.6458699999998</v>
      </c>
      <c r="AG25" s="44">
        <v>0</v>
      </c>
      <c r="AH25" s="94"/>
      <c r="AI25" s="40"/>
    </row>
    <row r="26" spans="1:35" s="52" customFormat="1" ht="15.75" customHeight="1" x14ac:dyDescent="0.25">
      <c r="A26" s="51" t="s">
        <v>40</v>
      </c>
      <c r="B26" s="80" t="s">
        <v>36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2"/>
    </row>
    <row r="27" spans="1:35" s="23" customFormat="1" ht="53.25" customHeight="1" x14ac:dyDescent="0.25">
      <c r="A27" s="77" t="s">
        <v>41</v>
      </c>
      <c r="B27" s="74" t="s">
        <v>42</v>
      </c>
      <c r="C27" s="19" t="s">
        <v>28</v>
      </c>
      <c r="D27" s="20">
        <f>SUM(J27,L27,N27,P27,R27,T27,V27,X27,Z27,AB27,AD27,AF27)</f>
        <v>489483.80382999999</v>
      </c>
      <c r="E27" s="20">
        <f>E28</f>
        <v>71569.540540000002</v>
      </c>
      <c r="F27" s="20">
        <f>F28</f>
        <v>58513.955849999998</v>
      </c>
      <c r="G27" s="20">
        <f>G28</f>
        <v>58513.955849999998</v>
      </c>
      <c r="H27" s="20">
        <f t="shared" ref="H27:H36" si="22">IFERROR(G27/D27*100,0)</f>
        <v>11.954216951031576</v>
      </c>
      <c r="I27" s="20">
        <f t="shared" ref="I27:I36" si="23">IFERROR(G27/E27*100,0)</f>
        <v>81.758182892478843</v>
      </c>
      <c r="J27" s="21">
        <f>J28</f>
        <v>26908.555420000001</v>
      </c>
      <c r="K27" s="21">
        <f>+K28</f>
        <v>18942.779020000002</v>
      </c>
      <c r="L27" s="21">
        <f>+L28</f>
        <v>44660.985119999998</v>
      </c>
      <c r="M27" s="21">
        <f>M28</f>
        <v>39571.176829999997</v>
      </c>
      <c r="N27" s="21">
        <f>N28</f>
        <v>40326.980920000002</v>
      </c>
      <c r="O27" s="21">
        <f t="shared" ref="O27:AG27" si="24">O28</f>
        <v>0</v>
      </c>
      <c r="P27" s="21">
        <f t="shared" si="24"/>
        <v>45143.363119999995</v>
      </c>
      <c r="Q27" s="21">
        <f t="shared" si="24"/>
        <v>0</v>
      </c>
      <c r="R27" s="21">
        <f t="shared" si="24"/>
        <v>41237.156090000004</v>
      </c>
      <c r="S27" s="21">
        <f t="shared" si="24"/>
        <v>0</v>
      </c>
      <c r="T27" s="21">
        <f t="shared" si="24"/>
        <v>42029.440979999999</v>
      </c>
      <c r="U27" s="21">
        <f t="shared" si="24"/>
        <v>0</v>
      </c>
      <c r="V27" s="21">
        <f t="shared" si="24"/>
        <v>44910.344509999995</v>
      </c>
      <c r="W27" s="21">
        <f t="shared" si="24"/>
        <v>0</v>
      </c>
      <c r="X27" s="21">
        <f t="shared" si="24"/>
        <v>40091.698779999992</v>
      </c>
      <c r="Y27" s="21">
        <f t="shared" si="24"/>
        <v>0</v>
      </c>
      <c r="Z27" s="21">
        <f t="shared" si="24"/>
        <v>36558.967729999997</v>
      </c>
      <c r="AA27" s="21">
        <f t="shared" si="24"/>
        <v>0</v>
      </c>
      <c r="AB27" s="21">
        <f t="shared" si="24"/>
        <v>39803.437279999998</v>
      </c>
      <c r="AC27" s="21">
        <f t="shared" si="24"/>
        <v>0</v>
      </c>
      <c r="AD27" s="21">
        <f t="shared" si="24"/>
        <v>35800.098549999995</v>
      </c>
      <c r="AE27" s="21">
        <f t="shared" si="24"/>
        <v>0</v>
      </c>
      <c r="AF27" s="21">
        <f t="shared" si="24"/>
        <v>52012.775330000004</v>
      </c>
      <c r="AG27" s="21">
        <f t="shared" si="24"/>
        <v>0</v>
      </c>
      <c r="AH27" s="22"/>
      <c r="AI27" s="49"/>
    </row>
    <row r="28" spans="1:35" s="27" customFormat="1" ht="45" customHeight="1" x14ac:dyDescent="0.25">
      <c r="A28" s="79"/>
      <c r="B28" s="76"/>
      <c r="C28" s="24" t="s">
        <v>29</v>
      </c>
      <c r="D28" s="25">
        <f>SUM(J28,L28,N28,P28,R28,T28,V28,X28,Z28,AB28,AD28,AF28)</f>
        <v>489483.80382999999</v>
      </c>
      <c r="E28" s="25">
        <f>J28+L28</f>
        <v>71569.540540000002</v>
      </c>
      <c r="F28" s="25">
        <f>G28</f>
        <v>58513.955849999998</v>
      </c>
      <c r="G28" s="25">
        <f>SUM(K28,M28,O28,Q28,S28,U28,W28,Y28,AA28,AC28,AE28,AG28)</f>
        <v>58513.955849999998</v>
      </c>
      <c r="H28" s="25">
        <f t="shared" si="22"/>
        <v>11.954216951031576</v>
      </c>
      <c r="I28" s="25">
        <f t="shared" si="23"/>
        <v>81.758182892478843</v>
      </c>
      <c r="J28" s="35">
        <f t="shared" ref="J28:AG28" si="25">J30+J32+J34+J36</f>
        <v>26908.555420000001</v>
      </c>
      <c r="K28" s="35">
        <f t="shared" si="25"/>
        <v>18942.779020000002</v>
      </c>
      <c r="L28" s="35">
        <f t="shared" si="25"/>
        <v>44660.985119999998</v>
      </c>
      <c r="M28" s="35">
        <f t="shared" si="25"/>
        <v>39571.176829999997</v>
      </c>
      <c r="N28" s="35">
        <f t="shared" si="25"/>
        <v>40326.980920000002</v>
      </c>
      <c r="O28" s="35">
        <f t="shared" si="25"/>
        <v>0</v>
      </c>
      <c r="P28" s="35">
        <f t="shared" si="25"/>
        <v>45143.363119999995</v>
      </c>
      <c r="Q28" s="35">
        <f t="shared" si="25"/>
        <v>0</v>
      </c>
      <c r="R28" s="35">
        <f t="shared" si="25"/>
        <v>41237.156090000004</v>
      </c>
      <c r="S28" s="35">
        <f t="shared" si="25"/>
        <v>0</v>
      </c>
      <c r="T28" s="35">
        <f t="shared" si="25"/>
        <v>42029.440979999999</v>
      </c>
      <c r="U28" s="35">
        <f t="shared" si="25"/>
        <v>0</v>
      </c>
      <c r="V28" s="35">
        <f t="shared" si="25"/>
        <v>44910.344509999995</v>
      </c>
      <c r="W28" s="35">
        <f t="shared" si="25"/>
        <v>0</v>
      </c>
      <c r="X28" s="35">
        <f t="shared" si="25"/>
        <v>40091.698779999992</v>
      </c>
      <c r="Y28" s="35">
        <f t="shared" si="25"/>
        <v>0</v>
      </c>
      <c r="Z28" s="35">
        <f t="shared" si="25"/>
        <v>36558.967729999997</v>
      </c>
      <c r="AA28" s="35">
        <f t="shared" si="25"/>
        <v>0</v>
      </c>
      <c r="AB28" s="35">
        <f t="shared" si="25"/>
        <v>39803.437279999998</v>
      </c>
      <c r="AC28" s="35">
        <f t="shared" si="25"/>
        <v>0</v>
      </c>
      <c r="AD28" s="35">
        <f t="shared" si="25"/>
        <v>35800.098549999995</v>
      </c>
      <c r="AE28" s="35">
        <f t="shared" si="25"/>
        <v>0</v>
      </c>
      <c r="AF28" s="35">
        <f t="shared" si="25"/>
        <v>52012.775330000004</v>
      </c>
      <c r="AG28" s="35">
        <f t="shared" si="25"/>
        <v>0</v>
      </c>
      <c r="AH28" s="26"/>
      <c r="AI28" s="49"/>
    </row>
    <row r="29" spans="1:35" s="41" customFormat="1" ht="35.25" customHeight="1" x14ac:dyDescent="0.25">
      <c r="A29" s="57"/>
      <c r="B29" s="85" t="s">
        <v>43</v>
      </c>
      <c r="C29" s="36" t="s">
        <v>28</v>
      </c>
      <c r="D29" s="37">
        <f>D30</f>
        <v>157663.09999999998</v>
      </c>
      <c r="E29" s="37">
        <f t="shared" ref="E29:G35" si="26">E30</f>
        <v>25791.051169999999</v>
      </c>
      <c r="F29" s="37">
        <f t="shared" si="26"/>
        <v>23587.12184</v>
      </c>
      <c r="G29" s="37">
        <f t="shared" si="26"/>
        <v>23587.12184</v>
      </c>
      <c r="H29" s="37">
        <f t="shared" si="22"/>
        <v>14.960457989218787</v>
      </c>
      <c r="I29" s="37">
        <f t="shared" si="23"/>
        <v>91.454674276465326</v>
      </c>
      <c r="J29" s="38">
        <f t="shared" ref="J29:AG29" si="27">J30</f>
        <v>9821.5464200000006</v>
      </c>
      <c r="K29" s="38">
        <f t="shared" si="27"/>
        <v>8109.4545399999997</v>
      </c>
      <c r="L29" s="38">
        <f t="shared" si="27"/>
        <v>15969.50475</v>
      </c>
      <c r="M29" s="38">
        <f t="shared" si="27"/>
        <v>15477.667299999999</v>
      </c>
      <c r="N29" s="38">
        <f t="shared" si="27"/>
        <v>11371.074000000001</v>
      </c>
      <c r="O29" s="38">
        <f t="shared" si="27"/>
        <v>0</v>
      </c>
      <c r="P29" s="38">
        <f t="shared" si="27"/>
        <v>15382.22762</v>
      </c>
      <c r="Q29" s="38">
        <f t="shared" si="27"/>
        <v>0</v>
      </c>
      <c r="R29" s="38">
        <f t="shared" si="27"/>
        <v>11169.18453</v>
      </c>
      <c r="S29" s="38">
        <f t="shared" si="27"/>
        <v>0</v>
      </c>
      <c r="T29" s="38">
        <f t="shared" si="27"/>
        <v>12077.964900000001</v>
      </c>
      <c r="U29" s="38">
        <f t="shared" si="27"/>
        <v>0</v>
      </c>
      <c r="V29" s="38">
        <f t="shared" si="27"/>
        <v>16811.865330000001</v>
      </c>
      <c r="W29" s="38">
        <f t="shared" si="27"/>
        <v>0</v>
      </c>
      <c r="X29" s="38">
        <f t="shared" si="27"/>
        <v>11501.31241</v>
      </c>
      <c r="Y29" s="38">
        <f t="shared" si="27"/>
        <v>0</v>
      </c>
      <c r="Z29" s="38">
        <f t="shared" si="27"/>
        <v>11248.865100000001</v>
      </c>
      <c r="AA29" s="38">
        <f t="shared" si="27"/>
        <v>0</v>
      </c>
      <c r="AB29" s="38">
        <f t="shared" si="27"/>
        <v>13794.384459999999</v>
      </c>
      <c r="AC29" s="38">
        <f t="shared" si="27"/>
        <v>0</v>
      </c>
      <c r="AD29" s="38">
        <f t="shared" si="27"/>
        <v>9603.49647</v>
      </c>
      <c r="AE29" s="38">
        <f t="shared" si="27"/>
        <v>0</v>
      </c>
      <c r="AF29" s="38">
        <f t="shared" si="27"/>
        <v>18911.674009999999</v>
      </c>
      <c r="AG29" s="38">
        <f t="shared" si="27"/>
        <v>0</v>
      </c>
      <c r="AH29" s="39"/>
      <c r="AI29" s="40"/>
    </row>
    <row r="30" spans="1:35" s="45" customFormat="1" ht="42" customHeight="1" x14ac:dyDescent="0.25">
      <c r="A30" s="59"/>
      <c r="B30" s="86"/>
      <c r="C30" s="42" t="s">
        <v>29</v>
      </c>
      <c r="D30" s="43">
        <f>SUM(J30,L30,N30,P30,R30,T30,V30,X30,Z30,AB30,AD30,AF30)</f>
        <v>157663.09999999998</v>
      </c>
      <c r="E30" s="43">
        <f>J30+L30</f>
        <v>25791.051169999999</v>
      </c>
      <c r="F30" s="43">
        <f>G30</f>
        <v>23587.12184</v>
      </c>
      <c r="G30" s="43">
        <f>SUM(K30,M30,O30,Q30,S30,U30,W30,Y30,AA30,AC30,AE30,AG30)</f>
        <v>23587.12184</v>
      </c>
      <c r="H30" s="43">
        <f t="shared" si="22"/>
        <v>14.960457989218787</v>
      </c>
      <c r="I30" s="43">
        <f t="shared" si="23"/>
        <v>91.454674276465326</v>
      </c>
      <c r="J30" s="44">
        <v>9821.5464200000006</v>
      </c>
      <c r="K30" s="44">
        <v>8109.4545399999997</v>
      </c>
      <c r="L30" s="44">
        <v>15969.50475</v>
      </c>
      <c r="M30" s="44">
        <v>15477.667299999999</v>
      </c>
      <c r="N30" s="44">
        <v>11371.074000000001</v>
      </c>
      <c r="O30" s="44">
        <v>0</v>
      </c>
      <c r="P30" s="44">
        <v>15382.22762</v>
      </c>
      <c r="Q30" s="44">
        <v>0</v>
      </c>
      <c r="R30" s="44">
        <v>11169.18453</v>
      </c>
      <c r="S30" s="44">
        <v>0</v>
      </c>
      <c r="T30" s="44">
        <v>12077.964900000001</v>
      </c>
      <c r="U30" s="44">
        <v>0</v>
      </c>
      <c r="V30" s="44">
        <v>16811.865330000001</v>
      </c>
      <c r="W30" s="44">
        <v>0</v>
      </c>
      <c r="X30" s="44">
        <v>11501.31241</v>
      </c>
      <c r="Y30" s="44">
        <v>0</v>
      </c>
      <c r="Z30" s="44">
        <v>11248.865100000001</v>
      </c>
      <c r="AA30" s="44">
        <v>0</v>
      </c>
      <c r="AB30" s="44">
        <v>13794.384459999999</v>
      </c>
      <c r="AC30" s="44">
        <v>0</v>
      </c>
      <c r="AD30" s="44">
        <v>9603.49647</v>
      </c>
      <c r="AE30" s="44">
        <v>0</v>
      </c>
      <c r="AF30" s="44">
        <v>18911.674009999999</v>
      </c>
      <c r="AG30" s="44">
        <v>0</v>
      </c>
      <c r="AH30" s="39"/>
      <c r="AI30" s="40"/>
    </row>
    <row r="31" spans="1:35" s="41" customFormat="1" ht="35.25" customHeight="1" x14ac:dyDescent="0.25">
      <c r="A31" s="87"/>
      <c r="B31" s="85" t="s">
        <v>44</v>
      </c>
      <c r="C31" s="36" t="s">
        <v>28</v>
      </c>
      <c r="D31" s="37">
        <f>D32</f>
        <v>85836.7</v>
      </c>
      <c r="E31" s="37">
        <f t="shared" si="26"/>
        <v>15700.744999999999</v>
      </c>
      <c r="F31" s="37">
        <f t="shared" si="26"/>
        <v>15700.744999999999</v>
      </c>
      <c r="G31" s="37">
        <f t="shared" si="26"/>
        <v>15700.744999999999</v>
      </c>
      <c r="H31" s="37">
        <f t="shared" si="22"/>
        <v>18.291412647503922</v>
      </c>
      <c r="I31" s="37">
        <f t="shared" si="23"/>
        <v>100</v>
      </c>
      <c r="J31" s="38">
        <f t="shared" ref="J31:AG31" si="28">J32</f>
        <v>6525.8620000000001</v>
      </c>
      <c r="K31" s="38">
        <f t="shared" si="28"/>
        <v>6525.8620000000001</v>
      </c>
      <c r="L31" s="38">
        <f t="shared" si="28"/>
        <v>9174.8829999999998</v>
      </c>
      <c r="M31" s="38">
        <f t="shared" si="28"/>
        <v>9174.8829999999998</v>
      </c>
      <c r="N31" s="38">
        <f t="shared" si="28"/>
        <v>7600.6360000000004</v>
      </c>
      <c r="O31" s="38">
        <f t="shared" si="28"/>
        <v>0</v>
      </c>
      <c r="P31" s="38">
        <f t="shared" si="28"/>
        <v>7916.223</v>
      </c>
      <c r="Q31" s="38">
        <f t="shared" si="28"/>
        <v>0</v>
      </c>
      <c r="R31" s="38">
        <f t="shared" si="28"/>
        <v>8279.9619999999995</v>
      </c>
      <c r="S31" s="38">
        <f t="shared" si="28"/>
        <v>0</v>
      </c>
      <c r="T31" s="38">
        <f t="shared" si="28"/>
        <v>8316.7880000000005</v>
      </c>
      <c r="U31" s="38">
        <f t="shared" si="28"/>
        <v>0</v>
      </c>
      <c r="V31" s="38">
        <f t="shared" si="28"/>
        <v>7902.7079999999996</v>
      </c>
      <c r="W31" s="38">
        <f t="shared" si="28"/>
        <v>0</v>
      </c>
      <c r="X31" s="38">
        <f t="shared" si="28"/>
        <v>8492.7389999999996</v>
      </c>
      <c r="Y31" s="38">
        <f t="shared" si="28"/>
        <v>0</v>
      </c>
      <c r="Z31" s="38">
        <f t="shared" si="28"/>
        <v>5267.21</v>
      </c>
      <c r="AA31" s="38">
        <f t="shared" si="28"/>
        <v>0</v>
      </c>
      <c r="AB31" s="38">
        <f t="shared" si="28"/>
        <v>5770.29</v>
      </c>
      <c r="AC31" s="38">
        <f t="shared" si="28"/>
        <v>0</v>
      </c>
      <c r="AD31" s="38">
        <f t="shared" si="28"/>
        <v>5144.42</v>
      </c>
      <c r="AE31" s="38">
        <f t="shared" si="28"/>
        <v>0</v>
      </c>
      <c r="AF31" s="38">
        <f t="shared" si="28"/>
        <v>5444.9790000000003</v>
      </c>
      <c r="AG31" s="38">
        <f t="shared" si="28"/>
        <v>0</v>
      </c>
      <c r="AH31" s="39"/>
      <c r="AI31" s="40"/>
    </row>
    <row r="32" spans="1:35" s="45" customFormat="1" ht="42" customHeight="1" x14ac:dyDescent="0.25">
      <c r="A32" s="88"/>
      <c r="B32" s="86"/>
      <c r="C32" s="42" t="s">
        <v>29</v>
      </c>
      <c r="D32" s="43">
        <f>SUM(J32,L32,N32,P32,R32,T32,V32,X32,Z32,AB32,AD32,AF32)</f>
        <v>85836.7</v>
      </c>
      <c r="E32" s="43">
        <f>J32+L32</f>
        <v>15700.744999999999</v>
      </c>
      <c r="F32" s="43">
        <f>G32</f>
        <v>15700.744999999999</v>
      </c>
      <c r="G32" s="43">
        <f>SUM(K32,M32,O32,Q32,S32,U32,W32,Y32,AA32,AC32,AE32,AG32)</f>
        <v>15700.744999999999</v>
      </c>
      <c r="H32" s="43">
        <f t="shared" si="22"/>
        <v>18.291412647503922</v>
      </c>
      <c r="I32" s="43">
        <f t="shared" si="23"/>
        <v>100</v>
      </c>
      <c r="J32" s="44">
        <v>6525.8620000000001</v>
      </c>
      <c r="K32" s="44">
        <v>6525.8620000000001</v>
      </c>
      <c r="L32" s="44">
        <v>9174.8829999999998</v>
      </c>
      <c r="M32" s="44">
        <v>9174.8829999999998</v>
      </c>
      <c r="N32" s="44">
        <v>7600.6360000000004</v>
      </c>
      <c r="O32" s="44">
        <v>0</v>
      </c>
      <c r="P32" s="44">
        <v>7916.223</v>
      </c>
      <c r="Q32" s="44">
        <v>0</v>
      </c>
      <c r="R32" s="44">
        <v>8279.9619999999995</v>
      </c>
      <c r="S32" s="44">
        <v>0</v>
      </c>
      <c r="T32" s="44">
        <v>8316.7880000000005</v>
      </c>
      <c r="U32" s="44">
        <v>0</v>
      </c>
      <c r="V32" s="44">
        <v>7902.7079999999996</v>
      </c>
      <c r="W32" s="44">
        <v>0</v>
      </c>
      <c r="X32" s="44">
        <v>8492.7389999999996</v>
      </c>
      <c r="Y32" s="44">
        <v>0</v>
      </c>
      <c r="Z32" s="44">
        <v>5267.21</v>
      </c>
      <c r="AA32" s="44">
        <v>0</v>
      </c>
      <c r="AB32" s="44">
        <v>5770.29</v>
      </c>
      <c r="AC32" s="44">
        <v>0</v>
      </c>
      <c r="AD32" s="44">
        <v>5144.42</v>
      </c>
      <c r="AE32" s="44">
        <v>0</v>
      </c>
      <c r="AF32" s="44">
        <v>5444.9790000000003</v>
      </c>
      <c r="AG32" s="44">
        <v>0</v>
      </c>
      <c r="AH32" s="39"/>
      <c r="AI32" s="40"/>
    </row>
    <row r="33" spans="1:35" s="41" customFormat="1" ht="35.25" customHeight="1" x14ac:dyDescent="0.25">
      <c r="A33" s="57"/>
      <c r="B33" s="85" t="s">
        <v>45</v>
      </c>
      <c r="C33" s="36" t="s">
        <v>28</v>
      </c>
      <c r="D33" s="37">
        <f>D34</f>
        <v>227238.50383</v>
      </c>
      <c r="E33" s="37">
        <f t="shared" si="26"/>
        <v>30077.74437</v>
      </c>
      <c r="F33" s="37">
        <f t="shared" si="26"/>
        <v>19226.08901</v>
      </c>
      <c r="G33" s="37">
        <f t="shared" si="26"/>
        <v>19226.08901</v>
      </c>
      <c r="H33" s="37">
        <f t="shared" si="22"/>
        <v>8.4607532112530013</v>
      </c>
      <c r="I33" s="37">
        <f t="shared" si="23"/>
        <v>63.921312627340477</v>
      </c>
      <c r="J33" s="38">
        <f t="shared" ref="J33:AG33" si="29">J34</f>
        <v>10561.147000000001</v>
      </c>
      <c r="K33" s="38">
        <f t="shared" si="29"/>
        <v>4307.4624800000001</v>
      </c>
      <c r="L33" s="38">
        <f t="shared" si="29"/>
        <v>19516.59737</v>
      </c>
      <c r="M33" s="38">
        <f t="shared" si="29"/>
        <v>14918.62653</v>
      </c>
      <c r="N33" s="38">
        <f t="shared" si="29"/>
        <v>19108.14992</v>
      </c>
      <c r="O33" s="38">
        <f t="shared" si="29"/>
        <v>0</v>
      </c>
      <c r="P33" s="38">
        <f t="shared" si="29"/>
        <v>19809.977500000001</v>
      </c>
      <c r="Q33" s="38">
        <f t="shared" si="29"/>
        <v>0</v>
      </c>
      <c r="R33" s="38">
        <f t="shared" si="29"/>
        <v>19772.67556</v>
      </c>
      <c r="S33" s="38">
        <f t="shared" si="29"/>
        <v>0</v>
      </c>
      <c r="T33" s="38">
        <f t="shared" si="29"/>
        <v>19705.22308</v>
      </c>
      <c r="U33" s="38">
        <f t="shared" si="29"/>
        <v>0</v>
      </c>
      <c r="V33" s="38">
        <f t="shared" si="29"/>
        <v>18220.582180000001</v>
      </c>
      <c r="W33" s="38">
        <f t="shared" si="29"/>
        <v>0</v>
      </c>
      <c r="X33" s="38">
        <f t="shared" si="29"/>
        <v>18219.182369999999</v>
      </c>
      <c r="Y33" s="38">
        <f t="shared" si="29"/>
        <v>0</v>
      </c>
      <c r="Z33" s="38">
        <f t="shared" si="29"/>
        <v>18224.427629999998</v>
      </c>
      <c r="AA33" s="38">
        <f t="shared" si="29"/>
        <v>0</v>
      </c>
      <c r="AB33" s="38">
        <f t="shared" si="29"/>
        <v>18349.29782</v>
      </c>
      <c r="AC33" s="38">
        <f t="shared" si="29"/>
        <v>0</v>
      </c>
      <c r="AD33" s="38">
        <f t="shared" si="29"/>
        <v>19272.917079999999</v>
      </c>
      <c r="AE33" s="38">
        <f t="shared" si="29"/>
        <v>0</v>
      </c>
      <c r="AF33" s="38">
        <f t="shared" si="29"/>
        <v>26478.32632</v>
      </c>
      <c r="AG33" s="38">
        <f t="shared" si="29"/>
        <v>0</v>
      </c>
      <c r="AH33" s="92" t="s">
        <v>48</v>
      </c>
      <c r="AI33" s="40"/>
    </row>
    <row r="34" spans="1:35" s="45" customFormat="1" ht="42" customHeight="1" x14ac:dyDescent="0.25">
      <c r="A34" s="59"/>
      <c r="B34" s="86"/>
      <c r="C34" s="42" t="s">
        <v>29</v>
      </c>
      <c r="D34" s="43">
        <f>SUM(J34,L34,N34,P34,R34,T34,V34,X34,Z34,AB34,AD34,AF34)</f>
        <v>227238.50383</v>
      </c>
      <c r="E34" s="43">
        <f>J34+L34</f>
        <v>30077.74437</v>
      </c>
      <c r="F34" s="43">
        <f>G34</f>
        <v>19226.08901</v>
      </c>
      <c r="G34" s="43">
        <f>SUM(K34,M34,O34,Q34,S34,U34,W34,Y34,AA34,AC34,AE34,AG34)</f>
        <v>19226.08901</v>
      </c>
      <c r="H34" s="43">
        <f t="shared" si="22"/>
        <v>8.4607532112530013</v>
      </c>
      <c r="I34" s="43">
        <f t="shared" si="23"/>
        <v>63.921312627340477</v>
      </c>
      <c r="J34" s="44">
        <v>10561.147000000001</v>
      </c>
      <c r="K34" s="44">
        <v>4307.4624800000001</v>
      </c>
      <c r="L34" s="44">
        <v>19516.59737</v>
      </c>
      <c r="M34" s="44">
        <v>14918.62653</v>
      </c>
      <c r="N34" s="44">
        <v>19108.14992</v>
      </c>
      <c r="O34" s="44">
        <v>0</v>
      </c>
      <c r="P34" s="44">
        <v>19809.977500000001</v>
      </c>
      <c r="Q34" s="44">
        <v>0</v>
      </c>
      <c r="R34" s="44">
        <v>19772.67556</v>
      </c>
      <c r="S34" s="44">
        <v>0</v>
      </c>
      <c r="T34" s="44">
        <v>19705.22308</v>
      </c>
      <c r="U34" s="44">
        <v>0</v>
      </c>
      <c r="V34" s="44">
        <v>18220.582180000001</v>
      </c>
      <c r="W34" s="44">
        <v>0</v>
      </c>
      <c r="X34" s="44">
        <v>18219.182369999999</v>
      </c>
      <c r="Y34" s="44">
        <v>0</v>
      </c>
      <c r="Z34" s="44">
        <v>18224.427629999998</v>
      </c>
      <c r="AA34" s="44">
        <v>0</v>
      </c>
      <c r="AB34" s="44">
        <v>18349.29782</v>
      </c>
      <c r="AC34" s="44">
        <v>0</v>
      </c>
      <c r="AD34" s="44">
        <v>19272.917079999999</v>
      </c>
      <c r="AE34" s="44">
        <v>0</v>
      </c>
      <c r="AF34" s="44">
        <v>26478.32632</v>
      </c>
      <c r="AG34" s="44">
        <v>0</v>
      </c>
      <c r="AH34" s="94"/>
      <c r="AI34" s="40"/>
    </row>
    <row r="35" spans="1:35" s="41" customFormat="1" ht="35.25" customHeight="1" x14ac:dyDescent="0.25">
      <c r="A35" s="57"/>
      <c r="B35" s="83" t="s">
        <v>46</v>
      </c>
      <c r="C35" s="36" t="s">
        <v>28</v>
      </c>
      <c r="D35" s="37">
        <f>D36</f>
        <v>18745.5</v>
      </c>
      <c r="E35" s="37">
        <f t="shared" si="26"/>
        <v>0</v>
      </c>
      <c r="F35" s="37">
        <f t="shared" si="26"/>
        <v>0</v>
      </c>
      <c r="G35" s="37">
        <f t="shared" si="26"/>
        <v>0</v>
      </c>
      <c r="H35" s="37">
        <f t="shared" si="22"/>
        <v>0</v>
      </c>
      <c r="I35" s="37">
        <f t="shared" si="23"/>
        <v>0</v>
      </c>
      <c r="J35" s="38">
        <f t="shared" ref="J35:AG35" si="30">J36</f>
        <v>0</v>
      </c>
      <c r="K35" s="38">
        <f t="shared" si="30"/>
        <v>0</v>
      </c>
      <c r="L35" s="38">
        <f t="shared" si="30"/>
        <v>0</v>
      </c>
      <c r="M35" s="38">
        <f t="shared" si="30"/>
        <v>0</v>
      </c>
      <c r="N35" s="38">
        <f t="shared" si="30"/>
        <v>2247.1210000000001</v>
      </c>
      <c r="O35" s="38">
        <f t="shared" si="30"/>
        <v>0</v>
      </c>
      <c r="P35" s="38">
        <f t="shared" si="30"/>
        <v>2034.9349999999999</v>
      </c>
      <c r="Q35" s="38">
        <f t="shared" si="30"/>
        <v>0</v>
      </c>
      <c r="R35" s="38">
        <f t="shared" si="30"/>
        <v>2015.3340000000001</v>
      </c>
      <c r="S35" s="38">
        <f t="shared" si="30"/>
        <v>0</v>
      </c>
      <c r="T35" s="38">
        <f t="shared" si="30"/>
        <v>1929.4649999999999</v>
      </c>
      <c r="U35" s="38">
        <f t="shared" si="30"/>
        <v>0</v>
      </c>
      <c r="V35" s="38">
        <f t="shared" si="30"/>
        <v>1975.1890000000001</v>
      </c>
      <c r="W35" s="38">
        <f t="shared" si="30"/>
        <v>0</v>
      </c>
      <c r="X35" s="38">
        <f t="shared" si="30"/>
        <v>1878.4649999999999</v>
      </c>
      <c r="Y35" s="38">
        <f t="shared" si="30"/>
        <v>0</v>
      </c>
      <c r="Z35" s="38">
        <f t="shared" si="30"/>
        <v>1818.4649999999999</v>
      </c>
      <c r="AA35" s="38">
        <f t="shared" si="30"/>
        <v>0</v>
      </c>
      <c r="AB35" s="38">
        <f t="shared" si="30"/>
        <v>1889.4649999999999</v>
      </c>
      <c r="AC35" s="38">
        <f t="shared" si="30"/>
        <v>0</v>
      </c>
      <c r="AD35" s="38">
        <f t="shared" si="30"/>
        <v>1779.2650000000001</v>
      </c>
      <c r="AE35" s="38">
        <f t="shared" si="30"/>
        <v>0</v>
      </c>
      <c r="AF35" s="38">
        <f t="shared" si="30"/>
        <v>1177.796</v>
      </c>
      <c r="AG35" s="38">
        <f t="shared" si="30"/>
        <v>0</v>
      </c>
      <c r="AH35" s="39"/>
      <c r="AI35" s="40"/>
    </row>
    <row r="36" spans="1:35" s="45" customFormat="1" ht="42" customHeight="1" x14ac:dyDescent="0.25">
      <c r="A36" s="59"/>
      <c r="B36" s="84"/>
      <c r="C36" s="42" t="s">
        <v>29</v>
      </c>
      <c r="D36" s="43">
        <f>SUM(J36,L36,N36,P36,R36,T36,V36,X36,Z36,AB36,AD36,AF36)</f>
        <v>18745.5</v>
      </c>
      <c r="E36" s="43">
        <f>J36+L36</f>
        <v>0</v>
      </c>
      <c r="F36" s="43">
        <f>G36</f>
        <v>0</v>
      </c>
      <c r="G36" s="43">
        <f>SUM(K36,M36,O36,Q36,S36,U36,W36,Y36,AA36,AC36,AE36,AG36)</f>
        <v>0</v>
      </c>
      <c r="H36" s="43">
        <f t="shared" si="22"/>
        <v>0</v>
      </c>
      <c r="I36" s="43">
        <f t="shared" si="23"/>
        <v>0</v>
      </c>
      <c r="J36" s="44">
        <v>0</v>
      </c>
      <c r="K36" s="44">
        <v>0</v>
      </c>
      <c r="L36" s="44">
        <v>0</v>
      </c>
      <c r="M36" s="44">
        <v>0</v>
      </c>
      <c r="N36" s="44">
        <v>2247.1210000000001</v>
      </c>
      <c r="O36" s="44">
        <v>0</v>
      </c>
      <c r="P36" s="44">
        <v>2034.9349999999999</v>
      </c>
      <c r="Q36" s="44">
        <v>0</v>
      </c>
      <c r="R36" s="44">
        <v>2015.3340000000001</v>
      </c>
      <c r="S36" s="44">
        <v>0</v>
      </c>
      <c r="T36" s="44">
        <v>1929.4649999999999</v>
      </c>
      <c r="U36" s="44">
        <v>0</v>
      </c>
      <c r="V36" s="44">
        <v>1975.1890000000001</v>
      </c>
      <c r="W36" s="44">
        <v>0</v>
      </c>
      <c r="X36" s="44">
        <v>1878.4649999999999</v>
      </c>
      <c r="Y36" s="44">
        <v>0</v>
      </c>
      <c r="Z36" s="44">
        <v>1818.4649999999999</v>
      </c>
      <c r="AA36" s="44">
        <v>0</v>
      </c>
      <c r="AB36" s="44">
        <v>1889.4649999999999</v>
      </c>
      <c r="AC36" s="44">
        <v>0</v>
      </c>
      <c r="AD36" s="44">
        <v>1779.2650000000001</v>
      </c>
      <c r="AE36" s="44">
        <v>0</v>
      </c>
      <c r="AF36" s="44">
        <v>1177.796</v>
      </c>
      <c r="AG36" s="44">
        <v>0</v>
      </c>
      <c r="AH36" s="39"/>
      <c r="AI36" s="40"/>
    </row>
  </sheetData>
  <mergeCells count="53">
    <mergeCell ref="AH18:AH20"/>
    <mergeCell ref="AH22:AH25"/>
    <mergeCell ref="AH33:AH34"/>
    <mergeCell ref="A33:A34"/>
    <mergeCell ref="B33:B34"/>
    <mergeCell ref="B21:AG21"/>
    <mergeCell ref="A22:A23"/>
    <mergeCell ref="B22:B23"/>
    <mergeCell ref="B18:B20"/>
    <mergeCell ref="A24:A25"/>
    <mergeCell ref="B24:B25"/>
    <mergeCell ref="A15:A17"/>
    <mergeCell ref="B15:B17"/>
    <mergeCell ref="A12:A14"/>
    <mergeCell ref="AH12:AH14"/>
    <mergeCell ref="AH15:AH17"/>
    <mergeCell ref="A35:A36"/>
    <mergeCell ref="B35:B36"/>
    <mergeCell ref="B26:AG26"/>
    <mergeCell ref="A27:A28"/>
    <mergeCell ref="B27:B28"/>
    <mergeCell ref="A29:A30"/>
    <mergeCell ref="B29:B30"/>
    <mergeCell ref="A31:A32"/>
    <mergeCell ref="B31:B32"/>
    <mergeCell ref="AH4:AH6"/>
    <mergeCell ref="A8:A10"/>
    <mergeCell ref="B8:B10"/>
    <mergeCell ref="B11:AG11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E4:E5"/>
    <mergeCell ref="T4:U5"/>
    <mergeCell ref="C2:S2"/>
    <mergeCell ref="C3:S3"/>
    <mergeCell ref="F4:F5"/>
    <mergeCell ref="G4:G5"/>
    <mergeCell ref="H4:I5"/>
    <mergeCell ref="A18:A20"/>
    <mergeCell ref="A4:A6"/>
    <mergeCell ref="B4:B6"/>
    <mergeCell ref="C4:C6"/>
    <mergeCell ref="D4:D5"/>
    <mergeCell ref="B12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workbookViewId="0">
      <selection activeCell="G17" sqref="G17"/>
    </sheetView>
  </sheetViews>
  <sheetFormatPr defaultRowHeight="15" x14ac:dyDescent="0.25"/>
  <sheetData>
    <row r="1" spans="1:34" ht="20.25" x14ac:dyDescent="0.25">
      <c r="A1" s="1"/>
      <c r="B1" s="1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4" ht="15.75" x14ac:dyDescent="0.25">
      <c r="A2" s="8"/>
      <c r="B2" s="8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15.75" x14ac:dyDescent="0.25">
      <c r="A3" s="8"/>
      <c r="B3" s="11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/>
      <c r="AH3" s="14"/>
    </row>
    <row r="4" spans="1:34" x14ac:dyDescent="0.25">
      <c r="A4" s="60"/>
      <c r="B4" s="63"/>
      <c r="C4" s="63"/>
      <c r="D4" s="66"/>
      <c r="E4" s="66"/>
      <c r="F4" s="66"/>
      <c r="G4" s="66"/>
      <c r="H4" s="68"/>
      <c r="I4" s="69"/>
      <c r="J4" s="68"/>
      <c r="K4" s="69"/>
      <c r="L4" s="68"/>
      <c r="M4" s="69"/>
      <c r="N4" s="68"/>
      <c r="O4" s="69"/>
      <c r="P4" s="68"/>
      <c r="Q4" s="69"/>
      <c r="R4" s="68"/>
      <c r="S4" s="69"/>
      <c r="T4" s="68"/>
      <c r="U4" s="69"/>
      <c r="V4" s="68"/>
      <c r="W4" s="69"/>
      <c r="X4" s="68"/>
      <c r="Y4" s="69"/>
      <c r="Z4" s="68"/>
      <c r="AA4" s="69"/>
      <c r="AB4" s="68"/>
      <c r="AC4" s="69"/>
      <c r="AD4" s="68"/>
      <c r="AE4" s="69"/>
      <c r="AF4" s="68"/>
      <c r="AG4" s="69"/>
      <c r="AH4" s="74"/>
    </row>
    <row r="5" spans="1:34" x14ac:dyDescent="0.25">
      <c r="A5" s="61"/>
      <c r="B5" s="64"/>
      <c r="C5" s="64"/>
      <c r="D5" s="67"/>
      <c r="E5" s="67"/>
      <c r="F5" s="67"/>
      <c r="G5" s="67"/>
      <c r="H5" s="70"/>
      <c r="I5" s="71"/>
      <c r="J5" s="70"/>
      <c r="K5" s="71"/>
      <c r="L5" s="70"/>
      <c r="M5" s="71"/>
      <c r="N5" s="70"/>
      <c r="O5" s="71"/>
      <c r="P5" s="70"/>
      <c r="Q5" s="71"/>
      <c r="R5" s="70"/>
      <c r="S5" s="71"/>
      <c r="T5" s="70"/>
      <c r="U5" s="71"/>
      <c r="V5" s="70"/>
      <c r="W5" s="71"/>
      <c r="X5" s="70"/>
      <c r="Y5" s="71"/>
      <c r="Z5" s="70"/>
      <c r="AA5" s="71"/>
      <c r="AB5" s="70"/>
      <c r="AC5" s="71"/>
      <c r="AD5" s="70"/>
      <c r="AE5" s="71"/>
      <c r="AF5" s="70"/>
      <c r="AG5" s="71"/>
      <c r="AH5" s="75"/>
    </row>
    <row r="6" spans="1:34" ht="15.75" x14ac:dyDescent="0.25">
      <c r="A6" s="62"/>
      <c r="B6" s="65"/>
      <c r="C6" s="65"/>
      <c r="D6" s="15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76"/>
    </row>
    <row r="7" spans="1:34" ht="15.7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5.75" x14ac:dyDescent="0.25">
      <c r="A8" s="77"/>
      <c r="B8" s="74"/>
      <c r="C8" s="19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</row>
    <row r="9" spans="1:34" ht="15.75" x14ac:dyDescent="0.25">
      <c r="A9" s="78"/>
      <c r="B9" s="75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</row>
    <row r="10" spans="1:34" ht="15.75" x14ac:dyDescent="0.25">
      <c r="A10" s="79"/>
      <c r="B10" s="76"/>
      <c r="C10" s="28"/>
      <c r="D10" s="25"/>
      <c r="E10" s="25"/>
      <c r="F10" s="25"/>
      <c r="G10" s="5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</row>
    <row r="11" spans="1:34" ht="15.75" x14ac:dyDescent="0.25">
      <c r="A11" s="29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2"/>
      <c r="AH11" s="30"/>
    </row>
    <row r="12" spans="1:34" ht="15.75" x14ac:dyDescent="0.25">
      <c r="A12" s="77"/>
      <c r="B12" s="74"/>
      <c r="C12" s="32"/>
      <c r="D12" s="33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89"/>
    </row>
    <row r="13" spans="1:34" ht="15.75" x14ac:dyDescent="0.25">
      <c r="A13" s="78"/>
      <c r="B13" s="75"/>
      <c r="C13" s="24"/>
      <c r="D13" s="25"/>
      <c r="E13" s="25"/>
      <c r="F13" s="25"/>
      <c r="G13" s="25"/>
      <c r="H13" s="25"/>
      <c r="I13" s="2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90"/>
    </row>
    <row r="14" spans="1:34" ht="15.75" x14ac:dyDescent="0.25">
      <c r="A14" s="55"/>
      <c r="B14" s="76"/>
      <c r="C14" s="28"/>
      <c r="D14" s="43"/>
      <c r="E14" s="43"/>
      <c r="F14" s="43"/>
      <c r="G14" s="43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90"/>
    </row>
    <row r="15" spans="1:34" ht="15.75" x14ac:dyDescent="0.25">
      <c r="A15" s="57"/>
      <c r="B15" s="85"/>
      <c r="C15" s="36"/>
      <c r="D15" s="37"/>
      <c r="E15" s="37"/>
      <c r="F15" s="37"/>
      <c r="G15" s="37"/>
      <c r="H15" s="20"/>
      <c r="I15" s="20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90"/>
    </row>
    <row r="16" spans="1:34" ht="15.75" x14ac:dyDescent="0.25">
      <c r="A16" s="59"/>
      <c r="B16" s="95"/>
      <c r="C16" s="42"/>
      <c r="D16" s="43"/>
      <c r="E16" s="43"/>
      <c r="F16" s="43"/>
      <c r="G16" s="43"/>
      <c r="H16" s="25"/>
      <c r="I16" s="25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90"/>
    </row>
    <row r="17" spans="1:34" ht="15.75" x14ac:dyDescent="0.25">
      <c r="A17" s="54"/>
      <c r="B17" s="86"/>
      <c r="C17" s="28"/>
      <c r="D17" s="43"/>
      <c r="E17" s="43"/>
      <c r="F17" s="43"/>
      <c r="G17" s="43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91"/>
    </row>
    <row r="18" spans="1:34" ht="15.75" x14ac:dyDescent="0.25">
      <c r="A18" s="29"/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2"/>
      <c r="AH18" s="46"/>
    </row>
    <row r="19" spans="1:34" ht="15.75" x14ac:dyDescent="0.25">
      <c r="A19" s="77"/>
      <c r="B19" s="74"/>
      <c r="C19" s="19"/>
      <c r="D19" s="33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92"/>
    </row>
    <row r="20" spans="1:34" ht="15.75" x14ac:dyDescent="0.25">
      <c r="A20" s="79"/>
      <c r="B20" s="76"/>
      <c r="C20" s="24"/>
      <c r="D20" s="25"/>
      <c r="E20" s="25"/>
      <c r="F20" s="25"/>
      <c r="G20" s="25"/>
      <c r="H20" s="25"/>
      <c r="I20" s="2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93"/>
    </row>
    <row r="21" spans="1:34" ht="15.75" x14ac:dyDescent="0.25">
      <c r="A21" s="57"/>
      <c r="B21" s="83"/>
      <c r="C21" s="36"/>
      <c r="D21" s="37"/>
      <c r="E21" s="37"/>
      <c r="F21" s="37"/>
      <c r="G21" s="37"/>
      <c r="H21" s="37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93"/>
    </row>
    <row r="22" spans="1:34" ht="15.75" x14ac:dyDescent="0.25">
      <c r="A22" s="59"/>
      <c r="B22" s="84"/>
      <c r="C22" s="42"/>
      <c r="D22" s="43"/>
      <c r="E22" s="43"/>
      <c r="F22" s="43"/>
      <c r="G22" s="43"/>
      <c r="H22" s="43"/>
      <c r="I22" s="43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50"/>
      <c r="AG22" s="44"/>
      <c r="AH22" s="94"/>
    </row>
    <row r="23" spans="1:34" ht="15.75" x14ac:dyDescent="0.25">
      <c r="A23" s="51"/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2"/>
      <c r="AH23" s="52"/>
    </row>
    <row r="24" spans="1:34" ht="15.75" x14ac:dyDescent="0.25">
      <c r="A24" s="77"/>
      <c r="B24" s="74"/>
      <c r="C24" s="19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2"/>
    </row>
    <row r="25" spans="1:34" ht="15.75" x14ac:dyDescent="0.25">
      <c r="A25" s="79"/>
      <c r="B25" s="76"/>
      <c r="C25" s="24"/>
      <c r="D25" s="25"/>
      <c r="E25" s="25"/>
      <c r="F25" s="25"/>
      <c r="G25" s="25"/>
      <c r="H25" s="25"/>
      <c r="I25" s="2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26"/>
    </row>
    <row r="26" spans="1:34" ht="15.75" x14ac:dyDescent="0.25">
      <c r="A26" s="57"/>
      <c r="B26" s="85"/>
      <c r="C26" s="36"/>
      <c r="D26" s="37"/>
      <c r="E26" s="37"/>
      <c r="F26" s="37"/>
      <c r="G26" s="37"/>
      <c r="H26" s="37"/>
      <c r="I26" s="37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</row>
    <row r="27" spans="1:34" ht="15.75" x14ac:dyDescent="0.25">
      <c r="A27" s="59"/>
      <c r="B27" s="86"/>
      <c r="C27" s="42"/>
      <c r="D27" s="43"/>
      <c r="E27" s="43"/>
      <c r="F27" s="43"/>
      <c r="G27" s="43"/>
      <c r="H27" s="43"/>
      <c r="I27" s="43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39"/>
    </row>
    <row r="28" spans="1:34" ht="15.75" x14ac:dyDescent="0.25">
      <c r="A28" s="87"/>
      <c r="B28" s="85"/>
      <c r="C28" s="36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</row>
    <row r="29" spans="1:34" ht="15.75" x14ac:dyDescent="0.25">
      <c r="A29" s="88"/>
      <c r="B29" s="86"/>
      <c r="C29" s="42"/>
      <c r="D29" s="43"/>
      <c r="E29" s="43"/>
      <c r="F29" s="43"/>
      <c r="G29" s="43"/>
      <c r="H29" s="43"/>
      <c r="I29" s="43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39"/>
    </row>
    <row r="30" spans="1:34" ht="15.75" x14ac:dyDescent="0.25">
      <c r="A30" s="57"/>
      <c r="B30" s="85"/>
      <c r="C30" s="36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92"/>
    </row>
    <row r="31" spans="1:34" ht="15.75" x14ac:dyDescent="0.25">
      <c r="A31" s="59"/>
      <c r="B31" s="86"/>
      <c r="C31" s="42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94"/>
    </row>
    <row r="32" spans="1:34" ht="15.75" x14ac:dyDescent="0.25">
      <c r="A32" s="57"/>
      <c r="B32" s="83"/>
      <c r="C32" s="36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1:34" ht="15.75" x14ac:dyDescent="0.25">
      <c r="A33" s="59"/>
      <c r="B33" s="84"/>
      <c r="C33" s="42"/>
      <c r="D33" s="43"/>
      <c r="E33" s="43"/>
      <c r="F33" s="43"/>
      <c r="G33" s="43"/>
      <c r="H33" s="43"/>
      <c r="I33" s="43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39"/>
    </row>
  </sheetData>
  <mergeCells count="49">
    <mergeCell ref="A30:A31"/>
    <mergeCell ref="B30:B31"/>
    <mergeCell ref="AH30:AH31"/>
    <mergeCell ref="A32:A33"/>
    <mergeCell ref="B32:B33"/>
    <mergeCell ref="A28:A29"/>
    <mergeCell ref="B28:B29"/>
    <mergeCell ref="B18:AG18"/>
    <mergeCell ref="A19:A20"/>
    <mergeCell ref="B19:B20"/>
    <mergeCell ref="B23:AG23"/>
    <mergeCell ref="A24:A25"/>
    <mergeCell ref="B24:B25"/>
    <mergeCell ref="A26:A27"/>
    <mergeCell ref="B26:B27"/>
    <mergeCell ref="AH19:AH22"/>
    <mergeCell ref="A21:A22"/>
    <mergeCell ref="B21:B22"/>
    <mergeCell ref="AH4:AH6"/>
    <mergeCell ref="A8:A10"/>
    <mergeCell ref="B8:B10"/>
    <mergeCell ref="B11:AG11"/>
    <mergeCell ref="A12:A13"/>
    <mergeCell ref="B12:B14"/>
    <mergeCell ref="AH12:AH17"/>
    <mergeCell ref="A15:A16"/>
    <mergeCell ref="B15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Хамадуллина Анастасия Олеговна</dc:creator>
  <cp:lastModifiedBy>Хамадуллина Анастасия Олеговна</cp:lastModifiedBy>
  <dcterms:created xsi:type="dcterms:W3CDTF">2025-02-05T08:49:51Z</dcterms:created>
  <dcterms:modified xsi:type="dcterms:W3CDTF">2025-04-01T10:25:59Z</dcterms:modified>
</cp:coreProperties>
</file>