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5"/>
  </bookViews>
  <sheets>
    <sheet name="на 01.07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H24" i="1"/>
  <c r="H25" i="1"/>
  <c r="H26" i="1"/>
  <c r="H27" i="1"/>
  <c r="H23" i="1"/>
  <c r="C23" i="1"/>
  <c r="C22" i="1" s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B24" i="1"/>
  <c r="B22" i="1" s="1"/>
  <c r="B25" i="1"/>
  <c r="B26" i="1"/>
  <c r="B27" i="1"/>
  <c r="B23" i="1"/>
  <c r="C37" i="1"/>
  <c r="T36" i="1"/>
  <c r="B37" i="1"/>
  <c r="E41" i="1"/>
  <c r="G41" i="1" s="1"/>
  <c r="D41" i="1"/>
  <c r="C41" i="1"/>
  <c r="B41" i="1"/>
  <c r="F41" i="1" s="1"/>
  <c r="E40" i="1"/>
  <c r="C40" i="1"/>
  <c r="B40" i="1"/>
  <c r="E39" i="1"/>
  <c r="C39" i="1"/>
  <c r="B39" i="1"/>
  <c r="B36" i="1" s="1"/>
  <c r="E38" i="1"/>
  <c r="C38" i="1"/>
  <c r="B38" i="1"/>
  <c r="E37" i="1"/>
  <c r="AE36" i="1"/>
  <c r="AD36" i="1"/>
  <c r="AC36" i="1"/>
  <c r="AB36" i="1"/>
  <c r="AA36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C36" i="1"/>
  <c r="C80" i="1"/>
  <c r="C73" i="1"/>
  <c r="C66" i="1"/>
  <c r="C59" i="1"/>
  <c r="C52" i="1"/>
  <c r="K54" i="1"/>
  <c r="B30" i="1"/>
  <c r="B31" i="1"/>
  <c r="B32" i="1"/>
  <c r="B33" i="1"/>
  <c r="B34" i="1"/>
  <c r="B91" i="1"/>
  <c r="C88" i="1"/>
  <c r="B87" i="1"/>
  <c r="B88" i="1"/>
  <c r="B86" i="1" s="1"/>
  <c r="B89" i="1"/>
  <c r="B90" i="1"/>
  <c r="G36" i="1" l="1"/>
  <c r="G37" i="1"/>
  <c r="G38" i="1"/>
  <c r="G39" i="1"/>
  <c r="G40" i="1"/>
  <c r="F36" i="1"/>
  <c r="F37" i="1"/>
  <c r="D37" i="1"/>
  <c r="F38" i="1"/>
  <c r="D38" i="1"/>
  <c r="F39" i="1"/>
  <c r="D39" i="1"/>
  <c r="F40" i="1"/>
  <c r="D40" i="1"/>
  <c r="P55" i="1"/>
  <c r="J54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O55" i="1"/>
  <c r="N55" i="1"/>
  <c r="M55" i="1"/>
  <c r="L55" i="1"/>
  <c r="K55" i="1"/>
  <c r="J55" i="1"/>
  <c r="I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I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E52" i="1" s="1"/>
  <c r="D52" i="1" s="1"/>
  <c r="H53" i="1"/>
  <c r="H54" i="1"/>
  <c r="H55" i="1"/>
  <c r="H56" i="1"/>
  <c r="H52" i="1"/>
  <c r="B52" i="1" s="1"/>
  <c r="B105" i="1" s="1"/>
  <c r="C81" i="1"/>
  <c r="C82" i="1"/>
  <c r="C83" i="1"/>
  <c r="C84" i="1"/>
  <c r="C70" i="1"/>
  <c r="C74" i="1"/>
  <c r="C75" i="1"/>
  <c r="C76" i="1"/>
  <c r="C77" i="1"/>
  <c r="C67" i="1"/>
  <c r="C68" i="1"/>
  <c r="C69" i="1"/>
  <c r="C60" i="1"/>
  <c r="C61" i="1"/>
  <c r="C54" i="1" s="1"/>
  <c r="C62" i="1"/>
  <c r="C63" i="1"/>
  <c r="C56" i="1" s="1"/>
  <c r="C44" i="1"/>
  <c r="C45" i="1"/>
  <c r="C43" i="1" s="1"/>
  <c r="C46" i="1"/>
  <c r="C47" i="1"/>
  <c r="C48" i="1"/>
  <c r="C30" i="1"/>
  <c r="C31" i="1"/>
  <c r="C32" i="1"/>
  <c r="C33" i="1"/>
  <c r="C34" i="1"/>
  <c r="C16" i="1"/>
  <c r="C17" i="1"/>
  <c r="C18" i="1"/>
  <c r="C19" i="1"/>
  <c r="C20" i="1"/>
  <c r="E84" i="1"/>
  <c r="D84" i="1" s="1"/>
  <c r="B84" i="1"/>
  <c r="E83" i="1"/>
  <c r="D83" i="1" s="1"/>
  <c r="B83" i="1"/>
  <c r="E82" i="1"/>
  <c r="D82" i="1" s="1"/>
  <c r="B82" i="1"/>
  <c r="E81" i="1"/>
  <c r="D81" i="1" s="1"/>
  <c r="B81" i="1"/>
  <c r="E80" i="1"/>
  <c r="D80" i="1" s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48" i="1"/>
  <c r="B48" i="1"/>
  <c r="E47" i="1"/>
  <c r="B47" i="1"/>
  <c r="E46" i="1"/>
  <c r="B46" i="1"/>
  <c r="E45" i="1"/>
  <c r="D45" i="1" s="1"/>
  <c r="B45" i="1"/>
  <c r="E44" i="1"/>
  <c r="D44" i="1" s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D36" i="1" l="1"/>
  <c r="C13" i="1"/>
  <c r="C103" i="1" s="1"/>
  <c r="C55" i="1"/>
  <c r="C53" i="1"/>
  <c r="B55" i="1"/>
  <c r="B53" i="1"/>
  <c r="G52" i="1"/>
  <c r="F52" i="1"/>
  <c r="C106" i="1"/>
  <c r="B54" i="1"/>
  <c r="C79" i="1"/>
  <c r="D79" i="1"/>
  <c r="D43" i="1"/>
  <c r="G84" i="1"/>
  <c r="B79" i="1"/>
  <c r="F84" i="1"/>
  <c r="E79" i="1"/>
  <c r="F79" i="1" s="1"/>
  <c r="B43" i="1"/>
  <c r="E43" i="1"/>
  <c r="F48" i="1"/>
  <c r="G43" i="1"/>
  <c r="G48" i="1"/>
  <c r="E91" i="1"/>
  <c r="C91" i="1"/>
  <c r="E90" i="1"/>
  <c r="D90" i="1" s="1"/>
  <c r="C90" i="1"/>
  <c r="E89" i="1"/>
  <c r="D89" i="1" s="1"/>
  <c r="C89" i="1"/>
  <c r="C107" i="1" s="1"/>
  <c r="E88" i="1"/>
  <c r="D88" i="1" s="1"/>
  <c r="E87" i="1"/>
  <c r="E105" i="1" s="1"/>
  <c r="C87" i="1"/>
  <c r="C105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77" i="1"/>
  <c r="G77" i="1" s="1"/>
  <c r="B77" i="1"/>
  <c r="E76" i="1"/>
  <c r="D76" i="1" s="1"/>
  <c r="B76" i="1"/>
  <c r="E75" i="1"/>
  <c r="D75" i="1" s="1"/>
  <c r="B75" i="1"/>
  <c r="E74" i="1"/>
  <c r="D74" i="1" s="1"/>
  <c r="B74" i="1"/>
  <c r="E73" i="1"/>
  <c r="D73" i="1" s="1"/>
  <c r="B73" i="1"/>
  <c r="B72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C72" i="1"/>
  <c r="E70" i="1"/>
  <c r="D70" i="1" s="1"/>
  <c r="B70" i="1"/>
  <c r="E69" i="1"/>
  <c r="D69" i="1" s="1"/>
  <c r="B69" i="1"/>
  <c r="E68" i="1"/>
  <c r="B68" i="1"/>
  <c r="E67" i="1"/>
  <c r="D67" i="1" s="1"/>
  <c r="B67" i="1"/>
  <c r="E66" i="1"/>
  <c r="D66" i="1" s="1"/>
  <c r="B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E63" i="1"/>
  <c r="B63" i="1"/>
  <c r="E62" i="1"/>
  <c r="D62" i="1" s="1"/>
  <c r="B62" i="1"/>
  <c r="E61" i="1"/>
  <c r="B61" i="1"/>
  <c r="E60" i="1"/>
  <c r="D60" i="1" s="1"/>
  <c r="B60" i="1"/>
  <c r="E59" i="1"/>
  <c r="D59" i="1" s="1"/>
  <c r="B59" i="1"/>
  <c r="B58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Y109" i="1"/>
  <c r="W109" i="1"/>
  <c r="Q109" i="1"/>
  <c r="O109" i="1"/>
  <c r="M109" i="1"/>
  <c r="K109" i="1"/>
  <c r="I109" i="1"/>
  <c r="E56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7" i="1"/>
  <c r="AC107" i="1"/>
  <c r="AA107" i="1"/>
  <c r="Y107" i="1"/>
  <c r="W107" i="1"/>
  <c r="U107" i="1"/>
  <c r="S107" i="1"/>
  <c r="O107" i="1"/>
  <c r="M107" i="1"/>
  <c r="K107" i="1"/>
  <c r="I107" i="1"/>
  <c r="E54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E53" i="1"/>
  <c r="F53" i="1" s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W51" i="1"/>
  <c r="O51" i="1"/>
  <c r="K51" i="1"/>
  <c r="E34" i="1"/>
  <c r="E33" i="1"/>
  <c r="E32" i="1"/>
  <c r="E31" i="1"/>
  <c r="E30" i="1"/>
  <c r="C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Q13" i="1"/>
  <c r="P13" i="1"/>
  <c r="O13" i="1"/>
  <c r="N13" i="1"/>
  <c r="M13" i="1"/>
  <c r="L13" i="1"/>
  <c r="K13" i="1"/>
  <c r="I13" i="1"/>
  <c r="H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E11" i="1"/>
  <c r="AE101" i="1" s="1"/>
  <c r="AD11" i="1"/>
  <c r="AD101" i="1" s="1"/>
  <c r="AC11" i="1"/>
  <c r="AC101" i="1" s="1"/>
  <c r="AB11" i="1"/>
  <c r="AB101" i="1" s="1"/>
  <c r="AA11" i="1"/>
  <c r="AA101" i="1" s="1"/>
  <c r="Y11" i="1"/>
  <c r="Y101" i="1" s="1"/>
  <c r="X11" i="1"/>
  <c r="X101" i="1" s="1"/>
  <c r="W11" i="1"/>
  <c r="W101" i="1" s="1"/>
  <c r="V11" i="1"/>
  <c r="V101" i="1" s="1"/>
  <c r="U11" i="1"/>
  <c r="U101" i="1" s="1"/>
  <c r="T11" i="1"/>
  <c r="T101" i="1" s="1"/>
  <c r="S11" i="1"/>
  <c r="S101" i="1" s="1"/>
  <c r="R11" i="1"/>
  <c r="R101" i="1" s="1"/>
  <c r="Q11" i="1"/>
  <c r="Q101" i="1" s="1"/>
  <c r="P11" i="1"/>
  <c r="P101" i="1" s="1"/>
  <c r="O11" i="1"/>
  <c r="O101" i="1" s="1"/>
  <c r="M11" i="1"/>
  <c r="M101" i="1" s="1"/>
  <c r="L11" i="1"/>
  <c r="L101" i="1" s="1"/>
  <c r="J11" i="1"/>
  <c r="H11" i="1"/>
  <c r="AD10" i="1"/>
  <c r="AC10" i="1"/>
  <c r="AB10" i="1"/>
  <c r="Z10" i="1"/>
  <c r="Y10" i="1"/>
  <c r="X10" i="1"/>
  <c r="V10" i="1"/>
  <c r="U10" i="1"/>
  <c r="T10" i="1"/>
  <c r="S10" i="1"/>
  <c r="R10" i="1"/>
  <c r="P10" i="1"/>
  <c r="O10" i="1"/>
  <c r="N10" i="1"/>
  <c r="L10" i="1"/>
  <c r="K10" i="1"/>
  <c r="H10" i="1"/>
  <c r="AE9" i="1"/>
  <c r="AC9" i="1"/>
  <c r="AA9" i="1"/>
  <c r="Z9" i="1"/>
  <c r="Y9" i="1"/>
  <c r="W9" i="1"/>
  <c r="S9" i="1"/>
  <c r="R9" i="1"/>
  <c r="Q9" i="1"/>
  <c r="O9" i="1"/>
  <c r="M9" i="1"/>
  <c r="K9" i="1"/>
  <c r="J9" i="1"/>
  <c r="I9" i="1"/>
  <c r="E20" i="1"/>
  <c r="D20" i="1" s="1"/>
  <c r="B20" i="1"/>
  <c r="E19" i="1"/>
  <c r="D19" i="1" s="1"/>
  <c r="B19" i="1"/>
  <c r="E18" i="1"/>
  <c r="B18" i="1"/>
  <c r="F18" i="1" s="1"/>
  <c r="E17" i="1"/>
  <c r="D17" i="1" s="1"/>
  <c r="C15" i="1"/>
  <c r="B17" i="1"/>
  <c r="E16" i="1"/>
  <c r="D16" i="1" s="1"/>
  <c r="D15" i="1" s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R13" i="1"/>
  <c r="J13" i="1"/>
  <c r="Z11" i="1"/>
  <c r="Z101" i="1" s="1"/>
  <c r="N11" i="1"/>
  <c r="N101" i="1" s="1"/>
  <c r="AE10" i="1"/>
  <c r="AA10" i="1"/>
  <c r="W10" i="1"/>
  <c r="Q10" i="1"/>
  <c r="M10" i="1"/>
  <c r="I10" i="1"/>
  <c r="U9" i="1"/>
  <c r="F68" i="1" l="1"/>
  <c r="C108" i="1"/>
  <c r="AC95" i="1"/>
  <c r="U95" i="1"/>
  <c r="M95" i="1"/>
  <c r="G53" i="1"/>
  <c r="B15" i="1"/>
  <c r="E51" i="1"/>
  <c r="D53" i="1"/>
  <c r="Y95" i="1"/>
  <c r="Q95" i="1"/>
  <c r="Z95" i="1"/>
  <c r="I94" i="1"/>
  <c r="I100" i="1"/>
  <c r="Q94" i="1"/>
  <c r="Q100" i="1"/>
  <c r="AA94" i="1"/>
  <c r="AA100" i="1"/>
  <c r="J97" i="1"/>
  <c r="J103" i="1"/>
  <c r="J93" i="1"/>
  <c r="J99" i="1"/>
  <c r="R99" i="1"/>
  <c r="R93" i="1"/>
  <c r="Z99" i="1"/>
  <c r="Z93" i="1"/>
  <c r="K94" i="1"/>
  <c r="K100" i="1"/>
  <c r="O94" i="1"/>
  <c r="O100" i="1"/>
  <c r="S94" i="1"/>
  <c r="S100" i="1"/>
  <c r="U94" i="1"/>
  <c r="U100" i="1"/>
  <c r="Y94" i="1"/>
  <c r="Y100" i="1"/>
  <c r="AC94" i="1"/>
  <c r="AC100" i="1"/>
  <c r="H101" i="1"/>
  <c r="H95" i="1"/>
  <c r="J95" i="1"/>
  <c r="J101" i="1"/>
  <c r="I96" i="1"/>
  <c r="I102" i="1"/>
  <c r="K96" i="1"/>
  <c r="K102" i="1"/>
  <c r="M96" i="1"/>
  <c r="M102" i="1"/>
  <c r="O96" i="1"/>
  <c r="O102" i="1"/>
  <c r="Q96" i="1"/>
  <c r="Q102" i="1"/>
  <c r="S96" i="1"/>
  <c r="S102" i="1"/>
  <c r="U96" i="1"/>
  <c r="U102" i="1"/>
  <c r="W96" i="1"/>
  <c r="W102" i="1"/>
  <c r="Y96" i="1"/>
  <c r="Y102" i="1"/>
  <c r="AA96" i="1"/>
  <c r="AA102" i="1"/>
  <c r="AC96" i="1"/>
  <c r="AC102" i="1"/>
  <c r="AE96" i="1"/>
  <c r="AE102" i="1"/>
  <c r="H97" i="1"/>
  <c r="H103" i="1"/>
  <c r="B13" i="1"/>
  <c r="B103" i="1" s="1"/>
  <c r="L97" i="1"/>
  <c r="L103" i="1"/>
  <c r="N97" i="1"/>
  <c r="N103" i="1"/>
  <c r="P97" i="1"/>
  <c r="P103" i="1"/>
  <c r="T97" i="1"/>
  <c r="T103" i="1"/>
  <c r="V103" i="1"/>
  <c r="V97" i="1"/>
  <c r="X97" i="1"/>
  <c r="X103" i="1"/>
  <c r="Z103" i="1"/>
  <c r="Z97" i="1"/>
  <c r="AB97" i="1"/>
  <c r="AB103" i="1"/>
  <c r="AD103" i="1"/>
  <c r="AD97" i="1"/>
  <c r="C93" i="1"/>
  <c r="C99" i="1"/>
  <c r="AD95" i="1"/>
  <c r="V95" i="1"/>
  <c r="R95" i="1"/>
  <c r="N95" i="1"/>
  <c r="L95" i="1"/>
  <c r="U93" i="1"/>
  <c r="U99" i="1"/>
  <c r="M94" i="1"/>
  <c r="M100" i="1"/>
  <c r="W94" i="1"/>
  <c r="W100" i="1"/>
  <c r="AE94" i="1"/>
  <c r="AE100" i="1"/>
  <c r="R103" i="1"/>
  <c r="R97" i="1"/>
  <c r="I93" i="1"/>
  <c r="I99" i="1"/>
  <c r="K99" i="1"/>
  <c r="K93" i="1"/>
  <c r="M93" i="1"/>
  <c r="M99" i="1"/>
  <c r="O93" i="1"/>
  <c r="O99" i="1"/>
  <c r="Q93" i="1"/>
  <c r="Q99" i="1"/>
  <c r="S93" i="1"/>
  <c r="S99" i="1"/>
  <c r="W93" i="1"/>
  <c r="W99" i="1"/>
  <c r="Y93" i="1"/>
  <c r="Y99" i="1"/>
  <c r="AA93" i="1"/>
  <c r="AA99" i="1"/>
  <c r="AC93" i="1"/>
  <c r="AC99" i="1"/>
  <c r="AE93" i="1"/>
  <c r="AE99" i="1"/>
  <c r="H94" i="1"/>
  <c r="H100" i="1"/>
  <c r="L94" i="1"/>
  <c r="L100" i="1"/>
  <c r="N100" i="1"/>
  <c r="N94" i="1"/>
  <c r="P94" i="1"/>
  <c r="P100" i="1"/>
  <c r="R100" i="1"/>
  <c r="R94" i="1"/>
  <c r="T100" i="1"/>
  <c r="T94" i="1"/>
  <c r="V100" i="1"/>
  <c r="V94" i="1"/>
  <c r="X100" i="1"/>
  <c r="X94" i="1"/>
  <c r="Z100" i="1"/>
  <c r="Z94" i="1"/>
  <c r="AB100" i="1"/>
  <c r="AB94" i="1"/>
  <c r="AD100" i="1"/>
  <c r="AD94" i="1"/>
  <c r="H96" i="1"/>
  <c r="H102" i="1"/>
  <c r="J96" i="1"/>
  <c r="J102" i="1"/>
  <c r="L102" i="1"/>
  <c r="L96" i="1"/>
  <c r="N96" i="1"/>
  <c r="N102" i="1"/>
  <c r="P102" i="1"/>
  <c r="P96" i="1"/>
  <c r="R96" i="1"/>
  <c r="R102" i="1"/>
  <c r="T102" i="1"/>
  <c r="T96" i="1"/>
  <c r="V96" i="1"/>
  <c r="V102" i="1"/>
  <c r="X102" i="1"/>
  <c r="X96" i="1"/>
  <c r="Z96" i="1"/>
  <c r="Z102" i="1"/>
  <c r="AB102" i="1"/>
  <c r="AB96" i="1"/>
  <c r="AD96" i="1"/>
  <c r="AD102" i="1"/>
  <c r="I97" i="1"/>
  <c r="I103" i="1"/>
  <c r="K103" i="1"/>
  <c r="K97" i="1"/>
  <c r="M97" i="1"/>
  <c r="M103" i="1"/>
  <c r="O97" i="1"/>
  <c r="O103" i="1"/>
  <c r="Q97" i="1"/>
  <c r="Q103" i="1"/>
  <c r="S97" i="1"/>
  <c r="S103" i="1"/>
  <c r="U97" i="1"/>
  <c r="U103" i="1"/>
  <c r="W97" i="1"/>
  <c r="W103" i="1"/>
  <c r="Y97" i="1"/>
  <c r="Y103" i="1"/>
  <c r="AA97" i="1"/>
  <c r="AA103" i="1"/>
  <c r="AC97" i="1"/>
  <c r="AC103" i="1"/>
  <c r="AE97" i="1"/>
  <c r="AE103" i="1"/>
  <c r="C97" i="1"/>
  <c r="C109" i="1"/>
  <c r="AE95" i="1"/>
  <c r="AA95" i="1"/>
  <c r="W95" i="1"/>
  <c r="S95" i="1"/>
  <c r="O95" i="1"/>
  <c r="AB95" i="1"/>
  <c r="X95" i="1"/>
  <c r="T95" i="1"/>
  <c r="P95" i="1"/>
  <c r="E109" i="1"/>
  <c r="D54" i="1"/>
  <c r="E107" i="1"/>
  <c r="D106" i="1"/>
  <c r="E106" i="1"/>
  <c r="B108" i="1"/>
  <c r="B106" i="1"/>
  <c r="B107" i="1"/>
  <c r="AB51" i="1"/>
  <c r="E55" i="1"/>
  <c r="Z22" i="1"/>
  <c r="E72" i="1"/>
  <c r="G79" i="1"/>
  <c r="J22" i="1"/>
  <c r="F43" i="1"/>
  <c r="D72" i="1"/>
  <c r="T51" i="1"/>
  <c r="AD51" i="1"/>
  <c r="Q51" i="1"/>
  <c r="E58" i="1"/>
  <c r="E65" i="1"/>
  <c r="C65" i="1"/>
  <c r="F70" i="1"/>
  <c r="F77" i="1"/>
  <c r="K104" i="1"/>
  <c r="U51" i="1"/>
  <c r="Q107" i="1"/>
  <c r="Q104" i="1" s="1"/>
  <c r="U109" i="1"/>
  <c r="U104" i="1" s="1"/>
  <c r="I51" i="1"/>
  <c r="M51" i="1"/>
  <c r="Y51" i="1"/>
  <c r="E10" i="1"/>
  <c r="J10" i="1"/>
  <c r="C11" i="1"/>
  <c r="R22" i="1"/>
  <c r="H22" i="1"/>
  <c r="L22" i="1"/>
  <c r="N22" i="1"/>
  <c r="P22" i="1"/>
  <c r="T22" i="1"/>
  <c r="V22" i="1"/>
  <c r="X22" i="1"/>
  <c r="AB22" i="1"/>
  <c r="AD22" i="1"/>
  <c r="E9" i="1"/>
  <c r="C12" i="1"/>
  <c r="B11" i="1"/>
  <c r="B101" i="1" s="1"/>
  <c r="B29" i="1"/>
  <c r="C29" i="1"/>
  <c r="C51" i="1"/>
  <c r="G51" i="1" s="1"/>
  <c r="G91" i="1"/>
  <c r="D91" i="1"/>
  <c r="H9" i="1"/>
  <c r="L9" i="1"/>
  <c r="N9" i="1"/>
  <c r="P9" i="1"/>
  <c r="T9" i="1"/>
  <c r="V9" i="1"/>
  <c r="X9" i="1"/>
  <c r="AB9" i="1"/>
  <c r="AD9" i="1"/>
  <c r="G18" i="1"/>
  <c r="E15" i="1"/>
  <c r="F15" i="1" s="1"/>
  <c r="H51" i="1"/>
  <c r="J51" i="1"/>
  <c r="L51" i="1"/>
  <c r="N51" i="1"/>
  <c r="P51" i="1"/>
  <c r="X51" i="1"/>
  <c r="G109" i="1"/>
  <c r="D56" i="1"/>
  <c r="S109" i="1"/>
  <c r="S104" i="1" s="1"/>
  <c r="S51" i="1"/>
  <c r="AA109" i="1"/>
  <c r="AA104" i="1" s="1"/>
  <c r="AA51" i="1"/>
  <c r="AC109" i="1"/>
  <c r="AC104" i="1" s="1"/>
  <c r="AC51" i="1"/>
  <c r="AE109" i="1"/>
  <c r="AE104" i="1" s="1"/>
  <c r="AE51" i="1"/>
  <c r="C58" i="1"/>
  <c r="G58" i="1" s="1"/>
  <c r="G61" i="1"/>
  <c r="D61" i="1"/>
  <c r="G63" i="1"/>
  <c r="D63" i="1"/>
  <c r="D58" i="1" s="1"/>
  <c r="D65" i="1"/>
  <c r="M22" i="1"/>
  <c r="O22" i="1"/>
  <c r="Q22" i="1"/>
  <c r="S22" i="1"/>
  <c r="U22" i="1"/>
  <c r="W22" i="1"/>
  <c r="Y22" i="1"/>
  <c r="AA22" i="1"/>
  <c r="AC22" i="1"/>
  <c r="AE22" i="1"/>
  <c r="I22" i="1"/>
  <c r="K22" i="1"/>
  <c r="R51" i="1"/>
  <c r="V51" i="1"/>
  <c r="Z51" i="1"/>
  <c r="F58" i="1"/>
  <c r="F61" i="1"/>
  <c r="F63" i="1"/>
  <c r="B65" i="1"/>
  <c r="G68" i="1"/>
  <c r="G70" i="1"/>
  <c r="F91" i="1"/>
  <c r="M98" i="1"/>
  <c r="M8" i="1"/>
  <c r="O8" i="1"/>
  <c r="Q8" i="1"/>
  <c r="S8" i="1"/>
  <c r="U8" i="1"/>
  <c r="W8" i="1"/>
  <c r="Y8" i="1"/>
  <c r="AA8" i="1"/>
  <c r="AC8" i="1"/>
  <c r="AE8" i="1"/>
  <c r="G23" i="1"/>
  <c r="G25" i="1"/>
  <c r="G27" i="1"/>
  <c r="E13" i="1"/>
  <c r="G30" i="1"/>
  <c r="D30" i="1"/>
  <c r="G32" i="1"/>
  <c r="D32" i="1"/>
  <c r="G34" i="1"/>
  <c r="D34" i="1"/>
  <c r="R8" i="1"/>
  <c r="Z8" i="1"/>
  <c r="I11" i="1"/>
  <c r="K11" i="1"/>
  <c r="E22" i="1"/>
  <c r="G26" i="1"/>
  <c r="E12" i="1"/>
  <c r="E29" i="1"/>
  <c r="G31" i="1"/>
  <c r="D31" i="1"/>
  <c r="G33" i="1"/>
  <c r="D33" i="1"/>
  <c r="F24" i="1"/>
  <c r="F25" i="1"/>
  <c r="F26" i="1"/>
  <c r="F27" i="1"/>
  <c r="F31" i="1"/>
  <c r="F32" i="1"/>
  <c r="F33" i="1"/>
  <c r="F34" i="1"/>
  <c r="G72" i="1"/>
  <c r="F72" i="1"/>
  <c r="F30" i="1"/>
  <c r="H105" i="1"/>
  <c r="J105" i="1"/>
  <c r="L105" i="1"/>
  <c r="N105" i="1"/>
  <c r="P105" i="1"/>
  <c r="R105" i="1"/>
  <c r="T105" i="1"/>
  <c r="V105" i="1"/>
  <c r="X105" i="1"/>
  <c r="Z105" i="1"/>
  <c r="AB105" i="1"/>
  <c r="AD105" i="1"/>
  <c r="H106" i="1"/>
  <c r="J106" i="1"/>
  <c r="L106" i="1"/>
  <c r="N106" i="1"/>
  <c r="P106" i="1"/>
  <c r="R106" i="1"/>
  <c r="T106" i="1"/>
  <c r="V106" i="1"/>
  <c r="X106" i="1"/>
  <c r="Z106" i="1"/>
  <c r="AB106" i="1"/>
  <c r="AD106" i="1"/>
  <c r="F54" i="1"/>
  <c r="H109" i="1"/>
  <c r="J109" i="1"/>
  <c r="L109" i="1"/>
  <c r="N109" i="1"/>
  <c r="P109" i="1"/>
  <c r="R109" i="1"/>
  <c r="T109" i="1"/>
  <c r="V109" i="1"/>
  <c r="X109" i="1"/>
  <c r="Z109" i="1"/>
  <c r="AB109" i="1"/>
  <c r="AD109" i="1"/>
  <c r="D87" i="1"/>
  <c r="D86" i="1" s="1"/>
  <c r="E86" i="1"/>
  <c r="B12" i="1"/>
  <c r="H107" i="1"/>
  <c r="J107" i="1"/>
  <c r="L107" i="1"/>
  <c r="N107" i="1"/>
  <c r="P107" i="1"/>
  <c r="R107" i="1"/>
  <c r="T107" i="1"/>
  <c r="V107" i="1"/>
  <c r="X107" i="1"/>
  <c r="Z107" i="1"/>
  <c r="AB107" i="1"/>
  <c r="AD107" i="1"/>
  <c r="H108" i="1"/>
  <c r="J108" i="1"/>
  <c r="L108" i="1"/>
  <c r="N108" i="1"/>
  <c r="P108" i="1"/>
  <c r="R108" i="1"/>
  <c r="T108" i="1"/>
  <c r="V108" i="1"/>
  <c r="X108" i="1"/>
  <c r="Z108" i="1"/>
  <c r="AB108" i="1"/>
  <c r="AD108" i="1"/>
  <c r="B56" i="1"/>
  <c r="C86" i="1"/>
  <c r="M104" i="1"/>
  <c r="I104" i="1"/>
  <c r="O104" i="1"/>
  <c r="W104" i="1"/>
  <c r="Y104" i="1"/>
  <c r="G54" i="1"/>
  <c r="D105" i="1" l="1"/>
  <c r="AC98" i="1"/>
  <c r="Z98" i="1"/>
  <c r="K101" i="1"/>
  <c r="K98" i="1" s="1"/>
  <c r="K95" i="1"/>
  <c r="R98" i="1"/>
  <c r="B97" i="1"/>
  <c r="G22" i="1"/>
  <c r="F65" i="1"/>
  <c r="F55" i="1"/>
  <c r="G55" i="1"/>
  <c r="U98" i="1"/>
  <c r="E97" i="1"/>
  <c r="E103" i="1"/>
  <c r="G103" i="1" s="1"/>
  <c r="AB99" i="1"/>
  <c r="AB98" i="1" s="1"/>
  <c r="AB93" i="1"/>
  <c r="AB92" i="1" s="1"/>
  <c r="V99" i="1"/>
  <c r="V98" i="1" s="1"/>
  <c r="V93" i="1"/>
  <c r="P93" i="1"/>
  <c r="P92" i="1" s="1"/>
  <c r="P99" i="1"/>
  <c r="P98" i="1" s="1"/>
  <c r="L93" i="1"/>
  <c r="L92" i="1" s="1"/>
  <c r="L99" i="1"/>
  <c r="L98" i="1" s="1"/>
  <c r="C102" i="1"/>
  <c r="C96" i="1"/>
  <c r="C101" i="1"/>
  <c r="C95" i="1"/>
  <c r="D10" i="1"/>
  <c r="E94" i="1"/>
  <c r="E100" i="1"/>
  <c r="B51" i="1"/>
  <c r="B96" i="1"/>
  <c r="B102" i="1"/>
  <c r="E96" i="1"/>
  <c r="E102" i="1"/>
  <c r="I101" i="1"/>
  <c r="I98" i="1" s="1"/>
  <c r="I95" i="1"/>
  <c r="AD99" i="1"/>
  <c r="AD98" i="1" s="1"/>
  <c r="AD93" i="1"/>
  <c r="AD92" i="1" s="1"/>
  <c r="X99" i="1"/>
  <c r="X98" i="1" s="1"/>
  <c r="X93" i="1"/>
  <c r="X92" i="1" s="1"/>
  <c r="T99" i="1"/>
  <c r="T98" i="1" s="1"/>
  <c r="T93" i="1"/>
  <c r="T92" i="1" s="1"/>
  <c r="N93" i="1"/>
  <c r="N92" i="1" s="1"/>
  <c r="N99" i="1"/>
  <c r="N98" i="1" s="1"/>
  <c r="H93" i="1"/>
  <c r="H92" i="1" s="1"/>
  <c r="H99" i="1"/>
  <c r="H98" i="1" s="1"/>
  <c r="E93" i="1"/>
  <c r="G93" i="1" s="1"/>
  <c r="E99" i="1"/>
  <c r="G99" i="1" s="1"/>
  <c r="J100" i="1"/>
  <c r="J98" i="1" s="1"/>
  <c r="J94" i="1"/>
  <c r="J92" i="1" s="1"/>
  <c r="B95" i="1"/>
  <c r="D51" i="1"/>
  <c r="D109" i="1"/>
  <c r="D55" i="1"/>
  <c r="E108" i="1"/>
  <c r="G108" i="1" s="1"/>
  <c r="D107" i="1"/>
  <c r="F107" i="1" s="1"/>
  <c r="B109" i="1"/>
  <c r="F51" i="1"/>
  <c r="G56" i="1"/>
  <c r="G29" i="1"/>
  <c r="Y98" i="1"/>
  <c r="Q98" i="1"/>
  <c r="G15" i="1"/>
  <c r="G65" i="1"/>
  <c r="AE92" i="1"/>
  <c r="V92" i="1"/>
  <c r="L8" i="1"/>
  <c r="G106" i="1"/>
  <c r="F23" i="1"/>
  <c r="B10" i="1"/>
  <c r="F29" i="1"/>
  <c r="G12" i="1"/>
  <c r="AB8" i="1"/>
  <c r="V8" i="1"/>
  <c r="P8" i="1"/>
  <c r="J8" i="1"/>
  <c r="W92" i="1"/>
  <c r="G9" i="1"/>
  <c r="O92" i="1"/>
  <c r="F22" i="1"/>
  <c r="D9" i="1"/>
  <c r="AA92" i="1"/>
  <c r="AE98" i="1"/>
  <c r="F13" i="1"/>
  <c r="G24" i="1"/>
  <c r="C10" i="1"/>
  <c r="AD8" i="1"/>
  <c r="N8" i="1"/>
  <c r="O98" i="1"/>
  <c r="M92" i="1"/>
  <c r="B9" i="1"/>
  <c r="AC92" i="1"/>
  <c r="F106" i="1"/>
  <c r="X8" i="1"/>
  <c r="T8" i="1"/>
  <c r="H8" i="1"/>
  <c r="W98" i="1"/>
  <c r="AA98" i="1"/>
  <c r="S98" i="1"/>
  <c r="D12" i="1"/>
  <c r="E11" i="1"/>
  <c r="I8" i="1"/>
  <c r="D29" i="1"/>
  <c r="D13" i="1"/>
  <c r="D22" i="1"/>
  <c r="I92" i="1"/>
  <c r="S92" i="1"/>
  <c r="U92" i="1"/>
  <c r="G13" i="1"/>
  <c r="K92" i="1"/>
  <c r="K8" i="1"/>
  <c r="G97" i="1"/>
  <c r="G105" i="1"/>
  <c r="E104" i="1"/>
  <c r="Z92" i="1"/>
  <c r="R92" i="1"/>
  <c r="Y92" i="1"/>
  <c r="Q92" i="1"/>
  <c r="G107" i="1"/>
  <c r="C104" i="1"/>
  <c r="F56" i="1"/>
  <c r="F102" i="1"/>
  <c r="F12" i="1"/>
  <c r="G86" i="1"/>
  <c r="F86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G102" i="1" l="1"/>
  <c r="B93" i="1"/>
  <c r="B99" i="1"/>
  <c r="B8" i="1"/>
  <c r="C100" i="1"/>
  <c r="C98" i="1" s="1"/>
  <c r="C94" i="1"/>
  <c r="G94" i="1" s="1"/>
  <c r="D100" i="1"/>
  <c r="D94" i="1"/>
  <c r="D97" i="1"/>
  <c r="F97" i="1" s="1"/>
  <c r="D103" i="1"/>
  <c r="F103" i="1" s="1"/>
  <c r="E101" i="1"/>
  <c r="E95" i="1"/>
  <c r="D96" i="1"/>
  <c r="D102" i="1"/>
  <c r="D93" i="1"/>
  <c r="D99" i="1"/>
  <c r="B94" i="1"/>
  <c r="B100" i="1"/>
  <c r="F100" i="1" s="1"/>
  <c r="D108" i="1"/>
  <c r="F108" i="1" s="1"/>
  <c r="F10" i="1"/>
  <c r="F94" i="1"/>
  <c r="G10" i="1"/>
  <c r="C8" i="1"/>
  <c r="G100" i="1"/>
  <c r="F99" i="1"/>
  <c r="F9" i="1"/>
  <c r="F109" i="1"/>
  <c r="F96" i="1"/>
  <c r="G96" i="1"/>
  <c r="D11" i="1"/>
  <c r="E8" i="1"/>
  <c r="G11" i="1"/>
  <c r="F11" i="1"/>
  <c r="F105" i="1"/>
  <c r="D104" i="1"/>
  <c r="B104" i="1"/>
  <c r="G104" i="1"/>
  <c r="B92" i="1" l="1"/>
  <c r="F93" i="1"/>
  <c r="D101" i="1"/>
  <c r="D95" i="1"/>
  <c r="G8" i="1"/>
  <c r="C92" i="1"/>
  <c r="B98" i="1"/>
  <c r="F101" i="1"/>
  <c r="G101" i="1"/>
  <c r="E98" i="1"/>
  <c r="G98" i="1" s="1"/>
  <c r="F8" i="1"/>
  <c r="F95" i="1"/>
  <c r="E92" i="1"/>
  <c r="G95" i="1"/>
  <c r="D98" i="1"/>
  <c r="D92" i="1"/>
  <c r="D8" i="1"/>
  <c r="F104" i="1"/>
  <c r="F98" i="1" l="1"/>
  <c r="G92" i="1"/>
  <c r="F92" i="1"/>
</calcChain>
</file>

<file path=xl/sharedStrings.xml><?xml version="1.0" encoding="utf-8"?>
<sst xmlns="http://schemas.openxmlformats.org/spreadsheetml/2006/main" count="167" uniqueCount="63">
  <si>
    <t xml:space="preserve">
План на
</t>
  </si>
  <si>
    <t>тыс.рублей</t>
  </si>
  <si>
    <t xml:space="preserve">Наименование мероприятий программы </t>
  </si>
  <si>
    <t>План на 2022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</si>
  <si>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</si>
  <si>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</si>
  <si>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</si>
  <si>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</si>
  <si>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</si>
  <si>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</si>
  <si>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</si>
  <si>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</si>
  <si>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</si>
  <si>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</si>
  <si>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</si>
  <si>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</si>
  <si>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</si>
  <si>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</si>
  <si>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</si>
  <si>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</si>
  <si>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</si>
  <si>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</si>
  <si>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ПРОЕКТНАЯ ЧАСТЬ</t>
  </si>
  <si>
    <t>1.1. Портфель проектов "Жилье и городская среда", региональный проект "Формирование комфортной городской среды" (I, II, 1, 2, 3, 4, 5)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</si>
  <si>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</si>
  <si>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</si>
  <si>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</si>
  <si>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</si>
  <si>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</si>
  <si>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внебюджетные источники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</si>
  <si>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</si>
  <si>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</si>
  <si>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</si>
  <si>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ПРОЦЕССНАЯ ЧАСТЬ</t>
  </si>
  <si>
    <t>1.2.  Содержание, ремонт и реконструкция объектов благоустройства на территории города Когалыма (6)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</si>
  <si>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</si>
  <si>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</si>
  <si>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</si>
  <si>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</si>
  <si>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</si>
  <si>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t>Всего по программе</t>
  </si>
  <si>
    <t>Проектная часть в целом по МП</t>
  </si>
  <si>
    <t>Процессная часть в целом по МП</t>
  </si>
  <si>
    <t>Директор 
МКУ "УЖКХ г.Когалыма"</t>
  </si>
  <si>
    <t>Ответственный за составление 
сетевого графика</t>
  </si>
  <si>
    <t>__________________________Э.Н.Голубцов</t>
  </si>
  <si>
    <t>(подпись)</t>
  </si>
  <si>
    <t>1.2 П. Проект города Когалыма «Югорский двор»</t>
  </si>
  <si>
    <t xml:space="preserve">1.2.4. Объект благоустройства "Набережная реки Ингу-Ягун" </t>
  </si>
  <si>
    <t>МКУ "УКС г.Когалыма"
1. Муниципальный контракт №09/2022 от 30.06.2022 на выполнение проектных работ для строительства сетей электроснабжения беседок и инфопоинта на объекте благоустройства: "Набережная реки Ингу-Ягун", цена контракта 179,17 тыс руб., срок окончания выполнения работ 26.07.2022.
2. Муниципальный контракт №10/2022 от 30.06.2022 на выполнение работ по устройству дополнительного ограждения пирсов на объекте благоустройства "Набережная реки Ингу-Ягун", цена контракта 316,72 тыс руб., срок окончания выполнения работ 29.07.2022.</t>
  </si>
  <si>
    <t>Отчет о ходе реализации муниципальной программы "Формирование комфортной городской среды в городе Когалыме" по состоянию на 01.07.2022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</si>
  <si>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01.07.2022</t>
  </si>
  <si>
    <t>Профинансировано на 01.07.2022</t>
  </si>
  <si>
    <t>Кассовый расход на  01.07.2022</t>
  </si>
  <si>
    <t>1.1.2.2. Объект благоустройства "Проведение рейтингового голосования по выбору общественной территории"</t>
  </si>
  <si>
    <t>ОАиГ:</t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</si>
  <si>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реализация мероприятий по устройству досуговой площадки по ул. Югорская, д.44 (победитель регионального конкурса инициативных проектов)
Выделение дополнительных плановых ассигнований на инициативный проект "Югорский двор" 
- на основании уведомления Департамента финансов ХМАО-Югры от 13.05.2022 №250/05/16 за счет средств ОБ (69,9%)
-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</si>
  <si>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Муниципальный контракт №0187300013722000034 от 11.04.2022 на сумму 22 617,42 тыс. руб., срок окончания выполнения работ 31.08.2022, ведутся работы.
Изменены существенные условия контракта - установлен размер аванса в размере 40% от цены контракта, что составило 9 046,97 тыс. руб., аванс перечислен в полном объеме.
</t>
    </r>
    <r>
      <rPr>
        <b/>
        <sz val="12"/>
        <color theme="1"/>
        <rFont val="Times New Roman"/>
        <family val="1"/>
        <charset val="204"/>
      </rPr>
      <t>ОАиГ:</t>
    </r>
    <r>
      <rPr>
        <sz val="12"/>
        <color theme="1"/>
        <rFont val="Times New Roman"/>
        <family val="1"/>
        <charset val="204"/>
      </rPr>
      <t xml:space="preserve">
Администрацией города Когалыма (ответственный за исполнение контракта - отдел архитектуры и градостроительства Администрации города Когалыма) заключен контракт на выполнение ПИР, работы по контрату выполнены с нарушением сроков (окончание 17.12.2021).</t>
    </r>
  </si>
  <si>
    <r>
      <t xml:space="preserve">МКУ "УЖКХ г.Когалыма":
</t>
    </r>
    <r>
      <rPr>
        <sz val="12"/>
        <color theme="1"/>
        <rFont val="Times New Roman"/>
        <family val="1"/>
        <charset val="204"/>
      </rPr>
      <t>Запланировано выполнение работ по благоустройству дворовой территории по ул. Югорская, д.44</t>
    </r>
  </si>
  <si>
    <r>
      <t xml:space="preserve">МКУ "УЖКХ г.Когалыма":
</t>
    </r>
    <r>
      <rPr>
        <sz val="12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</t>
    </r>
  </si>
  <si>
    <r>
      <t xml:space="preserve">ОАиГ:
</t>
    </r>
    <r>
      <rPr>
        <sz val="12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
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</si>
  <si>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В соответствии с распоряжением Правительства ХМАО-Югры от 15.03.2022 №107-рп, на основании приказа КФ Администрации г.Когалыма от 25.03.2022 №27-О выделены плановые ассигнования на благоустройство дворовых территорий города Когалыма в сумме 42 195,00 тыс.руб.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
На основании приказа КФ Администрации г.Когалыма от 30.06.2022 №69-О выделены плановые ассигнования на благоустройство дворовой территории по адресу: ул.Югорская, д.44 в сумме 3 069,4 тыс.руб.. </t>
    </r>
  </si>
  <si>
    <t>А.В. Гончарова, тел. 93-792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</si>
</sst>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64" fontId="9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 wrapText="1"/>
    </xf>
    <xf numFmtId="165" fontId="21" fillId="0" borderId="7" xfId="0" applyNumberFormat="1" applyFont="1" applyFill="1" applyBorder="1" applyAlignment="1">
      <alignment horizontal="center" vertical="center" wrapText="1"/>
    </xf>
    <xf numFmtId="165" fontId="22" fillId="0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4" fontId="14" fillId="6" borderId="7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4" fontId="26" fillId="3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4" fontId="25" fillId="0" borderId="7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4" fontId="27" fillId="0" borderId="7" xfId="0" applyNumberFormat="1" applyFont="1" applyBorder="1" applyAlignment="1">
      <alignment horizontal="center" vertical="center"/>
    </xf>
    <xf numFmtId="4" fontId="25" fillId="3" borderId="7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 applyBorder="1"/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/>
    <xf numFmtId="0" fontId="18" fillId="0" borderId="0" xfId="0" applyFont="1" applyFill="1" applyAlignment="1" applyProtection="1">
      <alignment vertical="center" wrapText="1"/>
    </xf>
    <xf numFmtId="164" fontId="28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28" fillId="0" borderId="0" xfId="0" applyFont="1" applyFill="1" applyAlignment="1" applyProtection="1">
      <alignment horizontal="center" vertical="top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  <xf numFmtId="164" fontId="4" fillId="0" borderId="0" xfId="0" applyNumberFormat="1" applyFont="1" applyFill="1" applyAlignment="1" applyProtection="1">
      <alignment vertical="center" wrapText="1"/>
    </xf>
    <xf numFmtId="0" fontId="0" fillId="5" borderId="0" xfId="0" applyFill="1"/>
    <xf numFmtId="0" fontId="20" fillId="2" borderId="5" xfId="0" applyFont="1" applyFill="1" applyBorder="1" applyAlignment="1">
      <alignment horizontal="left" vertical="top" wrapText="1"/>
    </xf>
    <xf numFmtId="0" fontId="2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 vertical="center" wrapText="1"/>
    </xf>
    <xf numFmtId="0" fontId="19" fillId="2" borderId="5" xfId="0" applyFont="1" applyFill="1" applyBorder="1" applyAlignment="1">
      <alignment horizontal="left" vertical="top" wrapText="1"/>
    </xf>
    <xf numFmtId="4" fontId="23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Border="1" applyAlignment="1">
      <alignment horizontal="center" vertical="center"/>
    </xf>
    <xf numFmtId="4" fontId="26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 wrapText="1"/>
    </xf>
    <xf numFmtId="0" fontId="19" fillId="0" borderId="7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0"/>
  <sheetViews>
    <sheetView tabSelected="1" zoomScale="70" zoomScaleNormal="70" workbookViewId="0">
      <selection activeCell="O92" sqref="O92"/>
    </sheetView>
  </sheetViews>
  <sheetFormatPr defaultColWidth="9.140625" defaultRowHeight="15" x14ac:dyDescent="0.25"/>
  <cols>
    <col min="1" max="1" width="30.5703125" customWidth="1"/>
    <col min="2" max="2" width="18.7109375" customWidth="1"/>
    <col min="3" max="3" width="14.7109375" customWidth="1"/>
    <col min="4" max="4" width="17.2851562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30" width="13.42578125" customWidth="1"/>
    <col min="31" max="31" width="13" customWidth="1"/>
    <col min="32" max="32" width="86" customWidth="1"/>
  </cols>
  <sheetData>
    <row r="1" spans="1:41" ht="26.25" customHeight="1" x14ac:dyDescent="0.25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</row>
    <row r="2" spans="1:41" ht="16.5" customHeight="1" x14ac:dyDescent="0.25">
      <c r="A2" s="3"/>
      <c r="B2" s="4" t="s">
        <v>0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"/>
      <c r="AF2" s="7" t="s">
        <v>1</v>
      </c>
    </row>
    <row r="3" spans="1:41" ht="15.75" customHeight="1" x14ac:dyDescent="0.25">
      <c r="A3" s="125" t="s">
        <v>2</v>
      </c>
      <c r="B3" s="128" t="s">
        <v>3</v>
      </c>
      <c r="C3" s="119" t="s">
        <v>51</v>
      </c>
      <c r="D3" s="119" t="s">
        <v>52</v>
      </c>
      <c r="E3" s="119" t="s">
        <v>53</v>
      </c>
      <c r="F3" s="131" t="s">
        <v>4</v>
      </c>
      <c r="G3" s="110"/>
      <c r="H3" s="109" t="s">
        <v>5</v>
      </c>
      <c r="I3" s="110"/>
      <c r="J3" s="109" t="s">
        <v>6</v>
      </c>
      <c r="K3" s="110"/>
      <c r="L3" s="109" t="s">
        <v>7</v>
      </c>
      <c r="M3" s="110"/>
      <c r="N3" s="109" t="s">
        <v>8</v>
      </c>
      <c r="O3" s="110"/>
      <c r="P3" s="109" t="s">
        <v>9</v>
      </c>
      <c r="Q3" s="110"/>
      <c r="R3" s="109" t="s">
        <v>10</v>
      </c>
      <c r="S3" s="110"/>
      <c r="T3" s="109" t="s">
        <v>11</v>
      </c>
      <c r="U3" s="110"/>
      <c r="V3" s="109" t="s">
        <v>12</v>
      </c>
      <c r="W3" s="110"/>
      <c r="X3" s="109" t="s">
        <v>13</v>
      </c>
      <c r="Y3" s="110"/>
      <c r="Z3" s="109" t="s">
        <v>14</v>
      </c>
      <c r="AA3" s="110"/>
      <c r="AB3" s="109" t="s">
        <v>15</v>
      </c>
      <c r="AC3" s="110"/>
      <c r="AD3" s="109" t="s">
        <v>16</v>
      </c>
      <c r="AE3" s="110"/>
      <c r="AF3" s="119" t="s">
        <v>17</v>
      </c>
    </row>
    <row r="4" spans="1:41" ht="15" customHeight="1" x14ac:dyDescent="0.25">
      <c r="A4" s="126"/>
      <c r="B4" s="129"/>
      <c r="C4" s="120"/>
      <c r="D4" s="120"/>
      <c r="E4" s="120"/>
      <c r="F4" s="122" t="s">
        <v>18</v>
      </c>
      <c r="G4" s="114" t="s">
        <v>19</v>
      </c>
      <c r="H4" s="8"/>
      <c r="I4" s="8"/>
      <c r="J4" s="8"/>
      <c r="K4" s="8"/>
      <c r="L4" s="8"/>
      <c r="M4" s="8"/>
      <c r="N4" s="114" t="s">
        <v>20</v>
      </c>
      <c r="O4" s="114" t="s">
        <v>21</v>
      </c>
      <c r="P4" s="114" t="s">
        <v>20</v>
      </c>
      <c r="Q4" s="114" t="s">
        <v>21</v>
      </c>
      <c r="R4" s="114" t="s">
        <v>20</v>
      </c>
      <c r="S4" s="114" t="s">
        <v>21</v>
      </c>
      <c r="T4" s="114" t="s">
        <v>20</v>
      </c>
      <c r="U4" s="114" t="s">
        <v>21</v>
      </c>
      <c r="V4" s="114" t="s">
        <v>20</v>
      </c>
      <c r="W4" s="114" t="s">
        <v>21</v>
      </c>
      <c r="X4" s="114" t="s">
        <v>20</v>
      </c>
      <c r="Y4" s="114" t="s">
        <v>21</v>
      </c>
      <c r="Z4" s="114" t="s">
        <v>21</v>
      </c>
      <c r="AA4" s="114" t="s">
        <v>21</v>
      </c>
      <c r="AB4" s="114" t="s">
        <v>20</v>
      </c>
      <c r="AC4" s="114" t="s">
        <v>21</v>
      </c>
      <c r="AD4" s="114" t="s">
        <v>20</v>
      </c>
      <c r="AE4" s="114" t="s">
        <v>21</v>
      </c>
      <c r="AF4" s="120"/>
    </row>
    <row r="5" spans="1:41" ht="37.5" customHeight="1" x14ac:dyDescent="0.25">
      <c r="A5" s="127"/>
      <c r="B5" s="130"/>
      <c r="C5" s="121"/>
      <c r="D5" s="121"/>
      <c r="E5" s="121"/>
      <c r="F5" s="123"/>
      <c r="G5" s="115"/>
      <c r="H5" s="9" t="s">
        <v>20</v>
      </c>
      <c r="I5" s="9" t="s">
        <v>21</v>
      </c>
      <c r="J5" s="9" t="s">
        <v>20</v>
      </c>
      <c r="K5" s="10" t="s">
        <v>21</v>
      </c>
      <c r="L5" s="9" t="s">
        <v>20</v>
      </c>
      <c r="M5" s="9" t="s">
        <v>21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21"/>
    </row>
    <row r="6" spans="1:41" ht="20.25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4"/>
    </row>
    <row r="7" spans="1:41" ht="20.25" x14ac:dyDescent="0.25">
      <c r="A7" s="95" t="s">
        <v>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F7" s="116"/>
    </row>
    <row r="8" spans="1:41" ht="23.25" customHeight="1" x14ac:dyDescent="0.25">
      <c r="A8" s="15" t="s">
        <v>24</v>
      </c>
      <c r="B8" s="16">
        <f>B9+B10+B11+B13</f>
        <v>41617.94</v>
      </c>
      <c r="C8" s="16">
        <f>C9+C10+C11+C13</f>
        <v>14237.68</v>
      </c>
      <c r="D8" s="16">
        <f t="shared" ref="D8:AE8" si="0">D9+D10+D11+D13</f>
        <v>14237.68</v>
      </c>
      <c r="E8" s="16">
        <f t="shared" si="0"/>
        <v>14237.68</v>
      </c>
      <c r="F8" s="16">
        <f>E8/B8%</f>
        <v>34.21043905584947</v>
      </c>
      <c r="G8" s="16">
        <f>IFERROR(E8/C8%,)</f>
        <v>100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2108.3000000000002</v>
      </c>
      <c r="M8" s="16">
        <f t="shared" si="0"/>
        <v>2108.3000000000002</v>
      </c>
      <c r="N8" s="16">
        <f t="shared" si="0"/>
        <v>0</v>
      </c>
      <c r="O8" s="16">
        <f t="shared" si="0"/>
        <v>0</v>
      </c>
      <c r="P8" s="16">
        <f t="shared" si="0"/>
        <v>2261.7399999999998</v>
      </c>
      <c r="Q8" s="16">
        <f t="shared" si="0"/>
        <v>2261.7399999999998</v>
      </c>
      <c r="R8" s="16">
        <f t="shared" si="0"/>
        <v>9867.64</v>
      </c>
      <c r="S8" s="16">
        <f t="shared" si="0"/>
        <v>9867.64</v>
      </c>
      <c r="T8" s="16">
        <f t="shared" si="0"/>
        <v>132.19999999999999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1820.36</v>
      </c>
      <c r="Y8" s="16">
        <f t="shared" si="0"/>
        <v>0</v>
      </c>
      <c r="Z8" s="16">
        <f t="shared" si="0"/>
        <v>9427.7000000000007</v>
      </c>
      <c r="AA8" s="16">
        <f t="shared" si="0"/>
        <v>0</v>
      </c>
      <c r="AB8" s="16">
        <f t="shared" si="0"/>
        <v>16000</v>
      </c>
      <c r="AC8" s="16">
        <f t="shared" si="0"/>
        <v>0</v>
      </c>
      <c r="AD8" s="16">
        <f t="shared" si="0"/>
        <v>0</v>
      </c>
      <c r="AE8" s="16">
        <f t="shared" si="0"/>
        <v>0</v>
      </c>
      <c r="AF8" s="117"/>
    </row>
    <row r="9" spans="1:41" ht="24.75" customHeight="1" x14ac:dyDescent="0.25">
      <c r="A9" s="17" t="s">
        <v>25</v>
      </c>
      <c r="B9" s="18">
        <f>H9+J9+L9+N9+P9+R9+T9+V9+X9+Z9+AB9+AD9</f>
        <v>5217.1899999999996</v>
      </c>
      <c r="C9" s="19">
        <f>C16+C23</f>
        <v>3078.7</v>
      </c>
      <c r="D9" s="18">
        <f>E9</f>
        <v>3078.7</v>
      </c>
      <c r="E9" s="18">
        <f>I9+K9+M9+O9+Q9+S9+U9+W9+Y9+AA9+AC9+AE9</f>
        <v>3078.7</v>
      </c>
      <c r="F9" s="20">
        <f>IFERROR(E9/B9%,0)</f>
        <v>59.010693495924052</v>
      </c>
      <c r="G9" s="20">
        <f>IFERROR(E9/C9%,0)</f>
        <v>100</v>
      </c>
      <c r="H9" s="19">
        <f t="shared" ref="H9:AE13" si="1">H16+H23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3078.7</v>
      </c>
      <c r="S9" s="19">
        <f t="shared" si="1"/>
        <v>3078.7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567.95000000000005</v>
      </c>
      <c r="Y9" s="19">
        <f t="shared" si="1"/>
        <v>0</v>
      </c>
      <c r="Z9" s="19">
        <f t="shared" si="1"/>
        <v>1570.54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17"/>
    </row>
    <row r="10" spans="1:41" ht="21" customHeight="1" x14ac:dyDescent="0.25">
      <c r="A10" s="17" t="s">
        <v>26</v>
      </c>
      <c r="B10" s="18">
        <f t="shared" ref="B10:B12" si="2">H10+J10+L10+N10+P10+R10+T10+V10+X10+Z10+AB10+AD10</f>
        <v>8160.25</v>
      </c>
      <c r="C10" s="19">
        <f>C17+C24</f>
        <v>4815.41</v>
      </c>
      <c r="D10" s="18">
        <f t="shared" ref="D10:D13" si="3">E10</f>
        <v>4815.41</v>
      </c>
      <c r="E10" s="18">
        <f t="shared" ref="E10:E13" si="4">I10+K10+M10+O10+Q10+S10+U10+W10+Y10+AA10+AC10+AE10</f>
        <v>4815.41</v>
      </c>
      <c r="F10" s="20">
        <f t="shared" ref="F10:F13" si="5">IFERROR(E10/B10%,0)</f>
        <v>59.010569529119813</v>
      </c>
      <c r="G10" s="20">
        <f t="shared" ref="G10:G13" si="6">IFERROR(E10/C10%,0)</f>
        <v>100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4815.41</v>
      </c>
      <c r="S10" s="19">
        <f t="shared" si="1"/>
        <v>4815.41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888.34</v>
      </c>
      <c r="Y10" s="19">
        <f t="shared" si="1"/>
        <v>0</v>
      </c>
      <c r="Z10" s="19">
        <f t="shared" si="1"/>
        <v>2456.5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17"/>
    </row>
    <row r="11" spans="1:41" ht="34.5" customHeight="1" x14ac:dyDescent="0.25">
      <c r="A11" s="17" t="s">
        <v>27</v>
      </c>
      <c r="B11" s="18">
        <f t="shared" si="2"/>
        <v>28240.5</v>
      </c>
      <c r="C11" s="19">
        <f>C18+C25</f>
        <v>6343.57</v>
      </c>
      <c r="D11" s="18">
        <f t="shared" si="3"/>
        <v>6343.57</v>
      </c>
      <c r="E11" s="18">
        <f t="shared" si="4"/>
        <v>6343.57</v>
      </c>
      <c r="F11" s="20">
        <f t="shared" si="5"/>
        <v>22.462668862095217</v>
      </c>
      <c r="G11" s="20">
        <f t="shared" si="6"/>
        <v>100</v>
      </c>
      <c r="H11" s="19">
        <f t="shared" si="1"/>
        <v>0</v>
      </c>
      <c r="I11" s="19">
        <f t="shared" si="1"/>
        <v>0</v>
      </c>
      <c r="J11" s="19">
        <f t="shared" si="1"/>
        <v>0</v>
      </c>
      <c r="K11" s="19">
        <f>K18+K25</f>
        <v>0</v>
      </c>
      <c r="L11" s="19">
        <f t="shared" si="1"/>
        <v>2108.3000000000002</v>
      </c>
      <c r="M11" s="19">
        <f t="shared" si="1"/>
        <v>2108.3000000000002</v>
      </c>
      <c r="N11" s="19">
        <f t="shared" si="1"/>
        <v>0</v>
      </c>
      <c r="O11" s="19">
        <f t="shared" si="1"/>
        <v>0</v>
      </c>
      <c r="P11" s="19">
        <f t="shared" si="1"/>
        <v>2261.7399999999998</v>
      </c>
      <c r="Q11" s="19">
        <f t="shared" si="1"/>
        <v>2261.7399999999998</v>
      </c>
      <c r="R11" s="19">
        <f t="shared" si="1"/>
        <v>1973.53</v>
      </c>
      <c r="S11" s="19">
        <f t="shared" si="1"/>
        <v>1973.53</v>
      </c>
      <c r="T11" s="19">
        <f t="shared" si="1"/>
        <v>132.19999999999999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364.07</v>
      </c>
      <c r="Y11" s="19">
        <f t="shared" si="1"/>
        <v>0</v>
      </c>
      <c r="Z11" s="19">
        <f t="shared" si="1"/>
        <v>5400.66</v>
      </c>
      <c r="AA11" s="19">
        <f t="shared" si="1"/>
        <v>0</v>
      </c>
      <c r="AB11" s="19">
        <f t="shared" si="1"/>
        <v>16000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17"/>
    </row>
    <row r="12" spans="1:41" ht="34.5" customHeight="1" x14ac:dyDescent="0.25">
      <c r="A12" s="21" t="s">
        <v>28</v>
      </c>
      <c r="B12" s="18">
        <f t="shared" si="2"/>
        <v>3344.3999999999996</v>
      </c>
      <c r="C12" s="22">
        <f>C19+C26</f>
        <v>1973.53</v>
      </c>
      <c r="D12" s="18">
        <f t="shared" si="3"/>
        <v>1973.53</v>
      </c>
      <c r="E12" s="18">
        <f t="shared" si="4"/>
        <v>1973.53</v>
      </c>
      <c r="F12" s="20">
        <f t="shared" si="5"/>
        <v>59.009986843678995</v>
      </c>
      <c r="G12" s="20">
        <f t="shared" si="6"/>
        <v>100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1973.53</v>
      </c>
      <c r="S12" s="19">
        <f t="shared" si="1"/>
        <v>1973.53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364.07</v>
      </c>
      <c r="Y12" s="19">
        <f t="shared" si="1"/>
        <v>0</v>
      </c>
      <c r="Z12" s="19">
        <f t="shared" si="1"/>
        <v>1006.8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17"/>
    </row>
    <row r="13" spans="1:41" ht="34.5" customHeight="1" x14ac:dyDescent="0.25">
      <c r="A13" s="17" t="s">
        <v>29</v>
      </c>
      <c r="B13" s="18">
        <f>H13+J13+L13+N13+P13+R13+T13+V13+X13+Z13+AB13+AD13</f>
        <v>0</v>
      </c>
      <c r="C13" s="19">
        <f>C20+C27</f>
        <v>0</v>
      </c>
      <c r="D13" s="18">
        <f t="shared" si="3"/>
        <v>0</v>
      </c>
      <c r="E13" s="18">
        <f t="shared" si="4"/>
        <v>0</v>
      </c>
      <c r="F13" s="20">
        <f t="shared" si="5"/>
        <v>0</v>
      </c>
      <c r="G13" s="20">
        <f t="shared" si="6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18"/>
    </row>
    <row r="14" spans="1:41" ht="18.75" x14ac:dyDescent="0.25">
      <c r="A14" s="85" t="s">
        <v>30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91" t="s">
        <v>58</v>
      </c>
    </row>
    <row r="15" spans="1:41" ht="18.75" customHeight="1" x14ac:dyDescent="0.25">
      <c r="A15" s="65" t="s">
        <v>24</v>
      </c>
      <c r="B15" s="68">
        <f t="shared" ref="B15:AE15" si="7">B16+B17+B18+B20</f>
        <v>16000</v>
      </c>
      <c r="C15" s="16">
        <f t="shared" si="7"/>
        <v>0</v>
      </c>
      <c r="D15" s="16">
        <f t="shared" si="7"/>
        <v>16000</v>
      </c>
      <c r="E15" s="23">
        <f t="shared" si="7"/>
        <v>0</v>
      </c>
      <c r="F15" s="16">
        <f t="shared" ref="F15:F96" si="8">E15/B15%</f>
        <v>0</v>
      </c>
      <c r="G15" s="16">
        <f>IFERROR(E15/C15%,0)</f>
        <v>0</v>
      </c>
      <c r="H15" s="16">
        <f t="shared" si="7"/>
        <v>0</v>
      </c>
      <c r="I15" s="16">
        <f t="shared" si="7"/>
        <v>0</v>
      </c>
      <c r="J15" s="16">
        <f t="shared" si="7"/>
        <v>0</v>
      </c>
      <c r="K15" s="16">
        <f t="shared" si="7"/>
        <v>0</v>
      </c>
      <c r="L15" s="16">
        <f t="shared" si="7"/>
        <v>0</v>
      </c>
      <c r="M15" s="16">
        <f t="shared" si="7"/>
        <v>0</v>
      </c>
      <c r="N15" s="16">
        <f t="shared" si="7"/>
        <v>0</v>
      </c>
      <c r="O15" s="16">
        <f t="shared" si="7"/>
        <v>0</v>
      </c>
      <c r="P15" s="16">
        <f t="shared" si="7"/>
        <v>0</v>
      </c>
      <c r="Q15" s="16">
        <f t="shared" si="7"/>
        <v>0</v>
      </c>
      <c r="R15" s="16">
        <f t="shared" si="7"/>
        <v>0</v>
      </c>
      <c r="S15" s="16">
        <f t="shared" si="7"/>
        <v>0</v>
      </c>
      <c r="T15" s="16">
        <f t="shared" si="7"/>
        <v>0</v>
      </c>
      <c r="U15" s="16">
        <f t="shared" si="7"/>
        <v>0</v>
      </c>
      <c r="V15" s="16">
        <f t="shared" si="7"/>
        <v>0</v>
      </c>
      <c r="W15" s="16">
        <f t="shared" si="7"/>
        <v>0</v>
      </c>
      <c r="X15" s="16">
        <f t="shared" si="7"/>
        <v>0</v>
      </c>
      <c r="Y15" s="16">
        <f t="shared" si="7"/>
        <v>0</v>
      </c>
      <c r="Z15" s="16">
        <f>Z16+Z17+Z18+Z20</f>
        <v>0</v>
      </c>
      <c r="AA15" s="16">
        <f t="shared" si="7"/>
        <v>0</v>
      </c>
      <c r="AB15" s="16">
        <f t="shared" si="7"/>
        <v>16000</v>
      </c>
      <c r="AC15" s="16">
        <f t="shared" si="7"/>
        <v>0</v>
      </c>
      <c r="AD15" s="16">
        <f t="shared" si="7"/>
        <v>0</v>
      </c>
      <c r="AE15" s="16">
        <f t="shared" si="7"/>
        <v>0</v>
      </c>
      <c r="AF15" s="93"/>
    </row>
    <row r="16" spans="1:41" ht="19.5" customHeight="1" x14ac:dyDescent="0.25">
      <c r="A16" s="66" t="s">
        <v>25</v>
      </c>
      <c r="B16" s="18">
        <f>H16+J16+L16+N16+P16+R16+T16+V16+X16+Z16+AB16+AD16</f>
        <v>0</v>
      </c>
      <c r="C16" s="18">
        <f t="shared" ref="C16:C19" si="9">H16+J16+L16+N16+P16+R16</f>
        <v>0</v>
      </c>
      <c r="D16" s="18">
        <f>E16</f>
        <v>0</v>
      </c>
      <c r="E16" s="18">
        <f>I16+K16+M16+O16+Q16+S16+U16+W16+Y16+AA16+AC16+AE16</f>
        <v>0</v>
      </c>
      <c r="F16" s="20"/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93"/>
    </row>
    <row r="17" spans="1:32" ht="23.25" customHeight="1" x14ac:dyDescent="0.25">
      <c r="A17" s="66" t="s">
        <v>26</v>
      </c>
      <c r="B17" s="18">
        <f>H17+J17+L17+N17+P17+R17+T17+V17+X17+Z17+AB17+AD17</f>
        <v>0</v>
      </c>
      <c r="C17" s="18">
        <f t="shared" si="9"/>
        <v>0</v>
      </c>
      <c r="D17" s="18">
        <f>E17</f>
        <v>0</v>
      </c>
      <c r="E17" s="18">
        <f>I17+K17+M17+O17+Q17+S17+U17+W17+Y17+AA17+AC17+AE17</f>
        <v>0</v>
      </c>
      <c r="F17" s="20"/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93"/>
    </row>
    <row r="18" spans="1:32" ht="37.5" customHeight="1" x14ac:dyDescent="0.25">
      <c r="A18" s="66" t="s">
        <v>27</v>
      </c>
      <c r="B18" s="18">
        <f>H18+J18+L18+N18+P18+R18+T18+V18+X18+Z18+AB18+AD18</f>
        <v>16000</v>
      </c>
      <c r="C18" s="18">
        <f t="shared" si="9"/>
        <v>0</v>
      </c>
      <c r="D18" s="18">
        <v>16000</v>
      </c>
      <c r="E18" s="18">
        <f t="shared" ref="E18" si="10">I18+K18+M18+O18+Q18+S18+U18+W18+Y18+AA18+AC18+AE18</f>
        <v>0</v>
      </c>
      <c r="F18" s="20">
        <f t="shared" ref="F18" si="11">IFERROR(E18/B18%,0)</f>
        <v>0</v>
      </c>
      <c r="G18" s="20">
        <f t="shared" ref="G18" si="12">IFERROR(E18/C18%,0)</f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>
        <v>16000</v>
      </c>
      <c r="AC18" s="18"/>
      <c r="AD18" s="18"/>
      <c r="AE18" s="18"/>
      <c r="AF18" s="93"/>
    </row>
    <row r="19" spans="1:32" ht="30.75" customHeight="1" x14ac:dyDescent="0.25">
      <c r="A19" s="21" t="s">
        <v>28</v>
      </c>
      <c r="B19" s="18">
        <f>H19+J19+L19+N19+P19+R19+T19+V19+X19+Z19+AB19+AD19</f>
        <v>0</v>
      </c>
      <c r="C19" s="18">
        <f t="shared" si="9"/>
        <v>0</v>
      </c>
      <c r="D19" s="18">
        <f>E19</f>
        <v>0</v>
      </c>
      <c r="E19" s="18">
        <f>I19+K19+M19+O19+Q19+S19+U19+W19+Y19+AA19+AC19+AE19</f>
        <v>0</v>
      </c>
      <c r="F19" s="20"/>
      <c r="G19" s="20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18"/>
      <c r="AA19" s="24"/>
      <c r="AB19" s="24"/>
      <c r="AC19" s="24"/>
      <c r="AD19" s="24"/>
      <c r="AE19" s="24"/>
      <c r="AF19" s="93"/>
    </row>
    <row r="20" spans="1:32" ht="36.75" customHeight="1" x14ac:dyDescent="0.25">
      <c r="A20" s="66" t="s">
        <v>29</v>
      </c>
      <c r="B20" s="18">
        <f>H20+J20+L20+N20+P20+R20+T20+V20+X20+Z20+AB20+AD20</f>
        <v>0</v>
      </c>
      <c r="C20" s="18">
        <f>H20+J20+L20+N20+P20+R20</f>
        <v>0</v>
      </c>
      <c r="D20" s="18">
        <f>E20</f>
        <v>0</v>
      </c>
      <c r="E20" s="18">
        <f>I20+K20+M20+O20+Q20+S20+U20+W20+Y20+AA20+AC20+AE20</f>
        <v>0</v>
      </c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94"/>
    </row>
    <row r="21" spans="1:32" ht="18.75" x14ac:dyDescent="0.25">
      <c r="A21" s="85" t="s">
        <v>31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100"/>
    </row>
    <row r="22" spans="1:32" ht="21" customHeight="1" x14ac:dyDescent="0.25">
      <c r="A22" s="65" t="s">
        <v>24</v>
      </c>
      <c r="B22" s="68">
        <f>B23+B24+B25+B27</f>
        <v>25617.94</v>
      </c>
      <c r="C22" s="16">
        <f>C23+C24+C25+C27</f>
        <v>14237.68</v>
      </c>
      <c r="D22" s="16">
        <f t="shared" ref="D22:AE22" si="13">D23+D24+D25+D27</f>
        <v>14237.68</v>
      </c>
      <c r="E22" s="23">
        <f t="shared" si="13"/>
        <v>14237.68</v>
      </c>
      <c r="F22" s="16">
        <f t="shared" si="8"/>
        <v>55.576990187345281</v>
      </c>
      <c r="G22" s="16">
        <f>IFERROR(E22/C22%,0)</f>
        <v>100</v>
      </c>
      <c r="H22" s="16">
        <f t="shared" si="13"/>
        <v>0</v>
      </c>
      <c r="I22" s="16">
        <f t="shared" si="13"/>
        <v>0</v>
      </c>
      <c r="J22" s="16">
        <f t="shared" si="13"/>
        <v>0</v>
      </c>
      <c r="K22" s="16">
        <f t="shared" si="13"/>
        <v>0</v>
      </c>
      <c r="L22" s="16">
        <f t="shared" si="13"/>
        <v>2108.3000000000002</v>
      </c>
      <c r="M22" s="16">
        <f t="shared" si="13"/>
        <v>2108.3000000000002</v>
      </c>
      <c r="N22" s="16">
        <f t="shared" si="13"/>
        <v>0</v>
      </c>
      <c r="O22" s="16">
        <f t="shared" si="13"/>
        <v>0</v>
      </c>
      <c r="P22" s="16">
        <f t="shared" si="13"/>
        <v>2261.7399999999998</v>
      </c>
      <c r="Q22" s="16">
        <f t="shared" si="13"/>
        <v>2261.7399999999998</v>
      </c>
      <c r="R22" s="16">
        <f t="shared" si="13"/>
        <v>9867.64</v>
      </c>
      <c r="S22" s="16">
        <f t="shared" si="13"/>
        <v>9867.64</v>
      </c>
      <c r="T22" s="16">
        <f t="shared" si="13"/>
        <v>132.19999999999999</v>
      </c>
      <c r="U22" s="16">
        <f t="shared" si="13"/>
        <v>0</v>
      </c>
      <c r="V22" s="16">
        <f t="shared" si="13"/>
        <v>0</v>
      </c>
      <c r="W22" s="16">
        <f t="shared" si="13"/>
        <v>0</v>
      </c>
      <c r="X22" s="16">
        <f t="shared" si="13"/>
        <v>1820.36</v>
      </c>
      <c r="Y22" s="16">
        <f t="shared" si="13"/>
        <v>0</v>
      </c>
      <c r="Z22" s="16">
        <f t="shared" si="13"/>
        <v>9427.7000000000007</v>
      </c>
      <c r="AA22" s="16">
        <f t="shared" si="13"/>
        <v>0</v>
      </c>
      <c r="AB22" s="16">
        <f t="shared" si="13"/>
        <v>0</v>
      </c>
      <c r="AC22" s="16">
        <f t="shared" si="13"/>
        <v>0</v>
      </c>
      <c r="AD22" s="16">
        <f t="shared" si="13"/>
        <v>0</v>
      </c>
      <c r="AE22" s="16">
        <f t="shared" si="13"/>
        <v>0</v>
      </c>
      <c r="AF22" s="101"/>
    </row>
    <row r="23" spans="1:32" ht="21.75" customHeight="1" x14ac:dyDescent="0.25">
      <c r="A23" s="66" t="s">
        <v>25</v>
      </c>
      <c r="B23" s="18">
        <f>B30+B37</f>
        <v>5217.1899999999996</v>
      </c>
      <c r="C23" s="18">
        <f t="shared" ref="C23:E23" si="14">C30+C37</f>
        <v>3078.7</v>
      </c>
      <c r="D23" s="18">
        <f t="shared" si="14"/>
        <v>3078.7</v>
      </c>
      <c r="E23" s="18">
        <f t="shared" si="14"/>
        <v>3078.7</v>
      </c>
      <c r="F23" s="20">
        <f>IFERROR(E23/B23%,0)</f>
        <v>59.010693495924052</v>
      </c>
      <c r="G23" s="20">
        <f>IFERROR(E23/C23%,0)</f>
        <v>100</v>
      </c>
      <c r="H23" s="18">
        <f>H30+H37</f>
        <v>0</v>
      </c>
      <c r="I23" s="18">
        <f t="shared" ref="I23:AE27" si="15">I30+I37</f>
        <v>0</v>
      </c>
      <c r="J23" s="18">
        <f t="shared" si="15"/>
        <v>0</v>
      </c>
      <c r="K23" s="18">
        <f t="shared" si="15"/>
        <v>0</v>
      </c>
      <c r="L23" s="18">
        <f t="shared" si="15"/>
        <v>0</v>
      </c>
      <c r="M23" s="18">
        <f t="shared" si="15"/>
        <v>0</v>
      </c>
      <c r="N23" s="18">
        <f t="shared" si="15"/>
        <v>0</v>
      </c>
      <c r="O23" s="18">
        <f t="shared" si="15"/>
        <v>0</v>
      </c>
      <c r="P23" s="18">
        <f t="shared" si="15"/>
        <v>0</v>
      </c>
      <c r="Q23" s="18">
        <f t="shared" si="15"/>
        <v>0</v>
      </c>
      <c r="R23" s="18">
        <f t="shared" si="15"/>
        <v>3078.7</v>
      </c>
      <c r="S23" s="18">
        <f t="shared" si="15"/>
        <v>3078.7</v>
      </c>
      <c r="T23" s="18">
        <f t="shared" si="15"/>
        <v>0</v>
      </c>
      <c r="U23" s="18">
        <f t="shared" si="15"/>
        <v>0</v>
      </c>
      <c r="V23" s="18">
        <f t="shared" si="15"/>
        <v>0</v>
      </c>
      <c r="W23" s="18">
        <f t="shared" si="15"/>
        <v>0</v>
      </c>
      <c r="X23" s="18">
        <f t="shared" si="15"/>
        <v>567.95000000000005</v>
      </c>
      <c r="Y23" s="18">
        <f t="shared" si="15"/>
        <v>0</v>
      </c>
      <c r="Z23" s="18">
        <f t="shared" si="15"/>
        <v>1570.54</v>
      </c>
      <c r="AA23" s="18">
        <f t="shared" si="15"/>
        <v>0</v>
      </c>
      <c r="AB23" s="18">
        <f t="shared" si="15"/>
        <v>0</v>
      </c>
      <c r="AC23" s="18">
        <f t="shared" si="15"/>
        <v>0</v>
      </c>
      <c r="AD23" s="18">
        <f t="shared" si="15"/>
        <v>0</v>
      </c>
      <c r="AE23" s="18">
        <f t="shared" si="15"/>
        <v>0</v>
      </c>
      <c r="AF23" s="101"/>
    </row>
    <row r="24" spans="1:32" ht="21.75" customHeight="1" x14ac:dyDescent="0.25">
      <c r="A24" s="66" t="s">
        <v>26</v>
      </c>
      <c r="B24" s="18">
        <f t="shared" ref="B24:E27" si="16">B31+B38</f>
        <v>8160.25</v>
      </c>
      <c r="C24" s="18">
        <f t="shared" si="16"/>
        <v>4815.41</v>
      </c>
      <c r="D24" s="18">
        <f t="shared" si="16"/>
        <v>4815.41</v>
      </c>
      <c r="E24" s="18">
        <f t="shared" si="16"/>
        <v>4815.41</v>
      </c>
      <c r="F24" s="20">
        <f t="shared" ref="F24:F27" si="17">IFERROR(E24/B24%,0)</f>
        <v>59.010569529119813</v>
      </c>
      <c r="G24" s="20">
        <f t="shared" ref="G24:G27" si="18">IFERROR(E24/C24%,0)</f>
        <v>100</v>
      </c>
      <c r="H24" s="18">
        <f t="shared" ref="H24:W27" si="19">H31+H38</f>
        <v>0</v>
      </c>
      <c r="I24" s="18">
        <f t="shared" si="19"/>
        <v>0</v>
      </c>
      <c r="J24" s="18">
        <f t="shared" si="19"/>
        <v>0</v>
      </c>
      <c r="K24" s="18">
        <f t="shared" si="19"/>
        <v>0</v>
      </c>
      <c r="L24" s="18">
        <f t="shared" si="19"/>
        <v>0</v>
      </c>
      <c r="M24" s="18">
        <f t="shared" si="19"/>
        <v>0</v>
      </c>
      <c r="N24" s="18">
        <f t="shared" si="19"/>
        <v>0</v>
      </c>
      <c r="O24" s="18">
        <f t="shared" si="19"/>
        <v>0</v>
      </c>
      <c r="P24" s="18">
        <f t="shared" si="19"/>
        <v>0</v>
      </c>
      <c r="Q24" s="18">
        <f t="shared" si="19"/>
        <v>0</v>
      </c>
      <c r="R24" s="18">
        <f t="shared" si="19"/>
        <v>4815.41</v>
      </c>
      <c r="S24" s="18">
        <f t="shared" si="19"/>
        <v>4815.41</v>
      </c>
      <c r="T24" s="18">
        <f t="shared" si="19"/>
        <v>0</v>
      </c>
      <c r="U24" s="18">
        <f t="shared" si="19"/>
        <v>0</v>
      </c>
      <c r="V24" s="18">
        <f t="shared" si="19"/>
        <v>0</v>
      </c>
      <c r="W24" s="18">
        <f t="shared" si="19"/>
        <v>0</v>
      </c>
      <c r="X24" s="18">
        <f t="shared" si="15"/>
        <v>888.34</v>
      </c>
      <c r="Y24" s="18">
        <f t="shared" si="15"/>
        <v>0</v>
      </c>
      <c r="Z24" s="18">
        <f t="shared" si="15"/>
        <v>2456.5</v>
      </c>
      <c r="AA24" s="18">
        <f t="shared" si="15"/>
        <v>0</v>
      </c>
      <c r="AB24" s="18">
        <f t="shared" si="15"/>
        <v>0</v>
      </c>
      <c r="AC24" s="18">
        <f t="shared" si="15"/>
        <v>0</v>
      </c>
      <c r="AD24" s="18">
        <f t="shared" si="15"/>
        <v>0</v>
      </c>
      <c r="AE24" s="18">
        <f t="shared" si="15"/>
        <v>0</v>
      </c>
      <c r="AF24" s="101"/>
    </row>
    <row r="25" spans="1:32" ht="33" customHeight="1" x14ac:dyDescent="0.25">
      <c r="A25" s="66" t="s">
        <v>27</v>
      </c>
      <c r="B25" s="18">
        <f t="shared" si="16"/>
        <v>12240.5</v>
      </c>
      <c r="C25" s="18">
        <f t="shared" si="16"/>
        <v>6343.57</v>
      </c>
      <c r="D25" s="18">
        <f t="shared" si="16"/>
        <v>6343.57</v>
      </c>
      <c r="E25" s="18">
        <f t="shared" si="16"/>
        <v>6343.57</v>
      </c>
      <c r="F25" s="20">
        <f t="shared" si="17"/>
        <v>51.82443527633675</v>
      </c>
      <c r="G25" s="20">
        <f t="shared" si="18"/>
        <v>100</v>
      </c>
      <c r="H25" s="18">
        <f t="shared" si="19"/>
        <v>0</v>
      </c>
      <c r="I25" s="18">
        <f t="shared" si="15"/>
        <v>0</v>
      </c>
      <c r="J25" s="18">
        <f t="shared" si="15"/>
        <v>0</v>
      </c>
      <c r="K25" s="18">
        <f t="shared" si="15"/>
        <v>0</v>
      </c>
      <c r="L25" s="18">
        <f t="shared" si="15"/>
        <v>2108.3000000000002</v>
      </c>
      <c r="M25" s="18">
        <f t="shared" si="15"/>
        <v>2108.3000000000002</v>
      </c>
      <c r="N25" s="18">
        <f t="shared" si="15"/>
        <v>0</v>
      </c>
      <c r="O25" s="18">
        <f t="shared" si="15"/>
        <v>0</v>
      </c>
      <c r="P25" s="18">
        <f t="shared" si="15"/>
        <v>2261.7399999999998</v>
      </c>
      <c r="Q25" s="18">
        <f t="shared" si="15"/>
        <v>2261.7399999999998</v>
      </c>
      <c r="R25" s="18">
        <f t="shared" si="15"/>
        <v>1973.53</v>
      </c>
      <c r="S25" s="18">
        <f t="shared" si="15"/>
        <v>1973.53</v>
      </c>
      <c r="T25" s="18">
        <f t="shared" si="15"/>
        <v>132.19999999999999</v>
      </c>
      <c r="U25" s="18">
        <f t="shared" si="15"/>
        <v>0</v>
      </c>
      <c r="V25" s="18">
        <f t="shared" si="15"/>
        <v>0</v>
      </c>
      <c r="W25" s="18">
        <f t="shared" si="15"/>
        <v>0</v>
      </c>
      <c r="X25" s="18">
        <f t="shared" si="15"/>
        <v>364.07</v>
      </c>
      <c r="Y25" s="18">
        <f t="shared" si="15"/>
        <v>0</v>
      </c>
      <c r="Z25" s="18">
        <f t="shared" si="15"/>
        <v>5400.66</v>
      </c>
      <c r="AA25" s="18">
        <f t="shared" si="15"/>
        <v>0</v>
      </c>
      <c r="AB25" s="18">
        <f t="shared" si="15"/>
        <v>0</v>
      </c>
      <c r="AC25" s="18">
        <f t="shared" si="15"/>
        <v>0</v>
      </c>
      <c r="AD25" s="18">
        <f t="shared" si="15"/>
        <v>0</v>
      </c>
      <c r="AE25" s="18">
        <f t="shared" si="15"/>
        <v>0</v>
      </c>
      <c r="AF25" s="101"/>
    </row>
    <row r="26" spans="1:32" ht="30.75" customHeight="1" x14ac:dyDescent="0.25">
      <c r="A26" s="69" t="s">
        <v>28</v>
      </c>
      <c r="B26" s="18">
        <f t="shared" si="16"/>
        <v>3344.3999999999996</v>
      </c>
      <c r="C26" s="18">
        <f t="shared" si="16"/>
        <v>1973.53</v>
      </c>
      <c r="D26" s="18">
        <f t="shared" si="16"/>
        <v>1973.53</v>
      </c>
      <c r="E26" s="18">
        <f t="shared" si="16"/>
        <v>1973.53</v>
      </c>
      <c r="F26" s="20">
        <f t="shared" si="17"/>
        <v>59.009986843678995</v>
      </c>
      <c r="G26" s="20">
        <f t="shared" si="18"/>
        <v>100</v>
      </c>
      <c r="H26" s="18">
        <f t="shared" si="19"/>
        <v>0</v>
      </c>
      <c r="I26" s="18">
        <f t="shared" si="15"/>
        <v>0</v>
      </c>
      <c r="J26" s="18">
        <f t="shared" si="15"/>
        <v>0</v>
      </c>
      <c r="K26" s="18">
        <f t="shared" si="15"/>
        <v>0</v>
      </c>
      <c r="L26" s="18">
        <f t="shared" si="15"/>
        <v>0</v>
      </c>
      <c r="M26" s="18">
        <f t="shared" si="15"/>
        <v>0</v>
      </c>
      <c r="N26" s="18">
        <f t="shared" si="15"/>
        <v>0</v>
      </c>
      <c r="O26" s="18">
        <f t="shared" si="15"/>
        <v>0</v>
      </c>
      <c r="P26" s="18">
        <f t="shared" si="15"/>
        <v>0</v>
      </c>
      <c r="Q26" s="18">
        <f t="shared" si="15"/>
        <v>0</v>
      </c>
      <c r="R26" s="18">
        <f t="shared" si="15"/>
        <v>1973.53</v>
      </c>
      <c r="S26" s="18">
        <f t="shared" si="15"/>
        <v>1973.53</v>
      </c>
      <c r="T26" s="18">
        <f t="shared" si="15"/>
        <v>0</v>
      </c>
      <c r="U26" s="18">
        <f t="shared" si="15"/>
        <v>0</v>
      </c>
      <c r="V26" s="18">
        <f t="shared" si="15"/>
        <v>0</v>
      </c>
      <c r="W26" s="18">
        <f t="shared" si="15"/>
        <v>0</v>
      </c>
      <c r="X26" s="18">
        <f t="shared" si="15"/>
        <v>364.07</v>
      </c>
      <c r="Y26" s="18">
        <f t="shared" si="15"/>
        <v>0</v>
      </c>
      <c r="Z26" s="18">
        <f t="shared" si="15"/>
        <v>1006.8</v>
      </c>
      <c r="AA26" s="18">
        <f t="shared" si="15"/>
        <v>0</v>
      </c>
      <c r="AB26" s="18">
        <f t="shared" si="15"/>
        <v>0</v>
      </c>
      <c r="AC26" s="18">
        <f t="shared" si="15"/>
        <v>0</v>
      </c>
      <c r="AD26" s="18">
        <f t="shared" si="15"/>
        <v>0</v>
      </c>
      <c r="AE26" s="18">
        <f t="shared" si="15"/>
        <v>0</v>
      </c>
      <c r="AF26" s="101"/>
    </row>
    <row r="27" spans="1:32" ht="34.5" customHeight="1" x14ac:dyDescent="0.25">
      <c r="A27" s="66" t="s">
        <v>29</v>
      </c>
      <c r="B27" s="18">
        <f t="shared" si="16"/>
        <v>0</v>
      </c>
      <c r="C27" s="18">
        <f t="shared" si="16"/>
        <v>0</v>
      </c>
      <c r="D27" s="18">
        <f t="shared" si="16"/>
        <v>0</v>
      </c>
      <c r="E27" s="18">
        <f t="shared" si="16"/>
        <v>0</v>
      </c>
      <c r="F27" s="20">
        <f t="shared" si="17"/>
        <v>0</v>
      </c>
      <c r="G27" s="20">
        <f t="shared" si="18"/>
        <v>0</v>
      </c>
      <c r="H27" s="18">
        <f t="shared" si="19"/>
        <v>0</v>
      </c>
      <c r="I27" s="18">
        <f t="shared" si="15"/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18">
        <f t="shared" si="15"/>
        <v>0</v>
      </c>
      <c r="N27" s="18">
        <f t="shared" si="15"/>
        <v>0</v>
      </c>
      <c r="O27" s="18">
        <f t="shared" si="15"/>
        <v>0</v>
      </c>
      <c r="P27" s="18">
        <f t="shared" si="15"/>
        <v>0</v>
      </c>
      <c r="Q27" s="18">
        <f t="shared" si="15"/>
        <v>0</v>
      </c>
      <c r="R27" s="18">
        <f t="shared" si="15"/>
        <v>0</v>
      </c>
      <c r="S27" s="18">
        <f t="shared" si="15"/>
        <v>0</v>
      </c>
      <c r="T27" s="18">
        <f t="shared" si="15"/>
        <v>0</v>
      </c>
      <c r="U27" s="18">
        <f t="shared" si="15"/>
        <v>0</v>
      </c>
      <c r="V27" s="18">
        <f t="shared" si="15"/>
        <v>0</v>
      </c>
      <c r="W27" s="18">
        <f t="shared" si="15"/>
        <v>0</v>
      </c>
      <c r="X27" s="18">
        <f t="shared" si="15"/>
        <v>0</v>
      </c>
      <c r="Y27" s="18">
        <f t="shared" si="15"/>
        <v>0</v>
      </c>
      <c r="Z27" s="18">
        <f t="shared" si="15"/>
        <v>0</v>
      </c>
      <c r="AA27" s="18">
        <f t="shared" si="15"/>
        <v>0</v>
      </c>
      <c r="AB27" s="18">
        <f t="shared" si="15"/>
        <v>0</v>
      </c>
      <c r="AC27" s="18">
        <f t="shared" si="15"/>
        <v>0</v>
      </c>
      <c r="AD27" s="18">
        <f t="shared" si="15"/>
        <v>0</v>
      </c>
      <c r="AE27" s="18">
        <f t="shared" si="15"/>
        <v>0</v>
      </c>
      <c r="AF27" s="102"/>
    </row>
    <row r="28" spans="1:32" ht="51.75" customHeight="1" x14ac:dyDescent="0.25">
      <c r="A28" s="85" t="s">
        <v>32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103" t="s">
        <v>57</v>
      </c>
    </row>
    <row r="29" spans="1:32" ht="20.25" customHeight="1" x14ac:dyDescent="0.25">
      <c r="A29" s="65" t="s">
        <v>24</v>
      </c>
      <c r="B29" s="68">
        <f>B30+B31+B32+B34</f>
        <v>25485.739999999998</v>
      </c>
      <c r="C29" s="16">
        <f t="shared" ref="C29:AE29" si="20">C30+C31+C32+C34</f>
        <v>14237.68</v>
      </c>
      <c r="D29" s="16">
        <f t="shared" si="20"/>
        <v>14237.68</v>
      </c>
      <c r="E29" s="16">
        <f t="shared" si="20"/>
        <v>14237.68</v>
      </c>
      <c r="F29" s="16">
        <f t="shared" si="8"/>
        <v>55.865279956556101</v>
      </c>
      <c r="G29" s="16">
        <f>IFERROR(E29/C29%,0)</f>
        <v>100</v>
      </c>
      <c r="H29" s="16">
        <f t="shared" si="20"/>
        <v>0</v>
      </c>
      <c r="I29" s="16">
        <f t="shared" si="20"/>
        <v>0</v>
      </c>
      <c r="J29" s="16">
        <f t="shared" si="20"/>
        <v>0</v>
      </c>
      <c r="K29" s="16">
        <f t="shared" si="20"/>
        <v>0</v>
      </c>
      <c r="L29" s="16">
        <f t="shared" si="20"/>
        <v>2108.3000000000002</v>
      </c>
      <c r="M29" s="16">
        <f t="shared" si="20"/>
        <v>2108.3000000000002</v>
      </c>
      <c r="N29" s="16">
        <f t="shared" si="20"/>
        <v>0</v>
      </c>
      <c r="O29" s="16">
        <f t="shared" si="20"/>
        <v>0</v>
      </c>
      <c r="P29" s="16">
        <f t="shared" si="20"/>
        <v>2261.7399999999998</v>
      </c>
      <c r="Q29" s="16">
        <f t="shared" si="20"/>
        <v>2261.7399999999998</v>
      </c>
      <c r="R29" s="16">
        <f t="shared" si="20"/>
        <v>9867.64</v>
      </c>
      <c r="S29" s="16">
        <f t="shared" si="20"/>
        <v>9867.64</v>
      </c>
      <c r="T29" s="16">
        <f t="shared" si="20"/>
        <v>0</v>
      </c>
      <c r="U29" s="16">
        <f t="shared" si="20"/>
        <v>0</v>
      </c>
      <c r="V29" s="16">
        <f t="shared" si="20"/>
        <v>0</v>
      </c>
      <c r="W29" s="16">
        <f t="shared" si="20"/>
        <v>0</v>
      </c>
      <c r="X29" s="16">
        <f t="shared" si="20"/>
        <v>1820.36</v>
      </c>
      <c r="Y29" s="16">
        <f t="shared" si="20"/>
        <v>0</v>
      </c>
      <c r="Z29" s="16">
        <f t="shared" si="20"/>
        <v>9427.7000000000007</v>
      </c>
      <c r="AA29" s="16">
        <f t="shared" si="20"/>
        <v>0</v>
      </c>
      <c r="AB29" s="16">
        <f t="shared" si="20"/>
        <v>0</v>
      </c>
      <c r="AC29" s="16">
        <f t="shared" si="20"/>
        <v>0</v>
      </c>
      <c r="AD29" s="16">
        <f t="shared" si="20"/>
        <v>0</v>
      </c>
      <c r="AE29" s="16">
        <f t="shared" si="20"/>
        <v>0</v>
      </c>
      <c r="AF29" s="104"/>
    </row>
    <row r="30" spans="1:32" ht="23.25" customHeight="1" x14ac:dyDescent="0.25">
      <c r="A30" s="66" t="s">
        <v>25</v>
      </c>
      <c r="B30" s="18">
        <f>H30+J30+L30+N30+P30+R30+T30+V30+X30+Z30+AB30+AD30</f>
        <v>5217.1899999999996</v>
      </c>
      <c r="C30" s="18">
        <f t="shared" ref="C30:C33" si="21">H30+J30+L30+N30+P30+R30</f>
        <v>3078.7</v>
      </c>
      <c r="D30" s="18">
        <f t="shared" ref="D30:D34" si="22">E30</f>
        <v>3078.7</v>
      </c>
      <c r="E30" s="18">
        <f t="shared" ref="E30:E34" si="23">I30+K30+M30+O30+Q30+S30+U30+W30+Y30+AA30+AC30+AE30</f>
        <v>3078.7</v>
      </c>
      <c r="F30" s="20">
        <f>IFERROR(E30/B30%,0)</f>
        <v>59.010693495924052</v>
      </c>
      <c r="G30" s="20">
        <f>IFERROR(E30/C30%,0)</f>
        <v>100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3078.7</v>
      </c>
      <c r="S30" s="18">
        <v>3078.7</v>
      </c>
      <c r="T30" s="18"/>
      <c r="U30" s="18"/>
      <c r="V30" s="18"/>
      <c r="W30" s="18"/>
      <c r="X30" s="18">
        <v>567.95000000000005</v>
      </c>
      <c r="Y30" s="18"/>
      <c r="Z30" s="18">
        <v>1570.54</v>
      </c>
      <c r="AA30" s="18"/>
      <c r="AB30" s="18"/>
      <c r="AC30" s="18"/>
      <c r="AD30" s="18"/>
      <c r="AE30" s="18"/>
      <c r="AF30" s="104"/>
    </row>
    <row r="31" spans="1:32" ht="21.75" customHeight="1" x14ac:dyDescent="0.25">
      <c r="A31" s="66" t="s">
        <v>26</v>
      </c>
      <c r="B31" s="18">
        <f t="shared" ref="B31:B33" si="24">H31+J31+L31+N31+P31+R31+T31+V31+X31+Z31+AB31+AD31</f>
        <v>8160.25</v>
      </c>
      <c r="C31" s="18">
        <f t="shared" si="21"/>
        <v>4815.41</v>
      </c>
      <c r="D31" s="18">
        <f t="shared" si="22"/>
        <v>4815.41</v>
      </c>
      <c r="E31" s="18">
        <f t="shared" si="23"/>
        <v>4815.41</v>
      </c>
      <c r="F31" s="20">
        <f t="shared" ref="F31:F34" si="25">IFERROR(E31/B31%,0)</f>
        <v>59.010569529119813</v>
      </c>
      <c r="G31" s="20">
        <f t="shared" ref="G31:G34" si="26">IFERROR(E31/C31%,0)</f>
        <v>100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4815.41</v>
      </c>
      <c r="S31" s="18">
        <v>4815.41</v>
      </c>
      <c r="T31" s="18"/>
      <c r="U31" s="18"/>
      <c r="V31" s="18"/>
      <c r="W31" s="18"/>
      <c r="X31" s="18">
        <v>888.34</v>
      </c>
      <c r="Y31" s="18"/>
      <c r="Z31" s="18">
        <v>2456.5</v>
      </c>
      <c r="AA31" s="18"/>
      <c r="AB31" s="18"/>
      <c r="AC31" s="18"/>
      <c r="AD31" s="18"/>
      <c r="AE31" s="18"/>
      <c r="AF31" s="104"/>
    </row>
    <row r="32" spans="1:32" ht="31.5" customHeight="1" x14ac:dyDescent="0.25">
      <c r="A32" s="66" t="s">
        <v>27</v>
      </c>
      <c r="B32" s="18">
        <f>H32+J32+L32+N32+P32+R32+T32+V32+X32+Z32+AB32+AD32</f>
        <v>12108.3</v>
      </c>
      <c r="C32" s="18">
        <f t="shared" si="21"/>
        <v>6343.57</v>
      </c>
      <c r="D32" s="18">
        <f t="shared" si="22"/>
        <v>6343.57</v>
      </c>
      <c r="E32" s="18">
        <f t="shared" si="23"/>
        <v>6343.57</v>
      </c>
      <c r="F32" s="20">
        <f t="shared" si="25"/>
        <v>52.39026122577075</v>
      </c>
      <c r="G32" s="20">
        <f t="shared" si="26"/>
        <v>100</v>
      </c>
      <c r="H32" s="18"/>
      <c r="I32" s="18"/>
      <c r="J32" s="18"/>
      <c r="K32" s="18"/>
      <c r="L32" s="18">
        <v>2108.3000000000002</v>
      </c>
      <c r="M32" s="18">
        <v>2108.3000000000002</v>
      </c>
      <c r="N32" s="18"/>
      <c r="O32" s="18"/>
      <c r="P32" s="18">
        <v>2261.7399999999998</v>
      </c>
      <c r="Q32" s="18">
        <v>2261.7399999999998</v>
      </c>
      <c r="R32" s="18">
        <v>1973.53</v>
      </c>
      <c r="S32" s="18">
        <v>1973.53</v>
      </c>
      <c r="T32" s="18"/>
      <c r="U32" s="18"/>
      <c r="V32" s="18"/>
      <c r="W32" s="18"/>
      <c r="X32" s="18">
        <v>364.07</v>
      </c>
      <c r="Y32" s="18"/>
      <c r="Z32" s="18">
        <v>5400.66</v>
      </c>
      <c r="AA32" s="18"/>
      <c r="AB32" s="18"/>
      <c r="AC32" s="18"/>
      <c r="AD32" s="18"/>
      <c r="AE32" s="18"/>
      <c r="AF32" s="104"/>
    </row>
    <row r="33" spans="1:32" ht="27.75" customHeight="1" x14ac:dyDescent="0.25">
      <c r="A33" s="69" t="s">
        <v>28</v>
      </c>
      <c r="B33" s="26">
        <f t="shared" si="24"/>
        <v>3344.3999999999996</v>
      </c>
      <c r="C33" s="18">
        <f t="shared" si="21"/>
        <v>1973.53</v>
      </c>
      <c r="D33" s="26">
        <f t="shared" si="22"/>
        <v>1973.53</v>
      </c>
      <c r="E33" s="26">
        <f t="shared" si="23"/>
        <v>1973.53</v>
      </c>
      <c r="F33" s="20">
        <f t="shared" si="25"/>
        <v>59.009986843678995</v>
      </c>
      <c r="G33" s="20">
        <f t="shared" si="26"/>
        <v>100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1973.53</v>
      </c>
      <c r="S33" s="26">
        <v>1973.53</v>
      </c>
      <c r="T33" s="26"/>
      <c r="U33" s="26"/>
      <c r="V33" s="26"/>
      <c r="W33" s="26"/>
      <c r="X33" s="26">
        <v>364.07</v>
      </c>
      <c r="Y33" s="26"/>
      <c r="Z33" s="26">
        <v>1006.8</v>
      </c>
      <c r="AA33" s="26"/>
      <c r="AB33" s="26"/>
      <c r="AC33" s="26"/>
      <c r="AD33" s="26"/>
      <c r="AE33" s="26"/>
      <c r="AF33" s="104"/>
    </row>
    <row r="34" spans="1:32" ht="33.75" customHeight="1" x14ac:dyDescent="0.25">
      <c r="A34" s="66" t="s">
        <v>29</v>
      </c>
      <c r="B34" s="18">
        <f>H34+J34+L34+N34+P34+R34+T34+V34+X34+Z34+AB34+AD34</f>
        <v>0</v>
      </c>
      <c r="C34" s="18">
        <f>H34+J34+L34+N34+P34+R34</f>
        <v>0</v>
      </c>
      <c r="D34" s="18">
        <f t="shared" si="22"/>
        <v>0</v>
      </c>
      <c r="E34" s="18">
        <f t="shared" si="23"/>
        <v>0</v>
      </c>
      <c r="F34" s="20">
        <f t="shared" si="25"/>
        <v>0</v>
      </c>
      <c r="G34" s="20">
        <f t="shared" si="26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05"/>
    </row>
    <row r="35" spans="1:32" ht="33.75" customHeight="1" x14ac:dyDescent="0.25">
      <c r="A35" s="85" t="s">
        <v>54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63"/>
    </row>
    <row r="36" spans="1:32" ht="29.25" customHeight="1" x14ac:dyDescent="0.25">
      <c r="A36" s="65" t="s">
        <v>24</v>
      </c>
      <c r="B36" s="68">
        <f>B37+B38+B39+B41</f>
        <v>132.19999999999999</v>
      </c>
      <c r="C36" s="16">
        <f t="shared" ref="C36:E36" si="27">C37+C38+C39+C41</f>
        <v>0</v>
      </c>
      <c r="D36" s="16">
        <f t="shared" si="27"/>
        <v>0</v>
      </c>
      <c r="E36" s="16">
        <f t="shared" si="27"/>
        <v>0</v>
      </c>
      <c r="F36" s="16">
        <f t="shared" ref="F36" si="28">E36/B36%</f>
        <v>0</v>
      </c>
      <c r="G36" s="16">
        <f>IFERROR(E36/C36%,0)</f>
        <v>0</v>
      </c>
      <c r="H36" s="16">
        <f t="shared" ref="H36:AE36" si="29">H37+H38+H39+H41</f>
        <v>0</v>
      </c>
      <c r="I36" s="16">
        <f t="shared" si="29"/>
        <v>0</v>
      </c>
      <c r="J36" s="16">
        <f t="shared" si="29"/>
        <v>0</v>
      </c>
      <c r="K36" s="16">
        <f t="shared" si="29"/>
        <v>0</v>
      </c>
      <c r="L36" s="16">
        <f t="shared" si="29"/>
        <v>0</v>
      </c>
      <c r="M36" s="16">
        <f t="shared" si="29"/>
        <v>0</v>
      </c>
      <c r="N36" s="16">
        <f t="shared" si="29"/>
        <v>0</v>
      </c>
      <c r="O36" s="16">
        <f t="shared" si="29"/>
        <v>0</v>
      </c>
      <c r="P36" s="16">
        <f t="shared" si="29"/>
        <v>0</v>
      </c>
      <c r="Q36" s="16">
        <f t="shared" si="29"/>
        <v>0</v>
      </c>
      <c r="R36" s="16">
        <f t="shared" si="29"/>
        <v>0</v>
      </c>
      <c r="S36" s="16">
        <f t="shared" si="29"/>
        <v>0</v>
      </c>
      <c r="T36" s="16">
        <f>T37+T38+T39+T41</f>
        <v>132.19999999999999</v>
      </c>
      <c r="U36" s="16">
        <f t="shared" si="29"/>
        <v>0</v>
      </c>
      <c r="V36" s="16">
        <f t="shared" si="29"/>
        <v>0</v>
      </c>
      <c r="W36" s="16">
        <f t="shared" si="29"/>
        <v>0</v>
      </c>
      <c r="X36" s="16">
        <f t="shared" si="29"/>
        <v>0</v>
      </c>
      <c r="Y36" s="16">
        <f t="shared" si="29"/>
        <v>0</v>
      </c>
      <c r="Z36" s="16">
        <f t="shared" si="29"/>
        <v>0</v>
      </c>
      <c r="AA36" s="16">
        <f t="shared" si="29"/>
        <v>0</v>
      </c>
      <c r="AB36" s="16">
        <f t="shared" si="29"/>
        <v>0</v>
      </c>
      <c r="AC36" s="16">
        <f t="shared" si="29"/>
        <v>0</v>
      </c>
      <c r="AD36" s="16">
        <f t="shared" si="29"/>
        <v>0</v>
      </c>
      <c r="AE36" s="16">
        <f t="shared" si="29"/>
        <v>0</v>
      </c>
      <c r="AF36" s="70" t="s">
        <v>55</v>
      </c>
    </row>
    <row r="37" spans="1:32" ht="33.75" customHeight="1" x14ac:dyDescent="0.25">
      <c r="A37" s="66" t="s">
        <v>25</v>
      </c>
      <c r="B37" s="18">
        <f>H37+J37+L37+N37+P37+R37+T37+V37+X37+Z37+AB37+AD37</f>
        <v>0</v>
      </c>
      <c r="C37" s="18">
        <f>H37+J37+L37+N37+P37+R37</f>
        <v>0</v>
      </c>
      <c r="D37" s="18">
        <f t="shared" ref="D37:D41" si="30">E37</f>
        <v>0</v>
      </c>
      <c r="E37" s="18">
        <f t="shared" ref="E37:E41" si="31">I37+K37+M37+O37+Q37+S37+U37+W37+Y37+AA37+AC37+AE37</f>
        <v>0</v>
      </c>
      <c r="F37" s="20">
        <f>IFERROR(E37/B37%,0)</f>
        <v>0</v>
      </c>
      <c r="G37" s="20">
        <f>IFERROR(E37/C37%,0)</f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63"/>
    </row>
    <row r="38" spans="1:32" ht="33.75" customHeight="1" x14ac:dyDescent="0.25">
      <c r="A38" s="66" t="s">
        <v>26</v>
      </c>
      <c r="B38" s="18">
        <f t="shared" ref="B38" si="32">H38+J38+L38+N38+P38+R38+T38+V38+X38+Z38+AB38+AD38</f>
        <v>0</v>
      </c>
      <c r="C38" s="18">
        <f t="shared" ref="C38:C40" si="33">H38+J38+L38+N38+P38+R38</f>
        <v>0</v>
      </c>
      <c r="D38" s="18">
        <f t="shared" si="30"/>
        <v>0</v>
      </c>
      <c r="E38" s="18">
        <f t="shared" si="31"/>
        <v>0</v>
      </c>
      <c r="F38" s="20">
        <f t="shared" ref="F38:F41" si="34">IFERROR(E38/B38%,0)</f>
        <v>0</v>
      </c>
      <c r="G38" s="20">
        <f t="shared" ref="G38:G41" si="35">IFERROR(E38/C38%,0)</f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63"/>
    </row>
    <row r="39" spans="1:32" ht="33.75" customHeight="1" x14ac:dyDescent="0.25">
      <c r="A39" s="66" t="s">
        <v>27</v>
      </c>
      <c r="B39" s="18">
        <f>H39+J39+L39+N39+P39+R39+T39+V39+X39+Z39+AB39+AD39</f>
        <v>132.19999999999999</v>
      </c>
      <c r="C39" s="18">
        <f t="shared" si="33"/>
        <v>0</v>
      </c>
      <c r="D39" s="18">
        <f t="shared" si="30"/>
        <v>0</v>
      </c>
      <c r="E39" s="18">
        <f t="shared" si="31"/>
        <v>0</v>
      </c>
      <c r="F39" s="20">
        <f t="shared" si="34"/>
        <v>0</v>
      </c>
      <c r="G39" s="20">
        <f t="shared" si="35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132.19999999999999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63"/>
    </row>
    <row r="40" spans="1:32" ht="33.75" customHeight="1" x14ac:dyDescent="0.25">
      <c r="A40" s="69" t="s">
        <v>28</v>
      </c>
      <c r="B40" s="26">
        <f t="shared" ref="B40" si="36">H40+J40+L40+N40+P40+R40+T40+V40+X40+Z40+AB40+AD40</f>
        <v>0</v>
      </c>
      <c r="C40" s="18">
        <f t="shared" si="33"/>
        <v>0</v>
      </c>
      <c r="D40" s="26">
        <f t="shared" si="30"/>
        <v>0</v>
      </c>
      <c r="E40" s="26">
        <f t="shared" si="31"/>
        <v>0</v>
      </c>
      <c r="F40" s="71">
        <f t="shared" si="34"/>
        <v>0</v>
      </c>
      <c r="G40" s="71">
        <f t="shared" si="35"/>
        <v>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63"/>
    </row>
    <row r="41" spans="1:32" ht="33.75" customHeight="1" x14ac:dyDescent="0.25">
      <c r="A41" s="66" t="s">
        <v>29</v>
      </c>
      <c r="B41" s="18">
        <f>H41+J41+L41+N41+P41+R41+T41+V41+X41+Z41+AB41+AD41</f>
        <v>0</v>
      </c>
      <c r="C41" s="18">
        <f>H41+J41+L41+N41+P41+R41</f>
        <v>0</v>
      </c>
      <c r="D41" s="18">
        <f t="shared" si="30"/>
        <v>0</v>
      </c>
      <c r="E41" s="18">
        <f t="shared" si="31"/>
        <v>0</v>
      </c>
      <c r="F41" s="20">
        <f t="shared" si="34"/>
        <v>0</v>
      </c>
      <c r="G41" s="20">
        <f t="shared" si="35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63"/>
    </row>
    <row r="42" spans="1:32" ht="43.5" customHeight="1" x14ac:dyDescent="0.25">
      <c r="A42" s="95" t="s">
        <v>47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7"/>
      <c r="AF42" s="103" t="s">
        <v>56</v>
      </c>
    </row>
    <row r="43" spans="1:32" ht="33.75" customHeight="1" x14ac:dyDescent="0.25">
      <c r="A43" s="65" t="s">
        <v>24</v>
      </c>
      <c r="B43" s="25">
        <f>B44+B45+B46+B48</f>
        <v>1056</v>
      </c>
      <c r="C43" s="25">
        <f>C44+C45+C46+C48</f>
        <v>0</v>
      </c>
      <c r="D43" s="25">
        <f>D44+D45+D46+D48</f>
        <v>317.89999999999998</v>
      </c>
      <c r="E43" s="25">
        <f>E44+E45+E46+E48</f>
        <v>0</v>
      </c>
      <c r="F43" s="16">
        <f>IFERROR(E43/B43%,0)</f>
        <v>0</v>
      </c>
      <c r="G43" s="16">
        <f>IFERROR(E43/C43%,0)</f>
        <v>0</v>
      </c>
      <c r="H43" s="25">
        <f t="shared" ref="H43:AE43" si="37">H44+H45+H46+H48</f>
        <v>0</v>
      </c>
      <c r="I43" s="25">
        <f t="shared" si="37"/>
        <v>0</v>
      </c>
      <c r="J43" s="25">
        <f t="shared" si="37"/>
        <v>0</v>
      </c>
      <c r="K43" s="25">
        <f t="shared" si="37"/>
        <v>0</v>
      </c>
      <c r="L43" s="25">
        <f t="shared" si="37"/>
        <v>0</v>
      </c>
      <c r="M43" s="25">
        <f t="shared" si="37"/>
        <v>0</v>
      </c>
      <c r="N43" s="25">
        <f t="shared" si="37"/>
        <v>0</v>
      </c>
      <c r="O43" s="25">
        <f t="shared" si="37"/>
        <v>0</v>
      </c>
      <c r="P43" s="25">
        <f t="shared" si="37"/>
        <v>0</v>
      </c>
      <c r="Q43" s="25">
        <f t="shared" si="37"/>
        <v>0</v>
      </c>
      <c r="R43" s="25">
        <f t="shared" si="37"/>
        <v>0</v>
      </c>
      <c r="S43" s="25">
        <f t="shared" si="37"/>
        <v>0</v>
      </c>
      <c r="T43" s="25">
        <f t="shared" si="37"/>
        <v>0</v>
      </c>
      <c r="U43" s="25">
        <f t="shared" si="37"/>
        <v>0</v>
      </c>
      <c r="V43" s="25">
        <f t="shared" si="37"/>
        <v>0</v>
      </c>
      <c r="W43" s="25">
        <f t="shared" si="37"/>
        <v>0</v>
      </c>
      <c r="X43" s="25">
        <f t="shared" si="37"/>
        <v>0</v>
      </c>
      <c r="Y43" s="25">
        <f t="shared" si="37"/>
        <v>0</v>
      </c>
      <c r="Z43" s="25">
        <f t="shared" si="37"/>
        <v>1056</v>
      </c>
      <c r="AA43" s="25">
        <f t="shared" si="37"/>
        <v>0</v>
      </c>
      <c r="AB43" s="25">
        <f t="shared" si="37"/>
        <v>0</v>
      </c>
      <c r="AC43" s="25">
        <f t="shared" si="37"/>
        <v>0</v>
      </c>
      <c r="AD43" s="25">
        <f t="shared" si="37"/>
        <v>0</v>
      </c>
      <c r="AE43" s="25">
        <f t="shared" si="37"/>
        <v>0</v>
      </c>
      <c r="AF43" s="104"/>
    </row>
    <row r="44" spans="1:32" ht="33.75" customHeight="1" x14ac:dyDescent="0.25">
      <c r="A44" s="66" t="s">
        <v>25</v>
      </c>
      <c r="B44" s="18">
        <f>H44+J44+L44+N44+P44+R44+T44+V44+X44+Z44+AB44+AD44</f>
        <v>0</v>
      </c>
      <c r="C44" s="18">
        <f t="shared" ref="C44:C47" si="38">H44+J44+L44+N44+P44+R44</f>
        <v>0</v>
      </c>
      <c r="D44" s="18">
        <f>E44</f>
        <v>0</v>
      </c>
      <c r="E44" s="18">
        <f>I44+K44+M44+O44+Q44+S44+U44+W44+Y44+AA44+AC44+AE44</f>
        <v>0</v>
      </c>
      <c r="F44" s="20"/>
      <c r="G44" s="2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04"/>
    </row>
    <row r="45" spans="1:32" ht="33.75" customHeight="1" x14ac:dyDescent="0.25">
      <c r="A45" s="66" t="s">
        <v>26</v>
      </c>
      <c r="B45" s="18">
        <f t="shared" ref="B45:B48" si="39">H45+J45+L45+N45+P45+R45+T45+V45+X45+Z45+AB45+AD45</f>
        <v>738.1</v>
      </c>
      <c r="C45" s="18">
        <f t="shared" si="38"/>
        <v>0</v>
      </c>
      <c r="D45" s="18">
        <f t="shared" ref="D45" si="40">E45</f>
        <v>0</v>
      </c>
      <c r="E45" s="18">
        <f t="shared" ref="E45:E48" si="41">I45+K45+M45+O45+Q45+S45+U45+W45+Y45+AA45+AC45+AE45</f>
        <v>0</v>
      </c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>
        <v>738.1</v>
      </c>
      <c r="AA45" s="18"/>
      <c r="AB45" s="18"/>
      <c r="AC45" s="18"/>
      <c r="AD45" s="18"/>
      <c r="AE45" s="18"/>
      <c r="AF45" s="104"/>
    </row>
    <row r="46" spans="1:32" ht="33.75" customHeight="1" x14ac:dyDescent="0.25">
      <c r="A46" s="66" t="s">
        <v>27</v>
      </c>
      <c r="B46" s="18">
        <f t="shared" si="39"/>
        <v>194.3</v>
      </c>
      <c r="C46" s="18">
        <f t="shared" si="38"/>
        <v>0</v>
      </c>
      <c r="D46" s="18">
        <v>194.3</v>
      </c>
      <c r="E46" s="18">
        <f t="shared" si="41"/>
        <v>0</v>
      </c>
      <c r="F46" s="20"/>
      <c r="G46" s="2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194.3</v>
      </c>
      <c r="AA46" s="18"/>
      <c r="AB46" s="18"/>
      <c r="AC46" s="18"/>
      <c r="AD46" s="18"/>
      <c r="AE46" s="18"/>
      <c r="AF46" s="104"/>
    </row>
    <row r="47" spans="1:32" ht="33.75" customHeight="1" x14ac:dyDescent="0.25">
      <c r="A47" s="67" t="s">
        <v>28</v>
      </c>
      <c r="B47" s="18">
        <f t="shared" si="39"/>
        <v>194.3</v>
      </c>
      <c r="C47" s="18">
        <f t="shared" si="38"/>
        <v>0</v>
      </c>
      <c r="D47" s="18">
        <v>194.3</v>
      </c>
      <c r="E47" s="18">
        <f t="shared" si="41"/>
        <v>0</v>
      </c>
      <c r="F47" s="20"/>
      <c r="G47" s="20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>
        <v>194.3</v>
      </c>
      <c r="AA47" s="18"/>
      <c r="AB47" s="18"/>
      <c r="AC47" s="18"/>
      <c r="AD47" s="18"/>
      <c r="AE47" s="18"/>
      <c r="AF47" s="104"/>
    </row>
    <row r="48" spans="1:32" ht="33.75" customHeight="1" x14ac:dyDescent="0.25">
      <c r="A48" s="66" t="s">
        <v>29</v>
      </c>
      <c r="B48" s="18">
        <f t="shared" si="39"/>
        <v>123.6</v>
      </c>
      <c r="C48" s="18">
        <f>H48+J48+L48+N48+P48+R48</f>
        <v>0</v>
      </c>
      <c r="D48" s="18">
        <v>123.6</v>
      </c>
      <c r="E48" s="18">
        <f t="shared" si="41"/>
        <v>0</v>
      </c>
      <c r="F48" s="20">
        <f>IFERROR(E48/B48%,0)</f>
        <v>0</v>
      </c>
      <c r="G48" s="20">
        <f>IFERROR(E48/C48%,0)</f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>
        <v>123.6</v>
      </c>
      <c r="AA48" s="18"/>
      <c r="AB48" s="18"/>
      <c r="AC48" s="18"/>
      <c r="AD48" s="18"/>
      <c r="AE48" s="18"/>
      <c r="AF48" s="105"/>
    </row>
    <row r="49" spans="1:32" ht="20.25" customHeight="1" x14ac:dyDescent="0.25">
      <c r="A49" s="106" t="s">
        <v>33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8"/>
      <c r="AF49" s="64"/>
    </row>
    <row r="50" spans="1:32" ht="20.25" x14ac:dyDescent="0.25">
      <c r="A50" s="95" t="s">
        <v>34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7"/>
      <c r="AF50" s="111"/>
    </row>
    <row r="51" spans="1:32" ht="24" customHeight="1" x14ac:dyDescent="0.25">
      <c r="A51" s="15" t="s">
        <v>24</v>
      </c>
      <c r="B51" s="25">
        <f>B52+B53+B54+B56</f>
        <v>29232.920000000002</v>
      </c>
      <c r="C51" s="25">
        <f t="shared" ref="C51:E51" si="42">C52+C53+C54+C56</f>
        <v>5000</v>
      </c>
      <c r="D51" s="25">
        <f t="shared" si="42"/>
        <v>5000</v>
      </c>
      <c r="E51" s="25">
        <f t="shared" si="42"/>
        <v>5000</v>
      </c>
      <c r="F51" s="16">
        <f>IFERROR(E51/B51%,0)</f>
        <v>17.10400466323583</v>
      </c>
      <c r="G51" s="16">
        <f>IFERROR(E51/C51%,0)</f>
        <v>100</v>
      </c>
      <c r="H51" s="25">
        <f t="shared" ref="H51:AE51" si="43">H52+H53+H54+H56</f>
        <v>0</v>
      </c>
      <c r="I51" s="25">
        <f t="shared" si="43"/>
        <v>0</v>
      </c>
      <c r="J51" s="25">
        <f t="shared" si="43"/>
        <v>0</v>
      </c>
      <c r="K51" s="25">
        <f t="shared" si="43"/>
        <v>0</v>
      </c>
      <c r="L51" s="25">
        <f t="shared" si="43"/>
        <v>0</v>
      </c>
      <c r="M51" s="25">
        <f t="shared" si="43"/>
        <v>0</v>
      </c>
      <c r="N51" s="25">
        <f t="shared" si="43"/>
        <v>0</v>
      </c>
      <c r="O51" s="25">
        <f t="shared" si="43"/>
        <v>0</v>
      </c>
      <c r="P51" s="25">
        <f t="shared" si="43"/>
        <v>0</v>
      </c>
      <c r="Q51" s="25">
        <f t="shared" si="43"/>
        <v>0</v>
      </c>
      <c r="R51" s="25">
        <f t="shared" si="43"/>
        <v>5000</v>
      </c>
      <c r="S51" s="25">
        <f t="shared" si="43"/>
        <v>5000</v>
      </c>
      <c r="T51" s="25">
        <f t="shared" si="43"/>
        <v>1500</v>
      </c>
      <c r="U51" s="25">
        <f t="shared" si="43"/>
        <v>0</v>
      </c>
      <c r="V51" s="25">
        <f t="shared" si="43"/>
        <v>8394.2000000000007</v>
      </c>
      <c r="W51" s="25">
        <f t="shared" si="43"/>
        <v>0</v>
      </c>
      <c r="X51" s="25">
        <f t="shared" si="43"/>
        <v>4405.2</v>
      </c>
      <c r="Y51" s="25">
        <f t="shared" si="43"/>
        <v>0</v>
      </c>
      <c r="Z51" s="25">
        <f t="shared" si="43"/>
        <v>9933.52</v>
      </c>
      <c r="AA51" s="25">
        <f t="shared" si="43"/>
        <v>0</v>
      </c>
      <c r="AB51" s="25">
        <f t="shared" si="43"/>
        <v>0</v>
      </c>
      <c r="AC51" s="25">
        <f t="shared" si="43"/>
        <v>0</v>
      </c>
      <c r="AD51" s="25">
        <f t="shared" si="43"/>
        <v>0</v>
      </c>
      <c r="AE51" s="25">
        <f t="shared" si="43"/>
        <v>0</v>
      </c>
      <c r="AF51" s="112"/>
    </row>
    <row r="52" spans="1:32" ht="22.5" customHeight="1" x14ac:dyDescent="0.25">
      <c r="A52" s="17" t="s">
        <v>25</v>
      </c>
      <c r="B52" s="18">
        <f>H52+J52+L52+N52+P52+R52+T52+V52+X52+Z52+AB52+AD52</f>
        <v>0</v>
      </c>
      <c r="C52" s="18">
        <f>C59+C66+C73+C80</f>
        <v>0</v>
      </c>
      <c r="D52" s="18">
        <f>E52</f>
        <v>0</v>
      </c>
      <c r="E52" s="18">
        <f>I52+K52+M52+O52+Q52+S52+U52+W52+Y52+AA52+AC52+AE52</f>
        <v>0</v>
      </c>
      <c r="F52" s="20">
        <f t="shared" ref="F52:F53" si="44">IFERROR(E52/B52%,0)</f>
        <v>0</v>
      </c>
      <c r="G52" s="20">
        <f t="shared" ref="G52:G53" si="45">IFERROR(E52/C52%,0)</f>
        <v>0</v>
      </c>
      <c r="H52" s="18">
        <f>H59+H66+H73+H80</f>
        <v>0</v>
      </c>
      <c r="I52" s="18">
        <f t="shared" ref="I52:AE52" si="46">I59+I66+I73+I80</f>
        <v>0</v>
      </c>
      <c r="J52" s="18">
        <f t="shared" si="46"/>
        <v>0</v>
      </c>
      <c r="K52" s="18">
        <f t="shared" si="46"/>
        <v>0</v>
      </c>
      <c r="L52" s="18">
        <f t="shared" si="46"/>
        <v>0</v>
      </c>
      <c r="M52" s="18">
        <f t="shared" si="46"/>
        <v>0</v>
      </c>
      <c r="N52" s="18">
        <f t="shared" si="46"/>
        <v>0</v>
      </c>
      <c r="O52" s="18">
        <f t="shared" si="46"/>
        <v>0</v>
      </c>
      <c r="P52" s="18">
        <f t="shared" si="46"/>
        <v>0</v>
      </c>
      <c r="Q52" s="18">
        <f t="shared" si="46"/>
        <v>0</v>
      </c>
      <c r="R52" s="18">
        <f t="shared" si="46"/>
        <v>0</v>
      </c>
      <c r="S52" s="18">
        <f t="shared" si="46"/>
        <v>0</v>
      </c>
      <c r="T52" s="18">
        <f t="shared" si="46"/>
        <v>0</v>
      </c>
      <c r="U52" s="18">
        <f t="shared" si="46"/>
        <v>0</v>
      </c>
      <c r="V52" s="18">
        <f t="shared" si="46"/>
        <v>0</v>
      </c>
      <c r="W52" s="18">
        <f t="shared" si="46"/>
        <v>0</v>
      </c>
      <c r="X52" s="18">
        <f t="shared" si="46"/>
        <v>0</v>
      </c>
      <c r="Y52" s="18">
        <f t="shared" si="46"/>
        <v>0</v>
      </c>
      <c r="Z52" s="18">
        <f t="shared" si="46"/>
        <v>0</v>
      </c>
      <c r="AA52" s="18">
        <f t="shared" si="46"/>
        <v>0</v>
      </c>
      <c r="AB52" s="18">
        <f t="shared" si="46"/>
        <v>0</v>
      </c>
      <c r="AC52" s="18">
        <f t="shared" si="46"/>
        <v>0</v>
      </c>
      <c r="AD52" s="18">
        <f t="shared" si="46"/>
        <v>0</v>
      </c>
      <c r="AE52" s="18">
        <f t="shared" si="46"/>
        <v>0</v>
      </c>
      <c r="AF52" s="112"/>
    </row>
    <row r="53" spans="1:32" ht="21" customHeight="1" x14ac:dyDescent="0.25">
      <c r="A53" s="17" t="s">
        <v>26</v>
      </c>
      <c r="B53" s="18">
        <f>H53+J53+L53+N53+P53+R53+T53+V53+X53+Z53+AB53+AD53</f>
        <v>0</v>
      </c>
      <c r="C53" s="18">
        <f t="shared" ref="C53:C56" si="47">C60+C67+C74+C81</f>
        <v>0</v>
      </c>
      <c r="D53" s="18">
        <f t="shared" ref="D53:D56" si="48">E53</f>
        <v>0</v>
      </c>
      <c r="E53" s="18">
        <f t="shared" ref="E53:E56" si="49">I53+K53+M53+O53+Q53+S53+U53+W53+Y53+AA53+AC53+AE53</f>
        <v>0</v>
      </c>
      <c r="F53" s="20">
        <f t="shared" si="44"/>
        <v>0</v>
      </c>
      <c r="G53" s="20">
        <f t="shared" si="45"/>
        <v>0</v>
      </c>
      <c r="H53" s="18">
        <f t="shared" ref="H53:H56" si="50">H60+H67+H74+H81</f>
        <v>0</v>
      </c>
      <c r="I53" s="18">
        <f t="shared" ref="I53:AE53" si="51">I60+I67+I74+I81</f>
        <v>0</v>
      </c>
      <c r="J53" s="18">
        <f t="shared" si="51"/>
        <v>0</v>
      </c>
      <c r="K53" s="18">
        <f t="shared" si="51"/>
        <v>0</v>
      </c>
      <c r="L53" s="18">
        <f t="shared" si="51"/>
        <v>0</v>
      </c>
      <c r="M53" s="18">
        <f t="shared" si="51"/>
        <v>0</v>
      </c>
      <c r="N53" s="18">
        <f t="shared" si="51"/>
        <v>0</v>
      </c>
      <c r="O53" s="18">
        <f t="shared" si="51"/>
        <v>0</v>
      </c>
      <c r="P53" s="18">
        <f t="shared" si="51"/>
        <v>0</v>
      </c>
      <c r="Q53" s="18">
        <f t="shared" si="51"/>
        <v>0</v>
      </c>
      <c r="R53" s="18">
        <f t="shared" si="51"/>
        <v>0</v>
      </c>
      <c r="S53" s="18">
        <f t="shared" si="51"/>
        <v>0</v>
      </c>
      <c r="T53" s="18">
        <f t="shared" si="51"/>
        <v>0</v>
      </c>
      <c r="U53" s="18">
        <f t="shared" si="51"/>
        <v>0</v>
      </c>
      <c r="V53" s="18">
        <f t="shared" si="51"/>
        <v>0</v>
      </c>
      <c r="W53" s="18">
        <f t="shared" si="51"/>
        <v>0</v>
      </c>
      <c r="X53" s="18">
        <f t="shared" si="51"/>
        <v>0</v>
      </c>
      <c r="Y53" s="18">
        <f t="shared" si="51"/>
        <v>0</v>
      </c>
      <c r="Z53" s="18">
        <f t="shared" si="51"/>
        <v>0</v>
      </c>
      <c r="AA53" s="18">
        <f t="shared" si="51"/>
        <v>0</v>
      </c>
      <c r="AB53" s="18">
        <f t="shared" si="51"/>
        <v>0</v>
      </c>
      <c r="AC53" s="18">
        <f t="shared" si="51"/>
        <v>0</v>
      </c>
      <c r="AD53" s="18">
        <f t="shared" si="51"/>
        <v>0</v>
      </c>
      <c r="AE53" s="18">
        <f t="shared" si="51"/>
        <v>0</v>
      </c>
      <c r="AF53" s="112"/>
    </row>
    <row r="54" spans="1:32" ht="33.75" customHeight="1" x14ac:dyDescent="0.25">
      <c r="A54" s="17" t="s">
        <v>27</v>
      </c>
      <c r="B54" s="18">
        <f>H54+J54+L54+N54+P54+R54+T54+V54+X54+Z54+AB54+AD54</f>
        <v>5542.2</v>
      </c>
      <c r="C54" s="18">
        <f t="shared" si="47"/>
        <v>0</v>
      </c>
      <c r="D54" s="18">
        <f t="shared" si="48"/>
        <v>0</v>
      </c>
      <c r="E54" s="18">
        <f t="shared" si="49"/>
        <v>0</v>
      </c>
      <c r="F54" s="20">
        <f>IFERROR(E54/B54%,0)</f>
        <v>0</v>
      </c>
      <c r="G54" s="20">
        <f>IFERROR(E54/C54%,0)</f>
        <v>0</v>
      </c>
      <c r="H54" s="18">
        <f t="shared" si="50"/>
        <v>0</v>
      </c>
      <c r="I54" s="18">
        <f t="shared" ref="I54:AE54" si="52">I61+I68+I75+I82</f>
        <v>0</v>
      </c>
      <c r="J54" s="18">
        <f>J61+J68+J75+J82</f>
        <v>0</v>
      </c>
      <c r="K54" s="18">
        <f>K61+K68+K75+K82</f>
        <v>0</v>
      </c>
      <c r="L54" s="18">
        <f t="shared" si="52"/>
        <v>0</v>
      </c>
      <c r="M54" s="18">
        <f t="shared" si="52"/>
        <v>0</v>
      </c>
      <c r="N54" s="18">
        <f t="shared" si="52"/>
        <v>0</v>
      </c>
      <c r="O54" s="18">
        <f t="shared" si="52"/>
        <v>0</v>
      </c>
      <c r="P54" s="18">
        <f t="shared" si="52"/>
        <v>0</v>
      </c>
      <c r="Q54" s="18">
        <f t="shared" si="52"/>
        <v>0</v>
      </c>
      <c r="R54" s="18">
        <f t="shared" si="52"/>
        <v>0</v>
      </c>
      <c r="S54" s="18">
        <f t="shared" si="52"/>
        <v>0</v>
      </c>
      <c r="T54" s="18">
        <f t="shared" si="52"/>
        <v>0</v>
      </c>
      <c r="U54" s="18">
        <f t="shared" si="52"/>
        <v>0</v>
      </c>
      <c r="V54" s="18">
        <f t="shared" si="52"/>
        <v>179.2</v>
      </c>
      <c r="W54" s="18">
        <f t="shared" si="52"/>
        <v>0</v>
      </c>
      <c r="X54" s="18">
        <f t="shared" si="52"/>
        <v>4405.2</v>
      </c>
      <c r="Y54" s="18">
        <f t="shared" si="52"/>
        <v>0</v>
      </c>
      <c r="Z54" s="18">
        <f t="shared" si="52"/>
        <v>957.8</v>
      </c>
      <c r="AA54" s="18">
        <f t="shared" si="52"/>
        <v>0</v>
      </c>
      <c r="AB54" s="18">
        <f t="shared" si="52"/>
        <v>0</v>
      </c>
      <c r="AC54" s="18">
        <f t="shared" si="52"/>
        <v>0</v>
      </c>
      <c r="AD54" s="18">
        <f t="shared" si="52"/>
        <v>0</v>
      </c>
      <c r="AE54" s="18">
        <f t="shared" si="52"/>
        <v>0</v>
      </c>
      <c r="AF54" s="112"/>
    </row>
    <row r="55" spans="1:32" ht="32.25" customHeight="1" x14ac:dyDescent="0.25">
      <c r="A55" s="27" t="s">
        <v>28</v>
      </c>
      <c r="B55" s="18">
        <f>H55+J55+L55+N55+P55+R55+T55+V55+X55+Z55+AB55+AD55</f>
        <v>0</v>
      </c>
      <c r="C55" s="18">
        <f t="shared" si="47"/>
        <v>0</v>
      </c>
      <c r="D55" s="18">
        <f t="shared" si="48"/>
        <v>0</v>
      </c>
      <c r="E55" s="18">
        <f t="shared" si="49"/>
        <v>0</v>
      </c>
      <c r="F55" s="20">
        <f>IFERROR(E55/B55%,0)</f>
        <v>0</v>
      </c>
      <c r="G55" s="20">
        <f>IFERROR(E55/C55%,0)</f>
        <v>0</v>
      </c>
      <c r="H55" s="18">
        <f t="shared" si="50"/>
        <v>0</v>
      </c>
      <c r="I55" s="18">
        <f t="shared" ref="I55:AE55" si="53">I62+I69+I76+I83</f>
        <v>0</v>
      </c>
      <c r="J55" s="18">
        <f t="shared" si="53"/>
        <v>0</v>
      </c>
      <c r="K55" s="18">
        <f t="shared" si="53"/>
        <v>0</v>
      </c>
      <c r="L55" s="18">
        <f t="shared" si="53"/>
        <v>0</v>
      </c>
      <c r="M55" s="18">
        <f t="shared" si="53"/>
        <v>0</v>
      </c>
      <c r="N55" s="18">
        <f t="shared" si="53"/>
        <v>0</v>
      </c>
      <c r="O55" s="18">
        <f t="shared" si="53"/>
        <v>0</v>
      </c>
      <c r="P55" s="18">
        <f>P62+P69+P76+P83</f>
        <v>0</v>
      </c>
      <c r="Q55" s="18">
        <f t="shared" si="53"/>
        <v>0</v>
      </c>
      <c r="R55" s="18">
        <f t="shared" si="53"/>
        <v>0</v>
      </c>
      <c r="S55" s="18">
        <f t="shared" si="53"/>
        <v>0</v>
      </c>
      <c r="T55" s="18">
        <f t="shared" si="53"/>
        <v>0</v>
      </c>
      <c r="U55" s="18">
        <f t="shared" si="53"/>
        <v>0</v>
      </c>
      <c r="V55" s="18">
        <f t="shared" si="53"/>
        <v>0</v>
      </c>
      <c r="W55" s="18">
        <f t="shared" si="53"/>
        <v>0</v>
      </c>
      <c r="X55" s="18">
        <f t="shared" si="53"/>
        <v>0</v>
      </c>
      <c r="Y55" s="18">
        <f t="shared" si="53"/>
        <v>0</v>
      </c>
      <c r="Z55" s="18">
        <f t="shared" si="53"/>
        <v>0</v>
      </c>
      <c r="AA55" s="18">
        <f t="shared" si="53"/>
        <v>0</v>
      </c>
      <c r="AB55" s="18">
        <f t="shared" si="53"/>
        <v>0</v>
      </c>
      <c r="AC55" s="18">
        <f t="shared" si="53"/>
        <v>0</v>
      </c>
      <c r="AD55" s="18">
        <f t="shared" si="53"/>
        <v>0</v>
      </c>
      <c r="AE55" s="18">
        <f t="shared" si="53"/>
        <v>0</v>
      </c>
      <c r="AF55" s="112"/>
    </row>
    <row r="56" spans="1:32" ht="32.25" customHeight="1" x14ac:dyDescent="0.25">
      <c r="A56" s="17" t="s">
        <v>29</v>
      </c>
      <c r="B56" s="18">
        <f t="shared" ref="B56" si="54">H56+J56+L56+N56+P56+R56+T56+V56+X56+Z56+AB56+AD56</f>
        <v>23690.720000000001</v>
      </c>
      <c r="C56" s="18">
        <f t="shared" si="47"/>
        <v>5000</v>
      </c>
      <c r="D56" s="18">
        <f t="shared" si="48"/>
        <v>5000</v>
      </c>
      <c r="E56" s="18">
        <f t="shared" si="49"/>
        <v>5000</v>
      </c>
      <c r="F56" s="20">
        <f t="shared" ref="F56" si="55">IFERROR(E56/B56%,0)</f>
        <v>21.105310433790105</v>
      </c>
      <c r="G56" s="20">
        <f t="shared" ref="G56" si="56">IFERROR(E56/C56%,0)</f>
        <v>100</v>
      </c>
      <c r="H56" s="18">
        <f t="shared" si="50"/>
        <v>0</v>
      </c>
      <c r="I56" s="18">
        <f t="shared" ref="I56:AE56" si="57">I63+I70+I77+I84</f>
        <v>0</v>
      </c>
      <c r="J56" s="18">
        <f t="shared" si="57"/>
        <v>0</v>
      </c>
      <c r="K56" s="18">
        <f t="shared" si="57"/>
        <v>0</v>
      </c>
      <c r="L56" s="18">
        <f t="shared" si="57"/>
        <v>0</v>
      </c>
      <c r="M56" s="18">
        <f t="shared" si="57"/>
        <v>0</v>
      </c>
      <c r="N56" s="18">
        <f t="shared" si="57"/>
        <v>0</v>
      </c>
      <c r="O56" s="18">
        <f t="shared" si="57"/>
        <v>0</v>
      </c>
      <c r="P56" s="18">
        <f t="shared" si="57"/>
        <v>0</v>
      </c>
      <c r="Q56" s="18">
        <f t="shared" si="57"/>
        <v>0</v>
      </c>
      <c r="R56" s="18">
        <f t="shared" si="57"/>
        <v>5000</v>
      </c>
      <c r="S56" s="18">
        <f t="shared" si="57"/>
        <v>5000</v>
      </c>
      <c r="T56" s="18">
        <f t="shared" si="57"/>
        <v>1500</v>
      </c>
      <c r="U56" s="18">
        <f t="shared" si="57"/>
        <v>0</v>
      </c>
      <c r="V56" s="18">
        <f t="shared" si="57"/>
        <v>8215</v>
      </c>
      <c r="W56" s="18">
        <f t="shared" si="57"/>
        <v>0</v>
      </c>
      <c r="X56" s="18">
        <f t="shared" si="57"/>
        <v>0</v>
      </c>
      <c r="Y56" s="18">
        <f t="shared" si="57"/>
        <v>0</v>
      </c>
      <c r="Z56" s="18">
        <f t="shared" si="57"/>
        <v>8975.7200000000012</v>
      </c>
      <c r="AA56" s="18">
        <f t="shared" si="57"/>
        <v>0</v>
      </c>
      <c r="AB56" s="18">
        <f t="shared" si="57"/>
        <v>0</v>
      </c>
      <c r="AC56" s="18">
        <f t="shared" si="57"/>
        <v>0</v>
      </c>
      <c r="AD56" s="18">
        <f t="shared" si="57"/>
        <v>0</v>
      </c>
      <c r="AE56" s="18">
        <f t="shared" si="57"/>
        <v>0</v>
      </c>
      <c r="AF56" s="113"/>
    </row>
    <row r="57" spans="1:32" ht="21" customHeight="1" x14ac:dyDescent="0.25">
      <c r="A57" s="85" t="s">
        <v>35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88" t="s">
        <v>36</v>
      </c>
    </row>
    <row r="58" spans="1:32" ht="23.25" customHeight="1" x14ac:dyDescent="0.25">
      <c r="A58" s="65" t="s">
        <v>24</v>
      </c>
      <c r="B58" s="25">
        <f>B59+B60+B61+B63</f>
        <v>4497.72</v>
      </c>
      <c r="C58" s="25">
        <f>C59+C60+C61+C63</f>
        <v>0</v>
      </c>
      <c r="D58" s="25">
        <f>D59+D60+D61+D63</f>
        <v>0</v>
      </c>
      <c r="E58" s="25">
        <f>E59+E60+E61+E63</f>
        <v>0</v>
      </c>
      <c r="F58" s="16">
        <f>IFERROR(E58/B58%,0)</f>
        <v>0</v>
      </c>
      <c r="G58" s="16">
        <f>IFERROR(E58/C58%,0)</f>
        <v>0</v>
      </c>
      <c r="H58" s="25">
        <f t="shared" ref="H58:AE58" si="58">H59+H60+H61+H63</f>
        <v>0</v>
      </c>
      <c r="I58" s="25">
        <f t="shared" si="58"/>
        <v>0</v>
      </c>
      <c r="J58" s="25">
        <f t="shared" si="58"/>
        <v>0</v>
      </c>
      <c r="K58" s="25">
        <f t="shared" si="58"/>
        <v>0</v>
      </c>
      <c r="L58" s="25">
        <f t="shared" si="58"/>
        <v>0</v>
      </c>
      <c r="M58" s="25">
        <f t="shared" si="58"/>
        <v>0</v>
      </c>
      <c r="N58" s="25">
        <f t="shared" si="58"/>
        <v>0</v>
      </c>
      <c r="O58" s="25">
        <f t="shared" si="58"/>
        <v>0</v>
      </c>
      <c r="P58" s="25">
        <f t="shared" si="58"/>
        <v>0</v>
      </c>
      <c r="Q58" s="25">
        <f t="shared" si="58"/>
        <v>0</v>
      </c>
      <c r="R58" s="25">
        <f t="shared" si="58"/>
        <v>0</v>
      </c>
      <c r="S58" s="25">
        <f t="shared" si="58"/>
        <v>0</v>
      </c>
      <c r="T58" s="25">
        <f t="shared" si="58"/>
        <v>0</v>
      </c>
      <c r="U58" s="25">
        <f t="shared" si="58"/>
        <v>0</v>
      </c>
      <c r="V58" s="25">
        <f t="shared" si="58"/>
        <v>0</v>
      </c>
      <c r="W58" s="25">
        <f t="shared" si="58"/>
        <v>0</v>
      </c>
      <c r="X58" s="25">
        <f t="shared" si="58"/>
        <v>0</v>
      </c>
      <c r="Y58" s="25">
        <f t="shared" si="58"/>
        <v>0</v>
      </c>
      <c r="Z58" s="25">
        <f t="shared" si="58"/>
        <v>4497.72</v>
      </c>
      <c r="AA58" s="25">
        <f t="shared" si="58"/>
        <v>0</v>
      </c>
      <c r="AB58" s="25">
        <f t="shared" si="58"/>
        <v>0</v>
      </c>
      <c r="AC58" s="25">
        <f t="shared" si="58"/>
        <v>0</v>
      </c>
      <c r="AD58" s="25">
        <f t="shared" si="58"/>
        <v>0</v>
      </c>
      <c r="AE58" s="25">
        <f t="shared" si="58"/>
        <v>0</v>
      </c>
      <c r="AF58" s="89"/>
    </row>
    <row r="59" spans="1:32" ht="19.5" customHeight="1" x14ac:dyDescent="0.25">
      <c r="A59" s="66" t="s">
        <v>25</v>
      </c>
      <c r="B59" s="18">
        <f>H59+J59+L59+N59+P59+R59+T59+V59+X59+Z59+AB59+AD59</f>
        <v>0</v>
      </c>
      <c r="C59" s="18">
        <f>H59+J59+L59+N59+P59+R59</f>
        <v>0</v>
      </c>
      <c r="D59" s="18">
        <f>E59</f>
        <v>0</v>
      </c>
      <c r="E59" s="18">
        <f>I59+K59+M59+O59+Q59+S59+U59+W59+Y59+AA59+AC59+AE59</f>
        <v>0</v>
      </c>
      <c r="F59" s="20"/>
      <c r="G59" s="2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89"/>
    </row>
    <row r="60" spans="1:32" ht="21" customHeight="1" x14ac:dyDescent="0.25">
      <c r="A60" s="66" t="s">
        <v>26</v>
      </c>
      <c r="B60" s="18">
        <f>H60+J60+L60+N60+P60+R60+T60+V60+X60+Z60+AB60+AD60</f>
        <v>0</v>
      </c>
      <c r="C60" s="18">
        <f t="shared" ref="C60:C62" si="59">H60+J60+L60+N60+P60+R60</f>
        <v>0</v>
      </c>
      <c r="D60" s="18">
        <f>E60</f>
        <v>0</v>
      </c>
      <c r="E60" s="18">
        <f>I60+K60+M60+O60+Q60+S60+U60+W60+Y60+AA60+AC60+AE60</f>
        <v>0</v>
      </c>
      <c r="F60" s="20"/>
      <c r="G60" s="20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89"/>
    </row>
    <row r="61" spans="1:32" ht="32.25" customHeight="1" x14ac:dyDescent="0.25">
      <c r="A61" s="66" t="s">
        <v>27</v>
      </c>
      <c r="B61" s="18">
        <f>H61+J61+L61+N61+P61+R61+T61+V61+X61+Z61+AB61+AD61</f>
        <v>0</v>
      </c>
      <c r="C61" s="18">
        <f t="shared" si="59"/>
        <v>0</v>
      </c>
      <c r="D61" s="18">
        <f>E61</f>
        <v>0</v>
      </c>
      <c r="E61" s="18">
        <f>I61+K61+M61+O61+Q61+S61+U61+W61+Y61+AA61+AC61+AE61</f>
        <v>0</v>
      </c>
      <c r="F61" s="20">
        <f>IFERROR(E61/B61%,0)</f>
        <v>0</v>
      </c>
      <c r="G61" s="20">
        <f>IFERROR(E61/C61%,0)</f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89"/>
    </row>
    <row r="62" spans="1:32" ht="32.25" customHeight="1" x14ac:dyDescent="0.25">
      <c r="A62" s="67" t="s">
        <v>28</v>
      </c>
      <c r="B62" s="18">
        <f>H62+J62+L62+N62+P62+R62+T62+V62+X62+Z62+AB62+AD62</f>
        <v>0</v>
      </c>
      <c r="C62" s="18">
        <f t="shared" si="59"/>
        <v>0</v>
      </c>
      <c r="D62" s="18">
        <f>E62</f>
        <v>0</v>
      </c>
      <c r="E62" s="18">
        <f>I62+K62+M62+O62+Q62+S62+U62+W62+Y62+AA62+AC62+AE62</f>
        <v>0</v>
      </c>
      <c r="F62" s="20"/>
      <c r="G62" s="20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89"/>
    </row>
    <row r="63" spans="1:32" ht="32.25" customHeight="1" x14ac:dyDescent="0.25">
      <c r="A63" s="66" t="s">
        <v>29</v>
      </c>
      <c r="B63" s="18">
        <f>H63+J63+L63+N63+P63+R63+T63+V63+X63+Z63+AB63+AD63</f>
        <v>4497.72</v>
      </c>
      <c r="C63" s="18">
        <f>H63+J63+L63+N63+P63+R63</f>
        <v>0</v>
      </c>
      <c r="D63" s="18">
        <f>E63</f>
        <v>0</v>
      </c>
      <c r="E63" s="18">
        <f>I63+K63+M63+O63+Q63+S63+U63+W63+Y63+AA63+AC63+AE63</f>
        <v>0</v>
      </c>
      <c r="F63" s="20">
        <f>IFERROR(E63/B63%,0)</f>
        <v>0</v>
      </c>
      <c r="G63" s="20">
        <f>IFERROR(E63/C63%,0)</f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>
        <v>4497.72</v>
      </c>
      <c r="AA63" s="18"/>
      <c r="AB63" s="18"/>
      <c r="AC63" s="18"/>
      <c r="AD63" s="18"/>
      <c r="AE63" s="18"/>
      <c r="AF63" s="90"/>
    </row>
    <row r="64" spans="1:32" ht="24" customHeight="1" x14ac:dyDescent="0.25">
      <c r="A64" s="85" t="s">
        <v>37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7"/>
      <c r="AF64" s="91" t="s">
        <v>59</v>
      </c>
    </row>
    <row r="65" spans="1:32" ht="22.5" customHeight="1" x14ac:dyDescent="0.25">
      <c r="A65" s="65" t="s">
        <v>24</v>
      </c>
      <c r="B65" s="25">
        <f>B66+B67+B68+B70</f>
        <v>4088.4</v>
      </c>
      <c r="C65" s="25">
        <f>C66+C67+C68+C70</f>
        <v>0</v>
      </c>
      <c r="D65" s="25">
        <f>D66+D67+D68+D70</f>
        <v>4088.4</v>
      </c>
      <c r="E65" s="25">
        <f>E66+E67+E68+E70</f>
        <v>0</v>
      </c>
      <c r="F65" s="16">
        <f>IFERROR(E65/B65%,0)</f>
        <v>0</v>
      </c>
      <c r="G65" s="16">
        <f>IFERROR(E65/C65%,0)</f>
        <v>0</v>
      </c>
      <c r="H65" s="25">
        <f t="shared" ref="H65:AE65" si="60">H66+H67+H68+H70</f>
        <v>0</v>
      </c>
      <c r="I65" s="25">
        <f t="shared" si="60"/>
        <v>0</v>
      </c>
      <c r="J65" s="25">
        <f t="shared" si="60"/>
        <v>0</v>
      </c>
      <c r="K65" s="25">
        <f t="shared" si="60"/>
        <v>0</v>
      </c>
      <c r="L65" s="25">
        <f t="shared" si="60"/>
        <v>0</v>
      </c>
      <c r="M65" s="25">
        <f t="shared" si="60"/>
        <v>0</v>
      </c>
      <c r="N65" s="25">
        <f t="shared" si="60"/>
        <v>0</v>
      </c>
      <c r="O65" s="25">
        <f t="shared" si="60"/>
        <v>0</v>
      </c>
      <c r="P65" s="25">
        <f t="shared" si="60"/>
        <v>0</v>
      </c>
      <c r="Q65" s="25">
        <f t="shared" si="60"/>
        <v>0</v>
      </c>
      <c r="R65" s="25">
        <f t="shared" si="60"/>
        <v>0</v>
      </c>
      <c r="S65" s="25">
        <f t="shared" si="60"/>
        <v>0</v>
      </c>
      <c r="T65" s="25">
        <f t="shared" si="60"/>
        <v>0</v>
      </c>
      <c r="U65" s="25">
        <f t="shared" si="60"/>
        <v>0</v>
      </c>
      <c r="V65" s="25">
        <f t="shared" si="60"/>
        <v>0</v>
      </c>
      <c r="W65" s="25">
        <f t="shared" si="60"/>
        <v>0</v>
      </c>
      <c r="X65" s="25">
        <f t="shared" si="60"/>
        <v>4088.4</v>
      </c>
      <c r="Y65" s="25">
        <f t="shared" si="60"/>
        <v>0</v>
      </c>
      <c r="Z65" s="25">
        <f t="shared" si="60"/>
        <v>0</v>
      </c>
      <c r="AA65" s="25">
        <f t="shared" si="60"/>
        <v>0</v>
      </c>
      <c r="AB65" s="25">
        <f t="shared" si="60"/>
        <v>0</v>
      </c>
      <c r="AC65" s="25">
        <f t="shared" si="60"/>
        <v>0</v>
      </c>
      <c r="AD65" s="25">
        <f t="shared" si="60"/>
        <v>0</v>
      </c>
      <c r="AE65" s="25">
        <f t="shared" si="60"/>
        <v>0</v>
      </c>
      <c r="AF65" s="89"/>
    </row>
    <row r="66" spans="1:32" ht="24.75" customHeight="1" x14ac:dyDescent="0.25">
      <c r="A66" s="66" t="s">
        <v>25</v>
      </c>
      <c r="B66" s="18">
        <f>H66+J66+L66+N66+P66+R66+T66+V66+X66+Z66+AB66+AD66</f>
        <v>0</v>
      </c>
      <c r="C66" s="18">
        <f>H66+J66+L66+N66+P66+R66</f>
        <v>0</v>
      </c>
      <c r="D66" s="18">
        <f>E66</f>
        <v>0</v>
      </c>
      <c r="E66" s="18">
        <f>I66+K66+M66+O66+Q66+S66+U66+W66+Y66+AA66+AC66+AE66</f>
        <v>0</v>
      </c>
      <c r="F66" s="20"/>
      <c r="G66" s="20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89"/>
    </row>
    <row r="67" spans="1:32" ht="23.25" customHeight="1" x14ac:dyDescent="0.25">
      <c r="A67" s="66" t="s">
        <v>26</v>
      </c>
      <c r="B67" s="18">
        <f>H67+J67+L67+N67+P67+R67+T67+V67+X67+Z67+AB67+AD67</f>
        <v>0</v>
      </c>
      <c r="C67" s="18">
        <f t="shared" ref="C67:C69" si="61">H67+J67+L67+N67+P67+R67</f>
        <v>0</v>
      </c>
      <c r="D67" s="18">
        <f>E67</f>
        <v>0</v>
      </c>
      <c r="E67" s="18">
        <f>I67+K67+M67+O67+Q67+S67+U67+W67+Y67+AA67+AC67+AE67</f>
        <v>0</v>
      </c>
      <c r="F67" s="20"/>
      <c r="G67" s="20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89"/>
    </row>
    <row r="68" spans="1:32" ht="32.25" customHeight="1" x14ac:dyDescent="0.25">
      <c r="A68" s="66" t="s">
        <v>27</v>
      </c>
      <c r="B68" s="18">
        <f>H68+J68+L68+N68+P68+R68+T68+V68+X68+Z68+AB68+AD68</f>
        <v>4088.4</v>
      </c>
      <c r="C68" s="18">
        <f t="shared" si="61"/>
        <v>0</v>
      </c>
      <c r="D68" s="18">
        <v>4088.4</v>
      </c>
      <c r="E68" s="18">
        <f>I68+K68+M68+O68+Q68+S68+U68+W68+Y68+AA68+AC68+AE68</f>
        <v>0</v>
      </c>
      <c r="F68" s="20">
        <f>IFERROR(E68/B68%,0)</f>
        <v>0</v>
      </c>
      <c r="G68" s="20">
        <f>IFERROR(E68/C68%,0)</f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>
        <v>4088.4</v>
      </c>
      <c r="Y68" s="18"/>
      <c r="Z68" s="18"/>
      <c r="AA68" s="18"/>
      <c r="AB68" s="18"/>
      <c r="AC68" s="18"/>
      <c r="AD68" s="18"/>
      <c r="AE68" s="18"/>
      <c r="AF68" s="89"/>
    </row>
    <row r="69" spans="1:32" ht="32.25" customHeight="1" x14ac:dyDescent="0.25">
      <c r="A69" s="67" t="s">
        <v>28</v>
      </c>
      <c r="B69" s="18">
        <f>H69+J69+L69+N69+P69+R69+T69+V69+X69+Z69+AB69+AD69</f>
        <v>0</v>
      </c>
      <c r="C69" s="18">
        <f t="shared" si="61"/>
        <v>0</v>
      </c>
      <c r="D69" s="18">
        <f>E69</f>
        <v>0</v>
      </c>
      <c r="E69" s="18">
        <f>I69+K69+M69+O69+Q69+S69+U69+W69+Y69+AA69+AC69+AE69</f>
        <v>0</v>
      </c>
      <c r="F69" s="20"/>
      <c r="G69" s="20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89"/>
    </row>
    <row r="70" spans="1:32" ht="32.25" customHeight="1" x14ac:dyDescent="0.25">
      <c r="A70" s="66" t="s">
        <v>29</v>
      </c>
      <c r="B70" s="18">
        <f>H70+J70+L70+N70+P70+R70+T70+V70+X70+Z70+AB70+AD70</f>
        <v>0</v>
      </c>
      <c r="C70" s="18">
        <f>H70+J70+L70+N70+P70+R70</f>
        <v>0</v>
      </c>
      <c r="D70" s="18">
        <f>E70</f>
        <v>0</v>
      </c>
      <c r="E70" s="18">
        <f>I70+K70+M70+O70+Q70+S70+U70+W70+Y70+AA70+AC70+AE70</f>
        <v>0</v>
      </c>
      <c r="F70" s="20">
        <f>IFERROR(E70/B70%,0)</f>
        <v>0</v>
      </c>
      <c r="G70" s="20">
        <f>IFERROR(E70/C70%,0)</f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90"/>
    </row>
    <row r="71" spans="1:32" ht="24" customHeight="1" x14ac:dyDescent="0.25">
      <c r="A71" s="85" t="s">
        <v>38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91" t="s">
        <v>60</v>
      </c>
    </row>
    <row r="72" spans="1:32" ht="23.25" customHeight="1" x14ac:dyDescent="0.25">
      <c r="A72" s="15" t="s">
        <v>24</v>
      </c>
      <c r="B72" s="25">
        <f>B73+B74+B75+B77</f>
        <v>19193</v>
      </c>
      <c r="C72" s="25">
        <f>C73+C74+C75+C77</f>
        <v>5000</v>
      </c>
      <c r="D72" s="25">
        <f>D73+D74+D75+D77</f>
        <v>5000</v>
      </c>
      <c r="E72" s="25">
        <f>E73+E74+E75+E77</f>
        <v>5000</v>
      </c>
      <c r="F72" s="16">
        <f>IFERROR(E72/B72%,0)</f>
        <v>26.051164487052571</v>
      </c>
      <c r="G72" s="16">
        <f>IFERROR(E72/C72%,0)</f>
        <v>100</v>
      </c>
      <c r="H72" s="25">
        <f t="shared" ref="H72:AE72" si="62">H73+H74+H75+H77</f>
        <v>0</v>
      </c>
      <c r="I72" s="25">
        <f t="shared" si="62"/>
        <v>0</v>
      </c>
      <c r="J72" s="25">
        <f t="shared" si="62"/>
        <v>0</v>
      </c>
      <c r="K72" s="25">
        <f t="shared" si="62"/>
        <v>0</v>
      </c>
      <c r="L72" s="25">
        <f t="shared" si="62"/>
        <v>0</v>
      </c>
      <c r="M72" s="25">
        <f t="shared" si="62"/>
        <v>0</v>
      </c>
      <c r="N72" s="25">
        <f t="shared" si="62"/>
        <v>0</v>
      </c>
      <c r="O72" s="25">
        <f t="shared" si="62"/>
        <v>0</v>
      </c>
      <c r="P72" s="25">
        <f t="shared" si="62"/>
        <v>0</v>
      </c>
      <c r="Q72" s="25">
        <f t="shared" si="62"/>
        <v>0</v>
      </c>
      <c r="R72" s="25">
        <f t="shared" si="62"/>
        <v>5000</v>
      </c>
      <c r="S72" s="25">
        <f t="shared" si="62"/>
        <v>5000</v>
      </c>
      <c r="T72" s="25">
        <f t="shared" si="62"/>
        <v>1500</v>
      </c>
      <c r="U72" s="25">
        <f t="shared" si="62"/>
        <v>0</v>
      </c>
      <c r="V72" s="25">
        <f t="shared" si="62"/>
        <v>8215</v>
      </c>
      <c r="W72" s="25">
        <f t="shared" si="62"/>
        <v>0</v>
      </c>
      <c r="X72" s="25">
        <f t="shared" si="62"/>
        <v>0</v>
      </c>
      <c r="Y72" s="25">
        <f t="shared" si="62"/>
        <v>0</v>
      </c>
      <c r="Z72" s="25">
        <f t="shared" si="62"/>
        <v>4478</v>
      </c>
      <c r="AA72" s="25">
        <f t="shared" si="62"/>
        <v>0</v>
      </c>
      <c r="AB72" s="25">
        <f t="shared" si="62"/>
        <v>0</v>
      </c>
      <c r="AC72" s="25">
        <f t="shared" si="62"/>
        <v>0</v>
      </c>
      <c r="AD72" s="25">
        <f t="shared" si="62"/>
        <v>0</v>
      </c>
      <c r="AE72" s="25">
        <f t="shared" si="62"/>
        <v>0</v>
      </c>
      <c r="AF72" s="89"/>
    </row>
    <row r="73" spans="1:32" ht="24.75" customHeight="1" x14ac:dyDescent="0.25">
      <c r="A73" s="17" t="s">
        <v>25</v>
      </c>
      <c r="B73" s="18">
        <f>H73+J73+L73+N73+P73+R73+T73+V73+X73+Z73+AB73+AD73</f>
        <v>0</v>
      </c>
      <c r="C73" s="18">
        <f>H73+J73+L73+N73+P73+R73</f>
        <v>0</v>
      </c>
      <c r="D73" s="18">
        <f>E73</f>
        <v>0</v>
      </c>
      <c r="E73" s="18">
        <f>I73+K73+M73+O73+Q73+S73+U73+W73+Y73+AA73+AC73+AE73</f>
        <v>0</v>
      </c>
      <c r="F73" s="20"/>
      <c r="G73" s="20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89"/>
    </row>
    <row r="74" spans="1:32" ht="23.25" customHeight="1" x14ac:dyDescent="0.25">
      <c r="A74" s="17" t="s">
        <v>26</v>
      </c>
      <c r="B74" s="18">
        <f>H74+J74+L74+N74+P74+R74+T74+V74+X74+Z74+AB74+AD74</f>
        <v>0</v>
      </c>
      <c r="C74" s="18">
        <f t="shared" ref="C74:C76" si="63">H74+J74+L74+N74+P74+R74</f>
        <v>0</v>
      </c>
      <c r="D74" s="18">
        <f>E74</f>
        <v>0</v>
      </c>
      <c r="E74" s="18">
        <f>I74+K74+M74+O74+Q74+S74+U74+W74+Y74+AA74+AC74+AE74</f>
        <v>0</v>
      </c>
      <c r="F74" s="20"/>
      <c r="G74" s="20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89"/>
    </row>
    <row r="75" spans="1:32" ht="32.25" customHeight="1" x14ac:dyDescent="0.25">
      <c r="A75" s="17" t="s">
        <v>27</v>
      </c>
      <c r="B75" s="18">
        <f>H75+J75+L75+N75+P75+R75+T75+V75+X75+Z75+AB75+AD75</f>
        <v>0</v>
      </c>
      <c r="C75" s="18">
        <f t="shared" si="63"/>
        <v>0</v>
      </c>
      <c r="D75" s="18">
        <f>E75</f>
        <v>0</v>
      </c>
      <c r="E75" s="18">
        <f>I75+K75+M75+O75+Q75+S75+U75+W75+Y75+AA75+AC75+AE75</f>
        <v>0</v>
      </c>
      <c r="F75" s="20"/>
      <c r="G75" s="20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89"/>
    </row>
    <row r="76" spans="1:32" ht="32.25" customHeight="1" x14ac:dyDescent="0.25">
      <c r="A76" s="28" t="s">
        <v>28</v>
      </c>
      <c r="B76" s="18">
        <f>H76+J76+L76+N76+P76+R76+T76+V76+X76+Z76+AB76+AD76</f>
        <v>0</v>
      </c>
      <c r="C76" s="18">
        <f t="shared" si="63"/>
        <v>0</v>
      </c>
      <c r="D76" s="18">
        <f>E76</f>
        <v>0</v>
      </c>
      <c r="E76" s="18">
        <f>I76+K76+M76+O76+Q76+S76+U76+W76+Y76+AA76+AC76+AE76</f>
        <v>0</v>
      </c>
      <c r="F76" s="20"/>
      <c r="G76" s="20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89"/>
    </row>
    <row r="77" spans="1:32" ht="32.25" customHeight="1" x14ac:dyDescent="0.25">
      <c r="A77" s="66" t="s">
        <v>29</v>
      </c>
      <c r="B77" s="18">
        <f>H77+J77+L77+N77+P77+R77+T77+V77+X77+Z77+AB77+AD77</f>
        <v>19193</v>
      </c>
      <c r="C77" s="18">
        <f>H77+J77+L77+N77+P77+R77</f>
        <v>5000</v>
      </c>
      <c r="D77" s="18">
        <v>5000</v>
      </c>
      <c r="E77" s="18">
        <f>I77+K77+M77+O77+Q77+S77+U77+W77+Y77+AA77+AC77+AE77</f>
        <v>5000</v>
      </c>
      <c r="F77" s="20">
        <f>IFERROR(E77/B77%,0)</f>
        <v>26.051164487052571</v>
      </c>
      <c r="G77" s="20">
        <f>IFERROR(E77/C77%,0)</f>
        <v>100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>
        <v>5000</v>
      </c>
      <c r="S77" s="18">
        <v>5000</v>
      </c>
      <c r="T77" s="18">
        <v>1500</v>
      </c>
      <c r="U77" s="18"/>
      <c r="V77" s="18">
        <v>8215</v>
      </c>
      <c r="W77" s="18"/>
      <c r="X77" s="18"/>
      <c r="Y77" s="18"/>
      <c r="Z77" s="18">
        <v>4478</v>
      </c>
      <c r="AA77" s="18"/>
      <c r="AB77" s="18"/>
      <c r="AC77" s="18"/>
      <c r="AD77" s="18"/>
      <c r="AE77" s="18"/>
      <c r="AF77" s="90"/>
    </row>
    <row r="78" spans="1:32" ht="32.25" customHeight="1" x14ac:dyDescent="0.25">
      <c r="A78" s="85" t="s">
        <v>48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7"/>
      <c r="AF78" s="92" t="s">
        <v>49</v>
      </c>
    </row>
    <row r="79" spans="1:32" ht="24" customHeight="1" x14ac:dyDescent="0.25">
      <c r="A79" s="65" t="s">
        <v>24</v>
      </c>
      <c r="B79" s="25">
        <f>B80+B81+B82+B84</f>
        <v>1453.8</v>
      </c>
      <c r="C79" s="25">
        <f>C80+C81+C82+C84</f>
        <v>0</v>
      </c>
      <c r="D79" s="25">
        <f>D80+D81+D82+D84</f>
        <v>0</v>
      </c>
      <c r="E79" s="25">
        <f>E80+E81+E82+E84</f>
        <v>0</v>
      </c>
      <c r="F79" s="16">
        <f>IFERROR(E79/B79%,0)</f>
        <v>0</v>
      </c>
      <c r="G79" s="16">
        <f>IFERROR(E79/C79%,0)</f>
        <v>0</v>
      </c>
      <c r="H79" s="25">
        <f t="shared" ref="H79:AE79" si="64">H80+H81+H82+H84</f>
        <v>0</v>
      </c>
      <c r="I79" s="25">
        <f t="shared" si="64"/>
        <v>0</v>
      </c>
      <c r="J79" s="25">
        <f t="shared" si="64"/>
        <v>0</v>
      </c>
      <c r="K79" s="25">
        <f t="shared" si="64"/>
        <v>0</v>
      </c>
      <c r="L79" s="25">
        <f t="shared" si="64"/>
        <v>0</v>
      </c>
      <c r="M79" s="25">
        <f t="shared" si="64"/>
        <v>0</v>
      </c>
      <c r="N79" s="25">
        <f t="shared" si="64"/>
        <v>0</v>
      </c>
      <c r="O79" s="25">
        <f t="shared" si="64"/>
        <v>0</v>
      </c>
      <c r="P79" s="25">
        <f t="shared" si="64"/>
        <v>0</v>
      </c>
      <c r="Q79" s="25">
        <f t="shared" si="64"/>
        <v>0</v>
      </c>
      <c r="R79" s="25">
        <f t="shared" si="64"/>
        <v>0</v>
      </c>
      <c r="S79" s="25">
        <f t="shared" si="64"/>
        <v>0</v>
      </c>
      <c r="T79" s="25">
        <f t="shared" si="64"/>
        <v>0</v>
      </c>
      <c r="U79" s="25">
        <f t="shared" si="64"/>
        <v>0</v>
      </c>
      <c r="V79" s="25">
        <f t="shared" si="64"/>
        <v>179.2</v>
      </c>
      <c r="W79" s="25">
        <f t="shared" si="64"/>
        <v>0</v>
      </c>
      <c r="X79" s="25">
        <f t="shared" si="64"/>
        <v>316.8</v>
      </c>
      <c r="Y79" s="25">
        <f t="shared" si="64"/>
        <v>0</v>
      </c>
      <c r="Z79" s="25">
        <f t="shared" si="64"/>
        <v>957.8</v>
      </c>
      <c r="AA79" s="25">
        <f t="shared" si="64"/>
        <v>0</v>
      </c>
      <c r="AB79" s="25">
        <f t="shared" si="64"/>
        <v>0</v>
      </c>
      <c r="AC79" s="25">
        <f t="shared" si="64"/>
        <v>0</v>
      </c>
      <c r="AD79" s="25">
        <f t="shared" si="64"/>
        <v>0</v>
      </c>
      <c r="AE79" s="25">
        <f t="shared" si="64"/>
        <v>0</v>
      </c>
      <c r="AF79" s="93"/>
    </row>
    <row r="80" spans="1:32" ht="22.5" customHeight="1" x14ac:dyDescent="0.25">
      <c r="A80" s="66" t="s">
        <v>25</v>
      </c>
      <c r="B80" s="18">
        <f>H80+J80+L80+N80+P80+R80+T80+V80+X80+Z80+AB80+AD80</f>
        <v>0</v>
      </c>
      <c r="C80" s="18">
        <f>H80+J80+L80+N80+P80+R80</f>
        <v>0</v>
      </c>
      <c r="D80" s="18">
        <f>E80</f>
        <v>0</v>
      </c>
      <c r="E80" s="18">
        <f>I80+K80+M80+O80+Q80+S80+U80+W80+Y80+AA80+AC80+AE80</f>
        <v>0</v>
      </c>
      <c r="F80" s="20"/>
      <c r="G80" s="2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93"/>
    </row>
    <row r="81" spans="1:32" ht="24.75" customHeight="1" x14ac:dyDescent="0.25">
      <c r="A81" s="66" t="s">
        <v>26</v>
      </c>
      <c r="B81" s="18">
        <f>H81+J81+L81+N81+P81+R81+T81+V81+X81+Z81+AB81+AD81</f>
        <v>0</v>
      </c>
      <c r="C81" s="18">
        <f t="shared" ref="C81:C83" si="65">H81+J81+L81+N81+P81+R81</f>
        <v>0</v>
      </c>
      <c r="D81" s="18">
        <f>E81</f>
        <v>0</v>
      </c>
      <c r="E81" s="18">
        <f>I81+K81+M81+O81+Q81+S81+U81+W81+Y81+AA81+AC81+AE81</f>
        <v>0</v>
      </c>
      <c r="F81" s="20"/>
      <c r="G81" s="20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93"/>
    </row>
    <row r="82" spans="1:32" ht="30" customHeight="1" x14ac:dyDescent="0.25">
      <c r="A82" s="66" t="s">
        <v>27</v>
      </c>
      <c r="B82" s="18">
        <f>H82+J82+L82+N82+P82+R82+T82+V82+X82+Z82+AB82+AD82</f>
        <v>1453.8</v>
      </c>
      <c r="C82" s="18">
        <f t="shared" si="65"/>
        <v>0</v>
      </c>
      <c r="D82" s="18">
        <f>E82</f>
        <v>0</v>
      </c>
      <c r="E82" s="18">
        <f>I82+K82+M82+O82+Q82+S82+U82+W82+Y82+AA82+AC82+AE82</f>
        <v>0</v>
      </c>
      <c r="F82" s="20"/>
      <c r="G82" s="20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>
        <v>179.2</v>
      </c>
      <c r="W82" s="18"/>
      <c r="X82" s="18">
        <v>316.8</v>
      </c>
      <c r="Y82" s="18"/>
      <c r="Z82" s="18">
        <v>957.8</v>
      </c>
      <c r="AA82" s="18"/>
      <c r="AB82" s="18"/>
      <c r="AC82" s="18"/>
      <c r="AD82" s="18"/>
      <c r="AE82" s="18"/>
      <c r="AF82" s="93"/>
    </row>
    <row r="83" spans="1:32" ht="25.5" customHeight="1" x14ac:dyDescent="0.25">
      <c r="A83" s="67" t="s">
        <v>28</v>
      </c>
      <c r="B83" s="18">
        <f>H83+J83+L83+N83+P83+R83+T83+V83+X83+Z83+AB83+AD83</f>
        <v>0</v>
      </c>
      <c r="C83" s="18">
        <f t="shared" si="65"/>
        <v>0</v>
      </c>
      <c r="D83" s="18">
        <f>E83</f>
        <v>0</v>
      </c>
      <c r="E83" s="18">
        <f>I83+K83+M83+O83+Q83+S83+U83+W83+Y83+AA83+AC83+AE83</f>
        <v>0</v>
      </c>
      <c r="F83" s="20"/>
      <c r="G83" s="20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93"/>
    </row>
    <row r="84" spans="1:32" ht="34.5" customHeight="1" x14ac:dyDescent="0.25">
      <c r="A84" s="66" t="s">
        <v>29</v>
      </c>
      <c r="B84" s="18">
        <f>H84+J84+L84+N84+P84+R84+T84+V84+X84+Z84+AB84+AD84</f>
        <v>0</v>
      </c>
      <c r="C84" s="18">
        <f>H84+J84+L84+N84+P84+R84</f>
        <v>0</v>
      </c>
      <c r="D84" s="18">
        <f>E84</f>
        <v>0</v>
      </c>
      <c r="E84" s="18">
        <f>I84+K84+M84+O84+Q84+S84+U84+W84+Y84+AA84+AC84+AE84</f>
        <v>0</v>
      </c>
      <c r="F84" s="20">
        <f>IFERROR(E84/B84%,0)</f>
        <v>0</v>
      </c>
      <c r="G84" s="20">
        <f>IFERROR(E84/C84%,0)</f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94"/>
    </row>
    <row r="85" spans="1:32" ht="20.25" customHeight="1" x14ac:dyDescent="0.25">
      <c r="A85" s="95" t="s">
        <v>39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7"/>
      <c r="AF85" s="92" t="s">
        <v>61</v>
      </c>
    </row>
    <row r="86" spans="1:32" ht="24.75" customHeight="1" x14ac:dyDescent="0.25">
      <c r="A86" s="65" t="s">
        <v>24</v>
      </c>
      <c r="B86" s="25">
        <f>B87+B88+B89+B91</f>
        <v>45264.4</v>
      </c>
      <c r="C86" s="25">
        <f>C87+C88+C89+C91</f>
        <v>0</v>
      </c>
      <c r="D86" s="25">
        <f>D87+D88+D89+D91</f>
        <v>0</v>
      </c>
      <c r="E86" s="25">
        <f>E87+E88+E89+E91</f>
        <v>0</v>
      </c>
      <c r="F86" s="16">
        <f>IFERROR(E86/B86%,0)</f>
        <v>0</v>
      </c>
      <c r="G86" s="16">
        <f>IFERROR(E86/C86%,0)</f>
        <v>0</v>
      </c>
      <c r="H86" s="25">
        <f t="shared" ref="H86:AE86" si="66">H87+H88+H89+H91</f>
        <v>0</v>
      </c>
      <c r="I86" s="25">
        <f t="shared" si="66"/>
        <v>0</v>
      </c>
      <c r="J86" s="25">
        <f t="shared" si="66"/>
        <v>0</v>
      </c>
      <c r="K86" s="25">
        <f t="shared" si="66"/>
        <v>0</v>
      </c>
      <c r="L86" s="25">
        <f t="shared" si="66"/>
        <v>0</v>
      </c>
      <c r="M86" s="25">
        <f t="shared" si="66"/>
        <v>0</v>
      </c>
      <c r="N86" s="25">
        <f t="shared" si="66"/>
        <v>0</v>
      </c>
      <c r="O86" s="25">
        <f t="shared" si="66"/>
        <v>0</v>
      </c>
      <c r="P86" s="25">
        <f t="shared" si="66"/>
        <v>0</v>
      </c>
      <c r="Q86" s="25">
        <f t="shared" si="66"/>
        <v>0</v>
      </c>
      <c r="R86" s="25">
        <f t="shared" si="66"/>
        <v>0</v>
      </c>
      <c r="S86" s="25">
        <f t="shared" si="66"/>
        <v>0</v>
      </c>
      <c r="T86" s="25">
        <f t="shared" si="66"/>
        <v>0</v>
      </c>
      <c r="U86" s="25">
        <f t="shared" si="66"/>
        <v>0</v>
      </c>
      <c r="V86" s="25">
        <f t="shared" si="66"/>
        <v>0</v>
      </c>
      <c r="W86" s="25">
        <f t="shared" si="66"/>
        <v>0</v>
      </c>
      <c r="X86" s="25">
        <f t="shared" si="66"/>
        <v>0</v>
      </c>
      <c r="Y86" s="25">
        <f t="shared" si="66"/>
        <v>0</v>
      </c>
      <c r="Z86" s="25">
        <f t="shared" si="66"/>
        <v>45264.4</v>
      </c>
      <c r="AA86" s="25">
        <f t="shared" si="66"/>
        <v>0</v>
      </c>
      <c r="AB86" s="25">
        <f t="shared" si="66"/>
        <v>0</v>
      </c>
      <c r="AC86" s="25">
        <f t="shared" si="66"/>
        <v>0</v>
      </c>
      <c r="AD86" s="25">
        <f t="shared" si="66"/>
        <v>0</v>
      </c>
      <c r="AE86" s="25">
        <f t="shared" si="66"/>
        <v>0</v>
      </c>
      <c r="AF86" s="98"/>
    </row>
    <row r="87" spans="1:32" ht="18.75" customHeight="1" x14ac:dyDescent="0.25">
      <c r="A87" s="66" t="s">
        <v>25</v>
      </c>
      <c r="B87" s="18">
        <f t="shared" ref="B87:B90" si="67">H87+J87+L87+N87+P87+R87+T87+V87+X87+Z87+AB87+AD87</f>
        <v>0</v>
      </c>
      <c r="C87" s="18">
        <f>H87+J87+L87+N87+P87</f>
        <v>0</v>
      </c>
      <c r="D87" s="18">
        <f>E87</f>
        <v>0</v>
      </c>
      <c r="E87" s="18">
        <f>I87+K87+M87+O87+Q87+S87+U87+W87+Y87+AA87+AC87+AE87</f>
        <v>0</v>
      </c>
      <c r="F87" s="20"/>
      <c r="G87" s="20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98"/>
    </row>
    <row r="88" spans="1:32" ht="18.75" customHeight="1" x14ac:dyDescent="0.25">
      <c r="A88" s="66" t="s">
        <v>26</v>
      </c>
      <c r="B88" s="18">
        <f t="shared" si="67"/>
        <v>3069.4</v>
      </c>
      <c r="C88" s="18">
        <f>H88+J88+L88+N88+P88</f>
        <v>0</v>
      </c>
      <c r="D88" s="18">
        <f t="shared" ref="D88:D91" si="68">E88</f>
        <v>0</v>
      </c>
      <c r="E88" s="18">
        <f t="shared" ref="E88:E91" si="69">I88+K88+M88+O88+Q88+S88+U88+W88+Y88+AA88+AC88+AE88</f>
        <v>0</v>
      </c>
      <c r="F88" s="20"/>
      <c r="G88" s="20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3069.4</v>
      </c>
      <c r="AA88" s="18"/>
      <c r="AB88" s="18"/>
      <c r="AC88" s="18"/>
      <c r="AD88" s="18"/>
      <c r="AE88" s="18"/>
      <c r="AF88" s="98"/>
    </row>
    <row r="89" spans="1:32" ht="32.25" customHeight="1" x14ac:dyDescent="0.25">
      <c r="A89" s="66" t="s">
        <v>27</v>
      </c>
      <c r="B89" s="18">
        <f t="shared" si="67"/>
        <v>0</v>
      </c>
      <c r="C89" s="18">
        <f t="shared" ref="C89:C91" si="70">H89+J89+L89+N89+P89</f>
        <v>0</v>
      </c>
      <c r="D89" s="18">
        <f t="shared" si="68"/>
        <v>0</v>
      </c>
      <c r="E89" s="18">
        <f t="shared" si="69"/>
        <v>0</v>
      </c>
      <c r="F89" s="20"/>
      <c r="G89" s="2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98"/>
    </row>
    <row r="90" spans="1:32" ht="32.25" customHeight="1" x14ac:dyDescent="0.25">
      <c r="A90" s="67" t="s">
        <v>28</v>
      </c>
      <c r="B90" s="18">
        <f t="shared" si="67"/>
        <v>0</v>
      </c>
      <c r="C90" s="18">
        <f t="shared" si="70"/>
        <v>0</v>
      </c>
      <c r="D90" s="18">
        <f t="shared" si="68"/>
        <v>0</v>
      </c>
      <c r="E90" s="18">
        <f t="shared" si="69"/>
        <v>0</v>
      </c>
      <c r="F90" s="20"/>
      <c r="G90" s="20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98"/>
    </row>
    <row r="91" spans="1:32" ht="32.25" customHeight="1" x14ac:dyDescent="0.25">
      <c r="A91" s="66" t="s">
        <v>29</v>
      </c>
      <c r="B91" s="18">
        <f>H91+J91+L91+N91+P91+R91+T91+V91+X91+Z91+AB91+AD91</f>
        <v>42195</v>
      </c>
      <c r="C91" s="18">
        <f t="shared" si="70"/>
        <v>0</v>
      </c>
      <c r="D91" s="18">
        <f t="shared" si="68"/>
        <v>0</v>
      </c>
      <c r="E91" s="18">
        <f t="shared" si="69"/>
        <v>0</v>
      </c>
      <c r="F91" s="20">
        <f>IFERROR(E91/B91%,0)</f>
        <v>0</v>
      </c>
      <c r="G91" s="20">
        <f>IFERROR(E91/C91%,0)</f>
        <v>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>
        <v>42195</v>
      </c>
      <c r="AA91" s="18"/>
      <c r="AB91" s="18"/>
      <c r="AC91" s="18"/>
      <c r="AD91" s="18"/>
      <c r="AE91" s="18"/>
      <c r="AF91" s="99"/>
    </row>
    <row r="92" spans="1:32" ht="16.5" x14ac:dyDescent="0.25">
      <c r="A92" s="29" t="s">
        <v>40</v>
      </c>
      <c r="B92" s="30">
        <f>B93+B94+B95+B97</f>
        <v>117171.26000000001</v>
      </c>
      <c r="C92" s="30">
        <f>C93+C94+C95+C97</f>
        <v>19237.68</v>
      </c>
      <c r="D92" s="30">
        <f t="shared" ref="D92:AE92" si="71">D93+D94+D95+D97</f>
        <v>19555.580000000002</v>
      </c>
      <c r="E92" s="30">
        <f t="shared" si="71"/>
        <v>19237.68</v>
      </c>
      <c r="F92" s="30">
        <f t="shared" si="8"/>
        <v>16.418428887766506</v>
      </c>
      <c r="G92" s="30">
        <f>IFERROR(E92/C92%,0)</f>
        <v>100</v>
      </c>
      <c r="H92" s="30">
        <f t="shared" si="71"/>
        <v>0</v>
      </c>
      <c r="I92" s="30">
        <f t="shared" si="71"/>
        <v>0</v>
      </c>
      <c r="J92" s="30">
        <f t="shared" si="71"/>
        <v>0</v>
      </c>
      <c r="K92" s="30">
        <f t="shared" si="71"/>
        <v>0</v>
      </c>
      <c r="L92" s="30">
        <f t="shared" si="71"/>
        <v>2108.3000000000002</v>
      </c>
      <c r="M92" s="30">
        <f t="shared" si="71"/>
        <v>2108.3000000000002</v>
      </c>
      <c r="N92" s="30">
        <f t="shared" si="71"/>
        <v>0</v>
      </c>
      <c r="O92" s="30">
        <f t="shared" si="71"/>
        <v>0</v>
      </c>
      <c r="P92" s="30">
        <f t="shared" si="71"/>
        <v>2261.7399999999998</v>
      </c>
      <c r="Q92" s="30">
        <f t="shared" si="71"/>
        <v>2261.7399999999998</v>
      </c>
      <c r="R92" s="30">
        <f t="shared" si="71"/>
        <v>14867.64</v>
      </c>
      <c r="S92" s="30">
        <f t="shared" si="71"/>
        <v>14867.64</v>
      </c>
      <c r="T92" s="30">
        <f t="shared" si="71"/>
        <v>1632.2</v>
      </c>
      <c r="U92" s="30">
        <f t="shared" si="71"/>
        <v>0</v>
      </c>
      <c r="V92" s="30">
        <f t="shared" si="71"/>
        <v>8394.2000000000007</v>
      </c>
      <c r="W92" s="30">
        <f t="shared" si="71"/>
        <v>0</v>
      </c>
      <c r="X92" s="30">
        <f t="shared" si="71"/>
        <v>6225.5599999999995</v>
      </c>
      <c r="Y92" s="30">
        <f t="shared" si="71"/>
        <v>0</v>
      </c>
      <c r="Z92" s="30">
        <f t="shared" si="71"/>
        <v>65681.62</v>
      </c>
      <c r="AA92" s="30">
        <f t="shared" si="71"/>
        <v>0</v>
      </c>
      <c r="AB92" s="30">
        <f t="shared" si="71"/>
        <v>16000</v>
      </c>
      <c r="AC92" s="30">
        <f t="shared" si="71"/>
        <v>0</v>
      </c>
      <c r="AD92" s="30">
        <f t="shared" si="71"/>
        <v>0</v>
      </c>
      <c r="AE92" s="30">
        <f t="shared" si="71"/>
        <v>0</v>
      </c>
      <c r="AF92" s="80"/>
    </row>
    <row r="93" spans="1:32" ht="27" customHeight="1" x14ac:dyDescent="0.25">
      <c r="A93" s="65" t="s">
        <v>25</v>
      </c>
      <c r="B93" s="25">
        <f t="shared" ref="B93:E97" si="72">B52+B9+B87+B44</f>
        <v>5217.1899999999996</v>
      </c>
      <c r="C93" s="25">
        <f t="shared" si="72"/>
        <v>3078.7</v>
      </c>
      <c r="D93" s="25">
        <f t="shared" si="72"/>
        <v>3078.7</v>
      </c>
      <c r="E93" s="25">
        <f t="shared" si="72"/>
        <v>3078.7</v>
      </c>
      <c r="F93" s="16">
        <f t="shared" si="8"/>
        <v>59.010693495924052</v>
      </c>
      <c r="G93" s="68">
        <f t="shared" ref="G93:G96" si="73">IFERROR(E93/C93%,0)</f>
        <v>100</v>
      </c>
      <c r="H93" s="25">
        <f t="shared" ref="H93:AE93" si="74">H52+H9+H87+H44</f>
        <v>0</v>
      </c>
      <c r="I93" s="25">
        <f t="shared" si="74"/>
        <v>0</v>
      </c>
      <c r="J93" s="25">
        <f t="shared" si="74"/>
        <v>0</v>
      </c>
      <c r="K93" s="25">
        <f t="shared" si="74"/>
        <v>0</v>
      </c>
      <c r="L93" s="25">
        <f t="shared" si="74"/>
        <v>0</v>
      </c>
      <c r="M93" s="25">
        <f t="shared" si="74"/>
        <v>0</v>
      </c>
      <c r="N93" s="25">
        <f t="shared" si="74"/>
        <v>0</v>
      </c>
      <c r="O93" s="25">
        <f t="shared" si="74"/>
        <v>0</v>
      </c>
      <c r="P93" s="25">
        <f t="shared" si="74"/>
        <v>0</v>
      </c>
      <c r="Q93" s="25">
        <f t="shared" si="74"/>
        <v>0</v>
      </c>
      <c r="R93" s="25">
        <f t="shared" si="74"/>
        <v>3078.7</v>
      </c>
      <c r="S93" s="25">
        <f t="shared" si="74"/>
        <v>3078.7</v>
      </c>
      <c r="T93" s="25">
        <f t="shared" si="74"/>
        <v>0</v>
      </c>
      <c r="U93" s="25">
        <f t="shared" si="74"/>
        <v>0</v>
      </c>
      <c r="V93" s="25">
        <f t="shared" si="74"/>
        <v>0</v>
      </c>
      <c r="W93" s="25">
        <f t="shared" si="74"/>
        <v>0</v>
      </c>
      <c r="X93" s="25">
        <f t="shared" si="74"/>
        <v>567.95000000000005</v>
      </c>
      <c r="Y93" s="25">
        <f t="shared" si="74"/>
        <v>0</v>
      </c>
      <c r="Z93" s="25">
        <f t="shared" si="74"/>
        <v>1570.54</v>
      </c>
      <c r="AA93" s="25">
        <f t="shared" si="74"/>
        <v>0</v>
      </c>
      <c r="AB93" s="25">
        <f t="shared" si="74"/>
        <v>0</v>
      </c>
      <c r="AC93" s="25">
        <f t="shared" si="74"/>
        <v>0</v>
      </c>
      <c r="AD93" s="25">
        <f t="shared" si="74"/>
        <v>0</v>
      </c>
      <c r="AE93" s="25">
        <f t="shared" si="74"/>
        <v>0</v>
      </c>
      <c r="AF93" s="80"/>
    </row>
    <row r="94" spans="1:32" ht="23.25" customHeight="1" x14ac:dyDescent="0.25">
      <c r="A94" s="65" t="s">
        <v>26</v>
      </c>
      <c r="B94" s="25">
        <f t="shared" si="72"/>
        <v>11967.75</v>
      </c>
      <c r="C94" s="25">
        <f t="shared" si="72"/>
        <v>4815.41</v>
      </c>
      <c r="D94" s="25">
        <f t="shared" si="72"/>
        <v>4815.41</v>
      </c>
      <c r="E94" s="25">
        <f t="shared" si="72"/>
        <v>4815.41</v>
      </c>
      <c r="F94" s="16">
        <f t="shared" si="8"/>
        <v>40.236552401245014</v>
      </c>
      <c r="G94" s="68">
        <f t="shared" si="73"/>
        <v>100</v>
      </c>
      <c r="H94" s="25">
        <f t="shared" ref="H94:AE94" si="75">H53+H10+H88+H45</f>
        <v>0</v>
      </c>
      <c r="I94" s="25">
        <f t="shared" si="75"/>
        <v>0</v>
      </c>
      <c r="J94" s="25">
        <f t="shared" si="75"/>
        <v>0</v>
      </c>
      <c r="K94" s="25">
        <f t="shared" si="75"/>
        <v>0</v>
      </c>
      <c r="L94" s="25">
        <f t="shared" si="75"/>
        <v>0</v>
      </c>
      <c r="M94" s="25">
        <f t="shared" si="75"/>
        <v>0</v>
      </c>
      <c r="N94" s="25">
        <f t="shared" si="75"/>
        <v>0</v>
      </c>
      <c r="O94" s="25">
        <f t="shared" si="75"/>
        <v>0</v>
      </c>
      <c r="P94" s="25">
        <f t="shared" si="75"/>
        <v>0</v>
      </c>
      <c r="Q94" s="25">
        <f t="shared" si="75"/>
        <v>0</v>
      </c>
      <c r="R94" s="25">
        <f t="shared" si="75"/>
        <v>4815.41</v>
      </c>
      <c r="S94" s="25">
        <f t="shared" si="75"/>
        <v>4815.41</v>
      </c>
      <c r="T94" s="25">
        <f t="shared" si="75"/>
        <v>0</v>
      </c>
      <c r="U94" s="25">
        <f t="shared" si="75"/>
        <v>0</v>
      </c>
      <c r="V94" s="25">
        <f t="shared" si="75"/>
        <v>0</v>
      </c>
      <c r="W94" s="25">
        <f t="shared" si="75"/>
        <v>0</v>
      </c>
      <c r="X94" s="25">
        <f t="shared" si="75"/>
        <v>888.34</v>
      </c>
      <c r="Y94" s="25">
        <f t="shared" si="75"/>
        <v>0</v>
      </c>
      <c r="Z94" s="25">
        <f t="shared" si="75"/>
        <v>6264</v>
      </c>
      <c r="AA94" s="25">
        <f t="shared" si="75"/>
        <v>0</v>
      </c>
      <c r="AB94" s="25">
        <f t="shared" si="75"/>
        <v>0</v>
      </c>
      <c r="AC94" s="25">
        <f t="shared" si="75"/>
        <v>0</v>
      </c>
      <c r="AD94" s="25">
        <f t="shared" si="75"/>
        <v>0</v>
      </c>
      <c r="AE94" s="25">
        <f t="shared" si="75"/>
        <v>0</v>
      </c>
      <c r="AF94" s="80"/>
    </row>
    <row r="95" spans="1:32" ht="35.25" customHeight="1" x14ac:dyDescent="0.25">
      <c r="A95" s="65" t="s">
        <v>27</v>
      </c>
      <c r="B95" s="25">
        <f t="shared" si="72"/>
        <v>33977</v>
      </c>
      <c r="C95" s="25">
        <f t="shared" si="72"/>
        <v>6343.57</v>
      </c>
      <c r="D95" s="25">
        <f t="shared" si="72"/>
        <v>6537.87</v>
      </c>
      <c r="E95" s="25">
        <f t="shared" si="72"/>
        <v>6343.57</v>
      </c>
      <c r="F95" s="16">
        <f t="shared" si="8"/>
        <v>18.6701886570327</v>
      </c>
      <c r="G95" s="68">
        <f t="shared" si="73"/>
        <v>100</v>
      </c>
      <c r="H95" s="25">
        <f t="shared" ref="H95:AE95" si="76">H54+H11+H89+H46</f>
        <v>0</v>
      </c>
      <c r="I95" s="25">
        <f t="shared" si="76"/>
        <v>0</v>
      </c>
      <c r="J95" s="25">
        <f t="shared" si="76"/>
        <v>0</v>
      </c>
      <c r="K95" s="25">
        <f t="shared" si="76"/>
        <v>0</v>
      </c>
      <c r="L95" s="25">
        <f t="shared" si="76"/>
        <v>2108.3000000000002</v>
      </c>
      <c r="M95" s="25">
        <f t="shared" si="76"/>
        <v>2108.3000000000002</v>
      </c>
      <c r="N95" s="25">
        <f t="shared" si="76"/>
        <v>0</v>
      </c>
      <c r="O95" s="25">
        <f t="shared" si="76"/>
        <v>0</v>
      </c>
      <c r="P95" s="25">
        <f t="shared" si="76"/>
        <v>2261.7399999999998</v>
      </c>
      <c r="Q95" s="25">
        <f t="shared" si="76"/>
        <v>2261.7399999999998</v>
      </c>
      <c r="R95" s="25">
        <f t="shared" si="76"/>
        <v>1973.53</v>
      </c>
      <c r="S95" s="25">
        <f t="shared" si="76"/>
        <v>1973.53</v>
      </c>
      <c r="T95" s="25">
        <f t="shared" si="76"/>
        <v>132.19999999999999</v>
      </c>
      <c r="U95" s="25">
        <f t="shared" si="76"/>
        <v>0</v>
      </c>
      <c r="V95" s="25">
        <f t="shared" si="76"/>
        <v>179.2</v>
      </c>
      <c r="W95" s="25">
        <f t="shared" si="76"/>
        <v>0</v>
      </c>
      <c r="X95" s="25">
        <f t="shared" si="76"/>
        <v>4769.2699999999995</v>
      </c>
      <c r="Y95" s="25">
        <f t="shared" si="76"/>
        <v>0</v>
      </c>
      <c r="Z95" s="25">
        <f t="shared" si="76"/>
        <v>6552.76</v>
      </c>
      <c r="AA95" s="25">
        <f t="shared" si="76"/>
        <v>0</v>
      </c>
      <c r="AB95" s="25">
        <f t="shared" si="76"/>
        <v>16000</v>
      </c>
      <c r="AC95" s="25">
        <f t="shared" si="76"/>
        <v>0</v>
      </c>
      <c r="AD95" s="25">
        <f t="shared" si="76"/>
        <v>0</v>
      </c>
      <c r="AE95" s="25">
        <f t="shared" si="76"/>
        <v>0</v>
      </c>
      <c r="AF95" s="80"/>
    </row>
    <row r="96" spans="1:32" ht="35.25" customHeight="1" x14ac:dyDescent="0.25">
      <c r="A96" s="72" t="s">
        <v>28</v>
      </c>
      <c r="B96" s="25">
        <f t="shared" si="72"/>
        <v>3538.7</v>
      </c>
      <c r="C96" s="25">
        <f t="shared" si="72"/>
        <v>1973.53</v>
      </c>
      <c r="D96" s="25">
        <f t="shared" si="72"/>
        <v>2167.83</v>
      </c>
      <c r="E96" s="25">
        <f t="shared" si="72"/>
        <v>1973.53</v>
      </c>
      <c r="F96" s="73">
        <f t="shared" si="8"/>
        <v>55.769915505694179</v>
      </c>
      <c r="G96" s="68">
        <f t="shared" si="73"/>
        <v>100</v>
      </c>
      <c r="H96" s="25">
        <f t="shared" ref="H96:AE96" si="77">H55+H12+H90+H47</f>
        <v>0</v>
      </c>
      <c r="I96" s="25">
        <f t="shared" si="77"/>
        <v>0</v>
      </c>
      <c r="J96" s="25">
        <f t="shared" si="77"/>
        <v>0</v>
      </c>
      <c r="K96" s="25">
        <f t="shared" si="77"/>
        <v>0</v>
      </c>
      <c r="L96" s="25">
        <f t="shared" si="77"/>
        <v>0</v>
      </c>
      <c r="M96" s="25">
        <f t="shared" si="77"/>
        <v>0</v>
      </c>
      <c r="N96" s="25">
        <f t="shared" si="77"/>
        <v>0</v>
      </c>
      <c r="O96" s="25">
        <f t="shared" si="77"/>
        <v>0</v>
      </c>
      <c r="P96" s="25">
        <f t="shared" si="77"/>
        <v>0</v>
      </c>
      <c r="Q96" s="25">
        <f t="shared" si="77"/>
        <v>0</v>
      </c>
      <c r="R96" s="25">
        <f t="shared" si="77"/>
        <v>1973.53</v>
      </c>
      <c r="S96" s="25">
        <f t="shared" si="77"/>
        <v>1973.53</v>
      </c>
      <c r="T96" s="25">
        <f t="shared" si="77"/>
        <v>0</v>
      </c>
      <c r="U96" s="25">
        <f t="shared" si="77"/>
        <v>0</v>
      </c>
      <c r="V96" s="25">
        <f t="shared" si="77"/>
        <v>0</v>
      </c>
      <c r="W96" s="25">
        <f t="shared" si="77"/>
        <v>0</v>
      </c>
      <c r="X96" s="25">
        <f t="shared" si="77"/>
        <v>364.07</v>
      </c>
      <c r="Y96" s="25">
        <f t="shared" si="77"/>
        <v>0</v>
      </c>
      <c r="Z96" s="25">
        <f t="shared" si="77"/>
        <v>1201.0999999999999</v>
      </c>
      <c r="AA96" s="25">
        <f t="shared" si="77"/>
        <v>0</v>
      </c>
      <c r="AB96" s="25">
        <f t="shared" si="77"/>
        <v>0</v>
      </c>
      <c r="AC96" s="25">
        <f t="shared" si="77"/>
        <v>0</v>
      </c>
      <c r="AD96" s="25">
        <f t="shared" si="77"/>
        <v>0</v>
      </c>
      <c r="AE96" s="25">
        <f t="shared" si="77"/>
        <v>0</v>
      </c>
      <c r="AF96" s="80"/>
    </row>
    <row r="97" spans="1:32" ht="34.5" customHeight="1" x14ac:dyDescent="0.25">
      <c r="A97" s="65" t="s">
        <v>29</v>
      </c>
      <c r="B97" s="25">
        <f t="shared" si="72"/>
        <v>66009.320000000007</v>
      </c>
      <c r="C97" s="25">
        <f t="shared" si="72"/>
        <v>5000</v>
      </c>
      <c r="D97" s="25">
        <f t="shared" si="72"/>
        <v>5123.6000000000004</v>
      </c>
      <c r="E97" s="25">
        <f t="shared" si="72"/>
        <v>5000</v>
      </c>
      <c r="F97" s="74">
        <f t="shared" ref="F97" si="78">IFERROR(D97/B97%,0)</f>
        <v>7.7619342238338467</v>
      </c>
      <c r="G97" s="74">
        <f>IFERROR(E97/C97%,0)</f>
        <v>100</v>
      </c>
      <c r="H97" s="25">
        <f t="shared" ref="H97:AE97" si="79">H56+H13+H91+H48</f>
        <v>0</v>
      </c>
      <c r="I97" s="25">
        <f t="shared" si="79"/>
        <v>0</v>
      </c>
      <c r="J97" s="25">
        <f t="shared" si="79"/>
        <v>0</v>
      </c>
      <c r="K97" s="25">
        <f t="shared" si="79"/>
        <v>0</v>
      </c>
      <c r="L97" s="25">
        <f t="shared" si="79"/>
        <v>0</v>
      </c>
      <c r="M97" s="25">
        <f t="shared" si="79"/>
        <v>0</v>
      </c>
      <c r="N97" s="25">
        <f t="shared" si="79"/>
        <v>0</v>
      </c>
      <c r="O97" s="25">
        <f t="shared" si="79"/>
        <v>0</v>
      </c>
      <c r="P97" s="25">
        <f t="shared" si="79"/>
        <v>0</v>
      </c>
      <c r="Q97" s="25">
        <f t="shared" si="79"/>
        <v>0</v>
      </c>
      <c r="R97" s="25">
        <f t="shared" si="79"/>
        <v>5000</v>
      </c>
      <c r="S97" s="25">
        <f t="shared" si="79"/>
        <v>5000</v>
      </c>
      <c r="T97" s="25">
        <f t="shared" si="79"/>
        <v>1500</v>
      </c>
      <c r="U97" s="25">
        <f t="shared" si="79"/>
        <v>0</v>
      </c>
      <c r="V97" s="25">
        <f t="shared" si="79"/>
        <v>8215</v>
      </c>
      <c r="W97" s="25">
        <f t="shared" si="79"/>
        <v>0</v>
      </c>
      <c r="X97" s="25">
        <f t="shared" si="79"/>
        <v>0</v>
      </c>
      <c r="Y97" s="25">
        <f t="shared" si="79"/>
        <v>0</v>
      </c>
      <c r="Z97" s="25">
        <f t="shared" si="79"/>
        <v>51294.32</v>
      </c>
      <c r="AA97" s="25">
        <f t="shared" si="79"/>
        <v>0</v>
      </c>
      <c r="AB97" s="25">
        <f t="shared" si="79"/>
        <v>0</v>
      </c>
      <c r="AC97" s="25">
        <f t="shared" si="79"/>
        <v>0</v>
      </c>
      <c r="AD97" s="25">
        <f t="shared" si="79"/>
        <v>0</v>
      </c>
      <c r="AE97" s="25">
        <f t="shared" si="79"/>
        <v>0</v>
      </c>
      <c r="AF97" s="80"/>
    </row>
    <row r="98" spans="1:32" ht="40.5" customHeight="1" x14ac:dyDescent="0.3">
      <c r="A98" s="29" t="s">
        <v>41</v>
      </c>
      <c r="B98" s="32">
        <f>B99+B100+B101+B103</f>
        <v>42673.939999999995</v>
      </c>
      <c r="C98" s="32">
        <f>C99+C100+C101+C103</f>
        <v>14237.68</v>
      </c>
      <c r="D98" s="32">
        <f>D99+D100+D101+D103</f>
        <v>14555.58</v>
      </c>
      <c r="E98" s="32">
        <f t="shared" ref="E98" si="80">E99+E100+E101+E103</f>
        <v>14237.68</v>
      </c>
      <c r="F98" s="33">
        <f t="shared" ref="F98:F102" si="81">E98/B98%</f>
        <v>33.363875001933273</v>
      </c>
      <c r="G98" s="33">
        <f>IFERROR(E98/C98%,0)</f>
        <v>100</v>
      </c>
      <c r="H98" s="33">
        <f>H99+H100+H101+H103</f>
        <v>0</v>
      </c>
      <c r="I98" s="33">
        <f t="shared" ref="I98:AE98" si="82">I99+I100+I101+I103</f>
        <v>0</v>
      </c>
      <c r="J98" s="33">
        <f t="shared" si="82"/>
        <v>0</v>
      </c>
      <c r="K98" s="33">
        <f t="shared" si="82"/>
        <v>0</v>
      </c>
      <c r="L98" s="33">
        <f t="shared" si="82"/>
        <v>2108.3000000000002</v>
      </c>
      <c r="M98" s="33">
        <f t="shared" si="82"/>
        <v>2108.3000000000002</v>
      </c>
      <c r="N98" s="33">
        <f t="shared" si="82"/>
        <v>0</v>
      </c>
      <c r="O98" s="33">
        <f t="shared" si="82"/>
        <v>0</v>
      </c>
      <c r="P98" s="33">
        <f t="shared" si="82"/>
        <v>2261.7399999999998</v>
      </c>
      <c r="Q98" s="33">
        <f t="shared" si="82"/>
        <v>2261.7399999999998</v>
      </c>
      <c r="R98" s="33">
        <f t="shared" si="82"/>
        <v>9867.64</v>
      </c>
      <c r="S98" s="33">
        <f t="shared" si="82"/>
        <v>9867.64</v>
      </c>
      <c r="T98" s="33">
        <f t="shared" si="82"/>
        <v>132.19999999999999</v>
      </c>
      <c r="U98" s="33">
        <f t="shared" si="82"/>
        <v>0</v>
      </c>
      <c r="V98" s="33">
        <f t="shared" si="82"/>
        <v>0</v>
      </c>
      <c r="W98" s="33">
        <f t="shared" si="82"/>
        <v>0</v>
      </c>
      <c r="X98" s="33">
        <f t="shared" si="82"/>
        <v>1820.36</v>
      </c>
      <c r="Y98" s="33">
        <f t="shared" si="82"/>
        <v>0</v>
      </c>
      <c r="Z98" s="33">
        <f t="shared" si="82"/>
        <v>10483.699999999999</v>
      </c>
      <c r="AA98" s="33">
        <f t="shared" si="82"/>
        <v>0</v>
      </c>
      <c r="AB98" s="33">
        <f t="shared" si="82"/>
        <v>16000</v>
      </c>
      <c r="AC98" s="33">
        <f t="shared" si="82"/>
        <v>0</v>
      </c>
      <c r="AD98" s="33">
        <f t="shared" si="82"/>
        <v>0</v>
      </c>
      <c r="AE98" s="33">
        <f t="shared" si="82"/>
        <v>0</v>
      </c>
      <c r="AF98" s="34"/>
    </row>
    <row r="99" spans="1:32" ht="27" customHeight="1" x14ac:dyDescent="0.25">
      <c r="A99" s="17" t="s">
        <v>25</v>
      </c>
      <c r="B99" s="18">
        <f t="shared" ref="B99:E103" si="83">B9+B44</f>
        <v>5217.1899999999996</v>
      </c>
      <c r="C99" s="18">
        <f t="shared" si="83"/>
        <v>3078.7</v>
      </c>
      <c r="D99" s="18">
        <f t="shared" si="83"/>
        <v>3078.7</v>
      </c>
      <c r="E99" s="18">
        <f t="shared" si="83"/>
        <v>3078.7</v>
      </c>
      <c r="F99" s="35">
        <f t="shared" si="81"/>
        <v>59.010693495924052</v>
      </c>
      <c r="G99" s="31">
        <f t="shared" ref="G99:G103" si="84">IFERROR(E99/C99%,0)</f>
        <v>100</v>
      </c>
      <c r="H99" s="18">
        <f t="shared" ref="H99:AE99" si="85">H9+H44</f>
        <v>0</v>
      </c>
      <c r="I99" s="18">
        <f t="shared" si="85"/>
        <v>0</v>
      </c>
      <c r="J99" s="18">
        <f t="shared" si="85"/>
        <v>0</v>
      </c>
      <c r="K99" s="18">
        <f t="shared" si="85"/>
        <v>0</v>
      </c>
      <c r="L99" s="18">
        <f t="shared" si="85"/>
        <v>0</v>
      </c>
      <c r="M99" s="18">
        <f t="shared" si="85"/>
        <v>0</v>
      </c>
      <c r="N99" s="18">
        <f t="shared" si="85"/>
        <v>0</v>
      </c>
      <c r="O99" s="18">
        <f t="shared" si="85"/>
        <v>0</v>
      </c>
      <c r="P99" s="18">
        <f t="shared" si="85"/>
        <v>0</v>
      </c>
      <c r="Q99" s="18">
        <f t="shared" si="85"/>
        <v>0</v>
      </c>
      <c r="R99" s="18">
        <f t="shared" si="85"/>
        <v>3078.7</v>
      </c>
      <c r="S99" s="18">
        <f t="shared" si="85"/>
        <v>3078.7</v>
      </c>
      <c r="T99" s="18">
        <f t="shared" si="85"/>
        <v>0</v>
      </c>
      <c r="U99" s="18">
        <f t="shared" si="85"/>
        <v>0</v>
      </c>
      <c r="V99" s="18">
        <f t="shared" si="85"/>
        <v>0</v>
      </c>
      <c r="W99" s="18">
        <f t="shared" si="85"/>
        <v>0</v>
      </c>
      <c r="X99" s="18">
        <f t="shared" si="85"/>
        <v>567.95000000000005</v>
      </c>
      <c r="Y99" s="18">
        <f t="shared" si="85"/>
        <v>0</v>
      </c>
      <c r="Z99" s="18">
        <f t="shared" si="85"/>
        <v>1570.54</v>
      </c>
      <c r="AA99" s="18">
        <f t="shared" si="85"/>
        <v>0</v>
      </c>
      <c r="AB99" s="18">
        <f t="shared" si="85"/>
        <v>0</v>
      </c>
      <c r="AC99" s="18">
        <f t="shared" si="85"/>
        <v>0</v>
      </c>
      <c r="AD99" s="18">
        <f t="shared" si="85"/>
        <v>0</v>
      </c>
      <c r="AE99" s="18">
        <f t="shared" si="85"/>
        <v>0</v>
      </c>
      <c r="AF99" s="80"/>
    </row>
    <row r="100" spans="1:32" ht="23.25" customHeight="1" x14ac:dyDescent="0.25">
      <c r="A100" s="17" t="s">
        <v>26</v>
      </c>
      <c r="B100" s="18">
        <f t="shared" si="83"/>
        <v>8898.35</v>
      </c>
      <c r="C100" s="18">
        <f t="shared" si="83"/>
        <v>4815.41</v>
      </c>
      <c r="D100" s="18">
        <f t="shared" si="83"/>
        <v>4815.41</v>
      </c>
      <c r="E100" s="18">
        <f t="shared" si="83"/>
        <v>4815.41</v>
      </c>
      <c r="F100" s="35">
        <f t="shared" si="81"/>
        <v>54.115763034719912</v>
      </c>
      <c r="G100" s="31">
        <f t="shared" si="84"/>
        <v>100</v>
      </c>
      <c r="H100" s="18">
        <f t="shared" ref="H100:AE100" si="86">H10+H45</f>
        <v>0</v>
      </c>
      <c r="I100" s="18">
        <f t="shared" si="86"/>
        <v>0</v>
      </c>
      <c r="J100" s="18">
        <f t="shared" si="86"/>
        <v>0</v>
      </c>
      <c r="K100" s="18">
        <f t="shared" si="86"/>
        <v>0</v>
      </c>
      <c r="L100" s="18">
        <f t="shared" si="86"/>
        <v>0</v>
      </c>
      <c r="M100" s="18">
        <f t="shared" si="86"/>
        <v>0</v>
      </c>
      <c r="N100" s="18">
        <f t="shared" si="86"/>
        <v>0</v>
      </c>
      <c r="O100" s="18">
        <f t="shared" si="86"/>
        <v>0</v>
      </c>
      <c r="P100" s="18">
        <f t="shared" si="86"/>
        <v>0</v>
      </c>
      <c r="Q100" s="18">
        <f t="shared" si="86"/>
        <v>0</v>
      </c>
      <c r="R100" s="18">
        <f t="shared" si="86"/>
        <v>4815.41</v>
      </c>
      <c r="S100" s="18">
        <f t="shared" si="86"/>
        <v>4815.41</v>
      </c>
      <c r="T100" s="18">
        <f t="shared" si="86"/>
        <v>0</v>
      </c>
      <c r="U100" s="18">
        <f t="shared" si="86"/>
        <v>0</v>
      </c>
      <c r="V100" s="18">
        <f t="shared" si="86"/>
        <v>0</v>
      </c>
      <c r="W100" s="18">
        <f t="shared" si="86"/>
        <v>0</v>
      </c>
      <c r="X100" s="18">
        <f t="shared" si="86"/>
        <v>888.34</v>
      </c>
      <c r="Y100" s="18">
        <f t="shared" si="86"/>
        <v>0</v>
      </c>
      <c r="Z100" s="18">
        <f t="shared" si="86"/>
        <v>3194.6</v>
      </c>
      <c r="AA100" s="18">
        <f t="shared" si="86"/>
        <v>0</v>
      </c>
      <c r="AB100" s="18">
        <f t="shared" si="86"/>
        <v>0</v>
      </c>
      <c r="AC100" s="18">
        <f t="shared" si="86"/>
        <v>0</v>
      </c>
      <c r="AD100" s="18">
        <f t="shared" si="86"/>
        <v>0</v>
      </c>
      <c r="AE100" s="18">
        <f t="shared" si="86"/>
        <v>0</v>
      </c>
      <c r="AF100" s="80"/>
    </row>
    <row r="101" spans="1:32" ht="35.25" customHeight="1" x14ac:dyDescent="0.25">
      <c r="A101" s="17" t="s">
        <v>27</v>
      </c>
      <c r="B101" s="18">
        <f t="shared" si="83"/>
        <v>28434.799999999999</v>
      </c>
      <c r="C101" s="18">
        <f t="shared" si="83"/>
        <v>6343.57</v>
      </c>
      <c r="D101" s="18">
        <f t="shared" si="83"/>
        <v>6537.87</v>
      </c>
      <c r="E101" s="18">
        <f t="shared" si="83"/>
        <v>6343.57</v>
      </c>
      <c r="F101" s="35">
        <f t="shared" si="81"/>
        <v>22.309177486741596</v>
      </c>
      <c r="G101" s="31">
        <f t="shared" si="84"/>
        <v>100</v>
      </c>
      <c r="H101" s="18">
        <f t="shared" ref="H101:AE101" si="87">H11+H46</f>
        <v>0</v>
      </c>
      <c r="I101" s="18">
        <f t="shared" si="87"/>
        <v>0</v>
      </c>
      <c r="J101" s="18">
        <f t="shared" si="87"/>
        <v>0</v>
      </c>
      <c r="K101" s="18">
        <f t="shared" si="87"/>
        <v>0</v>
      </c>
      <c r="L101" s="18">
        <f t="shared" si="87"/>
        <v>2108.3000000000002</v>
      </c>
      <c r="M101" s="18">
        <f t="shared" si="87"/>
        <v>2108.3000000000002</v>
      </c>
      <c r="N101" s="18">
        <f t="shared" si="87"/>
        <v>0</v>
      </c>
      <c r="O101" s="18">
        <f t="shared" si="87"/>
        <v>0</v>
      </c>
      <c r="P101" s="18">
        <f t="shared" si="87"/>
        <v>2261.7399999999998</v>
      </c>
      <c r="Q101" s="18">
        <f t="shared" si="87"/>
        <v>2261.7399999999998</v>
      </c>
      <c r="R101" s="18">
        <f t="shared" si="87"/>
        <v>1973.53</v>
      </c>
      <c r="S101" s="18">
        <f t="shared" si="87"/>
        <v>1973.53</v>
      </c>
      <c r="T101" s="18">
        <f t="shared" si="87"/>
        <v>132.19999999999999</v>
      </c>
      <c r="U101" s="18">
        <f t="shared" si="87"/>
        <v>0</v>
      </c>
      <c r="V101" s="18">
        <f t="shared" si="87"/>
        <v>0</v>
      </c>
      <c r="W101" s="18">
        <f t="shared" si="87"/>
        <v>0</v>
      </c>
      <c r="X101" s="18">
        <f t="shared" si="87"/>
        <v>364.07</v>
      </c>
      <c r="Y101" s="18">
        <f t="shared" si="87"/>
        <v>0</v>
      </c>
      <c r="Z101" s="18">
        <f t="shared" si="87"/>
        <v>5594.96</v>
      </c>
      <c r="AA101" s="18">
        <f t="shared" si="87"/>
        <v>0</v>
      </c>
      <c r="AB101" s="18">
        <f t="shared" si="87"/>
        <v>16000</v>
      </c>
      <c r="AC101" s="18">
        <f t="shared" si="87"/>
        <v>0</v>
      </c>
      <c r="AD101" s="18">
        <f t="shared" si="87"/>
        <v>0</v>
      </c>
      <c r="AE101" s="18">
        <f t="shared" si="87"/>
        <v>0</v>
      </c>
      <c r="AF101" s="80"/>
    </row>
    <row r="102" spans="1:32" ht="35.25" customHeight="1" x14ac:dyDescent="0.25">
      <c r="A102" s="36" t="s">
        <v>28</v>
      </c>
      <c r="B102" s="18">
        <f t="shared" si="83"/>
        <v>3538.7</v>
      </c>
      <c r="C102" s="18">
        <f t="shared" si="83"/>
        <v>1973.53</v>
      </c>
      <c r="D102" s="18">
        <f t="shared" si="83"/>
        <v>2167.83</v>
      </c>
      <c r="E102" s="18">
        <f t="shared" si="83"/>
        <v>1973.53</v>
      </c>
      <c r="F102" s="37">
        <f t="shared" si="81"/>
        <v>55.769915505694179</v>
      </c>
      <c r="G102" s="31">
        <f t="shared" si="84"/>
        <v>100</v>
      </c>
      <c r="H102" s="18">
        <f t="shared" ref="H102:AE102" si="88">H12+H47</f>
        <v>0</v>
      </c>
      <c r="I102" s="18">
        <f t="shared" si="88"/>
        <v>0</v>
      </c>
      <c r="J102" s="18">
        <f t="shared" si="88"/>
        <v>0</v>
      </c>
      <c r="K102" s="18">
        <f t="shared" si="88"/>
        <v>0</v>
      </c>
      <c r="L102" s="18">
        <f t="shared" si="88"/>
        <v>0</v>
      </c>
      <c r="M102" s="18">
        <f t="shared" si="88"/>
        <v>0</v>
      </c>
      <c r="N102" s="18">
        <f t="shared" si="88"/>
        <v>0</v>
      </c>
      <c r="O102" s="18">
        <f t="shared" si="88"/>
        <v>0</v>
      </c>
      <c r="P102" s="18">
        <f t="shared" si="88"/>
        <v>0</v>
      </c>
      <c r="Q102" s="18">
        <f t="shared" si="88"/>
        <v>0</v>
      </c>
      <c r="R102" s="18">
        <f t="shared" si="88"/>
        <v>1973.53</v>
      </c>
      <c r="S102" s="18">
        <f t="shared" si="88"/>
        <v>1973.53</v>
      </c>
      <c r="T102" s="18">
        <f t="shared" si="88"/>
        <v>0</v>
      </c>
      <c r="U102" s="18">
        <f t="shared" si="88"/>
        <v>0</v>
      </c>
      <c r="V102" s="18">
        <f t="shared" si="88"/>
        <v>0</v>
      </c>
      <c r="W102" s="18">
        <f t="shared" si="88"/>
        <v>0</v>
      </c>
      <c r="X102" s="18">
        <f t="shared" si="88"/>
        <v>364.07</v>
      </c>
      <c r="Y102" s="18">
        <f t="shared" si="88"/>
        <v>0</v>
      </c>
      <c r="Z102" s="18">
        <f t="shared" si="88"/>
        <v>1201.0999999999999</v>
      </c>
      <c r="AA102" s="18">
        <f t="shared" si="88"/>
        <v>0</v>
      </c>
      <c r="AB102" s="18">
        <f t="shared" si="88"/>
        <v>0</v>
      </c>
      <c r="AC102" s="18">
        <f t="shared" si="88"/>
        <v>0</v>
      </c>
      <c r="AD102" s="18">
        <f t="shared" si="88"/>
        <v>0</v>
      </c>
      <c r="AE102" s="18">
        <f t="shared" si="88"/>
        <v>0</v>
      </c>
      <c r="AF102" s="80"/>
    </row>
    <row r="103" spans="1:32" ht="34.5" customHeight="1" x14ac:dyDescent="0.25">
      <c r="A103" s="17" t="s">
        <v>29</v>
      </c>
      <c r="B103" s="18">
        <f t="shared" si="83"/>
        <v>123.6</v>
      </c>
      <c r="C103" s="18">
        <f t="shared" si="83"/>
        <v>0</v>
      </c>
      <c r="D103" s="18">
        <f t="shared" si="83"/>
        <v>123.6</v>
      </c>
      <c r="E103" s="18">
        <f t="shared" si="83"/>
        <v>0</v>
      </c>
      <c r="F103" s="31">
        <f>IFERROR(D103/B103%,0)</f>
        <v>100</v>
      </c>
      <c r="G103" s="31">
        <f t="shared" si="84"/>
        <v>0</v>
      </c>
      <c r="H103" s="18">
        <f t="shared" ref="H103:AE103" si="89">H13+H48</f>
        <v>0</v>
      </c>
      <c r="I103" s="18">
        <f t="shared" si="89"/>
        <v>0</v>
      </c>
      <c r="J103" s="18">
        <f t="shared" si="89"/>
        <v>0</v>
      </c>
      <c r="K103" s="18">
        <f t="shared" si="89"/>
        <v>0</v>
      </c>
      <c r="L103" s="18">
        <f t="shared" si="89"/>
        <v>0</v>
      </c>
      <c r="M103" s="18">
        <f t="shared" si="89"/>
        <v>0</v>
      </c>
      <c r="N103" s="18">
        <f t="shared" si="89"/>
        <v>0</v>
      </c>
      <c r="O103" s="18">
        <f t="shared" si="89"/>
        <v>0</v>
      </c>
      <c r="P103" s="18">
        <f t="shared" si="89"/>
        <v>0</v>
      </c>
      <c r="Q103" s="18">
        <f t="shared" si="89"/>
        <v>0</v>
      </c>
      <c r="R103" s="18">
        <f t="shared" si="89"/>
        <v>0</v>
      </c>
      <c r="S103" s="18">
        <f t="shared" si="89"/>
        <v>0</v>
      </c>
      <c r="T103" s="18">
        <f t="shared" si="89"/>
        <v>0</v>
      </c>
      <c r="U103" s="18">
        <f t="shared" si="89"/>
        <v>0</v>
      </c>
      <c r="V103" s="18">
        <f t="shared" si="89"/>
        <v>0</v>
      </c>
      <c r="W103" s="18">
        <f t="shared" si="89"/>
        <v>0</v>
      </c>
      <c r="X103" s="18">
        <f t="shared" si="89"/>
        <v>0</v>
      </c>
      <c r="Y103" s="18">
        <f t="shared" si="89"/>
        <v>0</v>
      </c>
      <c r="Z103" s="18">
        <f t="shared" si="89"/>
        <v>123.6</v>
      </c>
      <c r="AA103" s="18">
        <f t="shared" si="89"/>
        <v>0</v>
      </c>
      <c r="AB103" s="18">
        <f t="shared" si="89"/>
        <v>0</v>
      </c>
      <c r="AC103" s="18">
        <f t="shared" si="89"/>
        <v>0</v>
      </c>
      <c r="AD103" s="18">
        <f t="shared" si="89"/>
        <v>0</v>
      </c>
      <c r="AE103" s="18">
        <f t="shared" si="89"/>
        <v>0</v>
      </c>
      <c r="AF103" s="80"/>
    </row>
    <row r="104" spans="1:32" ht="33" x14ac:dyDescent="0.3">
      <c r="A104" s="29" t="s">
        <v>42</v>
      </c>
      <c r="B104" s="32">
        <f>B105+B106+B107+B109</f>
        <v>74497.320000000007</v>
      </c>
      <c r="C104" s="32">
        <f>C105+C106+C107+C109</f>
        <v>5000</v>
      </c>
      <c r="D104" s="32">
        <f>D105+D106+D107+D109</f>
        <v>5000</v>
      </c>
      <c r="E104" s="32">
        <f t="shared" ref="E104" si="90">E105+E106+E107+E109</f>
        <v>5000</v>
      </c>
      <c r="F104" s="38">
        <f>IFERROR(D104/B104%,0)</f>
        <v>6.7116508352246766</v>
      </c>
      <c r="G104" s="33">
        <f>IFERROR(E104/C104%,0)</f>
        <v>100</v>
      </c>
      <c r="H104" s="33">
        <f t="shared" ref="H104:AE104" si="91">H105+H106+H107+H109</f>
        <v>0</v>
      </c>
      <c r="I104" s="33">
        <f t="shared" si="91"/>
        <v>0</v>
      </c>
      <c r="J104" s="33">
        <f t="shared" si="91"/>
        <v>0</v>
      </c>
      <c r="K104" s="33">
        <f t="shared" si="91"/>
        <v>0</v>
      </c>
      <c r="L104" s="33">
        <f t="shared" si="91"/>
        <v>0</v>
      </c>
      <c r="M104" s="33">
        <f t="shared" si="91"/>
        <v>0</v>
      </c>
      <c r="N104" s="33">
        <f t="shared" si="91"/>
        <v>0</v>
      </c>
      <c r="O104" s="33">
        <f t="shared" si="91"/>
        <v>0</v>
      </c>
      <c r="P104" s="33">
        <f t="shared" si="91"/>
        <v>0</v>
      </c>
      <c r="Q104" s="33">
        <f t="shared" si="91"/>
        <v>0</v>
      </c>
      <c r="R104" s="33">
        <f t="shared" si="91"/>
        <v>5000</v>
      </c>
      <c r="S104" s="33">
        <f t="shared" si="91"/>
        <v>5000</v>
      </c>
      <c r="T104" s="33">
        <f t="shared" si="91"/>
        <v>1500</v>
      </c>
      <c r="U104" s="33">
        <f t="shared" si="91"/>
        <v>0</v>
      </c>
      <c r="V104" s="33">
        <f t="shared" si="91"/>
        <v>8394.2000000000007</v>
      </c>
      <c r="W104" s="33">
        <f t="shared" si="91"/>
        <v>0</v>
      </c>
      <c r="X104" s="33">
        <f t="shared" si="91"/>
        <v>4405.2</v>
      </c>
      <c r="Y104" s="33">
        <f t="shared" si="91"/>
        <v>0</v>
      </c>
      <c r="Z104" s="33">
        <f t="shared" si="91"/>
        <v>55197.919999999998</v>
      </c>
      <c r="AA104" s="33">
        <f t="shared" si="91"/>
        <v>0</v>
      </c>
      <c r="AB104" s="33">
        <f t="shared" si="91"/>
        <v>0</v>
      </c>
      <c r="AC104" s="33">
        <f t="shared" si="91"/>
        <v>0</v>
      </c>
      <c r="AD104" s="33">
        <f t="shared" si="91"/>
        <v>0</v>
      </c>
      <c r="AE104" s="33">
        <f t="shared" si="91"/>
        <v>0</v>
      </c>
      <c r="AF104" s="34"/>
    </row>
    <row r="105" spans="1:32" ht="27" customHeight="1" x14ac:dyDescent="0.25">
      <c r="A105" s="17" t="s">
        <v>25</v>
      </c>
      <c r="B105" s="18">
        <f>B52+B87</f>
        <v>0</v>
      </c>
      <c r="C105" s="18">
        <f t="shared" ref="B105:E109" si="92">C52+C87</f>
        <v>0</v>
      </c>
      <c r="D105" s="18">
        <f t="shared" si="92"/>
        <v>0</v>
      </c>
      <c r="E105" s="18">
        <f t="shared" si="92"/>
        <v>0</v>
      </c>
      <c r="F105" s="31">
        <f>IFERROR(D105/B105%,0)</f>
        <v>0</v>
      </c>
      <c r="G105" s="31">
        <f t="shared" ref="G105:G108" si="93">IFERROR(E105/C105%,0)</f>
        <v>0</v>
      </c>
      <c r="H105" s="18">
        <f t="shared" ref="H105:AE105" si="94">H52+H87</f>
        <v>0</v>
      </c>
      <c r="I105" s="18">
        <f t="shared" si="94"/>
        <v>0</v>
      </c>
      <c r="J105" s="18">
        <f t="shared" si="94"/>
        <v>0</v>
      </c>
      <c r="K105" s="18">
        <f t="shared" si="94"/>
        <v>0</v>
      </c>
      <c r="L105" s="18">
        <f t="shared" si="94"/>
        <v>0</v>
      </c>
      <c r="M105" s="18">
        <f t="shared" si="94"/>
        <v>0</v>
      </c>
      <c r="N105" s="18">
        <f t="shared" si="94"/>
        <v>0</v>
      </c>
      <c r="O105" s="18">
        <f t="shared" si="94"/>
        <v>0</v>
      </c>
      <c r="P105" s="18">
        <f t="shared" si="94"/>
        <v>0</v>
      </c>
      <c r="Q105" s="18">
        <f t="shared" si="94"/>
        <v>0</v>
      </c>
      <c r="R105" s="18">
        <f t="shared" si="94"/>
        <v>0</v>
      </c>
      <c r="S105" s="18">
        <f t="shared" si="94"/>
        <v>0</v>
      </c>
      <c r="T105" s="18">
        <f t="shared" si="94"/>
        <v>0</v>
      </c>
      <c r="U105" s="18">
        <f t="shared" si="94"/>
        <v>0</v>
      </c>
      <c r="V105" s="18">
        <f t="shared" si="94"/>
        <v>0</v>
      </c>
      <c r="W105" s="18">
        <f t="shared" si="94"/>
        <v>0</v>
      </c>
      <c r="X105" s="18">
        <f t="shared" si="94"/>
        <v>0</v>
      </c>
      <c r="Y105" s="18">
        <f t="shared" si="94"/>
        <v>0</v>
      </c>
      <c r="Z105" s="18">
        <f t="shared" si="94"/>
        <v>0</v>
      </c>
      <c r="AA105" s="18">
        <f t="shared" si="94"/>
        <v>0</v>
      </c>
      <c r="AB105" s="18">
        <f t="shared" si="94"/>
        <v>0</v>
      </c>
      <c r="AC105" s="18">
        <f t="shared" si="94"/>
        <v>0</v>
      </c>
      <c r="AD105" s="18">
        <f t="shared" si="94"/>
        <v>0</v>
      </c>
      <c r="AE105" s="18">
        <f t="shared" si="94"/>
        <v>0</v>
      </c>
      <c r="AF105" s="80"/>
    </row>
    <row r="106" spans="1:32" ht="23.25" customHeight="1" x14ac:dyDescent="0.25">
      <c r="A106" s="17" t="s">
        <v>26</v>
      </c>
      <c r="B106" s="18">
        <f t="shared" si="92"/>
        <v>3069.4</v>
      </c>
      <c r="C106" s="18">
        <f t="shared" si="92"/>
        <v>0</v>
      </c>
      <c r="D106" s="18">
        <f t="shared" si="92"/>
        <v>0</v>
      </c>
      <c r="E106" s="18">
        <f t="shared" si="92"/>
        <v>0</v>
      </c>
      <c r="F106" s="31">
        <f t="shared" ref="F106:F109" si="95">IFERROR(D106/B106%,0)</f>
        <v>0</v>
      </c>
      <c r="G106" s="31">
        <f t="shared" si="93"/>
        <v>0</v>
      </c>
      <c r="H106" s="18">
        <f t="shared" ref="H106:AE106" si="96">H53+H88</f>
        <v>0</v>
      </c>
      <c r="I106" s="18">
        <f t="shared" si="96"/>
        <v>0</v>
      </c>
      <c r="J106" s="18">
        <f t="shared" si="96"/>
        <v>0</v>
      </c>
      <c r="K106" s="18">
        <f t="shared" si="96"/>
        <v>0</v>
      </c>
      <c r="L106" s="18">
        <f t="shared" si="96"/>
        <v>0</v>
      </c>
      <c r="M106" s="18">
        <f t="shared" si="96"/>
        <v>0</v>
      </c>
      <c r="N106" s="18">
        <f t="shared" si="96"/>
        <v>0</v>
      </c>
      <c r="O106" s="18">
        <f t="shared" si="96"/>
        <v>0</v>
      </c>
      <c r="P106" s="18">
        <f t="shared" si="96"/>
        <v>0</v>
      </c>
      <c r="Q106" s="18">
        <f t="shared" si="96"/>
        <v>0</v>
      </c>
      <c r="R106" s="18">
        <f t="shared" si="96"/>
        <v>0</v>
      </c>
      <c r="S106" s="18">
        <f t="shared" si="96"/>
        <v>0</v>
      </c>
      <c r="T106" s="18">
        <f t="shared" si="96"/>
        <v>0</v>
      </c>
      <c r="U106" s="18">
        <f t="shared" si="96"/>
        <v>0</v>
      </c>
      <c r="V106" s="18">
        <f t="shared" si="96"/>
        <v>0</v>
      </c>
      <c r="W106" s="18">
        <f t="shared" si="96"/>
        <v>0</v>
      </c>
      <c r="X106" s="18">
        <f t="shared" si="96"/>
        <v>0</v>
      </c>
      <c r="Y106" s="18">
        <f t="shared" si="96"/>
        <v>0</v>
      </c>
      <c r="Z106" s="18">
        <f t="shared" si="96"/>
        <v>3069.4</v>
      </c>
      <c r="AA106" s="18">
        <f t="shared" si="96"/>
        <v>0</v>
      </c>
      <c r="AB106" s="18">
        <f t="shared" si="96"/>
        <v>0</v>
      </c>
      <c r="AC106" s="18">
        <f t="shared" si="96"/>
        <v>0</v>
      </c>
      <c r="AD106" s="18">
        <f t="shared" si="96"/>
        <v>0</v>
      </c>
      <c r="AE106" s="18">
        <f t="shared" si="96"/>
        <v>0</v>
      </c>
      <c r="AF106" s="80"/>
    </row>
    <row r="107" spans="1:32" ht="35.25" customHeight="1" x14ac:dyDescent="0.25">
      <c r="A107" s="17" t="s">
        <v>27</v>
      </c>
      <c r="B107" s="18">
        <f t="shared" si="92"/>
        <v>5542.2</v>
      </c>
      <c r="C107" s="18">
        <f t="shared" si="92"/>
        <v>0</v>
      </c>
      <c r="D107" s="18">
        <f t="shared" si="92"/>
        <v>0</v>
      </c>
      <c r="E107" s="18">
        <f t="shared" si="92"/>
        <v>0</v>
      </c>
      <c r="F107" s="31">
        <f t="shared" si="95"/>
        <v>0</v>
      </c>
      <c r="G107" s="31">
        <f t="shared" si="93"/>
        <v>0</v>
      </c>
      <c r="H107" s="18">
        <f t="shared" ref="H107:AE107" si="97">H54+H89</f>
        <v>0</v>
      </c>
      <c r="I107" s="18">
        <f t="shared" si="97"/>
        <v>0</v>
      </c>
      <c r="J107" s="18">
        <f t="shared" si="97"/>
        <v>0</v>
      </c>
      <c r="K107" s="18">
        <f t="shared" si="97"/>
        <v>0</v>
      </c>
      <c r="L107" s="18">
        <f t="shared" si="97"/>
        <v>0</v>
      </c>
      <c r="M107" s="18">
        <f t="shared" si="97"/>
        <v>0</v>
      </c>
      <c r="N107" s="18">
        <f t="shared" si="97"/>
        <v>0</v>
      </c>
      <c r="O107" s="18">
        <f t="shared" si="97"/>
        <v>0</v>
      </c>
      <c r="P107" s="18">
        <f t="shared" si="97"/>
        <v>0</v>
      </c>
      <c r="Q107" s="18">
        <f t="shared" si="97"/>
        <v>0</v>
      </c>
      <c r="R107" s="18">
        <f t="shared" si="97"/>
        <v>0</v>
      </c>
      <c r="S107" s="18">
        <f t="shared" si="97"/>
        <v>0</v>
      </c>
      <c r="T107" s="18">
        <f t="shared" si="97"/>
        <v>0</v>
      </c>
      <c r="U107" s="18">
        <f t="shared" si="97"/>
        <v>0</v>
      </c>
      <c r="V107" s="18">
        <f t="shared" si="97"/>
        <v>179.2</v>
      </c>
      <c r="W107" s="18">
        <f t="shared" si="97"/>
        <v>0</v>
      </c>
      <c r="X107" s="18">
        <f t="shared" si="97"/>
        <v>4405.2</v>
      </c>
      <c r="Y107" s="18">
        <f t="shared" si="97"/>
        <v>0</v>
      </c>
      <c r="Z107" s="18">
        <f t="shared" si="97"/>
        <v>957.8</v>
      </c>
      <c r="AA107" s="18">
        <f t="shared" si="97"/>
        <v>0</v>
      </c>
      <c r="AB107" s="18">
        <f t="shared" si="97"/>
        <v>0</v>
      </c>
      <c r="AC107" s="18">
        <f t="shared" si="97"/>
        <v>0</v>
      </c>
      <c r="AD107" s="18">
        <f t="shared" si="97"/>
        <v>0</v>
      </c>
      <c r="AE107" s="18">
        <f t="shared" si="97"/>
        <v>0</v>
      </c>
      <c r="AF107" s="80"/>
    </row>
    <row r="108" spans="1:32" ht="35.25" customHeight="1" x14ac:dyDescent="0.25">
      <c r="A108" s="36" t="s">
        <v>28</v>
      </c>
      <c r="B108" s="18">
        <f t="shared" si="92"/>
        <v>0</v>
      </c>
      <c r="C108" s="18">
        <f t="shared" si="92"/>
        <v>0</v>
      </c>
      <c r="D108" s="18">
        <f t="shared" si="92"/>
        <v>0</v>
      </c>
      <c r="E108" s="18">
        <f t="shared" si="92"/>
        <v>0</v>
      </c>
      <c r="F108" s="31">
        <f t="shared" si="95"/>
        <v>0</v>
      </c>
      <c r="G108" s="31">
        <f t="shared" si="93"/>
        <v>0</v>
      </c>
      <c r="H108" s="18">
        <f t="shared" ref="H108:AE108" si="98">H55+H90</f>
        <v>0</v>
      </c>
      <c r="I108" s="18">
        <f t="shared" si="98"/>
        <v>0</v>
      </c>
      <c r="J108" s="18">
        <f t="shared" si="98"/>
        <v>0</v>
      </c>
      <c r="K108" s="18">
        <f t="shared" si="98"/>
        <v>0</v>
      </c>
      <c r="L108" s="18">
        <f t="shared" si="98"/>
        <v>0</v>
      </c>
      <c r="M108" s="18">
        <f t="shared" si="98"/>
        <v>0</v>
      </c>
      <c r="N108" s="18">
        <f t="shared" si="98"/>
        <v>0</v>
      </c>
      <c r="O108" s="18">
        <f t="shared" si="98"/>
        <v>0</v>
      </c>
      <c r="P108" s="18">
        <f t="shared" si="98"/>
        <v>0</v>
      </c>
      <c r="Q108" s="18">
        <f t="shared" si="98"/>
        <v>0</v>
      </c>
      <c r="R108" s="18">
        <f t="shared" si="98"/>
        <v>0</v>
      </c>
      <c r="S108" s="18">
        <f t="shared" si="98"/>
        <v>0</v>
      </c>
      <c r="T108" s="18">
        <f t="shared" si="98"/>
        <v>0</v>
      </c>
      <c r="U108" s="18">
        <f t="shared" si="98"/>
        <v>0</v>
      </c>
      <c r="V108" s="18">
        <f t="shared" si="98"/>
        <v>0</v>
      </c>
      <c r="W108" s="18">
        <f t="shared" si="98"/>
        <v>0</v>
      </c>
      <c r="X108" s="18">
        <f t="shared" si="98"/>
        <v>0</v>
      </c>
      <c r="Y108" s="18">
        <f t="shared" si="98"/>
        <v>0</v>
      </c>
      <c r="Z108" s="18">
        <f t="shared" si="98"/>
        <v>0</v>
      </c>
      <c r="AA108" s="18">
        <f t="shared" si="98"/>
        <v>0</v>
      </c>
      <c r="AB108" s="18">
        <f t="shared" si="98"/>
        <v>0</v>
      </c>
      <c r="AC108" s="18">
        <f t="shared" si="98"/>
        <v>0</v>
      </c>
      <c r="AD108" s="18">
        <f t="shared" si="98"/>
        <v>0</v>
      </c>
      <c r="AE108" s="18">
        <f t="shared" si="98"/>
        <v>0</v>
      </c>
      <c r="AF108" s="80"/>
    </row>
    <row r="109" spans="1:32" ht="34.5" customHeight="1" x14ac:dyDescent="0.25">
      <c r="A109" s="17" t="s">
        <v>29</v>
      </c>
      <c r="B109" s="18">
        <f t="shared" si="92"/>
        <v>65885.72</v>
      </c>
      <c r="C109" s="18">
        <f t="shared" si="92"/>
        <v>5000</v>
      </c>
      <c r="D109" s="18">
        <f t="shared" si="92"/>
        <v>5000</v>
      </c>
      <c r="E109" s="18">
        <f t="shared" si="92"/>
        <v>5000</v>
      </c>
      <c r="F109" s="31">
        <f t="shared" si="95"/>
        <v>7.5888978673982761</v>
      </c>
      <c r="G109" s="31">
        <f>IFERROR(E109/C109%,0)</f>
        <v>100</v>
      </c>
      <c r="H109" s="18">
        <f t="shared" ref="H109:AE109" si="99">H56+H91</f>
        <v>0</v>
      </c>
      <c r="I109" s="18">
        <f t="shared" si="99"/>
        <v>0</v>
      </c>
      <c r="J109" s="18">
        <f t="shared" si="99"/>
        <v>0</v>
      </c>
      <c r="K109" s="18">
        <f t="shared" si="99"/>
        <v>0</v>
      </c>
      <c r="L109" s="18">
        <f t="shared" si="99"/>
        <v>0</v>
      </c>
      <c r="M109" s="18">
        <f t="shared" si="99"/>
        <v>0</v>
      </c>
      <c r="N109" s="18">
        <f t="shared" si="99"/>
        <v>0</v>
      </c>
      <c r="O109" s="18">
        <f t="shared" si="99"/>
        <v>0</v>
      </c>
      <c r="P109" s="18">
        <f t="shared" si="99"/>
        <v>0</v>
      </c>
      <c r="Q109" s="18">
        <f t="shared" si="99"/>
        <v>0</v>
      </c>
      <c r="R109" s="18">
        <f t="shared" si="99"/>
        <v>5000</v>
      </c>
      <c r="S109" s="18">
        <f t="shared" si="99"/>
        <v>5000</v>
      </c>
      <c r="T109" s="18">
        <f t="shared" si="99"/>
        <v>1500</v>
      </c>
      <c r="U109" s="18">
        <f t="shared" si="99"/>
        <v>0</v>
      </c>
      <c r="V109" s="18">
        <f t="shared" si="99"/>
        <v>8215</v>
      </c>
      <c r="W109" s="18">
        <f t="shared" si="99"/>
        <v>0</v>
      </c>
      <c r="X109" s="18">
        <f t="shared" si="99"/>
        <v>0</v>
      </c>
      <c r="Y109" s="18">
        <f t="shared" si="99"/>
        <v>0</v>
      </c>
      <c r="Z109" s="18">
        <f t="shared" si="99"/>
        <v>51170.720000000001</v>
      </c>
      <c r="AA109" s="18">
        <f t="shared" si="99"/>
        <v>0</v>
      </c>
      <c r="AB109" s="18">
        <f t="shared" si="99"/>
        <v>0</v>
      </c>
      <c r="AC109" s="18">
        <f t="shared" si="99"/>
        <v>0</v>
      </c>
      <c r="AD109" s="18">
        <f t="shared" si="99"/>
        <v>0</v>
      </c>
      <c r="AE109" s="18">
        <f t="shared" si="99"/>
        <v>0</v>
      </c>
      <c r="AF109" s="80"/>
    </row>
    <row r="110" spans="1:32" ht="34.5" customHeight="1" x14ac:dyDescent="0.3">
      <c r="A110" s="76"/>
      <c r="B110" s="39"/>
      <c r="C110" s="39"/>
      <c r="D110" s="39"/>
      <c r="E110" s="40"/>
      <c r="F110" s="41"/>
      <c r="G110" s="42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3"/>
    </row>
    <row r="111" spans="1:32" ht="16.5" x14ac:dyDescent="0.25">
      <c r="A111" s="3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6"/>
      <c r="AF111" s="3"/>
    </row>
    <row r="112" spans="1:32" ht="41.25" customHeight="1" x14ac:dyDescent="0.3">
      <c r="A112" s="81" t="s">
        <v>43</v>
      </c>
      <c r="B112" s="81"/>
      <c r="C112" s="81"/>
      <c r="D112" s="81"/>
      <c r="E112" s="47"/>
      <c r="F112" s="48"/>
      <c r="G112" s="81" t="s">
        <v>44</v>
      </c>
      <c r="H112" s="81"/>
      <c r="I112" s="81"/>
      <c r="J112" s="81"/>
      <c r="K112" s="49"/>
      <c r="L112" s="49"/>
      <c r="M112" s="49"/>
      <c r="N112" s="49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1"/>
    </row>
    <row r="113" spans="1:32" ht="22.5" customHeight="1" x14ac:dyDescent="0.3">
      <c r="A113" s="52"/>
      <c r="B113" s="52"/>
      <c r="C113" s="52"/>
      <c r="D113" s="52"/>
      <c r="E113" s="47"/>
      <c r="F113" s="48"/>
      <c r="G113" s="53"/>
      <c r="H113" s="54"/>
      <c r="I113" s="54"/>
      <c r="J113" s="54"/>
      <c r="K113" s="49"/>
      <c r="L113" s="49"/>
      <c r="M113" s="49"/>
      <c r="N113" s="49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1"/>
    </row>
    <row r="114" spans="1:32" ht="18.75" x14ac:dyDescent="0.3">
      <c r="A114" s="82" t="s">
        <v>45</v>
      </c>
      <c r="B114" s="82"/>
      <c r="C114" s="82"/>
      <c r="D114" s="82"/>
      <c r="E114" s="47"/>
      <c r="F114" s="55"/>
      <c r="G114" s="83"/>
      <c r="H114" s="83"/>
      <c r="I114" s="84" t="s">
        <v>62</v>
      </c>
      <c r="J114" s="84"/>
      <c r="K114" s="84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57"/>
    </row>
    <row r="115" spans="1:32" ht="15.75" x14ac:dyDescent="0.25">
      <c r="A115" s="58" t="s">
        <v>46</v>
      </c>
      <c r="B115" s="59"/>
      <c r="C115" s="56"/>
      <c r="D115" s="56"/>
      <c r="E115" s="56"/>
      <c r="F115" s="56"/>
      <c r="G115" s="77" t="s">
        <v>46</v>
      </c>
      <c r="H115" s="77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60"/>
    </row>
    <row r="116" spans="1:32" ht="18.75" x14ac:dyDescent="0.3">
      <c r="A116" s="78"/>
      <c r="B116" s="79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61"/>
    </row>
    <row r="122" spans="1:32" x14ac:dyDescent="0.25">
      <c r="A122" s="75"/>
    </row>
    <row r="123" spans="1:32" x14ac:dyDescent="0.25">
      <c r="A123" s="75"/>
    </row>
    <row r="124" spans="1:32" x14ac:dyDescent="0.25">
      <c r="A124" s="75"/>
    </row>
    <row r="125" spans="1:32" x14ac:dyDescent="0.25">
      <c r="A125" s="75"/>
    </row>
    <row r="126" spans="1:32" x14ac:dyDescent="0.25">
      <c r="A126" s="75"/>
    </row>
    <row r="127" spans="1:32" x14ac:dyDescent="0.25">
      <c r="A127" s="75"/>
    </row>
    <row r="128" spans="1:32" x14ac:dyDescent="0.25">
      <c r="A128" s="75"/>
    </row>
    <row r="129" spans="1:1" x14ac:dyDescent="0.25">
      <c r="A129" s="75"/>
    </row>
    <row r="134" spans="1:1" x14ac:dyDescent="0.25">
      <c r="A134" s="62"/>
    </row>
    <row r="154" spans="1:1" x14ac:dyDescent="0.25">
      <c r="A154" s="62"/>
    </row>
    <row r="160" spans="1:1" x14ac:dyDescent="0.25">
      <c r="A160" s="62"/>
    </row>
  </sheetData>
  <mergeCells count="74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U4:U5"/>
    <mergeCell ref="V4:V5"/>
    <mergeCell ref="W4:W5"/>
    <mergeCell ref="S4:S5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T4:T5"/>
    <mergeCell ref="Z3:AA3"/>
    <mergeCell ref="A50:AE50"/>
    <mergeCell ref="AF50:AF56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A21:AE21"/>
    <mergeCell ref="AF21:AF27"/>
    <mergeCell ref="A28:AE28"/>
    <mergeCell ref="AF28:AF34"/>
    <mergeCell ref="A49:AE49"/>
    <mergeCell ref="A42:AE42"/>
    <mergeCell ref="AF42:AF48"/>
    <mergeCell ref="A35:AE35"/>
    <mergeCell ref="AF99:AF103"/>
    <mergeCell ref="A57:AE57"/>
    <mergeCell ref="AF57:AF63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F92:AF97"/>
    <mergeCell ref="G115:H115"/>
    <mergeCell ref="A116:B116"/>
    <mergeCell ref="AF105:AF109"/>
    <mergeCell ref="A112:D112"/>
    <mergeCell ref="G112:J112"/>
    <mergeCell ref="A114:D114"/>
    <mergeCell ref="G114:H114"/>
    <mergeCell ref="I114:K1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2022-07-11T09:57:17Z</dcterms:modified>
</cp:coreProperties>
</file>