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2.2023" sheetId="39" r:id="rId1"/>
  </sheets>
  <calcPr calcId="162913" iterate="1"/>
</workbook>
</file>

<file path=xl/calcChain.xml><?xml version="1.0" encoding="utf-8"?>
<calcChain xmlns="http://schemas.openxmlformats.org/spreadsheetml/2006/main">
  <c r="I26" i="39" l="1"/>
  <c r="J26" i="39"/>
  <c r="K26" i="39"/>
  <c r="L26" i="39"/>
  <c r="M26" i="39"/>
  <c r="N26" i="39"/>
  <c r="O26" i="39"/>
  <c r="P26" i="39"/>
  <c r="Q26" i="39"/>
  <c r="R26" i="39"/>
  <c r="S26" i="39"/>
  <c r="T26" i="39"/>
  <c r="U26" i="39"/>
  <c r="V26" i="39"/>
  <c r="W26" i="39"/>
  <c r="X26" i="39"/>
  <c r="Y26" i="39"/>
  <c r="Z26" i="39"/>
  <c r="AA26" i="39"/>
  <c r="AB26" i="39"/>
  <c r="AC26" i="39"/>
  <c r="AD26" i="39"/>
  <c r="AE26" i="39"/>
  <c r="AF26" i="39"/>
  <c r="AG26" i="39"/>
  <c r="AH26" i="39"/>
  <c r="AI26" i="39"/>
  <c r="AJ26" i="39"/>
  <c r="AK26" i="39"/>
  <c r="AL26" i="39"/>
  <c r="AM26" i="39"/>
  <c r="AN26" i="39"/>
  <c r="AO26" i="39"/>
  <c r="AP26" i="39"/>
  <c r="H26" i="39"/>
  <c r="C26" i="39"/>
  <c r="E44" i="39"/>
  <c r="G44" i="39" s="1"/>
  <c r="D44" i="39"/>
  <c r="D41" i="39" s="1"/>
  <c r="C44" i="39"/>
  <c r="B44" i="39"/>
  <c r="B41" i="39" s="1"/>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R41" i="39"/>
  <c r="Q41" i="39"/>
  <c r="P41" i="39"/>
  <c r="O41" i="39"/>
  <c r="N41" i="39"/>
  <c r="M41" i="39"/>
  <c r="L41" i="39"/>
  <c r="K41" i="39"/>
  <c r="J41" i="39"/>
  <c r="I41" i="39"/>
  <c r="H41" i="39"/>
  <c r="E41" i="39"/>
  <c r="F41" i="39" s="1"/>
  <c r="C41" i="39"/>
  <c r="I137" i="39"/>
  <c r="J137" i="39"/>
  <c r="K137" i="39"/>
  <c r="L137" i="39"/>
  <c r="M137" i="39"/>
  <c r="N137" i="39"/>
  <c r="O137" i="39"/>
  <c r="P137" i="39"/>
  <c r="Q137" i="39"/>
  <c r="R137" i="39"/>
  <c r="S137" i="39"/>
  <c r="T137" i="39"/>
  <c r="U137" i="39"/>
  <c r="V137" i="39"/>
  <c r="W137" i="39"/>
  <c r="X137" i="39"/>
  <c r="Y137" i="39"/>
  <c r="Z137" i="39"/>
  <c r="AA137" i="39"/>
  <c r="AB137" i="39"/>
  <c r="AC137" i="39"/>
  <c r="AD137" i="39"/>
  <c r="AE137" i="39"/>
  <c r="AF137" i="39"/>
  <c r="AG137" i="39"/>
  <c r="AH137" i="39"/>
  <c r="AI137" i="39"/>
  <c r="AJ137" i="39"/>
  <c r="AK137" i="39"/>
  <c r="AL137" i="39"/>
  <c r="AM137" i="39"/>
  <c r="AN137" i="39"/>
  <c r="AO137" i="39"/>
  <c r="AP137" i="39"/>
  <c r="I136" i="39"/>
  <c r="J136" i="39"/>
  <c r="K136" i="39"/>
  <c r="L136" i="39"/>
  <c r="M136" i="39"/>
  <c r="N136" i="39"/>
  <c r="O136" i="39"/>
  <c r="P136" i="39"/>
  <c r="Q136" i="39"/>
  <c r="R136" i="39"/>
  <c r="S136" i="39"/>
  <c r="T136" i="39"/>
  <c r="U136" i="39"/>
  <c r="V136" i="39"/>
  <c r="W136" i="39"/>
  <c r="X136" i="39"/>
  <c r="Y136" i="39"/>
  <c r="Z136" i="39"/>
  <c r="AA136" i="39"/>
  <c r="AB136" i="39"/>
  <c r="AC136" i="39"/>
  <c r="AD136" i="39"/>
  <c r="AE136" i="39"/>
  <c r="AF136" i="39"/>
  <c r="AG136" i="39"/>
  <c r="AH136" i="39"/>
  <c r="AI136" i="39"/>
  <c r="AJ136" i="39"/>
  <c r="AK136" i="39"/>
  <c r="AL136" i="39"/>
  <c r="AM136" i="39"/>
  <c r="AN136" i="39"/>
  <c r="AO136" i="39"/>
  <c r="AP136" i="39"/>
  <c r="I135" i="39"/>
  <c r="J135" i="39"/>
  <c r="K135" i="39"/>
  <c r="L135" i="39"/>
  <c r="M135" i="39"/>
  <c r="N135" i="39"/>
  <c r="O135" i="39"/>
  <c r="P135" i="39"/>
  <c r="Q135" i="39"/>
  <c r="R135" i="39"/>
  <c r="S135" i="39"/>
  <c r="T135" i="39"/>
  <c r="U135" i="39"/>
  <c r="V135" i="39"/>
  <c r="W135" i="39"/>
  <c r="X135" i="39"/>
  <c r="Y135" i="39"/>
  <c r="Z135" i="39"/>
  <c r="AA135" i="39"/>
  <c r="AB135" i="39"/>
  <c r="AC135" i="39"/>
  <c r="AD135" i="39"/>
  <c r="AE135" i="39"/>
  <c r="AF135" i="39"/>
  <c r="AG135" i="39"/>
  <c r="AH135" i="39"/>
  <c r="AI135" i="39"/>
  <c r="AJ135" i="39"/>
  <c r="AK135" i="39"/>
  <c r="AL135" i="39"/>
  <c r="AM135" i="39"/>
  <c r="AN135" i="39"/>
  <c r="AO135" i="39"/>
  <c r="AP135" i="39"/>
  <c r="H136" i="39"/>
  <c r="H137" i="39"/>
  <c r="H135" i="39"/>
  <c r="C86" i="39"/>
  <c r="C92" i="39"/>
  <c r="C98" i="39"/>
  <c r="C104" i="39"/>
  <c r="C110" i="39"/>
  <c r="C130" i="39"/>
  <c r="I124" i="39"/>
  <c r="J124" i="39"/>
  <c r="K124" i="39"/>
  <c r="L124" i="39"/>
  <c r="M124" i="39"/>
  <c r="N124" i="39"/>
  <c r="O124" i="39"/>
  <c r="P124" i="39"/>
  <c r="Q124" i="39"/>
  <c r="R124" i="39"/>
  <c r="S124" i="39"/>
  <c r="T124" i="39"/>
  <c r="U124" i="39"/>
  <c r="V124" i="39"/>
  <c r="W124" i="39"/>
  <c r="X124" i="39"/>
  <c r="Y124" i="39"/>
  <c r="Z124" i="39"/>
  <c r="AA124" i="39"/>
  <c r="AB124" i="39"/>
  <c r="AC124" i="39"/>
  <c r="AD124" i="39"/>
  <c r="AE124" i="39"/>
  <c r="AF124" i="39"/>
  <c r="AG124" i="39"/>
  <c r="AH124" i="39"/>
  <c r="AI124" i="39"/>
  <c r="AJ124" i="39"/>
  <c r="AK124" i="39"/>
  <c r="AL124" i="39"/>
  <c r="AM124" i="39"/>
  <c r="AN124" i="39"/>
  <c r="AO124" i="39"/>
  <c r="AP124" i="39"/>
  <c r="H124" i="39"/>
  <c r="C124" i="39"/>
  <c r="I50" i="39"/>
  <c r="J50" i="39"/>
  <c r="K50" i="39"/>
  <c r="L50" i="39"/>
  <c r="M50" i="39"/>
  <c r="N50" i="39"/>
  <c r="O50" i="39"/>
  <c r="P50" i="39"/>
  <c r="Q50" i="39"/>
  <c r="R50" i="39"/>
  <c r="S50" i="39"/>
  <c r="T50" i="39"/>
  <c r="U50" i="39"/>
  <c r="V50" i="39"/>
  <c r="W50" i="39"/>
  <c r="X50" i="39"/>
  <c r="Y50" i="39"/>
  <c r="Z50" i="39"/>
  <c r="AA50" i="39"/>
  <c r="AB50" i="39"/>
  <c r="AC50" i="39"/>
  <c r="AD50" i="39"/>
  <c r="AE50" i="39"/>
  <c r="AF50" i="39"/>
  <c r="AG50" i="39"/>
  <c r="AH50" i="39"/>
  <c r="AI50" i="39"/>
  <c r="AJ50" i="39"/>
  <c r="AK50" i="39"/>
  <c r="AL50" i="39"/>
  <c r="AM50" i="39"/>
  <c r="AN50" i="39"/>
  <c r="AO50" i="39"/>
  <c r="AP50" i="39"/>
  <c r="H50" i="39"/>
  <c r="C67" i="39"/>
  <c r="C62" i="39"/>
  <c r="C50" i="39" s="1"/>
  <c r="C56" i="39"/>
  <c r="C38" i="39"/>
  <c r="C32" i="39"/>
  <c r="C12" i="39"/>
  <c r="G41" i="39" l="1"/>
  <c r="F44" i="39"/>
  <c r="Y170" i="39"/>
  <c r="Y176" i="39" s="1"/>
  <c r="Y182" i="39" s="1"/>
  <c r="H169" i="39"/>
  <c r="H175" i="39" s="1"/>
  <c r="Y167" i="39"/>
  <c r="Y173" i="39" s="1"/>
  <c r="Y179" i="39" s="1"/>
  <c r="H166" i="39"/>
  <c r="H172" i="39" s="1"/>
  <c r="H178" i="39" s="1"/>
  <c r="E150" i="39"/>
  <c r="C150" i="39"/>
  <c r="B150" i="39"/>
  <c r="AP147" i="39"/>
  <c r="AO147" i="39"/>
  <c r="AN147" i="39"/>
  <c r="AM147" i="39"/>
  <c r="AL147" i="39"/>
  <c r="AK147" i="39"/>
  <c r="AJ147" i="39"/>
  <c r="AI147" i="39"/>
  <c r="AH147" i="39"/>
  <c r="AG147" i="39"/>
  <c r="AF147" i="39"/>
  <c r="AE147" i="39"/>
  <c r="AD147" i="39"/>
  <c r="AC147" i="39"/>
  <c r="AB147" i="39"/>
  <c r="AA147" i="39"/>
  <c r="Z147" i="39"/>
  <c r="Y147" i="39"/>
  <c r="X147" i="39"/>
  <c r="W147" i="39"/>
  <c r="V147" i="39"/>
  <c r="U147" i="39"/>
  <c r="T147" i="39"/>
  <c r="S147" i="39"/>
  <c r="R147" i="39"/>
  <c r="Q147" i="39"/>
  <c r="P147" i="39"/>
  <c r="O147" i="39"/>
  <c r="N147" i="39"/>
  <c r="M147" i="39"/>
  <c r="L147" i="39"/>
  <c r="K147" i="39"/>
  <c r="J147" i="39"/>
  <c r="I147" i="39"/>
  <c r="H147" i="39"/>
  <c r="E147" i="39"/>
  <c r="C147" i="39"/>
  <c r="B147" i="39"/>
  <c r="F147" i="39" s="1"/>
  <c r="I145" i="39"/>
  <c r="AP144" i="39"/>
  <c r="AP156" i="39" s="1"/>
  <c r="AP153" i="39" s="1"/>
  <c r="AO144" i="39"/>
  <c r="AO156" i="39" s="1"/>
  <c r="AO153" i="39" s="1"/>
  <c r="AN144" i="39"/>
  <c r="AN156" i="39" s="1"/>
  <c r="AN153" i="39" s="1"/>
  <c r="AM144" i="39"/>
  <c r="AM156" i="39" s="1"/>
  <c r="AM153" i="39" s="1"/>
  <c r="AL144" i="39"/>
  <c r="AL156" i="39" s="1"/>
  <c r="AL153" i="39" s="1"/>
  <c r="AK144" i="39"/>
  <c r="AK156" i="39" s="1"/>
  <c r="AK153" i="39" s="1"/>
  <c r="AJ144" i="39"/>
  <c r="AJ156" i="39" s="1"/>
  <c r="AJ153" i="39" s="1"/>
  <c r="AI144" i="39"/>
  <c r="AI156" i="39" s="1"/>
  <c r="AI153" i="39" s="1"/>
  <c r="AH144" i="39"/>
  <c r="AH156" i="39" s="1"/>
  <c r="AH153" i="39" s="1"/>
  <c r="AG144" i="39"/>
  <c r="AG156" i="39" s="1"/>
  <c r="AG153" i="39" s="1"/>
  <c r="AF144" i="39"/>
  <c r="AF156" i="39" s="1"/>
  <c r="AF153" i="39" s="1"/>
  <c r="AE144" i="39"/>
  <c r="AE156" i="39" s="1"/>
  <c r="AE153" i="39" s="1"/>
  <c r="AD144" i="39"/>
  <c r="AD156" i="39" s="1"/>
  <c r="AD153" i="39" s="1"/>
  <c r="AC144" i="39"/>
  <c r="AC156" i="39" s="1"/>
  <c r="AC153" i="39" s="1"/>
  <c r="AB144" i="39"/>
  <c r="AB156" i="39" s="1"/>
  <c r="AB153" i="39" s="1"/>
  <c r="AA144" i="39"/>
  <c r="AA156" i="39" s="1"/>
  <c r="AA153" i="39" s="1"/>
  <c r="Z144" i="39"/>
  <c r="Z156" i="39" s="1"/>
  <c r="Z153" i="39" s="1"/>
  <c r="Y144" i="39"/>
  <c r="Y156" i="39" s="1"/>
  <c r="Y153" i="39" s="1"/>
  <c r="X144" i="39"/>
  <c r="X156" i="39" s="1"/>
  <c r="X153" i="39" s="1"/>
  <c r="W144" i="39"/>
  <c r="W156" i="39" s="1"/>
  <c r="W153" i="39" s="1"/>
  <c r="V144" i="39"/>
  <c r="V156" i="39" s="1"/>
  <c r="V153" i="39" s="1"/>
  <c r="U144" i="39"/>
  <c r="U156" i="39" s="1"/>
  <c r="U153" i="39" s="1"/>
  <c r="T144" i="39"/>
  <c r="T156" i="39" s="1"/>
  <c r="T153" i="39" s="1"/>
  <c r="S144" i="39"/>
  <c r="S156" i="39" s="1"/>
  <c r="S153" i="39" s="1"/>
  <c r="R144" i="39"/>
  <c r="R156" i="39" s="1"/>
  <c r="R153" i="39" s="1"/>
  <c r="Q144" i="39"/>
  <c r="Q156" i="39" s="1"/>
  <c r="Q153" i="39" s="1"/>
  <c r="P144" i="39"/>
  <c r="P156" i="39" s="1"/>
  <c r="P153" i="39" s="1"/>
  <c r="O144" i="39"/>
  <c r="O156" i="39" s="1"/>
  <c r="O153" i="39" s="1"/>
  <c r="N144" i="39"/>
  <c r="N156" i="39" s="1"/>
  <c r="N153" i="39" s="1"/>
  <c r="M144" i="39"/>
  <c r="M156" i="39" s="1"/>
  <c r="M153" i="39" s="1"/>
  <c r="L144" i="39"/>
  <c r="L156" i="39" s="1"/>
  <c r="L153" i="39" s="1"/>
  <c r="K144" i="39"/>
  <c r="K156" i="39" s="1"/>
  <c r="K153" i="39" s="1"/>
  <c r="J144" i="39"/>
  <c r="J156" i="39" s="1"/>
  <c r="J153" i="39" s="1"/>
  <c r="I144" i="39"/>
  <c r="I156" i="39" s="1"/>
  <c r="I153" i="39" s="1"/>
  <c r="H144" i="39"/>
  <c r="H156" i="39" s="1"/>
  <c r="H153" i="39" s="1"/>
  <c r="I143" i="39"/>
  <c r="I141" i="39" s="1"/>
  <c r="AP141" i="39"/>
  <c r="AO141" i="39"/>
  <c r="AN141" i="39"/>
  <c r="AM141" i="39"/>
  <c r="AL141" i="39"/>
  <c r="AK141" i="39"/>
  <c r="AJ141" i="39"/>
  <c r="AI141" i="39"/>
  <c r="AH141" i="39"/>
  <c r="AG141" i="39"/>
  <c r="AF141" i="39"/>
  <c r="AE141" i="39"/>
  <c r="AD141" i="39"/>
  <c r="AC141" i="39"/>
  <c r="X141" i="39"/>
  <c r="V141" i="39"/>
  <c r="T141" i="39"/>
  <c r="R141" i="39"/>
  <c r="P141" i="39"/>
  <c r="N141" i="39"/>
  <c r="L141" i="39"/>
  <c r="J141" i="39"/>
  <c r="H141" i="39"/>
  <c r="C137" i="39"/>
  <c r="AM133" i="39"/>
  <c r="AI133" i="39"/>
  <c r="AE133" i="39"/>
  <c r="AA133" i="39"/>
  <c r="W133" i="39"/>
  <c r="U162" i="39"/>
  <c r="U159" i="39" s="1"/>
  <c r="S133" i="39"/>
  <c r="R162" i="39"/>
  <c r="R159" i="39" s="1"/>
  <c r="O162" i="39"/>
  <c r="O159" i="39" s="1"/>
  <c r="L162" i="39"/>
  <c r="L159" i="39" s="1"/>
  <c r="K133" i="39"/>
  <c r="G136" i="39"/>
  <c r="G133" i="39" s="1"/>
  <c r="F136" i="39"/>
  <c r="E135" i="39"/>
  <c r="D135" i="39" s="1"/>
  <c r="B135" i="39"/>
  <c r="G135" i="39"/>
  <c r="F135" i="39"/>
  <c r="C135" i="39"/>
  <c r="AO133" i="39"/>
  <c r="AK133" i="39"/>
  <c r="AG133" i="39"/>
  <c r="AC133" i="39"/>
  <c r="Y133" i="39"/>
  <c r="U133" i="39"/>
  <c r="U187" i="39" s="1"/>
  <c r="Q133" i="39"/>
  <c r="M133" i="39"/>
  <c r="I133" i="39"/>
  <c r="E130" i="39"/>
  <c r="E127" i="39" s="1"/>
  <c r="B130" i="39"/>
  <c r="B127" i="39" s="1"/>
  <c r="AP127" i="39"/>
  <c r="AO127" i="39"/>
  <c r="AN127" i="39"/>
  <c r="AM127" i="39"/>
  <c r="AL127" i="39"/>
  <c r="AK127" i="39"/>
  <c r="AJ127" i="39"/>
  <c r="AI127" i="39"/>
  <c r="AH127" i="39"/>
  <c r="AG127" i="39"/>
  <c r="AF127" i="39"/>
  <c r="AE127" i="39"/>
  <c r="AD127" i="39"/>
  <c r="AC127" i="39"/>
  <c r="AB127" i="39"/>
  <c r="AA127" i="39"/>
  <c r="Z127" i="39"/>
  <c r="Y127" i="39"/>
  <c r="X127" i="39"/>
  <c r="W127" i="39"/>
  <c r="V127" i="39"/>
  <c r="U127" i="39"/>
  <c r="T127" i="39"/>
  <c r="S127" i="39"/>
  <c r="R127" i="39"/>
  <c r="Q127" i="39"/>
  <c r="P127" i="39"/>
  <c r="O127" i="39"/>
  <c r="N127" i="39"/>
  <c r="M127" i="39"/>
  <c r="L127" i="39"/>
  <c r="K127" i="39"/>
  <c r="J127" i="39"/>
  <c r="I127" i="39"/>
  <c r="H127" i="39"/>
  <c r="C127" i="39"/>
  <c r="I125" i="39"/>
  <c r="AP121" i="39"/>
  <c r="AN121" i="39"/>
  <c r="AM121" i="39"/>
  <c r="AL121" i="39"/>
  <c r="AJ121" i="39"/>
  <c r="AI121" i="39"/>
  <c r="AH121" i="39"/>
  <c r="AF121" i="39"/>
  <c r="AE121" i="39"/>
  <c r="AD121" i="39"/>
  <c r="AC121" i="39"/>
  <c r="AB121" i="39"/>
  <c r="AA121" i="39"/>
  <c r="Z121" i="39"/>
  <c r="X121" i="39"/>
  <c r="W121" i="39"/>
  <c r="V121" i="39"/>
  <c r="T121" i="39"/>
  <c r="S121" i="39"/>
  <c r="R121" i="39"/>
  <c r="P121" i="39"/>
  <c r="O121" i="39"/>
  <c r="N121" i="39"/>
  <c r="L121" i="39"/>
  <c r="K121" i="39"/>
  <c r="C136" i="39"/>
  <c r="I123" i="39"/>
  <c r="AO121" i="39"/>
  <c r="AK121" i="39"/>
  <c r="AG121" i="39"/>
  <c r="Y121" i="39"/>
  <c r="U121" i="39"/>
  <c r="Q121" i="39"/>
  <c r="M121" i="39"/>
  <c r="E110" i="39"/>
  <c r="B110" i="39"/>
  <c r="AP107" i="39"/>
  <c r="AO107" i="39"/>
  <c r="AN107" i="39"/>
  <c r="AM107" i="39"/>
  <c r="AL107" i="39"/>
  <c r="AK107" i="39"/>
  <c r="AJ107" i="39"/>
  <c r="AI107" i="39"/>
  <c r="AH107" i="39"/>
  <c r="AG107" i="39"/>
  <c r="AF107" i="39"/>
  <c r="AE107" i="39"/>
  <c r="AD107" i="39"/>
  <c r="AC107" i="39"/>
  <c r="AB107" i="39"/>
  <c r="AA107" i="39"/>
  <c r="Z107" i="39"/>
  <c r="Y107" i="39"/>
  <c r="X107" i="39"/>
  <c r="W107" i="39"/>
  <c r="V107" i="39"/>
  <c r="U107" i="39"/>
  <c r="T107" i="39"/>
  <c r="S107" i="39"/>
  <c r="R107" i="39"/>
  <c r="Q107" i="39"/>
  <c r="P107" i="39"/>
  <c r="O107" i="39"/>
  <c r="N107" i="39"/>
  <c r="M107" i="39"/>
  <c r="L107" i="39"/>
  <c r="K107" i="39"/>
  <c r="J107" i="39"/>
  <c r="I107" i="39"/>
  <c r="H107" i="39"/>
  <c r="E107" i="39"/>
  <c r="C107" i="39"/>
  <c r="B107" i="39"/>
  <c r="E104" i="39"/>
  <c r="E101" i="39" s="1"/>
  <c r="B104" i="39"/>
  <c r="B101" i="39" s="1"/>
  <c r="AP101" i="39"/>
  <c r="AO101" i="39"/>
  <c r="AN101" i="39"/>
  <c r="AM101" i="39"/>
  <c r="AL101" i="39"/>
  <c r="AK101" i="39"/>
  <c r="AJ101" i="39"/>
  <c r="AI101" i="39"/>
  <c r="AH101" i="39"/>
  <c r="AG101" i="39"/>
  <c r="AF101" i="39"/>
  <c r="AE101" i="39"/>
  <c r="AD101" i="39"/>
  <c r="AC101" i="39"/>
  <c r="AB101" i="39"/>
  <c r="AA101" i="39"/>
  <c r="Z101" i="39"/>
  <c r="Y101" i="39"/>
  <c r="X101" i="39"/>
  <c r="W101" i="39"/>
  <c r="V101" i="39"/>
  <c r="U101" i="39"/>
  <c r="T101" i="39"/>
  <c r="S101" i="39"/>
  <c r="R101" i="39"/>
  <c r="Q101" i="39"/>
  <c r="P101" i="39"/>
  <c r="O101" i="39"/>
  <c r="N101" i="39"/>
  <c r="M101" i="39"/>
  <c r="L101" i="39"/>
  <c r="K101" i="39"/>
  <c r="J101" i="39"/>
  <c r="I101" i="39"/>
  <c r="H101" i="39"/>
  <c r="C101" i="39"/>
  <c r="E98" i="39"/>
  <c r="B98" i="39"/>
  <c r="AP95" i="39"/>
  <c r="AO95" i="39"/>
  <c r="AN95" i="39"/>
  <c r="AM95" i="39"/>
  <c r="AL95" i="39"/>
  <c r="AK95" i="39"/>
  <c r="AJ95" i="39"/>
  <c r="AI95" i="39"/>
  <c r="AH95" i="39"/>
  <c r="AG95" i="39"/>
  <c r="AF95" i="39"/>
  <c r="AE95" i="39"/>
  <c r="AD95" i="39"/>
  <c r="AC95" i="39"/>
  <c r="AB95" i="39"/>
  <c r="AA95" i="39"/>
  <c r="Z95" i="39"/>
  <c r="Y95" i="39"/>
  <c r="X95" i="39"/>
  <c r="W95" i="39"/>
  <c r="V95" i="39"/>
  <c r="U95" i="39"/>
  <c r="T95" i="39"/>
  <c r="S95" i="39"/>
  <c r="R95" i="39"/>
  <c r="Q95" i="39"/>
  <c r="P95" i="39"/>
  <c r="O95" i="39"/>
  <c r="N95" i="39"/>
  <c r="M95" i="39"/>
  <c r="L95" i="39"/>
  <c r="K95" i="39"/>
  <c r="J95" i="39"/>
  <c r="I95" i="39"/>
  <c r="H95" i="39"/>
  <c r="E95" i="39"/>
  <c r="C95" i="39"/>
  <c r="B95" i="39"/>
  <c r="E92" i="39"/>
  <c r="E89" i="39" s="1"/>
  <c r="B92" i="39"/>
  <c r="B89" i="39" s="1"/>
  <c r="AP89" i="39"/>
  <c r="AO89" i="39"/>
  <c r="AN89" i="39"/>
  <c r="AM89" i="39"/>
  <c r="AL89" i="39"/>
  <c r="AK89" i="39"/>
  <c r="AJ89" i="39"/>
  <c r="AI89" i="39"/>
  <c r="AH89" i="39"/>
  <c r="AG89" i="39"/>
  <c r="AF89" i="39"/>
  <c r="AE89" i="39"/>
  <c r="AD89" i="39"/>
  <c r="AC89" i="39"/>
  <c r="AB89" i="39"/>
  <c r="AA89" i="39"/>
  <c r="Z89" i="39"/>
  <c r="Y89" i="39"/>
  <c r="X89" i="39"/>
  <c r="W89" i="39"/>
  <c r="V89" i="39"/>
  <c r="U89" i="39"/>
  <c r="T89" i="39"/>
  <c r="S89" i="39"/>
  <c r="R89" i="39"/>
  <c r="Q89" i="39"/>
  <c r="P89" i="39"/>
  <c r="O89" i="39"/>
  <c r="N89" i="39"/>
  <c r="M89" i="39"/>
  <c r="L89" i="39"/>
  <c r="K89" i="39"/>
  <c r="J89" i="39"/>
  <c r="I89" i="39"/>
  <c r="H89" i="39"/>
  <c r="C89" i="39"/>
  <c r="E86" i="39"/>
  <c r="E83" i="39" s="1"/>
  <c r="B86" i="39"/>
  <c r="B83" i="39" s="1"/>
  <c r="AP83" i="39"/>
  <c r="AO83" i="39"/>
  <c r="AN83" i="39"/>
  <c r="AM83" i="39"/>
  <c r="AL83" i="39"/>
  <c r="AK83" i="39"/>
  <c r="AJ83" i="39"/>
  <c r="AI83" i="39"/>
  <c r="AH83" i="39"/>
  <c r="AG83" i="39"/>
  <c r="AF83" i="39"/>
  <c r="AE83" i="39"/>
  <c r="AD83" i="39"/>
  <c r="AC83" i="39"/>
  <c r="AB83" i="39"/>
  <c r="AA83" i="39"/>
  <c r="Z83" i="39"/>
  <c r="Y83" i="39"/>
  <c r="X83" i="39"/>
  <c r="W83" i="39"/>
  <c r="V83" i="39"/>
  <c r="U83" i="39"/>
  <c r="T83" i="39"/>
  <c r="S83" i="39"/>
  <c r="R83" i="39"/>
  <c r="Q83" i="39"/>
  <c r="P83" i="39"/>
  <c r="O83" i="39"/>
  <c r="N83" i="39"/>
  <c r="M83" i="39"/>
  <c r="L83" i="39"/>
  <c r="K83" i="39"/>
  <c r="J83" i="39"/>
  <c r="I83" i="39"/>
  <c r="H83" i="39"/>
  <c r="C83" i="39"/>
  <c r="AP80" i="39"/>
  <c r="AO80" i="39"/>
  <c r="AN80" i="39"/>
  <c r="AM80" i="39"/>
  <c r="AL80" i="39"/>
  <c r="AK80" i="39"/>
  <c r="AJ80" i="39"/>
  <c r="AI80" i="39"/>
  <c r="AH80" i="39"/>
  <c r="AG80" i="39"/>
  <c r="AF80" i="39"/>
  <c r="AE80" i="39"/>
  <c r="AD80" i="39"/>
  <c r="AC80" i="39"/>
  <c r="AB80" i="39"/>
  <c r="AA80" i="39"/>
  <c r="Z80" i="39"/>
  <c r="Y80" i="39"/>
  <c r="X80" i="39"/>
  <c r="W80" i="39"/>
  <c r="V80" i="39"/>
  <c r="U80" i="39"/>
  <c r="T80" i="39"/>
  <c r="S80" i="39"/>
  <c r="R80" i="39"/>
  <c r="Q80" i="39"/>
  <c r="P80" i="39"/>
  <c r="O80" i="39"/>
  <c r="N80" i="39"/>
  <c r="M80" i="39"/>
  <c r="L80" i="39"/>
  <c r="K80" i="39"/>
  <c r="J80" i="39"/>
  <c r="I80" i="39"/>
  <c r="H80" i="39"/>
  <c r="C80" i="39"/>
  <c r="AP77" i="39"/>
  <c r="AO77" i="39"/>
  <c r="AN77" i="39"/>
  <c r="AM77" i="39"/>
  <c r="AL77" i="39"/>
  <c r="AK77" i="39"/>
  <c r="AJ77" i="39"/>
  <c r="AI77" i="39"/>
  <c r="AH77" i="39"/>
  <c r="AG77" i="39"/>
  <c r="AF77" i="39"/>
  <c r="AE77" i="39"/>
  <c r="AD77" i="39"/>
  <c r="AC77" i="39"/>
  <c r="AB77" i="39"/>
  <c r="AA77" i="39"/>
  <c r="Z77" i="39"/>
  <c r="Y77" i="39"/>
  <c r="X77" i="39"/>
  <c r="W77" i="39"/>
  <c r="V77" i="39"/>
  <c r="U77" i="39"/>
  <c r="T77" i="39"/>
  <c r="S77" i="39"/>
  <c r="R77" i="39"/>
  <c r="Q77" i="39"/>
  <c r="P77" i="39"/>
  <c r="O77" i="39"/>
  <c r="N77" i="39"/>
  <c r="M77" i="39"/>
  <c r="L77" i="39"/>
  <c r="K77" i="39"/>
  <c r="J77" i="39"/>
  <c r="I77" i="39"/>
  <c r="H77" i="39"/>
  <c r="C77" i="39"/>
  <c r="AP74" i="39"/>
  <c r="AP71" i="39" s="1"/>
  <c r="AO74" i="39"/>
  <c r="AO71" i="39" s="1"/>
  <c r="AN74" i="39"/>
  <c r="AN71" i="39" s="1"/>
  <c r="AM74" i="39"/>
  <c r="AM71" i="39" s="1"/>
  <c r="AL74" i="39"/>
  <c r="AL71" i="39" s="1"/>
  <c r="AK74" i="39"/>
  <c r="AK71" i="39" s="1"/>
  <c r="AJ74" i="39"/>
  <c r="AJ71" i="39" s="1"/>
  <c r="AI74" i="39"/>
  <c r="AI71" i="39" s="1"/>
  <c r="AH74" i="39"/>
  <c r="AH71" i="39" s="1"/>
  <c r="AG74" i="39"/>
  <c r="AG71" i="39" s="1"/>
  <c r="AF74" i="39"/>
  <c r="AF71" i="39" s="1"/>
  <c r="AE74" i="39"/>
  <c r="AE71" i="39" s="1"/>
  <c r="AD74" i="39"/>
  <c r="AD71" i="39" s="1"/>
  <c r="AC74" i="39"/>
  <c r="AC71" i="39" s="1"/>
  <c r="AB74" i="39"/>
  <c r="AB71" i="39" s="1"/>
  <c r="AA74" i="39"/>
  <c r="Z74" i="39"/>
  <c r="Z71" i="39" s="1"/>
  <c r="Y74" i="39"/>
  <c r="Y71" i="39" s="1"/>
  <c r="X74" i="39"/>
  <c r="X71" i="39" s="1"/>
  <c r="W74" i="39"/>
  <c r="W71" i="39" s="1"/>
  <c r="V74" i="39"/>
  <c r="V71" i="39" s="1"/>
  <c r="U74" i="39"/>
  <c r="U71" i="39" s="1"/>
  <c r="T74" i="39"/>
  <c r="T71" i="39" s="1"/>
  <c r="S74" i="39"/>
  <c r="S71" i="39" s="1"/>
  <c r="R74" i="39"/>
  <c r="R71" i="39" s="1"/>
  <c r="Q74" i="39"/>
  <c r="Q71" i="39" s="1"/>
  <c r="P74" i="39"/>
  <c r="P71" i="39" s="1"/>
  <c r="O74" i="39"/>
  <c r="O71" i="39" s="1"/>
  <c r="N74" i="39"/>
  <c r="N71" i="39" s="1"/>
  <c r="M74" i="39"/>
  <c r="M71" i="39" s="1"/>
  <c r="L74" i="39"/>
  <c r="L71" i="39" s="1"/>
  <c r="K74" i="39"/>
  <c r="K71" i="39" s="1"/>
  <c r="J74" i="39"/>
  <c r="I74" i="39"/>
  <c r="I71" i="39" s="1"/>
  <c r="H74" i="39"/>
  <c r="H71" i="39" s="1"/>
  <c r="AA71" i="39"/>
  <c r="E67" i="39"/>
  <c r="G67" i="39" s="1"/>
  <c r="G64" i="39" s="1"/>
  <c r="B67" i="39"/>
  <c r="B64" i="39" s="1"/>
  <c r="AP64" i="39"/>
  <c r="AO64" i="39"/>
  <c r="AN64" i="39"/>
  <c r="AM64" i="39"/>
  <c r="AL64" i="39"/>
  <c r="AK64" i="39"/>
  <c r="AJ64" i="39"/>
  <c r="AI64" i="39"/>
  <c r="AH64" i="39"/>
  <c r="AG64" i="39"/>
  <c r="AF64" i="39"/>
  <c r="AE64" i="39"/>
  <c r="AD64" i="39"/>
  <c r="AC64" i="39"/>
  <c r="AB64" i="39"/>
  <c r="AA64" i="39"/>
  <c r="Z64" i="39"/>
  <c r="Y64" i="39"/>
  <c r="X64" i="39"/>
  <c r="W64" i="39"/>
  <c r="V64" i="39"/>
  <c r="U64" i="39"/>
  <c r="T64" i="39"/>
  <c r="S64" i="39"/>
  <c r="R64" i="39"/>
  <c r="Q64" i="39"/>
  <c r="P64" i="39"/>
  <c r="O64" i="39"/>
  <c r="N64" i="39"/>
  <c r="M64" i="39"/>
  <c r="L64" i="39"/>
  <c r="K64" i="39"/>
  <c r="J64" i="39"/>
  <c r="I64" i="39"/>
  <c r="H64" i="39"/>
  <c r="C64" i="39"/>
  <c r="E62" i="39"/>
  <c r="E59" i="39" s="1"/>
  <c r="B62" i="39"/>
  <c r="B59" i="39" s="1"/>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R59" i="39"/>
  <c r="Q59" i="39"/>
  <c r="P59" i="39"/>
  <c r="O59" i="39"/>
  <c r="N59" i="39"/>
  <c r="M59" i="39"/>
  <c r="L59" i="39"/>
  <c r="K59" i="39"/>
  <c r="J59" i="39"/>
  <c r="I59" i="39"/>
  <c r="H59" i="39"/>
  <c r="C59" i="39"/>
  <c r="E56" i="39"/>
  <c r="E53" i="39" s="1"/>
  <c r="B56" i="39"/>
  <c r="B53" i="39" s="1"/>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R53" i="39"/>
  <c r="Q53" i="39"/>
  <c r="P53" i="39"/>
  <c r="O53" i="39"/>
  <c r="N53" i="39"/>
  <c r="M53" i="39"/>
  <c r="L53" i="39"/>
  <c r="K53" i="39"/>
  <c r="J53" i="39"/>
  <c r="I53" i="39"/>
  <c r="H53" i="39"/>
  <c r="C53" i="39"/>
  <c r="AP47" i="39"/>
  <c r="AN47" i="39"/>
  <c r="AL47" i="39"/>
  <c r="AJ47" i="39"/>
  <c r="AH47" i="39"/>
  <c r="AF47" i="39"/>
  <c r="AD47" i="39"/>
  <c r="AB47" i="39"/>
  <c r="Z47" i="39"/>
  <c r="X47" i="39"/>
  <c r="V47" i="39"/>
  <c r="T47" i="39"/>
  <c r="R47" i="39"/>
  <c r="P47" i="39"/>
  <c r="N47" i="39"/>
  <c r="L47" i="39"/>
  <c r="J47" i="39"/>
  <c r="H47" i="39"/>
  <c r="AO47" i="39"/>
  <c r="AM47" i="39"/>
  <c r="AK47" i="39"/>
  <c r="AI47" i="39"/>
  <c r="AG47" i="39"/>
  <c r="AE47" i="39"/>
  <c r="AC47" i="39"/>
  <c r="AA47" i="39"/>
  <c r="Y47" i="39"/>
  <c r="W47" i="39"/>
  <c r="U47" i="39"/>
  <c r="S47" i="39"/>
  <c r="Q47" i="39"/>
  <c r="O47" i="39"/>
  <c r="M47" i="39"/>
  <c r="K47" i="39"/>
  <c r="I47" i="39"/>
  <c r="E38" i="39"/>
  <c r="E35" i="39" s="1"/>
  <c r="B38" i="39"/>
  <c r="B35" i="39" s="1"/>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R35" i="39"/>
  <c r="Q35" i="39"/>
  <c r="P35" i="39"/>
  <c r="O35" i="39"/>
  <c r="N35" i="39"/>
  <c r="M35" i="39"/>
  <c r="L35" i="39"/>
  <c r="K35" i="39"/>
  <c r="J35" i="39"/>
  <c r="I35" i="39"/>
  <c r="H35" i="39"/>
  <c r="C35" i="39"/>
  <c r="E32" i="39"/>
  <c r="E29" i="39" s="1"/>
  <c r="B32"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R29" i="39"/>
  <c r="Q29" i="39"/>
  <c r="P29" i="39"/>
  <c r="O29" i="39"/>
  <c r="N29" i="39"/>
  <c r="M29" i="39"/>
  <c r="L29" i="39"/>
  <c r="K29" i="39"/>
  <c r="J29" i="39"/>
  <c r="I29" i="39"/>
  <c r="H29" i="39"/>
  <c r="C29" i="39"/>
  <c r="B29" i="39"/>
  <c r="AP118" i="39"/>
  <c r="AO118" i="39"/>
  <c r="AN118" i="39"/>
  <c r="AM118" i="39"/>
  <c r="AL118" i="39"/>
  <c r="AK118" i="39"/>
  <c r="AJ118" i="39"/>
  <c r="AI118" i="39"/>
  <c r="AH118" i="39"/>
  <c r="AG118" i="39"/>
  <c r="AF118" i="39"/>
  <c r="AE118" i="39"/>
  <c r="AD118" i="39"/>
  <c r="AC118" i="39"/>
  <c r="AB118" i="39"/>
  <c r="AA118" i="39"/>
  <c r="Z118" i="39"/>
  <c r="X118" i="39"/>
  <c r="X189" i="39" s="1"/>
  <c r="W118" i="39"/>
  <c r="W189" i="39" s="1"/>
  <c r="V118" i="39"/>
  <c r="V189" i="39" s="1"/>
  <c r="U118" i="39"/>
  <c r="T118" i="39"/>
  <c r="T189" i="39" s="1"/>
  <c r="S118" i="39"/>
  <c r="S189" i="39" s="1"/>
  <c r="R118" i="39"/>
  <c r="Q118" i="39"/>
  <c r="Q189" i="39" s="1"/>
  <c r="P118" i="39"/>
  <c r="P189" i="39" s="1"/>
  <c r="O118" i="39"/>
  <c r="N118" i="39"/>
  <c r="N189" i="39" s="1"/>
  <c r="M118" i="39"/>
  <c r="M189" i="39" s="1"/>
  <c r="L118" i="39"/>
  <c r="K118" i="39"/>
  <c r="K189" i="39" s="1"/>
  <c r="J118" i="39"/>
  <c r="I118" i="39"/>
  <c r="I189" i="39" s="1"/>
  <c r="C118" i="39"/>
  <c r="C189" i="39" s="1"/>
  <c r="W23" i="39"/>
  <c r="U23" i="39"/>
  <c r="S23" i="39"/>
  <c r="Q23" i="39"/>
  <c r="O23" i="39"/>
  <c r="B26" i="39"/>
  <c r="B23" i="39" s="1"/>
  <c r="H170" i="39"/>
  <c r="H176" i="39" s="1"/>
  <c r="I24" i="39"/>
  <c r="AO23" i="39"/>
  <c r="AN23" i="39"/>
  <c r="AM23" i="39"/>
  <c r="AL23" i="39"/>
  <c r="AK23" i="39"/>
  <c r="AJ23" i="39"/>
  <c r="AI23" i="39"/>
  <c r="AH23" i="39"/>
  <c r="AG23" i="39"/>
  <c r="AF23" i="39"/>
  <c r="AE23" i="39"/>
  <c r="AD23" i="39"/>
  <c r="AC23" i="39"/>
  <c r="AB23" i="39"/>
  <c r="AA23" i="39"/>
  <c r="Z23" i="39"/>
  <c r="Y23" i="39"/>
  <c r="Y166" i="39" s="1"/>
  <c r="X23" i="39"/>
  <c r="V23" i="39"/>
  <c r="T23" i="39"/>
  <c r="R23" i="39"/>
  <c r="P23" i="39"/>
  <c r="N23" i="39"/>
  <c r="M23" i="39"/>
  <c r="L23" i="39"/>
  <c r="K23" i="39"/>
  <c r="J23" i="39"/>
  <c r="I23" i="39"/>
  <c r="H23" i="39"/>
  <c r="AP18" i="39"/>
  <c r="AO18" i="39"/>
  <c r="AN18" i="39"/>
  <c r="AL18" i="39"/>
  <c r="AL15" i="39" s="1"/>
  <c r="AK18" i="39"/>
  <c r="AI18" i="39"/>
  <c r="AI15" i="39" s="1"/>
  <c r="AH18" i="39"/>
  <c r="AF18" i="39"/>
  <c r="AF15" i="39" s="1"/>
  <c r="AE18" i="39"/>
  <c r="AC18" i="39"/>
  <c r="AC15" i="39" s="1"/>
  <c r="AB18" i="39"/>
  <c r="Z18" i="39"/>
  <c r="Z15" i="39" s="1"/>
  <c r="Y18" i="39"/>
  <c r="W18" i="39"/>
  <c r="W15" i="39" s="1"/>
  <c r="V18" i="39"/>
  <c r="T18" i="39"/>
  <c r="T15" i="39" s="1"/>
  <c r="S18" i="39"/>
  <c r="Q18" i="39"/>
  <c r="Q15" i="39" s="1"/>
  <c r="P18" i="39"/>
  <c r="N18" i="39"/>
  <c r="N15" i="39" s="1"/>
  <c r="M18" i="39"/>
  <c r="K18" i="39"/>
  <c r="K15" i="39" s="1"/>
  <c r="J18" i="39"/>
  <c r="H18" i="39"/>
  <c r="H15" i="39" s="1"/>
  <c r="E18" i="39"/>
  <c r="B18" i="39"/>
  <c r="B15" i="39" s="1"/>
  <c r="AP15" i="39"/>
  <c r="AO15" i="39"/>
  <c r="AN15" i="39"/>
  <c r="AM15" i="39"/>
  <c r="AK15" i="39"/>
  <c r="AJ15" i="39"/>
  <c r="AH15" i="39"/>
  <c r="AG15" i="39"/>
  <c r="AE15" i="39"/>
  <c r="AD15" i="39"/>
  <c r="AB15" i="39"/>
  <c r="AA15" i="39"/>
  <c r="Y15" i="39"/>
  <c r="X15" i="39"/>
  <c r="V15" i="39"/>
  <c r="U15" i="39"/>
  <c r="S15" i="39"/>
  <c r="R15" i="39"/>
  <c r="P15" i="39"/>
  <c r="O15" i="39"/>
  <c r="M15" i="39"/>
  <c r="L15" i="39"/>
  <c r="J15" i="39"/>
  <c r="I15" i="39"/>
  <c r="E15" i="39"/>
  <c r="E12" i="39"/>
  <c r="C18" i="39"/>
  <c r="B12" i="39"/>
  <c r="AP9" i="39"/>
  <c r="AP8" i="39" s="1"/>
  <c r="AO9" i="39"/>
  <c r="AO8" i="39" s="1"/>
  <c r="AN9" i="39"/>
  <c r="AN8" i="39" s="1"/>
  <c r="AM9" i="39"/>
  <c r="AL9" i="39"/>
  <c r="AL8" i="39" s="1"/>
  <c r="AK9" i="39"/>
  <c r="AK8" i="39" s="1"/>
  <c r="AJ9" i="39"/>
  <c r="AJ8" i="39" s="1"/>
  <c r="AI9" i="39"/>
  <c r="AH9" i="39"/>
  <c r="AH8" i="39" s="1"/>
  <c r="AG9" i="39"/>
  <c r="AG8" i="39" s="1"/>
  <c r="AF9" i="39"/>
  <c r="AF8" i="39" s="1"/>
  <c r="AE9" i="39"/>
  <c r="AD9" i="39"/>
  <c r="AD8" i="39" s="1"/>
  <c r="AC9" i="39"/>
  <c r="AB9" i="39"/>
  <c r="AB8" i="39" s="1"/>
  <c r="AA9" i="39"/>
  <c r="Z9" i="39"/>
  <c r="Z8" i="39" s="1"/>
  <c r="Y9" i="39"/>
  <c r="Y8" i="39" s="1"/>
  <c r="X9" i="39"/>
  <c r="X8" i="39" s="1"/>
  <c r="W9" i="39"/>
  <c r="V9" i="39"/>
  <c r="V8" i="39" s="1"/>
  <c r="U9" i="39"/>
  <c r="U8" i="39" s="1"/>
  <c r="T9" i="39"/>
  <c r="T8" i="39" s="1"/>
  <c r="S9" i="39"/>
  <c r="R9" i="39"/>
  <c r="R8" i="39" s="1"/>
  <c r="Q9" i="39"/>
  <c r="Q8" i="39" s="1"/>
  <c r="P9" i="39"/>
  <c r="P8" i="39" s="1"/>
  <c r="O9" i="39"/>
  <c r="N9" i="39"/>
  <c r="N8" i="39" s="1"/>
  <c r="M9" i="39"/>
  <c r="M8" i="39" s="1"/>
  <c r="L9" i="39"/>
  <c r="L8" i="39" s="1"/>
  <c r="K9" i="39"/>
  <c r="K8" i="39" s="1"/>
  <c r="J9" i="39"/>
  <c r="J8" i="39" s="1"/>
  <c r="I9" i="39"/>
  <c r="I8" i="39" s="1"/>
  <c r="H9" i="39"/>
  <c r="H8" i="39" s="1"/>
  <c r="B9" i="39"/>
  <c r="B8" i="39" s="1"/>
  <c r="AM8" i="39"/>
  <c r="AI8" i="39"/>
  <c r="AE8" i="39"/>
  <c r="AC8" i="39"/>
  <c r="AA8" i="39"/>
  <c r="W8" i="39"/>
  <c r="S8" i="39"/>
  <c r="O8" i="39"/>
  <c r="F83" i="39" l="1"/>
  <c r="F127" i="39"/>
  <c r="Z189" i="39"/>
  <c r="AB189" i="39"/>
  <c r="AD189" i="39"/>
  <c r="AF189" i="39"/>
  <c r="AH189" i="39"/>
  <c r="AJ189" i="39"/>
  <c r="AL189" i="39"/>
  <c r="AN189" i="39"/>
  <c r="AP189" i="39"/>
  <c r="C133" i="39"/>
  <c r="O133" i="39"/>
  <c r="O187" i="39" s="1"/>
  <c r="F133" i="39"/>
  <c r="H133" i="39"/>
  <c r="J133" i="39"/>
  <c r="N133" i="39"/>
  <c r="P133" i="39"/>
  <c r="T133" i="39"/>
  <c r="V133" i="39"/>
  <c r="X133" i="39"/>
  <c r="Z133" i="39"/>
  <c r="AB133" i="39"/>
  <c r="AD133" i="39"/>
  <c r="AF133" i="39"/>
  <c r="AH133" i="39"/>
  <c r="AJ133" i="39"/>
  <c r="AL133" i="39"/>
  <c r="AN133" i="39"/>
  <c r="AP133" i="39"/>
  <c r="B137" i="39"/>
  <c r="E137" i="39"/>
  <c r="D137" i="39" s="1"/>
  <c r="K141" i="39"/>
  <c r="M141" i="39"/>
  <c r="O141" i="39"/>
  <c r="Q141" i="39"/>
  <c r="S141" i="39"/>
  <c r="U141" i="39"/>
  <c r="W141" i="39"/>
  <c r="Y141" i="39"/>
  <c r="AA189" i="39"/>
  <c r="AC189" i="39"/>
  <c r="AE189" i="39"/>
  <c r="AG189" i="39"/>
  <c r="AI189" i="39"/>
  <c r="AK189" i="39"/>
  <c r="AM189" i="39"/>
  <c r="AO189" i="39"/>
  <c r="E64" i="39"/>
  <c r="I121" i="39"/>
  <c r="G127" i="39"/>
  <c r="L133" i="39"/>
  <c r="L187" i="39" s="1"/>
  <c r="R133" i="39"/>
  <c r="R187" i="39" s="1"/>
  <c r="H181" i="39"/>
  <c r="AA141" i="39"/>
  <c r="G147" i="39"/>
  <c r="G150" i="39"/>
  <c r="F15" i="39"/>
  <c r="E26" i="39"/>
  <c r="F26" i="39" s="1"/>
  <c r="C144" i="39"/>
  <c r="C156" i="39" s="1"/>
  <c r="C153" i="39" s="1"/>
  <c r="E50" i="39"/>
  <c r="G50" i="39" s="1"/>
  <c r="G47" i="39" s="1"/>
  <c r="C47" i="39"/>
  <c r="B136" i="39"/>
  <c r="B133" i="39" s="1"/>
  <c r="C141" i="39"/>
  <c r="Z141" i="39"/>
  <c r="AB141" i="39"/>
  <c r="B144" i="39"/>
  <c r="E144" i="39"/>
  <c r="G144" i="39" s="1"/>
  <c r="G156" i="39" s="1"/>
  <c r="G153" i="39" s="1"/>
  <c r="Y169" i="39"/>
  <c r="Y175" i="39" s="1"/>
  <c r="Y181" i="39" s="1"/>
  <c r="B124" i="39"/>
  <c r="B121" i="39" s="1"/>
  <c r="E124" i="39"/>
  <c r="G124" i="39" s="1"/>
  <c r="G137" i="39" s="1"/>
  <c r="F130" i="39"/>
  <c r="C121" i="39"/>
  <c r="H121" i="39"/>
  <c r="H167" i="39" s="1"/>
  <c r="H173" i="39" s="1"/>
  <c r="J121" i="39"/>
  <c r="E136" i="39"/>
  <c r="D136" i="39" s="1"/>
  <c r="D133" i="39" s="1"/>
  <c r="B74" i="39"/>
  <c r="B71" i="39" s="1"/>
  <c r="C74" i="39"/>
  <c r="C71" i="39" s="1"/>
  <c r="F110" i="39"/>
  <c r="F107" i="39" s="1"/>
  <c r="G104" i="39"/>
  <c r="G101" i="39" s="1"/>
  <c r="F98" i="39"/>
  <c r="F95" i="39" s="1"/>
  <c r="I116" i="39"/>
  <c r="I162" i="39" s="1"/>
  <c r="I159" i="39" s="1"/>
  <c r="K116" i="39"/>
  <c r="K162" i="39" s="1"/>
  <c r="K159" i="39" s="1"/>
  <c r="M116" i="39"/>
  <c r="M113" i="39" s="1"/>
  <c r="E74" i="39"/>
  <c r="F74" i="39" s="1"/>
  <c r="E77" i="39"/>
  <c r="G77" i="39" s="1"/>
  <c r="B80" i="39"/>
  <c r="B77" i="39" s="1"/>
  <c r="E80" i="39"/>
  <c r="D80" i="39" s="1"/>
  <c r="D77" i="39" s="1"/>
  <c r="G92" i="39"/>
  <c r="G89" i="39" s="1"/>
  <c r="J116" i="39"/>
  <c r="J113" i="39" s="1"/>
  <c r="J71" i="39"/>
  <c r="G83" i="39"/>
  <c r="F86" i="39"/>
  <c r="B50" i="39"/>
  <c r="B47" i="39" s="1"/>
  <c r="F62" i="39"/>
  <c r="F59" i="39" s="1"/>
  <c r="E47" i="39"/>
  <c r="G56" i="39"/>
  <c r="G53" i="39" s="1"/>
  <c r="AP116" i="39"/>
  <c r="AP187" i="39" s="1"/>
  <c r="AP23" i="39"/>
  <c r="N116" i="39"/>
  <c r="N113" i="39" s="1"/>
  <c r="P116" i="39"/>
  <c r="P162" i="39" s="1"/>
  <c r="P159" i="39" s="1"/>
  <c r="Q116" i="39"/>
  <c r="Q113" i="39" s="1"/>
  <c r="S116" i="39"/>
  <c r="S113" i="39" s="1"/>
  <c r="F35" i="39"/>
  <c r="G38" i="39"/>
  <c r="G26" i="39"/>
  <c r="W116" i="39"/>
  <c r="W113" i="39" s="1"/>
  <c r="Y116" i="39"/>
  <c r="Y162" i="39" s="1"/>
  <c r="AA116" i="39"/>
  <c r="AA162" i="39" s="1"/>
  <c r="AA159" i="39" s="1"/>
  <c r="AC116" i="39"/>
  <c r="AC113" i="39" s="1"/>
  <c r="AE116" i="39"/>
  <c r="AE187" i="39" s="1"/>
  <c r="AG116" i="39"/>
  <c r="AG162" i="39" s="1"/>
  <c r="AG159" i="39" s="1"/>
  <c r="AI116" i="39"/>
  <c r="AI187" i="39" s="1"/>
  <c r="AK116" i="39"/>
  <c r="AK162" i="39" s="1"/>
  <c r="AK159" i="39" s="1"/>
  <c r="AM116" i="39"/>
  <c r="AM162" i="39" s="1"/>
  <c r="AM159" i="39" s="1"/>
  <c r="AO116" i="39"/>
  <c r="AO113" i="39" s="1"/>
  <c r="G29" i="39"/>
  <c r="F32" i="39"/>
  <c r="T116" i="39"/>
  <c r="T113" i="39" s="1"/>
  <c r="V116" i="39"/>
  <c r="V113" i="39" s="1"/>
  <c r="X116" i="39"/>
  <c r="Z116" i="39"/>
  <c r="AB116" i="39"/>
  <c r="AB162" i="39" s="1"/>
  <c r="AB159" i="39" s="1"/>
  <c r="AD116" i="39"/>
  <c r="AF116" i="39"/>
  <c r="AF113" i="39" s="1"/>
  <c r="AH116" i="39"/>
  <c r="AJ116" i="39"/>
  <c r="AL116" i="39"/>
  <c r="AN116" i="39"/>
  <c r="AN113" i="39" s="1"/>
  <c r="G12" i="39"/>
  <c r="C9" i="39"/>
  <c r="C8" i="39" s="1"/>
  <c r="E9" i="39"/>
  <c r="F12" i="39"/>
  <c r="D12" i="39"/>
  <c r="D9" i="39" s="1"/>
  <c r="D8" i="39" s="1"/>
  <c r="F18" i="39"/>
  <c r="O189" i="39"/>
  <c r="O113" i="39"/>
  <c r="U189" i="39"/>
  <c r="U184" i="39" s="1"/>
  <c r="U113" i="39"/>
  <c r="P113" i="39"/>
  <c r="E133" i="39"/>
  <c r="C15" i="39"/>
  <c r="G15" i="39" s="1"/>
  <c r="I187" i="39"/>
  <c r="I184" i="39" s="1"/>
  <c r="J189" i="39"/>
  <c r="L189" i="39"/>
  <c r="L113" i="39"/>
  <c r="R189" i="39"/>
  <c r="R113" i="39"/>
  <c r="AM113" i="39"/>
  <c r="F9" i="39"/>
  <c r="D18" i="39"/>
  <c r="F29" i="39"/>
  <c r="G32" i="39"/>
  <c r="G35" i="39"/>
  <c r="D38" i="39"/>
  <c r="D35" i="39" s="1"/>
  <c r="F38" i="39"/>
  <c r="F50" i="39"/>
  <c r="F47" i="39" s="1"/>
  <c r="D56" i="39"/>
  <c r="D53" i="39" s="1"/>
  <c r="F56" i="39"/>
  <c r="F53" i="39" s="1"/>
  <c r="G62" i="39"/>
  <c r="G59" i="39" s="1"/>
  <c r="D67" i="39"/>
  <c r="D64" i="39" s="1"/>
  <c r="F67" i="39"/>
  <c r="F64" i="39" s="1"/>
  <c r="G80" i="39"/>
  <c r="G86" i="39"/>
  <c r="D92" i="39"/>
  <c r="D89" i="39" s="1"/>
  <c r="F92" i="39"/>
  <c r="F89" i="39" s="1"/>
  <c r="G98" i="39"/>
  <c r="G95" i="39" s="1"/>
  <c r="D104" i="39"/>
  <c r="D101" i="39" s="1"/>
  <c r="F104" i="39"/>
  <c r="F101" i="39" s="1"/>
  <c r="G110" i="39"/>
  <c r="G107" i="39" s="1"/>
  <c r="H116" i="39"/>
  <c r="H187" i="39" s="1"/>
  <c r="Y118" i="39"/>
  <c r="Y189" i="39" s="1"/>
  <c r="G130" i="39"/>
  <c r="R184" i="39"/>
  <c r="H182" i="39"/>
  <c r="G18" i="39"/>
  <c r="M162" i="39"/>
  <c r="M159" i="39" s="1"/>
  <c r="Y172" i="39"/>
  <c r="Y178" i="39" s="1"/>
  <c r="D32" i="39"/>
  <c r="D29" i="39" s="1"/>
  <c r="D62" i="39"/>
  <c r="D59" i="39" s="1"/>
  <c r="D86" i="39"/>
  <c r="D83" i="39" s="1"/>
  <c r="D98" i="39"/>
  <c r="D95" i="39" s="1"/>
  <c r="D110" i="39"/>
  <c r="D107" i="39" s="1"/>
  <c r="H118" i="39"/>
  <c r="D130" i="39"/>
  <c r="D127" i="39" s="1"/>
  <c r="O184" i="39"/>
  <c r="D150" i="39"/>
  <c r="D147" i="39" s="1"/>
  <c r="F150" i="39"/>
  <c r="T162" i="39" l="1"/>
  <c r="T159" i="39" s="1"/>
  <c r="AP184" i="39"/>
  <c r="E23" i="39"/>
  <c r="F23" i="39" s="1"/>
  <c r="AL187" i="39"/>
  <c r="AL184" i="39" s="1"/>
  <c r="AH187" i="39"/>
  <c r="AH184" i="39" s="1"/>
  <c r="AD187" i="39"/>
  <c r="AD184" i="39" s="1"/>
  <c r="Z187" i="39"/>
  <c r="Z184" i="39" s="1"/>
  <c r="D144" i="39"/>
  <c r="C116" i="39"/>
  <c r="C113" i="39" s="1"/>
  <c r="F124" i="39"/>
  <c r="F137" i="39" s="1"/>
  <c r="D50" i="39"/>
  <c r="D47" i="39" s="1"/>
  <c r="D26" i="39"/>
  <c r="AJ187" i="39"/>
  <c r="AJ184" i="39" s="1"/>
  <c r="X187" i="39"/>
  <c r="X184" i="39" s="1"/>
  <c r="AI184" i="39"/>
  <c r="AE184" i="39"/>
  <c r="H179" i="39"/>
  <c r="L184" i="39"/>
  <c r="P187" i="39"/>
  <c r="P184" i="39" s="1"/>
  <c r="J162" i="39"/>
  <c r="J159" i="39" s="1"/>
  <c r="G74" i="39"/>
  <c r="AA187" i="39"/>
  <c r="AA184" i="39" s="1"/>
  <c r="I113" i="39"/>
  <c r="S187" i="39"/>
  <c r="S184" i="39" s="1"/>
  <c r="Z162" i="39"/>
  <c r="Z159" i="39" s="1"/>
  <c r="K187" i="39"/>
  <c r="K184" i="39" s="1"/>
  <c r="K113" i="39"/>
  <c r="Z113" i="39"/>
  <c r="F80" i="39"/>
  <c r="E121" i="39"/>
  <c r="F121" i="39" s="1"/>
  <c r="C23" i="39"/>
  <c r="F144" i="39"/>
  <c r="F156" i="39" s="1"/>
  <c r="F153" i="39" s="1"/>
  <c r="E141" i="39"/>
  <c r="E156" i="39"/>
  <c r="E153" i="39" s="1"/>
  <c r="B156" i="39"/>
  <c r="B153" i="39" s="1"/>
  <c r="B141" i="39"/>
  <c r="D124" i="39"/>
  <c r="D121" i="39" s="1"/>
  <c r="AE162" i="39"/>
  <c r="AE159" i="39" s="1"/>
  <c r="D74" i="39"/>
  <c r="D71" i="39" s="1"/>
  <c r="AJ162" i="39"/>
  <c r="AJ159" i="39" s="1"/>
  <c r="AN162" i="39"/>
  <c r="AN159" i="39" s="1"/>
  <c r="S162" i="39"/>
  <c r="S159" i="39" s="1"/>
  <c r="J187" i="39"/>
  <c r="J184" i="39" s="1"/>
  <c r="W162" i="39"/>
  <c r="W159" i="39" s="1"/>
  <c r="E71" i="39"/>
  <c r="G71" i="39" s="1"/>
  <c r="AA113" i="39"/>
  <c r="AP113" i="39"/>
  <c r="Y187" i="39"/>
  <c r="Y184" i="39" s="1"/>
  <c r="M187" i="39"/>
  <c r="M184" i="39" s="1"/>
  <c r="N162" i="39"/>
  <c r="N159" i="39" s="1"/>
  <c r="V187" i="39"/>
  <c r="V184" i="39" s="1"/>
  <c r="F77" i="39"/>
  <c r="AL162" i="39"/>
  <c r="AL159" i="39" s="1"/>
  <c r="Q162" i="39"/>
  <c r="Q159" i="39" s="1"/>
  <c r="AG113" i="39"/>
  <c r="AL113" i="39"/>
  <c r="AH113" i="39"/>
  <c r="AH162" i="39"/>
  <c r="AH159" i="39" s="1"/>
  <c r="V162" i="39"/>
  <c r="V159" i="39" s="1"/>
  <c r="AC162" i="39"/>
  <c r="AC159" i="39" s="1"/>
  <c r="Q187" i="39"/>
  <c r="Q184" i="39" s="1"/>
  <c r="N187" i="39"/>
  <c r="N184" i="39" s="1"/>
  <c r="AG187" i="39"/>
  <c r="AG184" i="39" s="1"/>
  <c r="AD162" i="39"/>
  <c r="AD159" i="39" s="1"/>
  <c r="AO162" i="39"/>
  <c r="AO159" i="39" s="1"/>
  <c r="AK187" i="39"/>
  <c r="AK184" i="39" s="1"/>
  <c r="AO187" i="39"/>
  <c r="AO184" i="39" s="1"/>
  <c r="AC187" i="39"/>
  <c r="AC184" i="39" s="1"/>
  <c r="AK113" i="39"/>
  <c r="AD113" i="39"/>
  <c r="AP162" i="39"/>
  <c r="AP159" i="39" s="1"/>
  <c r="AF162" i="39"/>
  <c r="AF159" i="39" s="1"/>
  <c r="AM187" i="39"/>
  <c r="AM184" i="39" s="1"/>
  <c r="AI113" i="39"/>
  <c r="AE113" i="39"/>
  <c r="D23" i="39"/>
  <c r="X162" i="39"/>
  <c r="X159" i="39" s="1"/>
  <c r="E116" i="39"/>
  <c r="D116" i="39" s="1"/>
  <c r="AI162" i="39"/>
  <c r="AI159" i="39" s="1"/>
  <c r="AN187" i="39"/>
  <c r="AN184" i="39" s="1"/>
  <c r="AB187" i="39"/>
  <c r="AB184" i="39" s="1"/>
  <c r="AF187" i="39"/>
  <c r="AF184" i="39" s="1"/>
  <c r="W187" i="39"/>
  <c r="W184" i="39" s="1"/>
  <c r="T187" i="39"/>
  <c r="T184" i="39" s="1"/>
  <c r="C187" i="39"/>
  <c r="C162" i="39" s="1"/>
  <c r="C159" i="39" s="1"/>
  <c r="AJ113" i="39"/>
  <c r="AB113" i="39"/>
  <c r="X113" i="39"/>
  <c r="G9" i="39"/>
  <c r="E8" i="39"/>
  <c r="H189" i="39"/>
  <c r="H184" i="39" s="1"/>
  <c r="B118" i="39"/>
  <c r="B189" i="39" s="1"/>
  <c r="Y168" i="39"/>
  <c r="Y174" i="39" s="1"/>
  <c r="Y180" i="39" s="1"/>
  <c r="Y159" i="39"/>
  <c r="Y165" i="39" s="1"/>
  <c r="Y171" i="39" s="1"/>
  <c r="Y177" i="39" s="1"/>
  <c r="Y183" i="39" s="1"/>
  <c r="Y113" i="39"/>
  <c r="E118" i="39"/>
  <c r="E113" i="39" s="1"/>
  <c r="D156" i="39"/>
  <c r="D153" i="39" s="1"/>
  <c r="D141" i="39"/>
  <c r="H113" i="39"/>
  <c r="B116" i="39"/>
  <c r="H162" i="39"/>
  <c r="D15" i="39"/>
  <c r="G23" i="39" l="1"/>
  <c r="G121" i="39"/>
  <c r="F71" i="39"/>
  <c r="E187" i="39"/>
  <c r="E162" i="39" s="1"/>
  <c r="D187" i="39"/>
  <c r="D162" i="39" s="1"/>
  <c r="D159" i="39" s="1"/>
  <c r="G141" i="39"/>
  <c r="F141" i="39"/>
  <c r="G116" i="39"/>
  <c r="C184" i="39"/>
  <c r="F8" i="39"/>
  <c r="G8" i="39"/>
  <c r="H168" i="39"/>
  <c r="H174" i="39" s="1"/>
  <c r="H180" i="39" s="1"/>
  <c r="H159" i="39"/>
  <c r="H165" i="39" s="1"/>
  <c r="H171" i="39" s="1"/>
  <c r="H177" i="39" s="1"/>
  <c r="H183" i="39" s="1"/>
  <c r="B113" i="39"/>
  <c r="F113" i="39" s="1"/>
  <c r="B187" i="39"/>
  <c r="G113" i="39"/>
  <c r="F116" i="39"/>
  <c r="E189" i="39"/>
  <c r="F118" i="39"/>
  <c r="D118" i="39"/>
  <c r="D189" i="39" s="1"/>
  <c r="G118" i="39"/>
  <c r="G187" i="39" l="1"/>
  <c r="E159" i="39"/>
  <c r="G159" i="39" s="1"/>
  <c r="G162" i="39"/>
  <c r="D184" i="39"/>
  <c r="F189" i="39"/>
  <c r="G189" i="39"/>
  <c r="E184" i="39"/>
  <c r="B184" i="39"/>
  <c r="B162" i="39"/>
  <c r="F187" i="39"/>
  <c r="D113" i="39"/>
  <c r="B159" i="39" l="1"/>
  <c r="F159" i="39" s="1"/>
  <c r="F162" i="39"/>
  <c r="F184" i="39"/>
  <c r="G184" i="39"/>
</calcChain>
</file>

<file path=xl/sharedStrings.xml><?xml version="1.0" encoding="utf-8"?>
<sst xmlns="http://schemas.openxmlformats.org/spreadsheetml/2006/main" count="256" uniqueCount="84">
  <si>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</si>
  <si>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</si>
  <si>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</si>
  <si>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</si>
  <si>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</si>
  <si>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</si>
  <si>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</si>
  <si>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</si>
  <si>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</si>
  <si>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</si>
  <si>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</si>
  <si>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</si>
  <si>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</si>
  <si>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</si>
  <si>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</si>
  <si>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</si>
  <si>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</si>
  <si>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</si>
  <si>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</si>
  <si>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</si>
  <si>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</si>
  <si>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</si>
  <si>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</si>
  <si>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</si>
  <si>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</si>
  <si>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</si>
  <si>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том числе</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</si>
  <si>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</si>
  <si>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</si>
  <si>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</si>
  <si>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</si>
  <si>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</si>
  <si>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</si>
  <si>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</si>
  <si>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</si>
  <si>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</si>
  <si>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</si>
  <si>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</si>
  <si>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</si>
  <si>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</si>
  <si>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Проекты, портфели проектов города Когалыма:</t>
  </si>
  <si>
    <t>в том числе инвестиции в объекты муниципальной собственности</t>
  </si>
  <si>
    <t>Прочие расходы</t>
  </si>
  <si>
    <t>И.А.Цыганкова, тел. 93-790</t>
  </si>
  <si>
    <t>Директор МКУ "УЖКХ города Когалыма"</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</si>
  <si>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</si>
  <si>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</si>
  <si>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</si>
  <si>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Э.Н.Голубцов</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</si>
  <si>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</si>
  <si>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</si>
  <si>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</si>
  <si>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</si>
  <si>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</si>
  <si>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</si>
  <si>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</si>
  <si>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</si>
  <si>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</si>
  <si>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</si>
  <si>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Отчет о ходе реализации муниципальной программы «Развитие транспортной системы города Когалыма» по состоянию на 01.02.2023</t>
  </si>
  <si>
    <t>План на
 2023 год, тыс.руб.</t>
  </si>
  <si>
    <t>План на 01.02.2023</t>
  </si>
  <si>
    <t>Профинансировано на 01.02.2023</t>
  </si>
  <si>
    <t>Кассовый расход на 01.02.2023</t>
  </si>
  <si>
    <t>2.1. Строительство, реконструкция, капитальный ремонт и ремонт автомобильных дорог общего  пользования местного значения (II, 1)</t>
  </si>
  <si>
    <t>2.2. Строительство, реконструкция, капитальный ремонт, ремонт сетей наружного освещения автомобильных дорог общего пользования местного значения (2)</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</si>
  <si>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</si>
  <si>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</si>
  <si>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</si>
  <si>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2.3. Обеспечение функционирования сети автомобильных дорог общего пользования местного значения (3, 4, 5, 6)</t>
  </si>
  <si>
    <t>2.3.4. Выполнение мероприятий по актуализации программы комплексного развития транспортной инфраструктуры города Когалыма</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</si>
  <si>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(7)</t>
  </si>
  <si>
    <r>
      <rPr>
        <b/>
        <sz val="14"/>
        <color theme="1"/>
        <rFont val="Times New Roman"/>
        <family val="1"/>
        <charset val="204"/>
      </rPr>
      <t>МУ "УКС г.Когалыма":</t>
    </r>
    <r>
      <rPr>
        <sz val="14"/>
        <color theme="1"/>
        <rFont val="Times New Roman"/>
        <family val="1"/>
        <charset val="204"/>
      </rPr>
      <t xml:space="preserve">
Планируется 32 470,40 тыс. руб. направить на исполнение доли софинансирования бюджетом города Когалыма реконструкции развязки Восточной (проспект Нефтяников, улица Ноябрьская) и капитального ремонта объекта «Путепровод на км 0+468 автодороги Повховское шоссе в городе Когалыме». После чего на остаток средств будут опредены приоритетные участки автомобильных дорог подлежащие ремонту.</t>
    </r>
  </si>
  <si>
    <t>2.1.3. Реконструкция участков автомобильных дорог улица Дорожников и улица Романтиков (в том числе ПИР)</t>
  </si>
  <si>
    <r>
      <rPr>
        <b/>
        <sz val="14"/>
        <color theme="1"/>
        <rFont val="Times New Roman"/>
        <family val="1"/>
        <charset val="204"/>
      </rPr>
      <t>МУ "УКС г.Когалыма":</t>
    </r>
    <r>
      <rPr>
        <sz val="14"/>
        <color theme="1"/>
        <rFont val="Times New Roman"/>
        <family val="1"/>
        <charset val="204"/>
      </rPr>
      <t xml:space="preserve">
Заключение контракта планируется после подписания контракта на ремонт автомобильных дорог.</t>
    </r>
  </si>
  <si>
    <r>
      <rPr>
        <b/>
        <sz val="14"/>
        <color theme="1"/>
        <rFont val="Times New Roman"/>
        <family val="1"/>
        <charset val="204"/>
      </rPr>
      <t>МУ "УКС г.Когалыма":</t>
    </r>
    <r>
      <rPr>
        <sz val="14"/>
        <color theme="1"/>
        <rFont val="Times New Roman"/>
        <family val="1"/>
        <charset val="204"/>
      </rPr>
      <t xml:space="preserve">
Заключен МК от 09.09.2022 на выполнение проектно-изыскательских работ. Цена контракта 4 540,54 тыс. руб., срок окончания работ - 06.12.2022, ведется выполнение работ.</t>
    </r>
  </si>
  <si>
    <r>
      <rPr>
        <b/>
        <sz val="14"/>
        <color theme="1"/>
        <rFont val="Times New Roman"/>
        <family val="1"/>
        <charset val="204"/>
      </rPr>
      <t>МУ "УКС г.Когалыма":</t>
    </r>
    <r>
      <rPr>
        <sz val="14"/>
        <color theme="1"/>
        <rFont val="Times New Roman"/>
        <family val="1"/>
        <charset val="204"/>
      </rPr>
      <t xml:space="preserve">
ведется подготовка аукционной документации</t>
    </r>
  </si>
  <si>
    <r>
      <rPr>
        <b/>
        <sz val="14"/>
        <color theme="1"/>
        <rFont val="Times New Roman"/>
        <family val="1"/>
        <charset val="204"/>
      </rPr>
      <t>МУ "УКС г.Когалыма":</t>
    </r>
    <r>
      <rPr>
        <sz val="14"/>
        <color theme="1"/>
        <rFont val="Times New Roman"/>
        <family val="1"/>
        <charset val="204"/>
      </rPr>
      <t xml:space="preserve">
Заключен МК от 26.01.2023 на корректировку проекта. Цена контракта 394,33 тыс. руб., срок окончания выполнения работ 20.03.2023, ведется выполнение работ. </t>
    </r>
  </si>
  <si>
    <r>
      <rPr>
        <b/>
        <sz val="14"/>
        <color theme="1"/>
        <rFont val="Times New Roman"/>
        <family val="1"/>
        <charset val="204"/>
      </rPr>
      <t>МУ "УКС г.Когалыма":</t>
    </r>
    <r>
      <rPr>
        <sz val="14"/>
        <color theme="1"/>
        <rFont val="Times New Roman"/>
        <family val="1"/>
        <charset val="204"/>
      </rPr>
      <t xml:space="preserve">
Заключен МК от 26.01.2023 на корректировку проекта. Цена контракта 299,12 тыс. руб., срок окончания выполнения работ 20.03.2023, ведется выполнение работ. </t>
    </r>
  </si>
  <si>
    <r>
      <rPr>
        <b/>
        <sz val="14"/>
        <color theme="1"/>
        <rFont val="Times New Roman"/>
        <family val="1"/>
        <charset val="204"/>
      </rPr>
      <t>МКУ "УЖКХ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t>
    </r>
  </si>
  <si>
    <r>
      <rPr>
        <b/>
        <sz val="14"/>
        <color theme="1"/>
        <rFont val="Times New Roman"/>
        <family val="1"/>
        <charset val="204"/>
      </rPr>
      <t>МКУ "УЖКХ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t>
    </r>
  </si>
  <si>
    <r>
      <rPr>
        <b/>
        <sz val="14"/>
        <color theme="1"/>
        <rFont val="Times New Roman"/>
        <family val="1"/>
        <charset val="204"/>
      </rPr>
      <t>МКУ "УЖКХ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t>
    </r>
  </si>
  <si>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</si>
  <si>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r>
      <rPr>
        <b/>
        <sz val="14"/>
        <rFont val="Times New Roman"/>
        <family val="1"/>
        <charset val="204"/>
      </rPr>
      <t>МБУ "КСАТ":</t>
    </r>
    <r>
      <rPr>
        <sz val="14"/>
        <rFont val="Times New Roman"/>
        <family val="1"/>
        <charset val="204"/>
      </rPr>
      <t xml:space="preserve">
Отклонение от плана составляет  12 349,66 тыс. руб. в том числе:
1. 1 316,43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1 403,31 тыс. руб.  -неисполнение субсидии по статье начисления на оплату труда возникло в связи с оплатой страховых взносов в феврале 2023 г.
3. 4,31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911,5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78,18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129,07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23,48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751,87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5 742,85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1 851,06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2023 г  и транспортного налога (согласно декларации)
11. 8,33 тыс. руб. неисполнение по статье расходов  пособий по уходу за ребенком инвалидом, оплата  произведена по факту предоставленных документов
12.  69,27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60,0 тыс. руб. неисполнение субсидии по статье  расходов на приобретение мягкого инвентаря, оплата будет произведена по факту поставки товара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</si>
</sst>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46">
    <xf numFmtId="0" fontId="0" fillId="0" borderId="0" xfId="0"/>
    <xf numFmtId="0" fontId="11" fillId="0" borderId="0" xfId="17" applyFont="1"/>
    <xf numFmtId="0" fontId="11" fillId="0" borderId="0" xfId="17" applyFont="1" applyAlignment="1">
      <alignment horizontal="center"/>
    </xf>
    <xf numFmtId="0" fontId="11" fillId="0" borderId="1" xfId="17" applyFont="1" applyFill="1" applyBorder="1" applyAlignment="1">
      <alignment horizontal="center" vertical="center" wrapText="1"/>
    </xf>
    <xf numFmtId="0" fontId="11" fillId="3" borderId="0" xfId="17" applyFont="1" applyFill="1"/>
    <xf numFmtId="0" fontId="14" fillId="0" borderId="1" xfId="17" applyFont="1" applyFill="1" applyBorder="1" applyAlignment="1">
      <alignment horizontal="left" vertical="top" wrapText="1"/>
    </xf>
    <xf numFmtId="4" fontId="14" fillId="0" borderId="1" xfId="17" applyNumberFormat="1" applyFont="1" applyFill="1" applyBorder="1" applyAlignment="1">
      <alignment horizontal="center" vertical="top" wrapText="1"/>
    </xf>
    <xf numFmtId="0" fontId="11" fillId="0" borderId="1" xfId="17" applyFont="1" applyFill="1" applyBorder="1" applyAlignment="1">
      <alignment horizontal="left" vertical="top" wrapText="1"/>
    </xf>
    <xf numFmtId="168" fontId="11" fillId="0"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wrapText="1"/>
    </xf>
    <xf numFmtId="0" fontId="11" fillId="3" borderId="1" xfId="17" applyFont="1" applyFill="1" applyBorder="1"/>
    <xf numFmtId="0" fontId="11" fillId="0" borderId="1" xfId="17" applyFont="1" applyFill="1" applyBorder="1"/>
    <xf numFmtId="0" fontId="11" fillId="0" borderId="1" xfId="17" applyFont="1" applyFill="1" applyBorder="1" applyAlignment="1">
      <alignment horizontal="left" vertical="center" wrapText="1"/>
    </xf>
    <xf numFmtId="0" fontId="13" fillId="0" borderId="1" xfId="17" applyFont="1" applyFill="1" applyBorder="1" applyAlignment="1">
      <alignment horizontal="left" vertical="center" wrapText="1"/>
    </xf>
    <xf numFmtId="168" fontId="13" fillId="0" borderId="1" xfId="17" applyNumberFormat="1" applyFont="1" applyFill="1" applyBorder="1" applyAlignment="1">
      <alignment horizontal="center" vertical="center" wrapText="1"/>
    </xf>
    <xf numFmtId="4" fontId="13" fillId="0" borderId="1" xfId="17" applyNumberFormat="1" applyFont="1" applyFill="1" applyBorder="1" applyAlignment="1">
      <alignment horizontal="center" vertical="center" wrapText="1"/>
    </xf>
    <xf numFmtId="0" fontId="13" fillId="3" borderId="1" xfId="17" applyFont="1" applyFill="1" applyBorder="1"/>
    <xf numFmtId="0" fontId="13" fillId="0" borderId="1" xfId="17" applyFont="1" applyFill="1" applyBorder="1"/>
    <xf numFmtId="0" fontId="13" fillId="3" borderId="0" xfId="17" applyFont="1" applyFill="1"/>
    <xf numFmtId="168" fontId="14" fillId="0" borderId="1" xfId="17" applyNumberFormat="1" applyFont="1" applyFill="1" applyBorder="1" applyAlignment="1">
      <alignment horizontal="center" vertical="center" wrapText="1"/>
    </xf>
    <xf numFmtId="0" fontId="14" fillId="3" borderId="0" xfId="17" applyFont="1" applyFill="1"/>
    <xf numFmtId="4" fontId="11" fillId="0" borderId="1" xfId="17" applyNumberFormat="1" applyFont="1" applyFill="1" applyBorder="1" applyAlignment="1">
      <alignment horizontal="center"/>
    </xf>
    <xf numFmtId="0" fontId="11" fillId="0" borderId="1" xfId="17" applyFont="1" applyFill="1" applyBorder="1" applyAlignment="1">
      <alignment horizontal="center"/>
    </xf>
    <xf numFmtId="4" fontId="11" fillId="2" borderId="1" xfId="17" applyNumberFormat="1" applyFont="1" applyFill="1" applyBorder="1" applyAlignment="1">
      <alignment horizontal="center" vertical="center" wrapText="1"/>
    </xf>
    <xf numFmtId="4" fontId="14" fillId="2" borderId="1" xfId="17" applyNumberFormat="1" applyFont="1" applyFill="1" applyBorder="1" applyAlignment="1">
      <alignment horizontal="center" vertical="center" wrapText="1"/>
    </xf>
    <xf numFmtId="4" fontId="11" fillId="0" borderId="1" xfId="17" applyNumberFormat="1" applyFont="1" applyFill="1" applyBorder="1" applyAlignment="1">
      <alignment horizontal="center" vertical="center"/>
    </xf>
    <xf numFmtId="0" fontId="11" fillId="0" borderId="1" xfId="17" applyFont="1" applyFill="1" applyBorder="1" applyAlignment="1">
      <alignment horizontal="center" vertical="center"/>
    </xf>
    <xf numFmtId="0" fontId="13" fillId="3" borderId="1" xfId="17" applyFont="1" applyFill="1" applyBorder="1" applyAlignment="1">
      <alignment horizontal="center" vertical="center"/>
    </xf>
    <xf numFmtId="0" fontId="13" fillId="0" borderId="1" xfId="17" applyFont="1" applyFill="1" applyBorder="1" applyAlignment="1">
      <alignment horizontal="center" vertical="center"/>
    </xf>
    <xf numFmtId="0" fontId="11" fillId="3" borderId="1" xfId="17" applyFont="1" applyFill="1" applyBorder="1" applyAlignment="1">
      <alignment horizontal="center"/>
    </xf>
    <xf numFmtId="4" fontId="14" fillId="0" borderId="1" xfId="17" applyNumberFormat="1" applyFont="1" applyFill="1" applyBorder="1" applyAlignment="1">
      <alignment horizontal="center" vertical="center" wrapText="1"/>
    </xf>
    <xf numFmtId="0" fontId="14" fillId="0" borderId="0" xfId="17" applyFont="1"/>
    <xf numFmtId="0" fontId="11" fillId="0" borderId="1" xfId="17" applyFont="1" applyBorder="1"/>
    <xf numFmtId="0" fontId="14" fillId="0" borderId="1" xfId="17" applyFont="1" applyBorder="1"/>
    <xf numFmtId="0" fontId="15" fillId="0" borderId="1" xfId="17" applyFont="1" applyFill="1" applyBorder="1" applyAlignment="1">
      <alignment horizontal="left" vertical="center" wrapText="1"/>
    </xf>
    <xf numFmtId="0" fontId="14" fillId="0" borderId="1" xfId="17" applyFont="1" applyBorder="1" applyAlignment="1">
      <alignment wrapText="1"/>
    </xf>
    <xf numFmtId="0" fontId="11" fillId="0" borderId="0" xfId="17" applyFont="1" applyFill="1" applyBorder="1" applyAlignment="1">
      <alignment horizontal="left" vertical="center" wrapText="1"/>
    </xf>
    <xf numFmtId="0" fontId="11" fillId="2" borderId="1" xfId="17" applyFont="1" applyFill="1" applyBorder="1"/>
    <xf numFmtId="0" fontId="13" fillId="2" borderId="1" xfId="17" applyFont="1" applyFill="1" applyBorder="1"/>
    <xf numFmtId="0" fontId="11" fillId="2" borderId="1" xfId="17" applyFont="1" applyFill="1" applyBorder="1" applyAlignment="1">
      <alignment horizontal="center"/>
    </xf>
    <xf numFmtId="0" fontId="11" fillId="2" borderId="1" xfId="17" applyFont="1" applyFill="1" applyBorder="1" applyAlignment="1">
      <alignment horizontal="center" vertical="center"/>
    </xf>
    <xf numFmtId="4" fontId="11" fillId="2" borderId="1" xfId="17" applyNumberFormat="1" applyFont="1" applyFill="1" applyBorder="1" applyAlignment="1">
      <alignment horizontal="center"/>
    </xf>
    <xf numFmtId="0" fontId="11" fillId="0" borderId="0" xfId="17" applyFont="1" applyAlignment="1"/>
    <xf numFmtId="0" fontId="11" fillId="0" borderId="8" xfId="17" applyFont="1" applyBorder="1"/>
    <xf numFmtId="4" fontId="11" fillId="3" borderId="1" xfId="17" applyNumberFormat="1" applyFont="1" applyFill="1" applyBorder="1" applyAlignment="1">
      <alignment horizontal="center"/>
    </xf>
    <xf numFmtId="0" fontId="14" fillId="0" borderId="1" xfId="17" applyFont="1" applyBorder="1" applyAlignment="1">
      <alignment horizontal="center" vertical="center" wrapText="1"/>
    </xf>
    <xf numFmtId="0" fontId="11" fillId="2" borderId="1" xfId="17" applyFont="1" applyFill="1" applyBorder="1" applyAlignment="1">
      <alignment horizontal="center" vertical="center" wrapText="1"/>
    </xf>
    <xf numFmtId="0" fontId="21" fillId="4" borderId="3" xfId="0" applyFont="1" applyFill="1" applyBorder="1" applyAlignment="1">
      <alignment horizontal="left" vertical="center" wrapText="1"/>
    </xf>
    <xf numFmtId="0" fontId="0" fillId="4" borderId="0" xfId="0" applyFill="1"/>
    <xf numFmtId="4" fontId="14" fillId="5" borderId="1" xfId="17" applyNumberFormat="1" applyFont="1" applyFill="1" applyBorder="1" applyAlignment="1">
      <alignment horizontal="center" vertical="center" wrapText="1"/>
    </xf>
    <xf numFmtId="0" fontId="14" fillId="5" borderId="1" xfId="17" applyFont="1" applyFill="1" applyBorder="1" applyAlignment="1">
      <alignment horizontal="left" vertical="center" wrapText="1"/>
    </xf>
    <xf numFmtId="4" fontId="22" fillId="0" borderId="1" xfId="0" applyNumberFormat="1" applyFont="1" applyBorder="1" applyAlignment="1">
      <alignment horizontal="center" vertical="center"/>
    </xf>
    <xf numFmtId="4" fontId="11" fillId="6" borderId="1" xfId="17" applyNumberFormat="1" applyFont="1" applyFill="1" applyBorder="1" applyAlignment="1">
      <alignment horizontal="center" vertical="center" wrapText="1"/>
    </xf>
    <xf numFmtId="168" fontId="11" fillId="6" borderId="1" xfId="17" applyNumberFormat="1" applyFont="1" applyFill="1" applyBorder="1" applyAlignment="1">
      <alignment horizontal="center" vertical="center" wrapText="1"/>
    </xf>
    <xf numFmtId="168" fontId="14" fillId="5" borderId="1" xfId="17" applyNumberFormat="1" applyFont="1" applyFill="1" applyBorder="1" applyAlignment="1">
      <alignment horizontal="center" vertical="center" wrapText="1"/>
    </xf>
    <xf numFmtId="0" fontId="23" fillId="6" borderId="1" xfId="17" applyFont="1" applyFill="1" applyBorder="1" applyAlignment="1">
      <alignment horizontal="left" vertical="center" wrapText="1"/>
    </xf>
    <xf numFmtId="4" fontId="23" fillId="6" borderId="1" xfId="17" applyNumberFormat="1" applyFont="1" applyFill="1" applyBorder="1" applyAlignment="1">
      <alignment horizontal="center" vertical="center" wrapText="1"/>
    </xf>
    <xf numFmtId="0" fontId="23" fillId="3" borderId="0" xfId="17" applyFont="1" applyFill="1"/>
    <xf numFmtId="0" fontId="23" fillId="0" borderId="1" xfId="17" applyFont="1" applyFill="1" applyBorder="1" applyAlignment="1">
      <alignment horizontal="left" vertical="center" wrapText="1"/>
    </xf>
    <xf numFmtId="4" fontId="23" fillId="0" borderId="1" xfId="17" applyNumberFormat="1" applyFont="1" applyFill="1" applyBorder="1" applyAlignment="1">
      <alignment horizontal="center" vertical="center" wrapText="1"/>
    </xf>
    <xf numFmtId="0" fontId="23" fillId="3" borderId="1" xfId="17" applyFont="1" applyFill="1" applyBorder="1"/>
    <xf numFmtId="0" fontId="23" fillId="2" borderId="1" xfId="17" applyFont="1" applyFill="1" applyBorder="1"/>
    <xf numFmtId="0" fontId="23" fillId="0" borderId="1" xfId="17" applyFont="1" applyFill="1" applyBorder="1"/>
    <xf numFmtId="168" fontId="23" fillId="0" borderId="1" xfId="17" applyNumberFormat="1" applyFont="1" applyFill="1" applyBorder="1" applyAlignment="1">
      <alignment horizontal="center" vertical="center" wrapText="1"/>
    </xf>
    <xf numFmtId="0" fontId="23" fillId="3" borderId="1" xfId="17" applyFont="1" applyFill="1" applyBorder="1" applyAlignment="1">
      <alignment horizontal="center"/>
    </xf>
    <xf numFmtId="0" fontId="23" fillId="2" borderId="1" xfId="17" applyFont="1" applyFill="1" applyBorder="1" applyAlignment="1">
      <alignment horizontal="center"/>
    </xf>
    <xf numFmtId="0" fontId="23" fillId="0" borderId="1" xfId="17" applyFont="1" applyFill="1" applyBorder="1" applyAlignment="1">
      <alignment horizontal="center"/>
    </xf>
    <xf numFmtId="0" fontId="26" fillId="0" borderId="1" xfId="17" applyFont="1" applyFill="1" applyBorder="1" applyAlignment="1">
      <alignment horizontal="left" vertical="center" wrapText="1"/>
    </xf>
    <xf numFmtId="168" fontId="26" fillId="0" borderId="1" xfId="17" applyNumberFormat="1" applyFont="1" applyFill="1" applyBorder="1" applyAlignment="1">
      <alignment horizontal="center" vertical="center" wrapText="1"/>
    </xf>
    <xf numFmtId="4" fontId="26" fillId="0" borderId="1" xfId="17" applyNumberFormat="1" applyFont="1" applyFill="1" applyBorder="1" applyAlignment="1">
      <alignment horizontal="center" vertical="center" wrapText="1"/>
    </xf>
    <xf numFmtId="0" fontId="26" fillId="3" borderId="1" xfId="17" applyFont="1" applyFill="1" applyBorder="1"/>
    <xf numFmtId="0" fontId="26" fillId="2" borderId="1" xfId="17" applyFont="1" applyFill="1" applyBorder="1"/>
    <xf numFmtId="0" fontId="26" fillId="0" borderId="1" xfId="17" applyFont="1" applyFill="1" applyBorder="1"/>
    <xf numFmtId="0" fontId="26" fillId="3" borderId="0" xfId="17" applyFont="1" applyFill="1"/>
    <xf numFmtId="0" fontId="14" fillId="4" borderId="1" xfId="17" applyFont="1" applyFill="1" applyBorder="1" applyAlignment="1">
      <alignment horizontal="left" vertical="center" wrapText="1"/>
    </xf>
    <xf numFmtId="4" fontId="14" fillId="4" borderId="1" xfId="17" applyNumberFormat="1" applyFont="1" applyFill="1" applyBorder="1" applyAlignment="1">
      <alignment horizontal="center" vertical="center" wrapText="1"/>
    </xf>
    <xf numFmtId="0" fontId="23" fillId="7" borderId="1" xfId="17" applyFont="1" applyFill="1" applyBorder="1"/>
    <xf numFmtId="0" fontId="23" fillId="7" borderId="0" xfId="17" applyFont="1" applyFill="1"/>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8" fillId="7" borderId="1" xfId="17" applyFont="1" applyFill="1" applyBorder="1" applyAlignment="1">
      <alignment horizontal="left" vertical="center" wrapText="1"/>
    </xf>
    <xf numFmtId="0" fontId="11" fillId="7" borderId="1" xfId="17" applyFont="1" applyFill="1" applyBorder="1"/>
    <xf numFmtId="0" fontId="11" fillId="8" borderId="0" xfId="17" applyFont="1" applyFill="1"/>
    <xf numFmtId="0" fontId="14" fillId="7" borderId="1" xfId="17" applyFont="1" applyFill="1" applyBorder="1" applyAlignment="1">
      <alignment horizontal="left" vertical="center" wrapText="1"/>
    </xf>
    <xf numFmtId="4" fontId="14" fillId="7" borderId="1" xfId="17" applyNumberFormat="1" applyFont="1" applyFill="1" applyBorder="1" applyAlignment="1">
      <alignment horizontal="center" vertical="center" wrapText="1"/>
    </xf>
    <xf numFmtId="0" fontId="11" fillId="0" borderId="11" xfId="17" applyFont="1" applyBorder="1"/>
    <xf numFmtId="0" fontId="11" fillId="0" borderId="12" xfId="17" applyFont="1" applyBorder="1"/>
    <xf numFmtId="0" fontId="11" fillId="0" borderId="10" xfId="17" applyFont="1" applyBorder="1"/>
    <xf numFmtId="0" fontId="18" fillId="5" borderId="1" xfId="17" applyFont="1" applyFill="1" applyBorder="1" applyAlignment="1">
      <alignment horizontal="left" vertical="center" wrapText="1"/>
    </xf>
    <xf numFmtId="0" fontId="11" fillId="2" borderId="2" xfId="17" applyFont="1" applyFill="1" applyBorder="1" applyAlignment="1"/>
    <xf numFmtId="0" fontId="11" fillId="2" borderId="3" xfId="17" applyFont="1" applyFill="1" applyBorder="1" applyAlignment="1"/>
    <xf numFmtId="0" fontId="11" fillId="2" borderId="4" xfId="17" applyFont="1" applyFill="1" applyBorder="1" applyAlignment="1"/>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xf numFmtId="0" fontId="20" fillId="4" borderId="6" xfId="17" applyFont="1" applyFill="1" applyBorder="1" applyAlignment="1">
      <alignment horizontal="left" vertical="center" wrapText="1"/>
    </xf>
    <xf numFmtId="0" fontId="11" fillId="0" borderId="0" xfId="17" applyFont="1" applyAlignment="1">
      <alignment horizontal="left"/>
    </xf>
    <xf numFmtId="0" fontId="11" fillId="0" borderId="8" xfId="17" applyFont="1" applyBorder="1" applyAlignment="1">
      <alignment horizontal="center"/>
    </xf>
    <xf numFmtId="0" fontId="20" fillId="7" borderId="5" xfId="17" applyFont="1" applyFill="1" applyBorder="1" applyAlignment="1">
      <alignment horizontal="left" vertical="center" wrapText="1"/>
    </xf>
    <xf numFmtId="0" fontId="20" fillId="7" borderId="6" xfId="17" applyFont="1" applyFill="1" applyBorder="1" applyAlignment="1">
      <alignment horizontal="left" vertical="center" wrapText="1"/>
    </xf>
    <xf numFmtId="0" fontId="20" fillId="7" borderId="7" xfId="17" applyFont="1" applyFill="1" applyBorder="1" applyAlignment="1">
      <alignment horizontal="left" vertical="center" wrapText="1"/>
    </xf>
    <xf numFmtId="0" fontId="14" fillId="2" borderId="2" xfId="17" applyFont="1" applyFill="1" applyBorder="1" applyAlignment="1">
      <alignment horizontal="left" vertical="center" wrapText="1"/>
    </xf>
    <xf numFmtId="0" fontId="11" fillId="2" borderId="3" xfId="17" applyFont="1" applyFill="1" applyBorder="1" applyAlignment="1">
      <alignment horizontal="left" vertical="center" wrapText="1"/>
    </xf>
    <xf numFmtId="0" fontId="11" fillId="2" borderId="4" xfId="17" applyFont="1" applyFill="1" applyBorder="1" applyAlignment="1">
      <alignment horizontal="left" vertical="center" wrapText="1"/>
    </xf>
    <xf numFmtId="0" fontId="11" fillId="2" borderId="2" xfId="17" applyFont="1" applyFill="1" applyBorder="1" applyAlignment="1">
      <alignment horizontal="center"/>
    </xf>
    <xf numFmtId="0" fontId="11" fillId="2" borderId="3" xfId="17" applyFont="1" applyFill="1" applyBorder="1" applyAlignment="1">
      <alignment horizontal="center"/>
    </xf>
    <xf numFmtId="0" fontId="11" fillId="2" borderId="4" xfId="17" applyFont="1" applyFill="1" applyBorder="1" applyAlignment="1">
      <alignment horizontal="center"/>
    </xf>
    <xf numFmtId="0" fontId="28" fillId="2" borderId="2" xfId="17" applyFont="1" applyFill="1" applyBorder="1" applyAlignment="1">
      <alignment horizontal="left" vertical="top" wrapText="1"/>
    </xf>
    <xf numFmtId="0" fontId="21" fillId="2" borderId="3" xfId="17" applyFont="1" applyFill="1" applyBorder="1" applyAlignment="1">
      <alignment horizontal="left" vertical="top"/>
    </xf>
    <xf numFmtId="0" fontId="21" fillId="2" borderId="4" xfId="17" applyFont="1" applyFill="1" applyBorder="1" applyAlignment="1">
      <alignment horizontal="left" vertical="top"/>
    </xf>
    <xf numFmtId="0" fontId="7" fillId="2" borderId="1" xfId="17" applyFont="1" applyFill="1" applyBorder="1" applyAlignment="1">
      <alignment horizontal="left" vertical="center" wrapText="1"/>
    </xf>
    <xf numFmtId="0" fontId="27" fillId="2" borderId="1" xfId="17" applyFont="1" applyFill="1" applyBorder="1" applyAlignment="1">
      <alignment horizontal="left" vertical="center" wrapText="1"/>
    </xf>
    <xf numFmtId="0" fontId="14" fillId="2" borderId="1" xfId="17" applyFont="1" applyFill="1" applyBorder="1" applyAlignment="1">
      <alignment horizontal="left" vertical="center" wrapText="1"/>
    </xf>
    <xf numFmtId="0" fontId="14" fillId="2" borderId="1" xfId="17" applyFont="1" applyFill="1" applyBorder="1" applyAlignment="1">
      <alignment horizontal="left" vertical="center"/>
    </xf>
    <xf numFmtId="0" fontId="21" fillId="2" borderId="2" xfId="17" applyFont="1" applyFill="1" applyBorder="1" applyAlignment="1">
      <alignment horizontal="left" vertical="top" wrapText="1"/>
    </xf>
    <xf numFmtId="0" fontId="11" fillId="2" borderId="2" xfId="17" applyFont="1" applyFill="1" applyBorder="1" applyAlignment="1">
      <alignment horizontal="left" vertical="center" wrapText="1"/>
    </xf>
    <xf numFmtId="0" fontId="11" fillId="2" borderId="3" xfId="17" applyFont="1" applyFill="1" applyBorder="1" applyAlignment="1">
      <alignment horizontal="left" vertical="center"/>
    </xf>
    <xf numFmtId="0" fontId="11" fillId="2" borderId="4" xfId="17" applyFont="1" applyFill="1" applyBorder="1" applyAlignment="1">
      <alignment horizontal="left" vertical="center"/>
    </xf>
    <xf numFmtId="0" fontId="21" fillId="2" borderId="3" xfId="17" applyFont="1" applyFill="1" applyBorder="1" applyAlignment="1">
      <alignment horizontal="left" vertical="top" wrapText="1"/>
    </xf>
    <xf numFmtId="0" fontId="21" fillId="2" borderId="4" xfId="17" applyFont="1" applyFill="1" applyBorder="1" applyAlignment="1">
      <alignment horizontal="left" vertical="top" wrapText="1"/>
    </xf>
    <xf numFmtId="0" fontId="11" fillId="2" borderId="2" xfId="17" applyFont="1" applyFill="1" applyBorder="1" applyAlignment="1">
      <alignment horizontal="center" vertical="center" wrapText="1"/>
    </xf>
    <xf numFmtId="0" fontId="11" fillId="2" borderId="3" xfId="17" applyFont="1" applyFill="1" applyBorder="1" applyAlignment="1">
      <alignment horizontal="center" vertical="center" wrapText="1"/>
    </xf>
    <xf numFmtId="0" fontId="11" fillId="2" borderId="4" xfId="17" applyFont="1" applyFill="1" applyBorder="1" applyAlignment="1">
      <alignment horizontal="center" vertical="center" wrapText="1"/>
    </xf>
    <xf numFmtId="0" fontId="27" fillId="2" borderId="2" xfId="17" applyFont="1" applyFill="1" applyBorder="1" applyAlignment="1">
      <alignment horizontal="left" vertical="center" wrapText="1"/>
    </xf>
    <xf numFmtId="0" fontId="27" fillId="2" borderId="3" xfId="17" applyFont="1" applyFill="1" applyBorder="1" applyAlignment="1">
      <alignment horizontal="left" vertical="center"/>
    </xf>
    <xf numFmtId="0" fontId="27" fillId="2" borderId="4" xfId="17" applyFont="1" applyFill="1" applyBorder="1" applyAlignment="1">
      <alignment horizontal="left" vertical="center"/>
    </xf>
    <xf numFmtId="0" fontId="20" fillId="2" borderId="2" xfId="17" applyFont="1" applyFill="1" applyBorder="1" applyAlignment="1">
      <alignment horizontal="left" vertical="top" wrapText="1"/>
    </xf>
    <xf numFmtId="0" fontId="19" fillId="2" borderId="3" xfId="17" applyFont="1" applyFill="1" applyBorder="1" applyAlignment="1">
      <alignment horizontal="left" vertical="top"/>
    </xf>
    <xf numFmtId="0" fontId="19" fillId="2" borderId="4" xfId="17" applyFont="1" applyFill="1" applyBorder="1" applyAlignment="1">
      <alignment horizontal="left" vertical="top"/>
    </xf>
    <xf numFmtId="165" fontId="7" fillId="0" borderId="5" xfId="17" applyNumberFormat="1" applyFont="1" applyFill="1" applyBorder="1" applyAlignment="1">
      <alignment horizontal="center" vertical="center" wrapText="1"/>
    </xf>
    <xf numFmtId="165" fontId="7" fillId="0" borderId="6" xfId="17" applyNumberFormat="1" applyFont="1" applyFill="1" applyBorder="1" applyAlignment="1">
      <alignment horizontal="center" vertical="center" wrapText="1"/>
    </xf>
    <xf numFmtId="165" fontId="7" fillId="0" borderId="7" xfId="17" applyNumberFormat="1" applyFont="1" applyFill="1" applyBorder="1" applyAlignment="1">
      <alignment horizontal="center" vertical="center" wrapText="1"/>
    </xf>
    <xf numFmtId="165" fontId="7" fillId="0" borderId="1" xfId="17" applyNumberFormat="1" applyFont="1" applyFill="1" applyBorder="1" applyAlignment="1">
      <alignment horizontal="center" vertical="center" wrapText="1"/>
    </xf>
    <xf numFmtId="0" fontId="25" fillId="7" borderId="5" xfId="17" applyFont="1" applyFill="1" applyBorder="1" applyAlignment="1">
      <alignment horizontal="left" vertical="center" wrapText="1"/>
    </xf>
    <xf numFmtId="0" fontId="25" fillId="7" borderId="6" xfId="17" applyFont="1" applyFill="1" applyBorder="1" applyAlignment="1">
      <alignment horizontal="left" vertical="center" wrapText="1"/>
    </xf>
    <xf numFmtId="0" fontId="25" fillId="7" borderId="7" xfId="17" applyFont="1" applyFill="1" applyBorder="1" applyAlignment="1">
      <alignment horizontal="left" vertical="center" wrapText="1"/>
    </xf>
    <xf numFmtId="0" fontId="29" fillId="0" borderId="0" xfId="17" applyFont="1" applyAlignment="1">
      <alignment horizontal="center" vertical="center"/>
    </xf>
    <xf numFmtId="0" fontId="12" fillId="0" borderId="2" xfId="17" applyFont="1" applyBorder="1" applyAlignment="1">
      <alignment horizontal="center" vertical="center" wrapText="1"/>
    </xf>
    <xf numFmtId="0" fontId="12" fillId="0" borderId="4" xfId="17" applyFont="1" applyBorder="1" applyAlignment="1">
      <alignment horizontal="center" vertical="center" wrapText="1"/>
    </xf>
    <xf numFmtId="0" fontId="12" fillId="0" borderId="1" xfId="17" applyFont="1" applyBorder="1" applyAlignment="1">
      <alignment horizontal="center"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5"/>
  <sheetViews>
    <sheetView tabSelected="1" topLeftCell="A6" zoomScale="50" zoomScaleNormal="50" workbookViewId="0">
      <selection activeCell="J114" sqref="J114"/>
    </sheetView>
  </sheetViews>
  <sheetFormatPr defaultColWidth="9.28515625" defaultRowHeight="16.5" x14ac:dyDescent="0.25"/>
  <cols>
    <col min="1" max="1" width="55.28515625" style="1" customWidth="1"/>
    <col min="2" max="2" width="17.28515625" style="1" customWidth="1"/>
    <col min="3" max="3" width="17.140625" style="1" customWidth="1"/>
    <col min="4" max="4" width="14.42578125" style="1" customWidth="1"/>
    <col min="5" max="5" width="15" style="1" customWidth="1"/>
    <col min="6" max="6" width="13.28515625" style="1" customWidth="1"/>
    <col min="7" max="7" width="15.7109375" style="1" customWidth="1"/>
    <col min="8" max="8" width="13.7109375" style="1" customWidth="1"/>
    <col min="9" max="9" width="18.42578125" style="1" hidden="1" customWidth="1"/>
    <col min="10" max="10" width="14.42578125" style="1" customWidth="1"/>
    <col min="11" max="11" width="14.28515625" style="1" customWidth="1"/>
    <col min="12" max="12" width="12.7109375" style="1" hidden="1" customWidth="1"/>
    <col min="13" max="13" width="14.7109375" style="1" customWidth="1"/>
    <col min="14" max="14" width="13.7109375" style="1" customWidth="1"/>
    <col min="15" max="15" width="8.28515625" style="1" hidden="1" customWidth="1"/>
    <col min="16" max="16" width="14.140625" style="1" customWidth="1"/>
    <col min="17" max="17" width="14.28515625" style="1" customWidth="1"/>
    <col min="18" max="18" width="9.28515625" style="1" hidden="1" customWidth="1"/>
    <col min="19" max="19" width="13.7109375" style="1" customWidth="1"/>
    <col min="20" max="20" width="13.5703125" style="1" customWidth="1"/>
    <col min="21" max="21" width="9.28515625" style="1" hidden="1" customWidth="1"/>
    <col min="22" max="22" width="14.85546875" style="1" customWidth="1"/>
    <col min="23" max="23" width="14" style="1" customWidth="1"/>
    <col min="24" max="24" width="9.28515625" style="1" hidden="1" customWidth="1"/>
    <col min="25" max="25" width="13.7109375" style="1" customWidth="1"/>
    <col min="26" max="26" width="14.7109375" style="1" customWidth="1"/>
    <col min="27" max="27" width="9.28515625" style="1" hidden="1" customWidth="1"/>
    <col min="28" max="28" width="13.7109375" style="1" customWidth="1"/>
    <col min="29" max="29" width="14.42578125" style="1" customWidth="1"/>
    <col min="30" max="30" width="9.28515625" style="1" hidden="1" customWidth="1"/>
    <col min="31" max="31" width="15" style="1" customWidth="1"/>
    <col min="32" max="32" width="14.28515625" style="1" customWidth="1"/>
    <col min="33" max="33" width="9.28515625" style="1" hidden="1" customWidth="1"/>
    <col min="34" max="34" width="15.7109375" style="1" customWidth="1"/>
    <col min="35" max="35" width="15" style="1" customWidth="1"/>
    <col min="36" max="36" width="9.28515625" style="1" hidden="1" customWidth="1"/>
    <col min="37" max="37" width="14.28515625" style="1" customWidth="1"/>
    <col min="38" max="38" width="13.7109375" style="1" customWidth="1"/>
    <col min="39" max="39" width="9.28515625" style="1" hidden="1" customWidth="1"/>
    <col min="40" max="41" width="14.7109375" style="1" customWidth="1"/>
    <col min="42" max="42" width="15.28515625" style="1" customWidth="1"/>
    <col min="43" max="43" width="96.85546875" style="1" customWidth="1"/>
    <col min="44" max="16384" width="9.28515625" style="1"/>
  </cols>
  <sheetData>
    <row r="1" spans="1:43" ht="30.75" customHeight="1" x14ac:dyDescent="0.25">
      <c r="A1" s="142" t="s">
        <v>59</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row>
    <row r="2" spans="1:43" ht="18.75" customHeight="1" x14ac:dyDescent="0.25">
      <c r="A2" s="2"/>
      <c r="B2" s="2"/>
      <c r="C2" s="2"/>
      <c r="D2" s="2"/>
      <c r="E2" s="2"/>
      <c r="F2" s="2"/>
      <c r="G2" s="2"/>
      <c r="H2" s="2"/>
    </row>
    <row r="3" spans="1:43" ht="63" customHeight="1" x14ac:dyDescent="0.25">
      <c r="A3" s="143" t="s">
        <v>25</v>
      </c>
      <c r="B3" s="143" t="s">
        <v>60</v>
      </c>
      <c r="C3" s="143" t="s">
        <v>61</v>
      </c>
      <c r="D3" s="143" t="s">
        <v>62</v>
      </c>
      <c r="E3" s="143" t="s">
        <v>63</v>
      </c>
      <c r="F3" s="145" t="s">
        <v>22</v>
      </c>
      <c r="G3" s="145"/>
      <c r="H3" s="135" t="s">
        <v>0</v>
      </c>
      <c r="I3" s="136"/>
      <c r="J3" s="137"/>
      <c r="K3" s="135" t="s">
        <v>1</v>
      </c>
      <c r="L3" s="136"/>
      <c r="M3" s="137"/>
      <c r="N3" s="135" t="s">
        <v>2</v>
      </c>
      <c r="O3" s="136"/>
      <c r="P3" s="137"/>
      <c r="Q3" s="135" t="s">
        <v>3</v>
      </c>
      <c r="R3" s="136"/>
      <c r="S3" s="137"/>
      <c r="T3" s="135" t="s">
        <v>4</v>
      </c>
      <c r="U3" s="136"/>
      <c r="V3" s="137"/>
      <c r="W3" s="135" t="s">
        <v>5</v>
      </c>
      <c r="X3" s="136"/>
      <c r="Y3" s="137"/>
      <c r="Z3" s="135" t="s">
        <v>6</v>
      </c>
      <c r="AA3" s="136"/>
      <c r="AB3" s="137"/>
      <c r="AC3" s="135" t="s">
        <v>7</v>
      </c>
      <c r="AD3" s="136"/>
      <c r="AE3" s="137"/>
      <c r="AF3" s="135" t="s">
        <v>8</v>
      </c>
      <c r="AG3" s="136"/>
      <c r="AH3" s="137"/>
      <c r="AI3" s="135" t="s">
        <v>9</v>
      </c>
      <c r="AJ3" s="136"/>
      <c r="AK3" s="137"/>
      <c r="AL3" s="135" t="s">
        <v>10</v>
      </c>
      <c r="AM3" s="136"/>
      <c r="AN3" s="137"/>
      <c r="AO3" s="138" t="s">
        <v>11</v>
      </c>
      <c r="AP3" s="138"/>
      <c r="AQ3" s="45" t="s">
        <v>12</v>
      </c>
    </row>
    <row r="4" spans="1:43" ht="53.25" customHeight="1" x14ac:dyDescent="0.25">
      <c r="A4" s="144"/>
      <c r="B4" s="144"/>
      <c r="C4" s="144"/>
      <c r="D4" s="144"/>
      <c r="E4" s="144"/>
      <c r="F4" s="99" t="s">
        <v>20</v>
      </c>
      <c r="G4" s="99" t="s">
        <v>13</v>
      </c>
      <c r="H4" s="3" t="s">
        <v>21</v>
      </c>
      <c r="I4" s="3" t="s">
        <v>14</v>
      </c>
      <c r="J4" s="3" t="s">
        <v>19</v>
      </c>
      <c r="K4" s="3" t="s">
        <v>21</v>
      </c>
      <c r="L4" s="3" t="s">
        <v>14</v>
      </c>
      <c r="M4" s="46" t="s">
        <v>19</v>
      </c>
      <c r="N4" s="3" t="s">
        <v>21</v>
      </c>
      <c r="O4" s="3" t="s">
        <v>14</v>
      </c>
      <c r="P4" s="3" t="s">
        <v>19</v>
      </c>
      <c r="Q4" s="3" t="s">
        <v>21</v>
      </c>
      <c r="R4" s="3" t="s">
        <v>14</v>
      </c>
      <c r="S4" s="3" t="s">
        <v>19</v>
      </c>
      <c r="T4" s="3" t="s">
        <v>21</v>
      </c>
      <c r="U4" s="3" t="s">
        <v>14</v>
      </c>
      <c r="V4" s="3" t="s">
        <v>19</v>
      </c>
      <c r="W4" s="3" t="s">
        <v>21</v>
      </c>
      <c r="X4" s="3" t="s">
        <v>14</v>
      </c>
      <c r="Y4" s="3" t="s">
        <v>19</v>
      </c>
      <c r="Z4" s="3" t="s">
        <v>21</v>
      </c>
      <c r="AA4" s="3" t="s">
        <v>14</v>
      </c>
      <c r="AB4" s="3" t="s">
        <v>19</v>
      </c>
      <c r="AC4" s="3" t="s">
        <v>21</v>
      </c>
      <c r="AD4" s="3" t="s">
        <v>14</v>
      </c>
      <c r="AE4" s="3" t="s">
        <v>19</v>
      </c>
      <c r="AF4" s="3" t="s">
        <v>21</v>
      </c>
      <c r="AG4" s="3" t="s">
        <v>14</v>
      </c>
      <c r="AH4" s="3" t="s">
        <v>19</v>
      </c>
      <c r="AI4" s="3" t="s">
        <v>21</v>
      </c>
      <c r="AJ4" s="3" t="s">
        <v>14</v>
      </c>
      <c r="AK4" s="3" t="s">
        <v>19</v>
      </c>
      <c r="AL4" s="3" t="s">
        <v>21</v>
      </c>
      <c r="AM4" s="3" t="s">
        <v>14</v>
      </c>
      <c r="AN4" s="3" t="s">
        <v>19</v>
      </c>
      <c r="AO4" s="3" t="s">
        <v>21</v>
      </c>
      <c r="AP4" s="3" t="s">
        <v>19</v>
      </c>
      <c r="AQ4" s="32"/>
    </row>
    <row r="5" spans="1:43" x14ac:dyDescent="0.25">
      <c r="A5" s="100">
        <v>1</v>
      </c>
      <c r="B5" s="100">
        <v>2</v>
      </c>
      <c r="C5" s="100">
        <v>3</v>
      </c>
      <c r="D5" s="100">
        <v>4</v>
      </c>
      <c r="E5" s="100">
        <v>5</v>
      </c>
      <c r="F5" s="100">
        <v>6</v>
      </c>
      <c r="G5" s="100">
        <v>7</v>
      </c>
      <c r="H5" s="3">
        <v>8</v>
      </c>
      <c r="I5" s="3"/>
      <c r="J5" s="3">
        <v>9</v>
      </c>
      <c r="K5" s="3">
        <v>10</v>
      </c>
      <c r="L5" s="3"/>
      <c r="M5" s="3">
        <v>11</v>
      </c>
      <c r="N5" s="3">
        <v>12</v>
      </c>
      <c r="O5" s="3"/>
      <c r="P5" s="3">
        <v>13</v>
      </c>
      <c r="Q5" s="3">
        <v>14</v>
      </c>
      <c r="R5" s="3"/>
      <c r="S5" s="3">
        <v>15</v>
      </c>
      <c r="T5" s="3">
        <v>16</v>
      </c>
      <c r="U5" s="3"/>
      <c r="V5" s="3">
        <v>17</v>
      </c>
      <c r="W5" s="3">
        <v>18</v>
      </c>
      <c r="X5" s="3"/>
      <c r="Y5" s="3">
        <v>19</v>
      </c>
      <c r="Z5" s="3">
        <v>20</v>
      </c>
      <c r="AA5" s="3"/>
      <c r="AB5" s="3">
        <v>21</v>
      </c>
      <c r="AC5" s="3">
        <v>22</v>
      </c>
      <c r="AD5" s="3"/>
      <c r="AE5" s="3">
        <v>23</v>
      </c>
      <c r="AF5" s="3">
        <v>24</v>
      </c>
      <c r="AG5" s="3"/>
      <c r="AH5" s="3">
        <v>25</v>
      </c>
      <c r="AI5" s="3">
        <v>26</v>
      </c>
      <c r="AJ5" s="3"/>
      <c r="AK5" s="3">
        <v>27</v>
      </c>
      <c r="AL5" s="3">
        <v>28</v>
      </c>
      <c r="AM5" s="3"/>
      <c r="AN5" s="3">
        <v>29</v>
      </c>
      <c r="AO5" s="3">
        <v>30</v>
      </c>
      <c r="AP5" s="3">
        <v>31</v>
      </c>
      <c r="AQ5" s="3">
        <v>32</v>
      </c>
    </row>
    <row r="6" spans="1:43" s="77" customFormat="1" ht="18" customHeight="1" x14ac:dyDescent="0.25">
      <c r="A6" s="139" t="s">
        <v>29</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1"/>
      <c r="AQ6" s="76"/>
    </row>
    <row r="7" spans="1:43" s="85" customFormat="1" ht="20.25" x14ac:dyDescent="0.25">
      <c r="A7" s="78" t="s">
        <v>45</v>
      </c>
      <c r="B7" s="79"/>
      <c r="C7" s="80"/>
      <c r="D7" s="80"/>
      <c r="E7" s="79"/>
      <c r="F7" s="81"/>
      <c r="G7" s="81"/>
      <c r="H7" s="82"/>
      <c r="I7" s="82"/>
      <c r="J7" s="82"/>
      <c r="K7" s="82"/>
      <c r="L7" s="82"/>
      <c r="M7" s="82"/>
      <c r="N7" s="82"/>
      <c r="O7" s="82"/>
      <c r="P7" s="82"/>
      <c r="Q7" s="82"/>
      <c r="R7" s="82"/>
      <c r="S7" s="82"/>
      <c r="T7" s="82"/>
      <c r="U7" s="82"/>
      <c r="V7" s="82"/>
      <c r="W7" s="82"/>
      <c r="X7" s="82"/>
      <c r="Y7" s="82"/>
      <c r="Z7" s="82"/>
      <c r="AA7" s="82"/>
      <c r="AB7" s="82"/>
      <c r="AC7" s="82"/>
      <c r="AD7" s="82"/>
      <c r="AE7" s="83"/>
      <c r="AF7" s="84"/>
      <c r="AH7" s="86"/>
      <c r="AI7" s="86"/>
      <c r="AJ7" s="86"/>
      <c r="AK7" s="86"/>
      <c r="AL7" s="86"/>
      <c r="AM7" s="86"/>
      <c r="AN7" s="86"/>
      <c r="AO7" s="86"/>
      <c r="AP7" s="86"/>
      <c r="AQ7" s="86"/>
    </row>
    <row r="8" spans="1:43" s="20" customFormat="1" ht="67.5" customHeight="1" x14ac:dyDescent="0.25">
      <c r="A8" s="95" t="s">
        <v>46</v>
      </c>
      <c r="B8" s="49">
        <f>B9</f>
        <v>24524.300000000003</v>
      </c>
      <c r="C8" s="49">
        <f>C9</f>
        <v>1821.83</v>
      </c>
      <c r="D8" s="49">
        <f>D9</f>
        <v>1821.83</v>
      </c>
      <c r="E8" s="49">
        <f>E9</f>
        <v>1821.83</v>
      </c>
      <c r="F8" s="49">
        <f>E8/B8*100</f>
        <v>7.4286727857675841</v>
      </c>
      <c r="G8" s="49">
        <f>E8/C8*100</f>
        <v>100</v>
      </c>
      <c r="H8" s="49">
        <f t="shared" ref="H8:AP8" si="0">H9</f>
        <v>1821.83</v>
      </c>
      <c r="I8" s="49">
        <f t="shared" si="0"/>
        <v>0</v>
      </c>
      <c r="J8" s="49">
        <f t="shared" si="0"/>
        <v>1821.83</v>
      </c>
      <c r="K8" s="49">
        <f t="shared" si="0"/>
        <v>2096.3000000000002</v>
      </c>
      <c r="L8" s="49">
        <f t="shared" si="0"/>
        <v>0</v>
      </c>
      <c r="M8" s="49">
        <f t="shared" si="0"/>
        <v>0</v>
      </c>
      <c r="N8" s="49">
        <f t="shared" si="0"/>
        <v>1917.78</v>
      </c>
      <c r="O8" s="49">
        <f t="shared" si="0"/>
        <v>0</v>
      </c>
      <c r="P8" s="49">
        <f t="shared" si="0"/>
        <v>0</v>
      </c>
      <c r="Q8" s="49">
        <f t="shared" si="0"/>
        <v>2082.37</v>
      </c>
      <c r="R8" s="49">
        <f t="shared" si="0"/>
        <v>0</v>
      </c>
      <c r="S8" s="49">
        <f t="shared" si="0"/>
        <v>0</v>
      </c>
      <c r="T8" s="49">
        <f t="shared" si="0"/>
        <v>2013.83</v>
      </c>
      <c r="U8" s="49">
        <f t="shared" si="0"/>
        <v>0</v>
      </c>
      <c r="V8" s="49">
        <f t="shared" si="0"/>
        <v>0</v>
      </c>
      <c r="W8" s="49">
        <f t="shared" si="0"/>
        <v>2080.06</v>
      </c>
      <c r="X8" s="49">
        <f t="shared" si="0"/>
        <v>0</v>
      </c>
      <c r="Y8" s="49">
        <f t="shared" si="0"/>
        <v>0</v>
      </c>
      <c r="Z8" s="49">
        <f t="shared" si="0"/>
        <v>2027.23</v>
      </c>
      <c r="AA8" s="49">
        <f t="shared" si="0"/>
        <v>0</v>
      </c>
      <c r="AB8" s="49">
        <f t="shared" si="0"/>
        <v>0</v>
      </c>
      <c r="AC8" s="49" t="e">
        <f>A1AC9</f>
        <v>#NAME?</v>
      </c>
      <c r="AD8" s="49">
        <f t="shared" si="0"/>
        <v>0</v>
      </c>
      <c r="AE8" s="49">
        <f t="shared" si="0"/>
        <v>0</v>
      </c>
      <c r="AF8" s="49">
        <f t="shared" si="0"/>
        <v>2090.87</v>
      </c>
      <c r="AG8" s="49">
        <f t="shared" si="0"/>
        <v>0</v>
      </c>
      <c r="AH8" s="49">
        <f t="shared" si="0"/>
        <v>0</v>
      </c>
      <c r="AI8" s="49">
        <f t="shared" si="0"/>
        <v>2012.41</v>
      </c>
      <c r="AJ8" s="49">
        <f t="shared" si="0"/>
        <v>0</v>
      </c>
      <c r="AK8" s="49">
        <f t="shared" si="0"/>
        <v>0</v>
      </c>
      <c r="AL8" s="49">
        <f t="shared" si="0"/>
        <v>2079.63</v>
      </c>
      <c r="AM8" s="49">
        <f t="shared" si="0"/>
        <v>0</v>
      </c>
      <c r="AN8" s="49">
        <f t="shared" si="0"/>
        <v>0</v>
      </c>
      <c r="AO8" s="49">
        <f t="shared" si="0"/>
        <v>2235.17</v>
      </c>
      <c r="AP8" s="49">
        <f t="shared" si="0"/>
        <v>0</v>
      </c>
      <c r="AQ8" s="120" t="s">
        <v>79</v>
      </c>
    </row>
    <row r="9" spans="1:43" s="4" customFormat="1" x14ac:dyDescent="0.25">
      <c r="A9" s="5" t="s">
        <v>30</v>
      </c>
      <c r="B9" s="6">
        <f>B10+B11+B12+B14</f>
        <v>24524.300000000003</v>
      </c>
      <c r="C9" s="6">
        <f>C10+C11+C12+C14</f>
        <v>1821.83</v>
      </c>
      <c r="D9" s="6">
        <f>D10+D11+D12+D14</f>
        <v>1821.83</v>
      </c>
      <c r="E9" s="6">
        <f>E10+E11+E12+E14</f>
        <v>1821.83</v>
      </c>
      <c r="F9" s="6">
        <f>E9/B9*100</f>
        <v>7.4286727857675841</v>
      </c>
      <c r="G9" s="6">
        <f>E9/C9*100</f>
        <v>100</v>
      </c>
      <c r="H9" s="6">
        <f>H10+H11+H12+H14</f>
        <v>1821.83</v>
      </c>
      <c r="I9" s="6">
        <f t="shared" ref="I9:AP9" si="1">I10+I11+I12+I14</f>
        <v>0</v>
      </c>
      <c r="J9" s="6">
        <f t="shared" si="1"/>
        <v>1821.83</v>
      </c>
      <c r="K9" s="6">
        <f t="shared" si="1"/>
        <v>2096.3000000000002</v>
      </c>
      <c r="L9" s="6">
        <f t="shared" si="1"/>
        <v>0</v>
      </c>
      <c r="M9" s="6">
        <f t="shared" si="1"/>
        <v>0</v>
      </c>
      <c r="N9" s="6">
        <f t="shared" si="1"/>
        <v>1917.78</v>
      </c>
      <c r="O9" s="6">
        <f t="shared" si="1"/>
        <v>0</v>
      </c>
      <c r="P9" s="6">
        <f t="shared" si="1"/>
        <v>0</v>
      </c>
      <c r="Q9" s="6">
        <f t="shared" si="1"/>
        <v>2082.37</v>
      </c>
      <c r="R9" s="6">
        <f t="shared" si="1"/>
        <v>0</v>
      </c>
      <c r="S9" s="6">
        <f t="shared" si="1"/>
        <v>0</v>
      </c>
      <c r="T9" s="6">
        <f t="shared" si="1"/>
        <v>2013.83</v>
      </c>
      <c r="U9" s="6">
        <f t="shared" si="1"/>
        <v>0</v>
      </c>
      <c r="V9" s="6">
        <f t="shared" si="1"/>
        <v>0</v>
      </c>
      <c r="W9" s="6">
        <f t="shared" si="1"/>
        <v>2080.06</v>
      </c>
      <c r="X9" s="6">
        <f t="shared" si="1"/>
        <v>0</v>
      </c>
      <c r="Y9" s="6">
        <f t="shared" si="1"/>
        <v>0</v>
      </c>
      <c r="Z9" s="6">
        <f t="shared" si="1"/>
        <v>2027.23</v>
      </c>
      <c r="AA9" s="6">
        <f t="shared" si="1"/>
        <v>0</v>
      </c>
      <c r="AB9" s="6">
        <f t="shared" si="1"/>
        <v>0</v>
      </c>
      <c r="AC9" s="6">
        <f t="shared" si="1"/>
        <v>2066.8200000000002</v>
      </c>
      <c r="AD9" s="6">
        <f t="shared" si="1"/>
        <v>0</v>
      </c>
      <c r="AE9" s="6">
        <f t="shared" si="1"/>
        <v>0</v>
      </c>
      <c r="AF9" s="6">
        <f t="shared" si="1"/>
        <v>2090.87</v>
      </c>
      <c r="AG9" s="6">
        <f t="shared" si="1"/>
        <v>0</v>
      </c>
      <c r="AH9" s="6">
        <f t="shared" si="1"/>
        <v>0</v>
      </c>
      <c r="AI9" s="6">
        <f t="shared" si="1"/>
        <v>2012.41</v>
      </c>
      <c r="AJ9" s="6">
        <f t="shared" si="1"/>
        <v>0</v>
      </c>
      <c r="AK9" s="6">
        <f t="shared" si="1"/>
        <v>0</v>
      </c>
      <c r="AL9" s="6">
        <f t="shared" si="1"/>
        <v>2079.63</v>
      </c>
      <c r="AM9" s="6">
        <f t="shared" si="1"/>
        <v>0</v>
      </c>
      <c r="AN9" s="6">
        <f t="shared" si="1"/>
        <v>0</v>
      </c>
      <c r="AO9" s="6">
        <f t="shared" si="1"/>
        <v>2235.17</v>
      </c>
      <c r="AP9" s="6">
        <f t="shared" si="1"/>
        <v>0</v>
      </c>
      <c r="AQ9" s="114"/>
    </row>
    <row r="10" spans="1:43" s="4" customFormat="1" x14ac:dyDescent="0.25">
      <c r="A10" s="7" t="s">
        <v>16</v>
      </c>
      <c r="B10" s="8"/>
      <c r="C10" s="8"/>
      <c r="D10" s="8"/>
      <c r="E10" s="8"/>
      <c r="F10" s="8"/>
      <c r="G10" s="8"/>
      <c r="H10" s="9"/>
      <c r="I10" s="10"/>
      <c r="J10" s="37"/>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37"/>
      <c r="AQ10" s="114"/>
    </row>
    <row r="11" spans="1:43" s="4" customFormat="1" ht="33" hidden="1" customHeight="1" x14ac:dyDescent="0.25">
      <c r="A11" s="12" t="s">
        <v>31</v>
      </c>
      <c r="B11" s="8"/>
      <c r="C11" s="8"/>
      <c r="D11" s="8"/>
      <c r="E11" s="8"/>
      <c r="F11" s="8"/>
      <c r="G11" s="8"/>
      <c r="H11" s="9"/>
      <c r="I11" s="10"/>
      <c r="J11" s="37"/>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37"/>
      <c r="AQ11" s="114"/>
    </row>
    <row r="12" spans="1:43" s="4" customFormat="1" x14ac:dyDescent="0.25">
      <c r="A12" s="12" t="s">
        <v>15</v>
      </c>
      <c r="B12" s="8">
        <f>H12+K12+N12+Q12+T12+W12+Z12+AC12+AF12+AI12+AL12+AO12</f>
        <v>24524.300000000003</v>
      </c>
      <c r="C12" s="8">
        <f>H12</f>
        <v>1821.83</v>
      </c>
      <c r="D12" s="8">
        <f>E12</f>
        <v>1821.83</v>
      </c>
      <c r="E12" s="8">
        <f>J12+M12+P12+S12+V12+Y12+AB12+AE12+AH12+AK12+AN12+AP12</f>
        <v>1821.83</v>
      </c>
      <c r="F12" s="8">
        <f>E12/B12*100</f>
        <v>7.4286727857675841</v>
      </c>
      <c r="G12" s="8">
        <f>E12/C12*100</f>
        <v>100</v>
      </c>
      <c r="H12" s="9">
        <v>1821.83</v>
      </c>
      <c r="I12" s="44"/>
      <c r="J12" s="41">
        <v>1821.83</v>
      </c>
      <c r="K12" s="21">
        <v>2096.3000000000002</v>
      </c>
      <c r="L12" s="21"/>
      <c r="M12" s="21"/>
      <c r="N12" s="21">
        <v>1917.78</v>
      </c>
      <c r="O12" s="21"/>
      <c r="P12" s="21"/>
      <c r="Q12" s="21">
        <v>2082.37</v>
      </c>
      <c r="R12" s="21"/>
      <c r="S12" s="21"/>
      <c r="T12" s="21">
        <v>2013.83</v>
      </c>
      <c r="U12" s="21"/>
      <c r="V12" s="21"/>
      <c r="W12" s="21">
        <v>2080.06</v>
      </c>
      <c r="X12" s="21"/>
      <c r="Y12" s="21"/>
      <c r="Z12" s="21">
        <v>2027.23</v>
      </c>
      <c r="AA12" s="21"/>
      <c r="AB12" s="21"/>
      <c r="AC12" s="21">
        <v>2066.8200000000002</v>
      </c>
      <c r="AD12" s="21"/>
      <c r="AE12" s="21"/>
      <c r="AF12" s="21">
        <v>2090.87</v>
      </c>
      <c r="AG12" s="21"/>
      <c r="AH12" s="21"/>
      <c r="AI12" s="21">
        <v>2012.41</v>
      </c>
      <c r="AJ12" s="21"/>
      <c r="AK12" s="21"/>
      <c r="AL12" s="21">
        <v>2079.63</v>
      </c>
      <c r="AM12" s="21"/>
      <c r="AN12" s="21"/>
      <c r="AO12" s="21">
        <v>2235.17</v>
      </c>
      <c r="AP12" s="40"/>
      <c r="AQ12" s="114"/>
    </row>
    <row r="13" spans="1:43" s="18" customFormat="1" x14ac:dyDescent="0.25">
      <c r="A13" s="13" t="s">
        <v>27</v>
      </c>
      <c r="B13" s="14"/>
      <c r="C13" s="14"/>
      <c r="D13" s="8"/>
      <c r="E13" s="14"/>
      <c r="F13" s="14"/>
      <c r="G13" s="14"/>
      <c r="H13" s="15"/>
      <c r="I13" s="16"/>
      <c r="J13" s="38"/>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38"/>
      <c r="AQ13" s="114"/>
    </row>
    <row r="14" spans="1:43" s="4" customFormat="1" x14ac:dyDescent="0.25">
      <c r="A14" s="12" t="s">
        <v>23</v>
      </c>
      <c r="B14" s="8"/>
      <c r="C14" s="8"/>
      <c r="D14" s="8"/>
      <c r="E14" s="8"/>
      <c r="F14" s="8"/>
      <c r="G14" s="8"/>
      <c r="H14" s="9"/>
      <c r="I14" s="10"/>
      <c r="J14" s="37"/>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37"/>
      <c r="AQ14" s="114"/>
    </row>
    <row r="15" spans="1:43" s="20" customFormat="1" x14ac:dyDescent="0.25">
      <c r="A15" s="87" t="s">
        <v>32</v>
      </c>
      <c r="B15" s="19">
        <f>B16+B17+B18+B20</f>
        <v>24524.300000000003</v>
      </c>
      <c r="C15" s="19">
        <f>C16+C17+C18+C20</f>
        <v>1821.83</v>
      </c>
      <c r="D15" s="19">
        <f>D16+D17+D18+D20</f>
        <v>1821.83</v>
      </c>
      <c r="E15" s="19">
        <f>E16+E17+E18+E20</f>
        <v>1821.83</v>
      </c>
      <c r="F15" s="19">
        <f>E15/B15*100</f>
        <v>7.4286727857675841</v>
      </c>
      <c r="G15" s="19">
        <f>E15/C15*100</f>
        <v>100</v>
      </c>
      <c r="H15" s="19">
        <f>H16+H17+H18+H19+H20</f>
        <v>1821.83</v>
      </c>
      <c r="I15" s="19">
        <f t="shared" ref="I15:AP15" si="2">I16+I17+I18+I19+I20</f>
        <v>0</v>
      </c>
      <c r="J15" s="19">
        <f t="shared" si="2"/>
        <v>1821.83</v>
      </c>
      <c r="K15" s="19">
        <f t="shared" si="2"/>
        <v>2096.3000000000002</v>
      </c>
      <c r="L15" s="19">
        <f t="shared" si="2"/>
        <v>0</v>
      </c>
      <c r="M15" s="19">
        <f t="shared" si="2"/>
        <v>0</v>
      </c>
      <c r="N15" s="19">
        <f t="shared" si="2"/>
        <v>1917.78</v>
      </c>
      <c r="O15" s="19">
        <f t="shared" si="2"/>
        <v>0</v>
      </c>
      <c r="P15" s="19">
        <f t="shared" si="2"/>
        <v>0</v>
      </c>
      <c r="Q15" s="19">
        <f t="shared" si="2"/>
        <v>2082.37</v>
      </c>
      <c r="R15" s="19">
        <f t="shared" si="2"/>
        <v>0</v>
      </c>
      <c r="S15" s="19">
        <f t="shared" si="2"/>
        <v>0</v>
      </c>
      <c r="T15" s="19">
        <f t="shared" si="2"/>
        <v>2013.83</v>
      </c>
      <c r="U15" s="19">
        <f t="shared" si="2"/>
        <v>0</v>
      </c>
      <c r="V15" s="19">
        <f t="shared" si="2"/>
        <v>0</v>
      </c>
      <c r="W15" s="19">
        <f t="shared" si="2"/>
        <v>2080.06</v>
      </c>
      <c r="X15" s="19">
        <f t="shared" si="2"/>
        <v>0</v>
      </c>
      <c r="Y15" s="19">
        <f t="shared" si="2"/>
        <v>0</v>
      </c>
      <c r="Z15" s="19">
        <f t="shared" si="2"/>
        <v>2027.23</v>
      </c>
      <c r="AA15" s="19">
        <f t="shared" si="2"/>
        <v>0</v>
      </c>
      <c r="AB15" s="19">
        <f t="shared" si="2"/>
        <v>0</v>
      </c>
      <c r="AC15" s="19">
        <f t="shared" si="2"/>
        <v>2066.8200000000002</v>
      </c>
      <c r="AD15" s="19">
        <f t="shared" si="2"/>
        <v>0</v>
      </c>
      <c r="AE15" s="19">
        <f t="shared" si="2"/>
        <v>0</v>
      </c>
      <c r="AF15" s="19">
        <f t="shared" si="2"/>
        <v>2090.87</v>
      </c>
      <c r="AG15" s="19">
        <f t="shared" si="2"/>
        <v>0</v>
      </c>
      <c r="AH15" s="19">
        <f t="shared" si="2"/>
        <v>0</v>
      </c>
      <c r="AI15" s="19">
        <f t="shared" si="2"/>
        <v>2012.41</v>
      </c>
      <c r="AJ15" s="19">
        <f t="shared" si="2"/>
        <v>0</v>
      </c>
      <c r="AK15" s="19">
        <f t="shared" si="2"/>
        <v>0</v>
      </c>
      <c r="AL15" s="19">
        <f t="shared" si="2"/>
        <v>2079.63</v>
      </c>
      <c r="AM15" s="19">
        <f t="shared" si="2"/>
        <v>0</v>
      </c>
      <c r="AN15" s="19">
        <f t="shared" si="2"/>
        <v>0</v>
      </c>
      <c r="AO15" s="19">
        <f t="shared" si="2"/>
        <v>2235.17</v>
      </c>
      <c r="AP15" s="19">
        <f t="shared" si="2"/>
        <v>0</v>
      </c>
      <c r="AQ15" s="114"/>
    </row>
    <row r="16" spans="1:43" s="4" customFormat="1" x14ac:dyDescent="0.25">
      <c r="A16" s="7" t="s">
        <v>16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114"/>
    </row>
    <row r="17" spans="1:43" s="4" customFormat="1" x14ac:dyDescent="0.25">
      <c r="A17" s="12" t="s">
        <v>28</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114"/>
    </row>
    <row r="18" spans="1:43" s="4" customFormat="1" x14ac:dyDescent="0.25">
      <c r="A18" s="12" t="s">
        <v>17</v>
      </c>
      <c r="B18" s="8">
        <f>H18+K18+N18+Q18+T18+W18+Z18+AC18+AF18+AI18+AL18+AO18</f>
        <v>24524.300000000003</v>
      </c>
      <c r="C18" s="8">
        <f>C12</f>
        <v>1821.83</v>
      </c>
      <c r="D18" s="8">
        <f>E18</f>
        <v>1821.83</v>
      </c>
      <c r="E18" s="8">
        <f>J18+M18+P18+S18+V18+Y18+AB18+AE18+AH18+AK18+AN18+AP18</f>
        <v>1821.83</v>
      </c>
      <c r="F18" s="8">
        <f>E18/B18*100</f>
        <v>7.4286727857675841</v>
      </c>
      <c r="G18" s="8">
        <f>E18/C18*100</f>
        <v>100</v>
      </c>
      <c r="H18" s="8">
        <f>H12</f>
        <v>1821.83</v>
      </c>
      <c r="I18" s="8"/>
      <c r="J18" s="8">
        <f>J12</f>
        <v>1821.83</v>
      </c>
      <c r="K18" s="8">
        <f>K12</f>
        <v>2096.3000000000002</v>
      </c>
      <c r="L18" s="8"/>
      <c r="M18" s="8">
        <f>M12</f>
        <v>0</v>
      </c>
      <c r="N18" s="8">
        <f>N12</f>
        <v>1917.78</v>
      </c>
      <c r="O18" s="8"/>
      <c r="P18" s="8">
        <f>P12</f>
        <v>0</v>
      </c>
      <c r="Q18" s="8">
        <f>Q12</f>
        <v>2082.37</v>
      </c>
      <c r="R18" s="8"/>
      <c r="S18" s="8">
        <f>S12</f>
        <v>0</v>
      </c>
      <c r="T18" s="8">
        <f>T12</f>
        <v>2013.83</v>
      </c>
      <c r="U18" s="8"/>
      <c r="V18" s="8">
        <f>V12</f>
        <v>0</v>
      </c>
      <c r="W18" s="8">
        <f>W12</f>
        <v>2080.06</v>
      </c>
      <c r="X18" s="8"/>
      <c r="Y18" s="8">
        <f>Y12</f>
        <v>0</v>
      </c>
      <c r="Z18" s="8">
        <f>Z12</f>
        <v>2027.23</v>
      </c>
      <c r="AA18" s="8"/>
      <c r="AB18" s="8">
        <f>AB12</f>
        <v>0</v>
      </c>
      <c r="AC18" s="8">
        <f>AC12</f>
        <v>2066.8200000000002</v>
      </c>
      <c r="AD18" s="8"/>
      <c r="AE18" s="8">
        <f>AE12</f>
        <v>0</v>
      </c>
      <c r="AF18" s="8">
        <f>AF12</f>
        <v>2090.87</v>
      </c>
      <c r="AG18" s="8"/>
      <c r="AH18" s="8">
        <f>AH12</f>
        <v>0</v>
      </c>
      <c r="AI18" s="8">
        <f>AI12</f>
        <v>2012.41</v>
      </c>
      <c r="AJ18" s="8"/>
      <c r="AK18" s="8">
        <f>AK12</f>
        <v>0</v>
      </c>
      <c r="AL18" s="8">
        <f>AL12</f>
        <v>2079.63</v>
      </c>
      <c r="AM18" s="8"/>
      <c r="AN18" s="8">
        <f>AN12</f>
        <v>0</v>
      </c>
      <c r="AO18" s="8">
        <f>AO12</f>
        <v>2235.17</v>
      </c>
      <c r="AP18" s="8">
        <f>AP12</f>
        <v>0</v>
      </c>
      <c r="AQ18" s="114"/>
    </row>
    <row r="19" spans="1:43" s="18" customFormat="1" x14ac:dyDescent="0.25">
      <c r="A19" s="13" t="s">
        <v>27</v>
      </c>
      <c r="B19" s="8"/>
      <c r="C19" s="8"/>
      <c r="D19" s="8"/>
      <c r="E19" s="8"/>
      <c r="F19" s="8"/>
      <c r="G19" s="8"/>
      <c r="H19" s="8"/>
      <c r="I19" s="16"/>
      <c r="J19" s="8"/>
      <c r="K19" s="8"/>
      <c r="L19" s="17"/>
      <c r="M19" s="8"/>
      <c r="N19" s="8"/>
      <c r="O19" s="17"/>
      <c r="P19" s="8"/>
      <c r="Q19" s="8"/>
      <c r="R19" s="17"/>
      <c r="S19" s="8"/>
      <c r="T19" s="8"/>
      <c r="U19" s="17"/>
      <c r="V19" s="8"/>
      <c r="W19" s="8"/>
      <c r="X19" s="17"/>
      <c r="Y19" s="8"/>
      <c r="Z19" s="8"/>
      <c r="AA19" s="17"/>
      <c r="AB19" s="8"/>
      <c r="AC19" s="8"/>
      <c r="AD19" s="17"/>
      <c r="AE19" s="8"/>
      <c r="AF19" s="8"/>
      <c r="AG19" s="17"/>
      <c r="AH19" s="8"/>
      <c r="AI19" s="8"/>
      <c r="AJ19" s="17"/>
      <c r="AK19" s="8"/>
      <c r="AL19" s="8"/>
      <c r="AM19" s="17"/>
      <c r="AN19" s="8"/>
      <c r="AO19" s="8"/>
      <c r="AP19" s="8"/>
      <c r="AQ19" s="114"/>
    </row>
    <row r="20" spans="1:43" s="4" customFormat="1" x14ac:dyDescent="0.25">
      <c r="A20" s="12" t="s">
        <v>23</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115"/>
    </row>
    <row r="21" spans="1:43" ht="15.75" customHeight="1" x14ac:dyDescent="0.25">
      <c r="A21" s="104" t="s">
        <v>33</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6"/>
      <c r="AQ21" s="88"/>
    </row>
    <row r="22" spans="1:43" customFormat="1" ht="20.25" customHeight="1" x14ac:dyDescent="0.25">
      <c r="A22" s="78" t="s">
        <v>45</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47"/>
      <c r="AG22" s="48"/>
      <c r="AH22" s="48"/>
      <c r="AI22" s="48"/>
      <c r="AJ22" s="48"/>
      <c r="AK22" s="48"/>
      <c r="AL22" s="48"/>
      <c r="AM22" s="48"/>
      <c r="AN22" s="48"/>
      <c r="AO22" s="48"/>
      <c r="AP22" s="48"/>
      <c r="AQ22" s="48"/>
    </row>
    <row r="23" spans="1:43" s="4" customFormat="1" ht="69" customHeight="1" x14ac:dyDescent="0.25">
      <c r="A23" s="50" t="s">
        <v>64</v>
      </c>
      <c r="B23" s="49">
        <f>B24+B25+B26+B28</f>
        <v>46213.8</v>
      </c>
      <c r="C23" s="49">
        <f>C24+C25+C26+C28</f>
        <v>0</v>
      </c>
      <c r="D23" s="49">
        <f>D24+D25+D26+D28</f>
        <v>0</v>
      </c>
      <c r="E23" s="49">
        <f>E24+E25+E26+E28</f>
        <v>0</v>
      </c>
      <c r="F23" s="49">
        <f>IFERROR(E23/B23%,0)</f>
        <v>0</v>
      </c>
      <c r="G23" s="49">
        <f>IFERROR(E23/C23%,0)</f>
        <v>0</v>
      </c>
      <c r="H23" s="49">
        <f t="shared" ref="H23:AP23" si="3">H24+H25+H26+H28</f>
        <v>0</v>
      </c>
      <c r="I23" s="49">
        <f t="shared" si="3"/>
        <v>132</v>
      </c>
      <c r="J23" s="49">
        <f t="shared" si="3"/>
        <v>0</v>
      </c>
      <c r="K23" s="49">
        <f t="shared" si="3"/>
        <v>0</v>
      </c>
      <c r="L23" s="49">
        <f t="shared" si="3"/>
        <v>0</v>
      </c>
      <c r="M23" s="49">
        <f t="shared" si="3"/>
        <v>0</v>
      </c>
      <c r="N23" s="49">
        <f t="shared" si="3"/>
        <v>0</v>
      </c>
      <c r="O23" s="49">
        <f t="shared" si="3"/>
        <v>0</v>
      </c>
      <c r="P23" s="49">
        <f t="shared" si="3"/>
        <v>0</v>
      </c>
      <c r="Q23" s="49">
        <f t="shared" si="3"/>
        <v>0</v>
      </c>
      <c r="R23" s="49">
        <f t="shared" si="3"/>
        <v>0</v>
      </c>
      <c r="S23" s="49">
        <f t="shared" si="3"/>
        <v>0</v>
      </c>
      <c r="T23" s="49">
        <f t="shared" si="3"/>
        <v>0</v>
      </c>
      <c r="U23" s="49">
        <f t="shared" si="3"/>
        <v>0</v>
      </c>
      <c r="V23" s="49">
        <f t="shared" si="3"/>
        <v>0</v>
      </c>
      <c r="W23" s="49">
        <f t="shared" si="3"/>
        <v>0</v>
      </c>
      <c r="X23" s="49">
        <f t="shared" si="3"/>
        <v>0</v>
      </c>
      <c r="Y23" s="49">
        <f t="shared" si="3"/>
        <v>0</v>
      </c>
      <c r="Z23" s="49">
        <f t="shared" si="3"/>
        <v>4540.54</v>
      </c>
      <c r="AA23" s="49">
        <f t="shared" si="3"/>
        <v>0</v>
      </c>
      <c r="AB23" s="49">
        <f t="shared" si="3"/>
        <v>0</v>
      </c>
      <c r="AC23" s="49">
        <f t="shared" si="3"/>
        <v>0</v>
      </c>
      <c r="AD23" s="49">
        <f t="shared" si="3"/>
        <v>0</v>
      </c>
      <c r="AE23" s="49">
        <f t="shared" si="3"/>
        <v>0</v>
      </c>
      <c r="AF23" s="49">
        <f t="shared" si="3"/>
        <v>0</v>
      </c>
      <c r="AG23" s="49">
        <f t="shared" si="3"/>
        <v>0</v>
      </c>
      <c r="AH23" s="49">
        <f t="shared" si="3"/>
        <v>0</v>
      </c>
      <c r="AI23" s="49">
        <f t="shared" si="3"/>
        <v>41673.200000000004</v>
      </c>
      <c r="AJ23" s="49">
        <f t="shared" si="3"/>
        <v>0</v>
      </c>
      <c r="AK23" s="49">
        <f t="shared" si="3"/>
        <v>0</v>
      </c>
      <c r="AL23" s="49">
        <f t="shared" si="3"/>
        <v>0</v>
      </c>
      <c r="AM23" s="49">
        <f t="shared" si="3"/>
        <v>0</v>
      </c>
      <c r="AN23" s="49">
        <f t="shared" si="3"/>
        <v>0</v>
      </c>
      <c r="AO23" s="49">
        <f t="shared" si="3"/>
        <v>0.06</v>
      </c>
      <c r="AP23" s="49">
        <f t="shared" si="3"/>
        <v>0</v>
      </c>
      <c r="AQ23" s="110"/>
    </row>
    <row r="24" spans="1:43" s="4" customFormat="1" x14ac:dyDescent="0.25">
      <c r="A24" s="12" t="s">
        <v>16</v>
      </c>
      <c r="B24" s="8"/>
      <c r="C24" s="8"/>
      <c r="D24" s="8"/>
      <c r="E24" s="8"/>
      <c r="F24" s="8"/>
      <c r="G24" s="8"/>
      <c r="H24" s="8"/>
      <c r="I24" s="8">
        <f>I30+I36</f>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37"/>
      <c r="AQ24" s="111"/>
    </row>
    <row r="25" spans="1:43" s="4" customFormat="1" x14ac:dyDescent="0.25">
      <c r="A25" s="12" t="s">
        <v>28</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37"/>
      <c r="AQ25" s="111"/>
    </row>
    <row r="26" spans="1:43" s="4" customFormat="1" x14ac:dyDescent="0.25">
      <c r="A26" s="12" t="s">
        <v>15</v>
      </c>
      <c r="B26" s="8">
        <f>H26+K26+N26+Q26+T26+W26+Z26+AC26+AF26+AI26+AL26+AO26</f>
        <v>46213.8</v>
      </c>
      <c r="C26" s="8">
        <f>C32+C38+C44</f>
        <v>0</v>
      </c>
      <c r="D26" s="8">
        <f>E26</f>
        <v>0</v>
      </c>
      <c r="E26" s="8">
        <f>J26+M26+P26+S26+V26+Y26+AB26+AE26+AH26+AK26+AN26+AP26</f>
        <v>0</v>
      </c>
      <c r="F26" s="51">
        <f>IFERROR(E26/B26%,0)</f>
        <v>0</v>
      </c>
      <c r="G26" s="51">
        <f>IFERROR(E26/C26%,0)</f>
        <v>0</v>
      </c>
      <c r="H26" s="8">
        <f>H32+H38+H44</f>
        <v>0</v>
      </c>
      <c r="I26" s="8">
        <f t="shared" ref="I26:AP26" si="4">I32+I38+I44</f>
        <v>132</v>
      </c>
      <c r="J26" s="8">
        <f t="shared" si="4"/>
        <v>0</v>
      </c>
      <c r="K26" s="8">
        <f t="shared" si="4"/>
        <v>0</v>
      </c>
      <c r="L26" s="8">
        <f t="shared" si="4"/>
        <v>0</v>
      </c>
      <c r="M26" s="8">
        <f t="shared" si="4"/>
        <v>0</v>
      </c>
      <c r="N26" s="8">
        <f t="shared" si="4"/>
        <v>0</v>
      </c>
      <c r="O26" s="8">
        <f t="shared" si="4"/>
        <v>0</v>
      </c>
      <c r="P26" s="8">
        <f t="shared" si="4"/>
        <v>0</v>
      </c>
      <c r="Q26" s="8">
        <f t="shared" si="4"/>
        <v>0</v>
      </c>
      <c r="R26" s="8">
        <f t="shared" si="4"/>
        <v>0</v>
      </c>
      <c r="S26" s="8">
        <f t="shared" si="4"/>
        <v>0</v>
      </c>
      <c r="T26" s="8">
        <f t="shared" si="4"/>
        <v>0</v>
      </c>
      <c r="U26" s="8">
        <f t="shared" si="4"/>
        <v>0</v>
      </c>
      <c r="V26" s="8">
        <f t="shared" si="4"/>
        <v>0</v>
      </c>
      <c r="W26" s="8">
        <f t="shared" si="4"/>
        <v>0</v>
      </c>
      <c r="X26" s="8">
        <f t="shared" si="4"/>
        <v>0</v>
      </c>
      <c r="Y26" s="8">
        <f t="shared" si="4"/>
        <v>0</v>
      </c>
      <c r="Z26" s="8">
        <f t="shared" si="4"/>
        <v>4540.54</v>
      </c>
      <c r="AA26" s="8">
        <f t="shared" si="4"/>
        <v>0</v>
      </c>
      <c r="AB26" s="8">
        <f t="shared" si="4"/>
        <v>0</v>
      </c>
      <c r="AC26" s="8">
        <f t="shared" si="4"/>
        <v>0</v>
      </c>
      <c r="AD26" s="8">
        <f t="shared" si="4"/>
        <v>0</v>
      </c>
      <c r="AE26" s="8">
        <f t="shared" si="4"/>
        <v>0</v>
      </c>
      <c r="AF26" s="8">
        <f t="shared" si="4"/>
        <v>0</v>
      </c>
      <c r="AG26" s="8">
        <f t="shared" si="4"/>
        <v>0</v>
      </c>
      <c r="AH26" s="8">
        <f t="shared" si="4"/>
        <v>0</v>
      </c>
      <c r="AI26" s="8">
        <f t="shared" si="4"/>
        <v>41673.200000000004</v>
      </c>
      <c r="AJ26" s="8">
        <f t="shared" si="4"/>
        <v>0</v>
      </c>
      <c r="AK26" s="8">
        <f t="shared" si="4"/>
        <v>0</v>
      </c>
      <c r="AL26" s="8">
        <f t="shared" si="4"/>
        <v>0</v>
      </c>
      <c r="AM26" s="8">
        <f t="shared" si="4"/>
        <v>0</v>
      </c>
      <c r="AN26" s="8">
        <f t="shared" si="4"/>
        <v>0</v>
      </c>
      <c r="AO26" s="8">
        <f t="shared" si="4"/>
        <v>0.06</v>
      </c>
      <c r="AP26" s="8">
        <f t="shared" si="4"/>
        <v>0</v>
      </c>
      <c r="AQ26" s="111"/>
    </row>
    <row r="27" spans="1:43" s="18" customFormat="1" x14ac:dyDescent="0.25">
      <c r="A27" s="13" t="s">
        <v>27</v>
      </c>
      <c r="B27" s="8"/>
      <c r="C27" s="8"/>
      <c r="D27" s="8"/>
      <c r="E27" s="8"/>
      <c r="F27" s="51"/>
      <c r="G27" s="51"/>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111"/>
    </row>
    <row r="28" spans="1:43" s="4" customFormat="1" x14ac:dyDescent="0.25">
      <c r="A28" s="12" t="s">
        <v>23</v>
      </c>
      <c r="B28" s="8"/>
      <c r="C28" s="8"/>
      <c r="D28" s="8"/>
      <c r="E28" s="8"/>
      <c r="F28" s="51"/>
      <c r="G28" s="51"/>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112"/>
    </row>
    <row r="29" spans="1:43" s="4" customFormat="1" ht="76.5" customHeight="1" x14ac:dyDescent="0.25">
      <c r="A29" s="55" t="s">
        <v>34</v>
      </c>
      <c r="B29" s="52">
        <f>B30+B31+B32+B34</f>
        <v>41284.300000000003</v>
      </c>
      <c r="C29" s="52">
        <f>C30+C31+C32+C34</f>
        <v>0</v>
      </c>
      <c r="D29" s="52">
        <f>D30+D31+D32+D34</f>
        <v>0</v>
      </c>
      <c r="E29" s="52">
        <f>E30+E31+E32+E34</f>
        <v>0</v>
      </c>
      <c r="F29" s="52">
        <f>IFERROR(E29/B29%,0)</f>
        <v>0</v>
      </c>
      <c r="G29" s="52">
        <f>IFERROR(E29/C29%,0)</f>
        <v>0</v>
      </c>
      <c r="H29" s="52">
        <f>H30+H31+H32+H34</f>
        <v>0</v>
      </c>
      <c r="I29" s="52">
        <f t="shared" ref="I29:AP29" si="5">I30+I31+I32+I34</f>
        <v>0</v>
      </c>
      <c r="J29" s="52">
        <f t="shared" si="5"/>
        <v>0</v>
      </c>
      <c r="K29" s="52">
        <f>K30+K31+K32+K34</f>
        <v>0</v>
      </c>
      <c r="L29" s="52">
        <f t="shared" si="5"/>
        <v>0</v>
      </c>
      <c r="M29" s="52">
        <f t="shared" si="5"/>
        <v>0</v>
      </c>
      <c r="N29" s="52">
        <f t="shared" si="5"/>
        <v>0</v>
      </c>
      <c r="O29" s="52">
        <f t="shared" si="5"/>
        <v>0</v>
      </c>
      <c r="P29" s="52">
        <f t="shared" si="5"/>
        <v>0</v>
      </c>
      <c r="Q29" s="52">
        <f t="shared" si="5"/>
        <v>0</v>
      </c>
      <c r="R29" s="52">
        <f t="shared" si="5"/>
        <v>0</v>
      </c>
      <c r="S29" s="52">
        <f t="shared" si="5"/>
        <v>0</v>
      </c>
      <c r="T29" s="52">
        <f t="shared" si="5"/>
        <v>0</v>
      </c>
      <c r="U29" s="52">
        <f t="shared" si="5"/>
        <v>0</v>
      </c>
      <c r="V29" s="52">
        <f t="shared" si="5"/>
        <v>0</v>
      </c>
      <c r="W29" s="52">
        <f t="shared" si="5"/>
        <v>0</v>
      </c>
      <c r="X29" s="52">
        <f t="shared" si="5"/>
        <v>0</v>
      </c>
      <c r="Y29" s="52">
        <f t="shared" si="5"/>
        <v>0</v>
      </c>
      <c r="Z29" s="52">
        <f t="shared" si="5"/>
        <v>0</v>
      </c>
      <c r="AA29" s="52">
        <f t="shared" si="5"/>
        <v>0</v>
      </c>
      <c r="AB29" s="52">
        <f t="shared" si="5"/>
        <v>0</v>
      </c>
      <c r="AC29" s="52">
        <f t="shared" si="5"/>
        <v>0</v>
      </c>
      <c r="AD29" s="52">
        <f t="shared" si="5"/>
        <v>0</v>
      </c>
      <c r="AE29" s="52">
        <f t="shared" si="5"/>
        <v>0</v>
      </c>
      <c r="AF29" s="52">
        <f t="shared" si="5"/>
        <v>0</v>
      </c>
      <c r="AG29" s="52">
        <f t="shared" si="5"/>
        <v>0</v>
      </c>
      <c r="AH29" s="52">
        <f t="shared" si="5"/>
        <v>0</v>
      </c>
      <c r="AI29" s="52">
        <f t="shared" si="5"/>
        <v>41284.300000000003</v>
      </c>
      <c r="AJ29" s="52">
        <f t="shared" si="5"/>
        <v>0</v>
      </c>
      <c r="AK29" s="52">
        <f t="shared" si="5"/>
        <v>0</v>
      </c>
      <c r="AL29" s="52">
        <f t="shared" si="5"/>
        <v>0</v>
      </c>
      <c r="AM29" s="52">
        <f t="shared" si="5"/>
        <v>0</v>
      </c>
      <c r="AN29" s="52">
        <f t="shared" si="5"/>
        <v>0</v>
      </c>
      <c r="AO29" s="52">
        <f t="shared" si="5"/>
        <v>0</v>
      </c>
      <c r="AP29" s="52">
        <f t="shared" si="5"/>
        <v>0</v>
      </c>
      <c r="AQ29" s="120" t="s">
        <v>72</v>
      </c>
    </row>
    <row r="30" spans="1:43" s="4" customFormat="1" x14ac:dyDescent="0.25">
      <c r="A30" s="12" t="s">
        <v>16</v>
      </c>
      <c r="B30" s="9"/>
      <c r="C30" s="9"/>
      <c r="D30" s="9"/>
      <c r="E30" s="9"/>
      <c r="F30" s="23"/>
      <c r="G30" s="23"/>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37"/>
      <c r="AQ30" s="114"/>
    </row>
    <row r="31" spans="1:43" s="4" customFormat="1" x14ac:dyDescent="0.25">
      <c r="A31" s="12" t="s">
        <v>28</v>
      </c>
      <c r="B31" s="9"/>
      <c r="C31" s="9"/>
      <c r="D31" s="9"/>
      <c r="E31" s="9"/>
      <c r="F31" s="23"/>
      <c r="G31" s="23"/>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37"/>
      <c r="AQ31" s="114"/>
    </row>
    <row r="32" spans="1:43" s="4" customFormat="1" x14ac:dyDescent="0.25">
      <c r="A32" s="12" t="s">
        <v>15</v>
      </c>
      <c r="B32" s="9">
        <f>H32+K32+N32+Q32+T32+W32+Z32+AC32+AF32+AI32+AL32+AO32</f>
        <v>41284.300000000003</v>
      </c>
      <c r="C32" s="8">
        <f>H32</f>
        <v>0</v>
      </c>
      <c r="D32" s="9">
        <f>E32</f>
        <v>0</v>
      </c>
      <c r="E32" s="9">
        <f>J32+M32+P32+S32+V32+Y32+AB32+AE32+AH32+AK32+AN32+AP32</f>
        <v>0</v>
      </c>
      <c r="F32" s="51">
        <f>IFERROR(E32/B32%,0)</f>
        <v>0</v>
      </c>
      <c r="G32" s="51">
        <f>IFERROR(E32/C32%,0)</f>
        <v>0</v>
      </c>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v>41284.300000000003</v>
      </c>
      <c r="AJ32" s="8"/>
      <c r="AK32" s="8"/>
      <c r="AL32" s="8"/>
      <c r="AM32" s="8"/>
      <c r="AN32" s="8"/>
      <c r="AO32" s="8"/>
      <c r="AP32" s="37"/>
      <c r="AQ32" s="114"/>
    </row>
    <row r="33" spans="1:43" s="18" customFormat="1" x14ac:dyDescent="0.25">
      <c r="A33" s="13" t="s">
        <v>27</v>
      </c>
      <c r="B33" s="14"/>
      <c r="C33" s="14"/>
      <c r="D33" s="9"/>
      <c r="E33" s="14"/>
      <c r="F33" s="23"/>
      <c r="G33" s="23"/>
      <c r="H33" s="15"/>
      <c r="I33" s="16"/>
      <c r="J33" s="38"/>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38"/>
      <c r="AQ33" s="114"/>
    </row>
    <row r="34" spans="1:43" s="4" customFormat="1" x14ac:dyDescent="0.25">
      <c r="A34" s="12" t="s">
        <v>23</v>
      </c>
      <c r="B34" s="9"/>
      <c r="C34" s="9"/>
      <c r="D34" s="9"/>
      <c r="E34" s="9"/>
      <c r="F34" s="23"/>
      <c r="G34" s="23"/>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37"/>
      <c r="AQ34" s="115"/>
    </row>
    <row r="35" spans="1:43" s="4" customFormat="1" ht="68.25" customHeight="1" x14ac:dyDescent="0.25">
      <c r="A35" s="55" t="s">
        <v>35</v>
      </c>
      <c r="B35" s="52">
        <f>B36+B37+B38+B40</f>
        <v>388.9</v>
      </c>
      <c r="C35" s="52">
        <f>C36+C37+C38+C40</f>
        <v>0</v>
      </c>
      <c r="D35" s="52">
        <f>D36+D37+D38+D40</f>
        <v>0</v>
      </c>
      <c r="E35" s="52">
        <f>E36+E37+E38+E40</f>
        <v>0</v>
      </c>
      <c r="F35" s="52">
        <f>IFERROR(E35/B35%,0)</f>
        <v>0</v>
      </c>
      <c r="G35" s="52">
        <f>IFERROR(E35/C35%,0)</f>
        <v>0</v>
      </c>
      <c r="H35" s="52">
        <f>H36+H37+H38+H40</f>
        <v>0</v>
      </c>
      <c r="I35" s="52">
        <f t="shared" ref="I35:AP35" si="6">I36+I37+I38+I40</f>
        <v>66</v>
      </c>
      <c r="J35" s="52">
        <f t="shared" si="6"/>
        <v>0</v>
      </c>
      <c r="K35" s="52">
        <f t="shared" si="6"/>
        <v>0</v>
      </c>
      <c r="L35" s="52">
        <f t="shared" si="6"/>
        <v>0</v>
      </c>
      <c r="M35" s="52">
        <f t="shared" si="6"/>
        <v>0</v>
      </c>
      <c r="N35" s="52">
        <f t="shared" si="6"/>
        <v>0</v>
      </c>
      <c r="O35" s="52">
        <f t="shared" si="6"/>
        <v>0</v>
      </c>
      <c r="P35" s="52">
        <f t="shared" si="6"/>
        <v>0</v>
      </c>
      <c r="Q35" s="52">
        <f t="shared" si="6"/>
        <v>0</v>
      </c>
      <c r="R35" s="52">
        <f t="shared" si="6"/>
        <v>0</v>
      </c>
      <c r="S35" s="52">
        <f t="shared" si="6"/>
        <v>0</v>
      </c>
      <c r="T35" s="52">
        <f t="shared" si="6"/>
        <v>0</v>
      </c>
      <c r="U35" s="52">
        <f t="shared" si="6"/>
        <v>0</v>
      </c>
      <c r="V35" s="52">
        <f t="shared" si="6"/>
        <v>0</v>
      </c>
      <c r="W35" s="52">
        <f t="shared" si="6"/>
        <v>0</v>
      </c>
      <c r="X35" s="52">
        <f t="shared" si="6"/>
        <v>0</v>
      </c>
      <c r="Y35" s="52">
        <f t="shared" si="6"/>
        <v>0</v>
      </c>
      <c r="Z35" s="52">
        <f t="shared" si="6"/>
        <v>0</v>
      </c>
      <c r="AA35" s="52">
        <f t="shared" si="6"/>
        <v>0</v>
      </c>
      <c r="AB35" s="52">
        <f t="shared" si="6"/>
        <v>0</v>
      </c>
      <c r="AC35" s="52">
        <f t="shared" si="6"/>
        <v>0</v>
      </c>
      <c r="AD35" s="52">
        <f t="shared" si="6"/>
        <v>0</v>
      </c>
      <c r="AE35" s="52">
        <f t="shared" si="6"/>
        <v>0</v>
      </c>
      <c r="AF35" s="52">
        <f t="shared" si="6"/>
        <v>0</v>
      </c>
      <c r="AG35" s="52">
        <f t="shared" si="6"/>
        <v>0</v>
      </c>
      <c r="AH35" s="52">
        <f t="shared" si="6"/>
        <v>0</v>
      </c>
      <c r="AI35" s="52">
        <f t="shared" si="6"/>
        <v>388.9</v>
      </c>
      <c r="AJ35" s="52">
        <f t="shared" si="6"/>
        <v>0</v>
      </c>
      <c r="AK35" s="52">
        <f t="shared" si="6"/>
        <v>0</v>
      </c>
      <c r="AL35" s="52">
        <f t="shared" si="6"/>
        <v>0</v>
      </c>
      <c r="AM35" s="52">
        <f t="shared" si="6"/>
        <v>0</v>
      </c>
      <c r="AN35" s="52">
        <f t="shared" si="6"/>
        <v>0</v>
      </c>
      <c r="AO35" s="52">
        <f t="shared" si="6"/>
        <v>0</v>
      </c>
      <c r="AP35" s="52">
        <f t="shared" si="6"/>
        <v>0</v>
      </c>
      <c r="AQ35" s="120" t="s">
        <v>74</v>
      </c>
    </row>
    <row r="36" spans="1:43" s="4" customFormat="1" x14ac:dyDescent="0.25">
      <c r="A36" s="12" t="s">
        <v>16</v>
      </c>
      <c r="B36" s="9"/>
      <c r="C36" s="9"/>
      <c r="D36" s="9"/>
      <c r="E36" s="9"/>
      <c r="F36" s="23"/>
      <c r="G36" s="23"/>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37"/>
      <c r="AQ36" s="114"/>
    </row>
    <row r="37" spans="1:43" s="4" customFormat="1" x14ac:dyDescent="0.25">
      <c r="A37" s="12" t="s">
        <v>28</v>
      </c>
      <c r="B37" s="9"/>
      <c r="C37" s="9"/>
      <c r="D37" s="9"/>
      <c r="E37" s="9"/>
      <c r="F37" s="23"/>
      <c r="G37" s="23"/>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37"/>
      <c r="AQ37" s="114"/>
    </row>
    <row r="38" spans="1:43" s="4" customFormat="1" x14ac:dyDescent="0.25">
      <c r="A38" s="12" t="s">
        <v>15</v>
      </c>
      <c r="B38" s="9">
        <f>H38+K38+N38+Q38+T38+W38+Z38+AC38+AF38+AI38+AL38+AO38</f>
        <v>388.9</v>
      </c>
      <c r="C38" s="8">
        <f>H38</f>
        <v>0</v>
      </c>
      <c r="D38" s="9">
        <f>E38</f>
        <v>0</v>
      </c>
      <c r="E38" s="9">
        <f>J38+M38+P38+S38+V38+Y38+AB38+AE38+AH38+AK38+AN38+AP38</f>
        <v>0</v>
      </c>
      <c r="F38" s="51">
        <f>IFERROR(E38/B38%,0)</f>
        <v>0</v>
      </c>
      <c r="G38" s="51">
        <f>IFERROR(E38/C38%,0)</f>
        <v>0</v>
      </c>
      <c r="H38" s="8"/>
      <c r="I38" s="8">
        <v>66</v>
      </c>
      <c r="J38" s="8"/>
      <c r="K38" s="8"/>
      <c r="L38" s="8"/>
      <c r="M38" s="8"/>
      <c r="N38" s="8"/>
      <c r="O38" s="8"/>
      <c r="P38" s="8"/>
      <c r="Q38" s="8"/>
      <c r="R38" s="8"/>
      <c r="S38" s="8"/>
      <c r="T38" s="8"/>
      <c r="U38" s="8"/>
      <c r="V38" s="8"/>
      <c r="W38" s="8"/>
      <c r="X38" s="8"/>
      <c r="Y38" s="8"/>
      <c r="Z38" s="8"/>
      <c r="AA38" s="8"/>
      <c r="AB38" s="8"/>
      <c r="AC38" s="8"/>
      <c r="AD38" s="8"/>
      <c r="AE38" s="8"/>
      <c r="AF38" s="8"/>
      <c r="AG38" s="8"/>
      <c r="AH38" s="8"/>
      <c r="AI38" s="8">
        <v>388.9</v>
      </c>
      <c r="AJ38" s="8"/>
      <c r="AK38" s="8"/>
      <c r="AL38" s="8"/>
      <c r="AM38" s="8"/>
      <c r="AN38" s="8"/>
      <c r="AO38" s="8"/>
      <c r="AP38" s="37"/>
      <c r="AQ38" s="114"/>
    </row>
    <row r="39" spans="1:43" s="18" customFormat="1" ht="15" customHeight="1" x14ac:dyDescent="0.25">
      <c r="A39" s="13" t="s">
        <v>27</v>
      </c>
      <c r="B39" s="14"/>
      <c r="C39" s="14"/>
      <c r="D39" s="9"/>
      <c r="E39" s="14"/>
      <c r="F39" s="23"/>
      <c r="G39" s="23"/>
      <c r="H39" s="15"/>
      <c r="I39" s="16"/>
      <c r="J39" s="38"/>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38"/>
      <c r="AQ39" s="114"/>
    </row>
    <row r="40" spans="1:43" s="4" customFormat="1" x14ac:dyDescent="0.25">
      <c r="A40" s="12" t="s">
        <v>23</v>
      </c>
      <c r="B40" s="9"/>
      <c r="C40" s="9"/>
      <c r="D40" s="9"/>
      <c r="E40" s="9"/>
      <c r="F40" s="23"/>
      <c r="G40" s="23"/>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37"/>
      <c r="AQ40" s="115"/>
    </row>
    <row r="41" spans="1:43" s="4" customFormat="1" ht="71.25" customHeight="1" x14ac:dyDescent="0.25">
      <c r="A41" s="55" t="s">
        <v>73</v>
      </c>
      <c r="B41" s="52">
        <f>B42+B43+B44+B46</f>
        <v>4540.6000000000004</v>
      </c>
      <c r="C41" s="52">
        <f>C42+C43+C44+C46</f>
        <v>0</v>
      </c>
      <c r="D41" s="52">
        <f>D42+D43+D44+D46</f>
        <v>0</v>
      </c>
      <c r="E41" s="52">
        <f>E42+E43+E44+E46</f>
        <v>0</v>
      </c>
      <c r="F41" s="52">
        <f>IFERROR(E41/B41%,0)</f>
        <v>0</v>
      </c>
      <c r="G41" s="52">
        <f>IFERROR(E41/C41%,0)</f>
        <v>0</v>
      </c>
      <c r="H41" s="52">
        <f>H42+H43+H44+H46</f>
        <v>0</v>
      </c>
      <c r="I41" s="52">
        <f t="shared" ref="I41:AP41" si="7">I42+I43+I44+I46</f>
        <v>66</v>
      </c>
      <c r="J41" s="52">
        <f t="shared" si="7"/>
        <v>0</v>
      </c>
      <c r="K41" s="52">
        <f t="shared" si="7"/>
        <v>0</v>
      </c>
      <c r="L41" s="52">
        <f t="shared" si="7"/>
        <v>0</v>
      </c>
      <c r="M41" s="52">
        <f t="shared" si="7"/>
        <v>0</v>
      </c>
      <c r="N41" s="52">
        <f t="shared" si="7"/>
        <v>0</v>
      </c>
      <c r="O41" s="52">
        <f t="shared" si="7"/>
        <v>0</v>
      </c>
      <c r="P41" s="52">
        <f t="shared" si="7"/>
        <v>0</v>
      </c>
      <c r="Q41" s="52">
        <f t="shared" si="7"/>
        <v>0</v>
      </c>
      <c r="R41" s="52">
        <f t="shared" si="7"/>
        <v>0</v>
      </c>
      <c r="S41" s="52">
        <f t="shared" si="7"/>
        <v>0</v>
      </c>
      <c r="T41" s="52">
        <f t="shared" si="7"/>
        <v>0</v>
      </c>
      <c r="U41" s="52">
        <f t="shared" si="7"/>
        <v>0</v>
      </c>
      <c r="V41" s="52">
        <f t="shared" si="7"/>
        <v>0</v>
      </c>
      <c r="W41" s="52">
        <f t="shared" si="7"/>
        <v>0</v>
      </c>
      <c r="X41" s="52">
        <f t="shared" si="7"/>
        <v>0</v>
      </c>
      <c r="Y41" s="52">
        <f t="shared" si="7"/>
        <v>0</v>
      </c>
      <c r="Z41" s="52">
        <f t="shared" si="7"/>
        <v>4540.54</v>
      </c>
      <c r="AA41" s="52">
        <f t="shared" si="7"/>
        <v>0</v>
      </c>
      <c r="AB41" s="52">
        <f t="shared" si="7"/>
        <v>0</v>
      </c>
      <c r="AC41" s="52">
        <f t="shared" si="7"/>
        <v>0</v>
      </c>
      <c r="AD41" s="52">
        <f t="shared" si="7"/>
        <v>0</v>
      </c>
      <c r="AE41" s="52">
        <f t="shared" si="7"/>
        <v>0</v>
      </c>
      <c r="AF41" s="52">
        <f t="shared" si="7"/>
        <v>0</v>
      </c>
      <c r="AG41" s="52">
        <f t="shared" si="7"/>
        <v>0</v>
      </c>
      <c r="AH41" s="52">
        <f t="shared" si="7"/>
        <v>0</v>
      </c>
      <c r="AI41" s="52">
        <f t="shared" si="7"/>
        <v>0</v>
      </c>
      <c r="AJ41" s="52">
        <f t="shared" si="7"/>
        <v>0</v>
      </c>
      <c r="AK41" s="52">
        <f t="shared" si="7"/>
        <v>0</v>
      </c>
      <c r="AL41" s="52">
        <f t="shared" si="7"/>
        <v>0</v>
      </c>
      <c r="AM41" s="52">
        <f t="shared" si="7"/>
        <v>0</v>
      </c>
      <c r="AN41" s="52">
        <f t="shared" si="7"/>
        <v>0</v>
      </c>
      <c r="AO41" s="52">
        <f t="shared" si="7"/>
        <v>0.06</v>
      </c>
      <c r="AP41" s="52">
        <f t="shared" si="7"/>
        <v>0</v>
      </c>
      <c r="AQ41" s="120" t="s">
        <v>75</v>
      </c>
    </row>
    <row r="42" spans="1:43" s="4" customFormat="1" x14ac:dyDescent="0.25">
      <c r="A42" s="12" t="s">
        <v>16</v>
      </c>
      <c r="B42" s="9"/>
      <c r="C42" s="9"/>
      <c r="D42" s="9"/>
      <c r="E42" s="9"/>
      <c r="F42" s="23"/>
      <c r="G42" s="23"/>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37"/>
      <c r="AQ42" s="114"/>
    </row>
    <row r="43" spans="1:43" s="4" customFormat="1" x14ac:dyDescent="0.25">
      <c r="A43" s="12" t="s">
        <v>28</v>
      </c>
      <c r="B43" s="9"/>
      <c r="C43" s="9"/>
      <c r="D43" s="9"/>
      <c r="E43" s="9"/>
      <c r="F43" s="23"/>
      <c r="G43" s="23"/>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37"/>
      <c r="AQ43" s="114"/>
    </row>
    <row r="44" spans="1:43" s="4" customFormat="1" x14ac:dyDescent="0.25">
      <c r="A44" s="12" t="s">
        <v>15</v>
      </c>
      <c r="B44" s="9">
        <f>H44+K44+N44+Q44+T44+W44+Z44+AC44+AF44+AI44+AL44+AO44</f>
        <v>4540.6000000000004</v>
      </c>
      <c r="C44" s="8">
        <f>H44</f>
        <v>0</v>
      </c>
      <c r="D44" s="9">
        <f>E44</f>
        <v>0</v>
      </c>
      <c r="E44" s="9">
        <f>J44+M44+P44+S44+V44+Y44+AB44+AE44+AH44+AK44+AN44+AP44</f>
        <v>0</v>
      </c>
      <c r="F44" s="51">
        <f>IFERROR(E44/B44%,0)</f>
        <v>0</v>
      </c>
      <c r="G44" s="51">
        <f>IFERROR(E44/C44%,0)</f>
        <v>0</v>
      </c>
      <c r="H44" s="8"/>
      <c r="I44" s="8">
        <v>66</v>
      </c>
      <c r="J44" s="8"/>
      <c r="K44" s="8"/>
      <c r="L44" s="8"/>
      <c r="M44" s="8"/>
      <c r="N44" s="8"/>
      <c r="O44" s="8"/>
      <c r="P44" s="8"/>
      <c r="Q44" s="8"/>
      <c r="R44" s="8"/>
      <c r="S44" s="8"/>
      <c r="T44" s="8"/>
      <c r="U44" s="8"/>
      <c r="V44" s="8"/>
      <c r="W44" s="8"/>
      <c r="X44" s="8"/>
      <c r="Y44" s="8"/>
      <c r="Z44" s="8">
        <v>4540.54</v>
      </c>
      <c r="AA44" s="8"/>
      <c r="AB44" s="8"/>
      <c r="AC44" s="8"/>
      <c r="AD44" s="8"/>
      <c r="AE44" s="8"/>
      <c r="AF44" s="8"/>
      <c r="AG44" s="8"/>
      <c r="AH44" s="8"/>
      <c r="AI44" s="8"/>
      <c r="AJ44" s="8"/>
      <c r="AK44" s="8"/>
      <c r="AL44" s="8"/>
      <c r="AM44" s="8"/>
      <c r="AN44" s="8"/>
      <c r="AO44" s="8">
        <v>0.06</v>
      </c>
      <c r="AP44" s="37"/>
      <c r="AQ44" s="114"/>
    </row>
    <row r="45" spans="1:43" s="18" customFormat="1" ht="15" customHeight="1" x14ac:dyDescent="0.25">
      <c r="A45" s="13" t="s">
        <v>27</v>
      </c>
      <c r="B45" s="14"/>
      <c r="C45" s="14"/>
      <c r="D45" s="9"/>
      <c r="E45" s="14"/>
      <c r="F45" s="23"/>
      <c r="G45" s="23"/>
      <c r="H45" s="15"/>
      <c r="I45" s="16"/>
      <c r="J45" s="38"/>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38"/>
      <c r="AQ45" s="114"/>
    </row>
    <row r="46" spans="1:43" s="4" customFormat="1" x14ac:dyDescent="0.25">
      <c r="A46" s="12" t="s">
        <v>23</v>
      </c>
      <c r="B46" s="9"/>
      <c r="C46" s="9"/>
      <c r="D46" s="9"/>
      <c r="E46" s="9"/>
      <c r="F46" s="23"/>
      <c r="G46" s="23"/>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37"/>
      <c r="AQ46" s="115"/>
    </row>
    <row r="47" spans="1:43" s="4" customFormat="1" ht="73.5" customHeight="1" x14ac:dyDescent="0.25">
      <c r="A47" s="95" t="s">
        <v>65</v>
      </c>
      <c r="B47" s="49">
        <f t="shared" ref="B47:G47" si="8">B50</f>
        <v>11927.699999999999</v>
      </c>
      <c r="C47" s="49">
        <f t="shared" si="8"/>
        <v>0</v>
      </c>
      <c r="D47" s="49">
        <f t="shared" si="8"/>
        <v>0</v>
      </c>
      <c r="E47" s="49">
        <f t="shared" si="8"/>
        <v>0</v>
      </c>
      <c r="F47" s="49">
        <f t="shared" si="8"/>
        <v>0</v>
      </c>
      <c r="G47" s="49">
        <f t="shared" si="8"/>
        <v>0</v>
      </c>
      <c r="H47" s="54">
        <f>H48+H49+H50+H51+H52</f>
        <v>0</v>
      </c>
      <c r="I47" s="54">
        <f t="shared" ref="I47:AP47" si="9">I48+I49+I50+I51+I52</f>
        <v>0</v>
      </c>
      <c r="J47" s="54">
        <f t="shared" si="9"/>
        <v>0</v>
      </c>
      <c r="K47" s="54">
        <f t="shared" si="9"/>
        <v>0</v>
      </c>
      <c r="L47" s="54">
        <f t="shared" si="9"/>
        <v>0</v>
      </c>
      <c r="M47" s="54">
        <f t="shared" si="9"/>
        <v>0</v>
      </c>
      <c r="N47" s="54">
        <f t="shared" si="9"/>
        <v>0</v>
      </c>
      <c r="O47" s="54">
        <f t="shared" si="9"/>
        <v>0</v>
      </c>
      <c r="P47" s="54">
        <f t="shared" si="9"/>
        <v>0</v>
      </c>
      <c r="Q47" s="54">
        <f t="shared" si="9"/>
        <v>0</v>
      </c>
      <c r="R47" s="54">
        <f t="shared" si="9"/>
        <v>0</v>
      </c>
      <c r="S47" s="54">
        <f t="shared" si="9"/>
        <v>0</v>
      </c>
      <c r="T47" s="54">
        <f t="shared" si="9"/>
        <v>0</v>
      </c>
      <c r="U47" s="54">
        <f t="shared" si="9"/>
        <v>0</v>
      </c>
      <c r="V47" s="54">
        <f t="shared" si="9"/>
        <v>0</v>
      </c>
      <c r="W47" s="54">
        <f t="shared" si="9"/>
        <v>693.59999999999991</v>
      </c>
      <c r="X47" s="54">
        <f t="shared" si="9"/>
        <v>0</v>
      </c>
      <c r="Y47" s="54">
        <f t="shared" si="9"/>
        <v>0</v>
      </c>
      <c r="Z47" s="54">
        <f t="shared" si="9"/>
        <v>0</v>
      </c>
      <c r="AA47" s="54">
        <f t="shared" si="9"/>
        <v>0</v>
      </c>
      <c r="AB47" s="54">
        <f t="shared" si="9"/>
        <v>0</v>
      </c>
      <c r="AC47" s="54">
        <f t="shared" si="9"/>
        <v>1752.3</v>
      </c>
      <c r="AD47" s="54">
        <f t="shared" si="9"/>
        <v>0</v>
      </c>
      <c r="AE47" s="54">
        <f t="shared" si="9"/>
        <v>0</v>
      </c>
      <c r="AF47" s="54">
        <f t="shared" si="9"/>
        <v>9481.7999999999993</v>
      </c>
      <c r="AG47" s="54">
        <f t="shared" si="9"/>
        <v>0</v>
      </c>
      <c r="AH47" s="54">
        <f t="shared" si="9"/>
        <v>0</v>
      </c>
      <c r="AI47" s="54">
        <f t="shared" si="9"/>
        <v>0</v>
      </c>
      <c r="AJ47" s="54">
        <f t="shared" si="9"/>
        <v>0</v>
      </c>
      <c r="AK47" s="54">
        <f t="shared" si="9"/>
        <v>0</v>
      </c>
      <c r="AL47" s="54">
        <f t="shared" si="9"/>
        <v>0</v>
      </c>
      <c r="AM47" s="54">
        <f t="shared" si="9"/>
        <v>0</v>
      </c>
      <c r="AN47" s="54">
        <f t="shared" si="9"/>
        <v>0</v>
      </c>
      <c r="AO47" s="54">
        <f t="shared" si="9"/>
        <v>0</v>
      </c>
      <c r="AP47" s="54">
        <f t="shared" si="9"/>
        <v>0</v>
      </c>
      <c r="AQ47" s="126"/>
    </row>
    <row r="48" spans="1:43" s="4" customFormat="1" x14ac:dyDescent="0.25">
      <c r="A48" s="12" t="s">
        <v>16</v>
      </c>
      <c r="B48" s="9"/>
      <c r="C48" s="9"/>
      <c r="D48" s="9"/>
      <c r="E48" s="9"/>
      <c r="F48" s="9"/>
      <c r="G48" s="9"/>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37"/>
      <c r="AQ48" s="127"/>
    </row>
    <row r="49" spans="1:43" s="4" customFormat="1" x14ac:dyDescent="0.25">
      <c r="A49" s="12" t="s">
        <v>28</v>
      </c>
      <c r="B49" s="9"/>
      <c r="C49" s="9"/>
      <c r="D49" s="9"/>
      <c r="E49" s="9"/>
      <c r="F49" s="9"/>
      <c r="G49" s="9"/>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37"/>
      <c r="AQ49" s="127"/>
    </row>
    <row r="50" spans="1:43" s="4" customFormat="1" x14ac:dyDescent="0.25">
      <c r="A50" s="12" t="s">
        <v>15</v>
      </c>
      <c r="B50" s="9">
        <f>H50+K50+N50+Q50+T50+W50+Z50+AC50+AF50+AI50+AL50+AO50</f>
        <v>11927.699999999999</v>
      </c>
      <c r="C50" s="8">
        <f>C56+C62+C67</f>
        <v>0</v>
      </c>
      <c r="D50" s="9">
        <f>E50</f>
        <v>0</v>
      </c>
      <c r="E50" s="9">
        <f>J50+M50+P50+S50+V50+Y50+AB50+AE50+AH50+AK50+AN50+AP50</f>
        <v>0</v>
      </c>
      <c r="F50" s="51">
        <f>IFERROR(E50/B50%,0)</f>
        <v>0</v>
      </c>
      <c r="G50" s="51">
        <f>IFERROR(E50/C50%,0)</f>
        <v>0</v>
      </c>
      <c r="H50" s="8">
        <f>H56+H62+H67</f>
        <v>0</v>
      </c>
      <c r="I50" s="8">
        <f t="shared" ref="I50:AP50" si="10">I56+I62+I67</f>
        <v>0</v>
      </c>
      <c r="J50" s="8">
        <f t="shared" si="10"/>
        <v>0</v>
      </c>
      <c r="K50" s="8">
        <f t="shared" si="10"/>
        <v>0</v>
      </c>
      <c r="L50" s="8">
        <f t="shared" si="10"/>
        <v>0</v>
      </c>
      <c r="M50" s="8">
        <f t="shared" si="10"/>
        <v>0</v>
      </c>
      <c r="N50" s="8">
        <f t="shared" si="10"/>
        <v>0</v>
      </c>
      <c r="O50" s="8">
        <f t="shared" si="10"/>
        <v>0</v>
      </c>
      <c r="P50" s="8">
        <f t="shared" si="10"/>
        <v>0</v>
      </c>
      <c r="Q50" s="8">
        <f t="shared" si="10"/>
        <v>0</v>
      </c>
      <c r="R50" s="8">
        <f t="shared" si="10"/>
        <v>0</v>
      </c>
      <c r="S50" s="8">
        <f t="shared" si="10"/>
        <v>0</v>
      </c>
      <c r="T50" s="8">
        <f t="shared" si="10"/>
        <v>0</v>
      </c>
      <c r="U50" s="8">
        <f t="shared" si="10"/>
        <v>0</v>
      </c>
      <c r="V50" s="8">
        <f t="shared" si="10"/>
        <v>0</v>
      </c>
      <c r="W50" s="8">
        <f t="shared" si="10"/>
        <v>693.59999999999991</v>
      </c>
      <c r="X50" s="8">
        <f t="shared" si="10"/>
        <v>0</v>
      </c>
      <c r="Y50" s="8">
        <f t="shared" si="10"/>
        <v>0</v>
      </c>
      <c r="Z50" s="8">
        <f t="shared" si="10"/>
        <v>0</v>
      </c>
      <c r="AA50" s="8">
        <f t="shared" si="10"/>
        <v>0</v>
      </c>
      <c r="AB50" s="8">
        <f t="shared" si="10"/>
        <v>0</v>
      </c>
      <c r="AC50" s="8">
        <f t="shared" si="10"/>
        <v>1752.3</v>
      </c>
      <c r="AD50" s="8">
        <f t="shared" si="10"/>
        <v>0</v>
      </c>
      <c r="AE50" s="8">
        <f t="shared" si="10"/>
        <v>0</v>
      </c>
      <c r="AF50" s="8">
        <f t="shared" si="10"/>
        <v>9481.7999999999993</v>
      </c>
      <c r="AG50" s="8">
        <f t="shared" si="10"/>
        <v>0</v>
      </c>
      <c r="AH50" s="8">
        <f t="shared" si="10"/>
        <v>0</v>
      </c>
      <c r="AI50" s="8">
        <f t="shared" si="10"/>
        <v>0</v>
      </c>
      <c r="AJ50" s="8">
        <f t="shared" si="10"/>
        <v>0</v>
      </c>
      <c r="AK50" s="8">
        <f t="shared" si="10"/>
        <v>0</v>
      </c>
      <c r="AL50" s="8">
        <f t="shared" si="10"/>
        <v>0</v>
      </c>
      <c r="AM50" s="8">
        <f t="shared" si="10"/>
        <v>0</v>
      </c>
      <c r="AN50" s="8">
        <f t="shared" si="10"/>
        <v>0</v>
      </c>
      <c r="AO50" s="8">
        <f t="shared" si="10"/>
        <v>0</v>
      </c>
      <c r="AP50" s="8">
        <f t="shared" si="10"/>
        <v>0</v>
      </c>
      <c r="AQ50" s="127"/>
    </row>
    <row r="51" spans="1:43" s="4" customFormat="1" x14ac:dyDescent="0.25">
      <c r="A51" s="34" t="s">
        <v>27</v>
      </c>
      <c r="B51" s="9"/>
      <c r="C51" s="9"/>
      <c r="D51" s="9"/>
      <c r="E51" s="9"/>
      <c r="F51" s="9"/>
      <c r="G51" s="9"/>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37"/>
      <c r="AQ51" s="127"/>
    </row>
    <row r="52" spans="1:43" s="4" customFormat="1" x14ac:dyDescent="0.25">
      <c r="A52" s="12" t="s">
        <v>23</v>
      </c>
      <c r="B52" s="9"/>
      <c r="C52" s="9"/>
      <c r="D52" s="9"/>
      <c r="E52" s="9"/>
      <c r="F52" s="9"/>
      <c r="G52" s="9"/>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37"/>
      <c r="AQ52" s="128"/>
    </row>
    <row r="53" spans="1:43" s="4" customFormat="1" ht="60" customHeight="1" x14ac:dyDescent="0.25">
      <c r="A53" s="55" t="s">
        <v>66</v>
      </c>
      <c r="B53" s="52">
        <f t="shared" ref="B53:G53" si="11">B56</f>
        <v>1752.3</v>
      </c>
      <c r="C53" s="52">
        <f t="shared" si="11"/>
        <v>0</v>
      </c>
      <c r="D53" s="52">
        <f t="shared" si="11"/>
        <v>0</v>
      </c>
      <c r="E53" s="52">
        <f t="shared" si="11"/>
        <v>0</v>
      </c>
      <c r="F53" s="52">
        <f t="shared" si="11"/>
        <v>0</v>
      </c>
      <c r="G53" s="52">
        <f t="shared" si="11"/>
        <v>0</v>
      </c>
      <c r="H53" s="53">
        <f>H54+H55+H56+H57+H58</f>
        <v>0</v>
      </c>
      <c r="I53" s="53">
        <f t="shared" ref="I53:AP53" si="12">I54+I55+I56+I57+I58</f>
        <v>0</v>
      </c>
      <c r="J53" s="53">
        <f t="shared" si="12"/>
        <v>0</v>
      </c>
      <c r="K53" s="53">
        <f t="shared" si="12"/>
        <v>0</v>
      </c>
      <c r="L53" s="53">
        <f t="shared" si="12"/>
        <v>0</v>
      </c>
      <c r="M53" s="53">
        <f t="shared" si="12"/>
        <v>0</v>
      </c>
      <c r="N53" s="53">
        <f t="shared" si="12"/>
        <v>0</v>
      </c>
      <c r="O53" s="53">
        <f t="shared" si="12"/>
        <v>0</v>
      </c>
      <c r="P53" s="53">
        <f t="shared" si="12"/>
        <v>0</v>
      </c>
      <c r="Q53" s="53">
        <f t="shared" si="12"/>
        <v>0</v>
      </c>
      <c r="R53" s="53">
        <f t="shared" si="12"/>
        <v>0</v>
      </c>
      <c r="S53" s="53">
        <f t="shared" si="12"/>
        <v>0</v>
      </c>
      <c r="T53" s="53">
        <f t="shared" si="12"/>
        <v>0</v>
      </c>
      <c r="U53" s="53">
        <f t="shared" si="12"/>
        <v>0</v>
      </c>
      <c r="V53" s="53">
        <f t="shared" si="12"/>
        <v>0</v>
      </c>
      <c r="W53" s="53">
        <f t="shared" si="12"/>
        <v>0</v>
      </c>
      <c r="X53" s="53">
        <f t="shared" si="12"/>
        <v>0</v>
      </c>
      <c r="Y53" s="53">
        <f t="shared" si="12"/>
        <v>0</v>
      </c>
      <c r="Z53" s="53">
        <f t="shared" si="12"/>
        <v>0</v>
      </c>
      <c r="AA53" s="53">
        <f t="shared" si="12"/>
        <v>0</v>
      </c>
      <c r="AB53" s="53">
        <f t="shared" si="12"/>
        <v>0</v>
      </c>
      <c r="AC53" s="53">
        <f t="shared" si="12"/>
        <v>1752.3</v>
      </c>
      <c r="AD53" s="53">
        <f t="shared" si="12"/>
        <v>0</v>
      </c>
      <c r="AE53" s="53">
        <f t="shared" si="12"/>
        <v>0</v>
      </c>
      <c r="AF53" s="53">
        <f t="shared" si="12"/>
        <v>0</v>
      </c>
      <c r="AG53" s="53">
        <f t="shared" si="12"/>
        <v>0</v>
      </c>
      <c r="AH53" s="53">
        <f t="shared" si="12"/>
        <v>0</v>
      </c>
      <c r="AI53" s="53">
        <f t="shared" si="12"/>
        <v>0</v>
      </c>
      <c r="AJ53" s="53">
        <f t="shared" si="12"/>
        <v>0</v>
      </c>
      <c r="AK53" s="53">
        <f t="shared" si="12"/>
        <v>0</v>
      </c>
      <c r="AL53" s="53">
        <f t="shared" si="12"/>
        <v>0</v>
      </c>
      <c r="AM53" s="53">
        <f t="shared" si="12"/>
        <v>0</v>
      </c>
      <c r="AN53" s="53">
        <f t="shared" si="12"/>
        <v>0</v>
      </c>
      <c r="AO53" s="53">
        <f t="shared" si="12"/>
        <v>0</v>
      </c>
      <c r="AP53" s="53">
        <f t="shared" si="12"/>
        <v>0</v>
      </c>
      <c r="AQ53" s="120" t="s">
        <v>76</v>
      </c>
    </row>
    <row r="54" spans="1:43" s="4" customFormat="1" x14ac:dyDescent="0.25">
      <c r="A54" s="12" t="s">
        <v>16</v>
      </c>
      <c r="B54" s="9"/>
      <c r="C54" s="9"/>
      <c r="D54" s="9"/>
      <c r="E54" s="9"/>
      <c r="F54" s="9"/>
      <c r="G54" s="9"/>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37"/>
      <c r="AQ54" s="124"/>
    </row>
    <row r="55" spans="1:43" s="4" customFormat="1" x14ac:dyDescent="0.25">
      <c r="A55" s="12" t="s">
        <v>28</v>
      </c>
      <c r="B55" s="9"/>
      <c r="C55" s="9"/>
      <c r="D55" s="9"/>
      <c r="E55" s="9"/>
      <c r="F55" s="9"/>
      <c r="G55" s="9"/>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37"/>
      <c r="AQ55" s="124"/>
    </row>
    <row r="56" spans="1:43" s="4" customFormat="1" x14ac:dyDescent="0.25">
      <c r="A56" s="12" t="s">
        <v>15</v>
      </c>
      <c r="B56" s="9">
        <f>H56+K56+N56+Q56+T56+W56+Z56+AC56+AF56+AI56+AL56+AO56</f>
        <v>1752.3</v>
      </c>
      <c r="C56" s="8">
        <f>H56</f>
        <v>0</v>
      </c>
      <c r="D56" s="9">
        <f>E56</f>
        <v>0</v>
      </c>
      <c r="E56" s="9">
        <f>J56+M56+P56+S56+V56+Y56+AB56+AE56+AH56+AK56+AN56+AP56</f>
        <v>0</v>
      </c>
      <c r="F56" s="51">
        <f>IFERROR(E56/B56%,0)</f>
        <v>0</v>
      </c>
      <c r="G56" s="51">
        <f>IFERROR(E56/C56%,0)</f>
        <v>0</v>
      </c>
      <c r="H56" s="8"/>
      <c r="I56" s="8"/>
      <c r="J56" s="8"/>
      <c r="K56" s="8"/>
      <c r="L56" s="8"/>
      <c r="M56" s="8"/>
      <c r="N56" s="8"/>
      <c r="O56" s="8"/>
      <c r="P56" s="8"/>
      <c r="Q56" s="8"/>
      <c r="R56" s="8"/>
      <c r="S56" s="8"/>
      <c r="T56" s="8"/>
      <c r="U56" s="8"/>
      <c r="V56" s="8"/>
      <c r="W56" s="8"/>
      <c r="X56" s="8"/>
      <c r="Y56" s="8"/>
      <c r="Z56" s="8"/>
      <c r="AA56" s="8"/>
      <c r="AB56" s="8"/>
      <c r="AC56" s="8">
        <v>1752.3</v>
      </c>
      <c r="AD56" s="8"/>
      <c r="AE56" s="8"/>
      <c r="AF56" s="8"/>
      <c r="AG56" s="8"/>
      <c r="AH56" s="8"/>
      <c r="AI56" s="8"/>
      <c r="AJ56" s="8"/>
      <c r="AK56" s="8"/>
      <c r="AL56" s="8"/>
      <c r="AM56" s="8"/>
      <c r="AN56" s="8"/>
      <c r="AO56" s="8"/>
      <c r="AP56" s="37"/>
      <c r="AQ56" s="124"/>
    </row>
    <row r="57" spans="1:43" s="4" customFormat="1" x14ac:dyDescent="0.25">
      <c r="A57" s="34" t="s">
        <v>27</v>
      </c>
      <c r="B57" s="9"/>
      <c r="C57" s="9"/>
      <c r="D57" s="9"/>
      <c r="E57" s="9"/>
      <c r="F57" s="9"/>
      <c r="G57" s="9"/>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37"/>
      <c r="AQ57" s="124"/>
    </row>
    <row r="58" spans="1:43" s="4" customFormat="1" x14ac:dyDescent="0.25">
      <c r="A58" s="12" t="s">
        <v>23</v>
      </c>
      <c r="B58" s="9"/>
      <c r="C58" s="9"/>
      <c r="D58" s="9"/>
      <c r="E58" s="9"/>
      <c r="F58" s="9"/>
      <c r="G58" s="9"/>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37"/>
      <c r="AQ58" s="125"/>
    </row>
    <row r="59" spans="1:43" s="4" customFormat="1" ht="72" customHeight="1" x14ac:dyDescent="0.25">
      <c r="A59" s="55" t="s">
        <v>67</v>
      </c>
      <c r="B59" s="52">
        <f t="shared" ref="B59:G59" si="13">B62</f>
        <v>7229.7999999999993</v>
      </c>
      <c r="C59" s="52">
        <f t="shared" si="13"/>
        <v>0</v>
      </c>
      <c r="D59" s="52">
        <f t="shared" si="13"/>
        <v>0</v>
      </c>
      <c r="E59" s="52">
        <f t="shared" si="13"/>
        <v>0</v>
      </c>
      <c r="F59" s="52">
        <f t="shared" si="13"/>
        <v>0</v>
      </c>
      <c r="G59" s="52">
        <f t="shared" si="13"/>
        <v>0</v>
      </c>
      <c r="H59" s="53">
        <f>H60+H61+H62+H63+H70</f>
        <v>0</v>
      </c>
      <c r="I59" s="53">
        <f t="shared" ref="I59:AP59" si="14">I60+I61+I62+I63+I70</f>
        <v>0</v>
      </c>
      <c r="J59" s="53">
        <f t="shared" si="14"/>
        <v>0</v>
      </c>
      <c r="K59" s="53">
        <f t="shared" si="14"/>
        <v>0</v>
      </c>
      <c r="L59" s="53">
        <f t="shared" si="14"/>
        <v>0</v>
      </c>
      <c r="M59" s="53">
        <f t="shared" si="14"/>
        <v>0</v>
      </c>
      <c r="N59" s="53">
        <f t="shared" si="14"/>
        <v>0</v>
      </c>
      <c r="O59" s="53">
        <f t="shared" si="14"/>
        <v>0</v>
      </c>
      <c r="P59" s="53">
        <f t="shared" si="14"/>
        <v>0</v>
      </c>
      <c r="Q59" s="53">
        <f t="shared" si="14"/>
        <v>0</v>
      </c>
      <c r="R59" s="53">
        <f t="shared" si="14"/>
        <v>0</v>
      </c>
      <c r="S59" s="53">
        <f t="shared" si="14"/>
        <v>0</v>
      </c>
      <c r="T59" s="53">
        <f t="shared" si="14"/>
        <v>0</v>
      </c>
      <c r="U59" s="53">
        <f t="shared" si="14"/>
        <v>0</v>
      </c>
      <c r="V59" s="53">
        <f t="shared" si="14"/>
        <v>0</v>
      </c>
      <c r="W59" s="53">
        <f t="shared" si="14"/>
        <v>394.4</v>
      </c>
      <c r="X59" s="53">
        <f t="shared" si="14"/>
        <v>0</v>
      </c>
      <c r="Y59" s="53">
        <f t="shared" si="14"/>
        <v>0</v>
      </c>
      <c r="Z59" s="53">
        <f t="shared" si="14"/>
        <v>0</v>
      </c>
      <c r="AA59" s="53">
        <f t="shared" si="14"/>
        <v>0</v>
      </c>
      <c r="AB59" s="53">
        <f t="shared" si="14"/>
        <v>0</v>
      </c>
      <c r="AC59" s="53">
        <f t="shared" si="14"/>
        <v>0</v>
      </c>
      <c r="AD59" s="53">
        <f t="shared" si="14"/>
        <v>0</v>
      </c>
      <c r="AE59" s="53">
        <f t="shared" si="14"/>
        <v>0</v>
      </c>
      <c r="AF59" s="53">
        <f t="shared" si="14"/>
        <v>6835.4</v>
      </c>
      <c r="AG59" s="53">
        <f t="shared" si="14"/>
        <v>0</v>
      </c>
      <c r="AH59" s="53">
        <f t="shared" si="14"/>
        <v>0</v>
      </c>
      <c r="AI59" s="53">
        <f t="shared" si="14"/>
        <v>0</v>
      </c>
      <c r="AJ59" s="53">
        <f t="shared" si="14"/>
        <v>0</v>
      </c>
      <c r="AK59" s="53">
        <f t="shared" si="14"/>
        <v>0</v>
      </c>
      <c r="AL59" s="53">
        <f t="shared" si="14"/>
        <v>0</v>
      </c>
      <c r="AM59" s="53">
        <f t="shared" si="14"/>
        <v>0</v>
      </c>
      <c r="AN59" s="53">
        <f t="shared" si="14"/>
        <v>0</v>
      </c>
      <c r="AO59" s="53">
        <f t="shared" si="14"/>
        <v>0</v>
      </c>
      <c r="AP59" s="53">
        <f t="shared" si="14"/>
        <v>0</v>
      </c>
      <c r="AQ59" s="120" t="s">
        <v>77</v>
      </c>
    </row>
    <row r="60" spans="1:43" s="4" customFormat="1" ht="16.5" customHeight="1" x14ac:dyDescent="0.25">
      <c r="A60" s="12" t="s">
        <v>16</v>
      </c>
      <c r="B60" s="9"/>
      <c r="C60" s="9"/>
      <c r="D60" s="9"/>
      <c r="E60" s="9"/>
      <c r="F60" s="9"/>
      <c r="G60" s="9"/>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37"/>
      <c r="AQ60" s="124"/>
    </row>
    <row r="61" spans="1:43" s="4" customFormat="1" ht="16.5" customHeight="1" x14ac:dyDescent="0.25">
      <c r="A61" s="12" t="s">
        <v>28</v>
      </c>
      <c r="B61" s="9"/>
      <c r="C61" s="9"/>
      <c r="D61" s="9"/>
      <c r="E61" s="9"/>
      <c r="F61" s="9"/>
      <c r="G61" s="9"/>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37"/>
      <c r="AQ61" s="124"/>
    </row>
    <row r="62" spans="1:43" s="4" customFormat="1" ht="16.5" customHeight="1" x14ac:dyDescent="0.25">
      <c r="A62" s="12" t="s">
        <v>15</v>
      </c>
      <c r="B62" s="9">
        <f>H62+K62+N62+Q62+T62+W62+Z62+AC62+AF62+AI62+AL62+AO62</f>
        <v>7229.7999999999993</v>
      </c>
      <c r="C62" s="8">
        <f>H62</f>
        <v>0</v>
      </c>
      <c r="D62" s="9">
        <f>E62</f>
        <v>0</v>
      </c>
      <c r="E62" s="9">
        <f>J62+M62+P62+S62+V62+Y62+AB62+AE62+AH62+AK62+AN62+AP62</f>
        <v>0</v>
      </c>
      <c r="F62" s="51">
        <f>IFERROR(E62/B62%,0)</f>
        <v>0</v>
      </c>
      <c r="G62" s="51">
        <f>IFERROR(E62/C62%,0)</f>
        <v>0</v>
      </c>
      <c r="H62" s="8"/>
      <c r="I62" s="8"/>
      <c r="J62" s="8"/>
      <c r="K62" s="8"/>
      <c r="L62" s="8"/>
      <c r="M62" s="8"/>
      <c r="N62" s="8"/>
      <c r="O62" s="8"/>
      <c r="P62" s="8"/>
      <c r="Q62" s="8"/>
      <c r="R62" s="8"/>
      <c r="S62" s="8"/>
      <c r="T62" s="8"/>
      <c r="U62" s="8"/>
      <c r="V62" s="8"/>
      <c r="W62" s="8">
        <v>394.4</v>
      </c>
      <c r="X62" s="8"/>
      <c r="Y62" s="8"/>
      <c r="Z62" s="8"/>
      <c r="AA62" s="8"/>
      <c r="AB62" s="8"/>
      <c r="AC62" s="8"/>
      <c r="AD62" s="8"/>
      <c r="AE62" s="8"/>
      <c r="AF62" s="8">
        <v>6835.4</v>
      </c>
      <c r="AG62" s="8"/>
      <c r="AH62" s="8"/>
      <c r="AI62" s="8"/>
      <c r="AJ62" s="8"/>
      <c r="AK62" s="8"/>
      <c r="AL62" s="8"/>
      <c r="AM62" s="8"/>
      <c r="AN62" s="8"/>
      <c r="AO62" s="8"/>
      <c r="AP62" s="37"/>
      <c r="AQ62" s="124"/>
    </row>
    <row r="63" spans="1:43" s="4" customFormat="1" ht="16.5" customHeight="1" x14ac:dyDescent="0.25">
      <c r="A63" s="34" t="s">
        <v>27</v>
      </c>
      <c r="B63" s="9"/>
      <c r="C63" s="9"/>
      <c r="D63" s="9"/>
      <c r="E63" s="9"/>
      <c r="F63" s="9"/>
      <c r="G63" s="9"/>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37"/>
      <c r="AQ63" s="125"/>
    </row>
    <row r="64" spans="1:43" s="4" customFormat="1" ht="73.5" customHeight="1" x14ac:dyDescent="0.25">
      <c r="A64" s="55" t="s">
        <v>68</v>
      </c>
      <c r="B64" s="52">
        <f t="shared" ref="B64:G64" si="15">B67</f>
        <v>2945.6</v>
      </c>
      <c r="C64" s="52">
        <f t="shared" si="15"/>
        <v>0</v>
      </c>
      <c r="D64" s="52">
        <f t="shared" si="15"/>
        <v>0</v>
      </c>
      <c r="E64" s="52">
        <f t="shared" si="15"/>
        <v>0</v>
      </c>
      <c r="F64" s="52">
        <f t="shared" si="15"/>
        <v>0</v>
      </c>
      <c r="G64" s="52">
        <f t="shared" si="15"/>
        <v>0</v>
      </c>
      <c r="H64" s="53">
        <f>H65+H66+H67+H68+H69</f>
        <v>0</v>
      </c>
      <c r="I64" s="53">
        <f t="shared" ref="I64:AP64" si="16">I65+I66+I67+I68+I69</f>
        <v>0</v>
      </c>
      <c r="J64" s="53">
        <f t="shared" si="16"/>
        <v>0</v>
      </c>
      <c r="K64" s="53">
        <f t="shared" si="16"/>
        <v>0</v>
      </c>
      <c r="L64" s="53">
        <f t="shared" si="16"/>
        <v>0</v>
      </c>
      <c r="M64" s="53">
        <f t="shared" si="16"/>
        <v>0</v>
      </c>
      <c r="N64" s="53">
        <f t="shared" si="16"/>
        <v>0</v>
      </c>
      <c r="O64" s="53">
        <f t="shared" si="16"/>
        <v>0</v>
      </c>
      <c r="P64" s="53">
        <f t="shared" si="16"/>
        <v>0</v>
      </c>
      <c r="Q64" s="53">
        <f t="shared" si="16"/>
        <v>0</v>
      </c>
      <c r="R64" s="53">
        <f t="shared" si="16"/>
        <v>0</v>
      </c>
      <c r="S64" s="53">
        <f t="shared" si="16"/>
        <v>0</v>
      </c>
      <c r="T64" s="53">
        <f t="shared" si="16"/>
        <v>0</v>
      </c>
      <c r="U64" s="53">
        <f t="shared" si="16"/>
        <v>0</v>
      </c>
      <c r="V64" s="53">
        <f t="shared" si="16"/>
        <v>0</v>
      </c>
      <c r="W64" s="53">
        <f t="shared" si="16"/>
        <v>299.2</v>
      </c>
      <c r="X64" s="53">
        <f t="shared" si="16"/>
        <v>0</v>
      </c>
      <c r="Y64" s="53">
        <f t="shared" si="16"/>
        <v>0</v>
      </c>
      <c r="Z64" s="53">
        <f t="shared" si="16"/>
        <v>0</v>
      </c>
      <c r="AA64" s="53">
        <f t="shared" si="16"/>
        <v>0</v>
      </c>
      <c r="AB64" s="53">
        <f t="shared" si="16"/>
        <v>0</v>
      </c>
      <c r="AC64" s="53">
        <f t="shared" si="16"/>
        <v>0</v>
      </c>
      <c r="AD64" s="53">
        <f t="shared" si="16"/>
        <v>0</v>
      </c>
      <c r="AE64" s="53">
        <f t="shared" si="16"/>
        <v>0</v>
      </c>
      <c r="AF64" s="53">
        <f t="shared" si="16"/>
        <v>2646.4</v>
      </c>
      <c r="AG64" s="53">
        <f t="shared" si="16"/>
        <v>0</v>
      </c>
      <c r="AH64" s="53">
        <f t="shared" si="16"/>
        <v>0</v>
      </c>
      <c r="AI64" s="53">
        <f t="shared" si="16"/>
        <v>0</v>
      </c>
      <c r="AJ64" s="53">
        <f t="shared" si="16"/>
        <v>0</v>
      </c>
      <c r="AK64" s="53">
        <f t="shared" si="16"/>
        <v>0</v>
      </c>
      <c r="AL64" s="53">
        <f t="shared" si="16"/>
        <v>0</v>
      </c>
      <c r="AM64" s="53">
        <f t="shared" si="16"/>
        <v>0</v>
      </c>
      <c r="AN64" s="53">
        <f t="shared" si="16"/>
        <v>0</v>
      </c>
      <c r="AO64" s="53">
        <f t="shared" si="16"/>
        <v>0</v>
      </c>
      <c r="AP64" s="53">
        <f t="shared" si="16"/>
        <v>0</v>
      </c>
      <c r="AQ64" s="124" t="s">
        <v>78</v>
      </c>
    </row>
    <row r="65" spans="1:43" s="4" customFormat="1" ht="16.5" customHeight="1" x14ac:dyDescent="0.25">
      <c r="A65" s="12" t="s">
        <v>16</v>
      </c>
      <c r="B65" s="9"/>
      <c r="C65" s="9"/>
      <c r="D65" s="9"/>
      <c r="E65" s="9"/>
      <c r="F65" s="9"/>
      <c r="G65" s="9"/>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37"/>
      <c r="AQ65" s="124"/>
    </row>
    <row r="66" spans="1:43" s="4" customFormat="1" ht="16.5" customHeight="1" x14ac:dyDescent="0.25">
      <c r="A66" s="12" t="s">
        <v>28</v>
      </c>
      <c r="B66" s="9"/>
      <c r="C66" s="9"/>
      <c r="D66" s="9"/>
      <c r="E66" s="9"/>
      <c r="F66" s="9"/>
      <c r="G66" s="9"/>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37"/>
      <c r="AQ66" s="124"/>
    </row>
    <row r="67" spans="1:43" s="4" customFormat="1" ht="16.5" customHeight="1" x14ac:dyDescent="0.25">
      <c r="A67" s="12" t="s">
        <v>15</v>
      </c>
      <c r="B67" s="9">
        <f>H67+K67+N67+Q67+T67+W67+Z67+AC67+AF67+AI67+AL67+AO67</f>
        <v>2945.6</v>
      </c>
      <c r="C67" s="8">
        <f>H67</f>
        <v>0</v>
      </c>
      <c r="D67" s="9">
        <f>E67</f>
        <v>0</v>
      </c>
      <c r="E67" s="9">
        <f>J67+M67+P67+S67+V67+Y67+AB67+AE67+AH67+AK67+AN67+AP67</f>
        <v>0</v>
      </c>
      <c r="F67" s="51">
        <f>IFERROR(E67/B67%,0)</f>
        <v>0</v>
      </c>
      <c r="G67" s="51">
        <f>IFERROR(E67/C67%,0)</f>
        <v>0</v>
      </c>
      <c r="H67" s="8"/>
      <c r="I67" s="8"/>
      <c r="J67" s="8"/>
      <c r="K67" s="8"/>
      <c r="L67" s="8"/>
      <c r="M67" s="8"/>
      <c r="N67" s="8"/>
      <c r="O67" s="8"/>
      <c r="P67" s="8"/>
      <c r="Q67" s="8"/>
      <c r="R67" s="8"/>
      <c r="S67" s="8"/>
      <c r="T67" s="8"/>
      <c r="U67" s="8"/>
      <c r="V67" s="8"/>
      <c r="W67" s="8">
        <v>299.2</v>
      </c>
      <c r="X67" s="8"/>
      <c r="Y67" s="8"/>
      <c r="Z67" s="8"/>
      <c r="AA67" s="8"/>
      <c r="AB67" s="8"/>
      <c r="AC67" s="8"/>
      <c r="AD67" s="8"/>
      <c r="AE67" s="8"/>
      <c r="AF67" s="8">
        <v>2646.4</v>
      </c>
      <c r="AG67" s="8"/>
      <c r="AH67" s="8"/>
      <c r="AI67" s="8"/>
      <c r="AJ67" s="8"/>
      <c r="AK67" s="8"/>
      <c r="AL67" s="8"/>
      <c r="AM67" s="8"/>
      <c r="AN67" s="8"/>
      <c r="AO67" s="8"/>
      <c r="AP67" s="37"/>
      <c r="AQ67" s="124"/>
    </row>
    <row r="68" spans="1:43" s="4" customFormat="1" ht="16.5" customHeight="1" x14ac:dyDescent="0.25">
      <c r="A68" s="34" t="s">
        <v>27</v>
      </c>
      <c r="B68" s="9"/>
      <c r="C68" s="9"/>
      <c r="D68" s="9"/>
      <c r="E68" s="9"/>
      <c r="F68" s="9"/>
      <c r="G68" s="9"/>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37"/>
      <c r="AQ68" s="124"/>
    </row>
    <row r="69" spans="1:43" s="4" customFormat="1" ht="16.5" customHeight="1" x14ac:dyDescent="0.25">
      <c r="A69" s="12" t="s">
        <v>23</v>
      </c>
      <c r="B69" s="9"/>
      <c r="C69" s="9"/>
      <c r="D69" s="9"/>
      <c r="E69" s="9"/>
      <c r="F69" s="9"/>
      <c r="G69" s="9"/>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37"/>
      <c r="AQ69" s="124"/>
    </row>
    <row r="70" spans="1:43" s="4" customFormat="1" ht="16.5" customHeight="1" x14ac:dyDescent="0.25">
      <c r="A70" s="12" t="s">
        <v>23</v>
      </c>
      <c r="B70" s="9"/>
      <c r="C70" s="9"/>
      <c r="D70" s="9"/>
      <c r="E70" s="9"/>
      <c r="F70" s="9"/>
      <c r="G70" s="9"/>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37"/>
      <c r="AQ70" s="125"/>
    </row>
    <row r="71" spans="1:43" s="4" customFormat="1" ht="67.150000000000006" customHeight="1" x14ac:dyDescent="0.25">
      <c r="A71" s="95" t="s">
        <v>69</v>
      </c>
      <c r="B71" s="49">
        <f>B72+B73+B74+B76</f>
        <v>203352.7</v>
      </c>
      <c r="C71" s="49">
        <f>C72+C73+C74+C76</f>
        <v>23637.329999999994</v>
      </c>
      <c r="D71" s="49">
        <f>D72+D73+D74+D76</f>
        <v>11238.97</v>
      </c>
      <c r="E71" s="49">
        <f>E72+E73+E74+E76</f>
        <v>11238.97</v>
      </c>
      <c r="F71" s="49">
        <f>E71/B71*100</f>
        <v>5.5268358866147329</v>
      </c>
      <c r="G71" s="49">
        <f>E71/C71*100</f>
        <v>47.547544498469172</v>
      </c>
      <c r="H71" s="49">
        <f t="shared" ref="H71:AP71" si="17">H72+H73+H74+H76</f>
        <v>23637.329999999994</v>
      </c>
      <c r="I71" s="49">
        <f t="shared" si="17"/>
        <v>0</v>
      </c>
      <c r="J71" s="49">
        <f t="shared" si="17"/>
        <v>11238.97</v>
      </c>
      <c r="K71" s="49">
        <f t="shared" si="17"/>
        <v>21966.85</v>
      </c>
      <c r="L71" s="49">
        <f t="shared" si="17"/>
        <v>0</v>
      </c>
      <c r="M71" s="49">
        <f t="shared" si="17"/>
        <v>0</v>
      </c>
      <c r="N71" s="49">
        <f t="shared" si="17"/>
        <v>21642.84</v>
      </c>
      <c r="O71" s="49">
        <f t="shared" si="17"/>
        <v>0</v>
      </c>
      <c r="P71" s="49">
        <f t="shared" si="17"/>
        <v>0</v>
      </c>
      <c r="Q71" s="49">
        <f t="shared" si="17"/>
        <v>25388.48</v>
      </c>
      <c r="R71" s="49">
        <f t="shared" si="17"/>
        <v>0</v>
      </c>
      <c r="S71" s="49">
        <f t="shared" si="17"/>
        <v>0</v>
      </c>
      <c r="T71" s="49">
        <f t="shared" si="17"/>
        <v>17846.079999999998</v>
      </c>
      <c r="U71" s="49">
        <f t="shared" si="17"/>
        <v>0</v>
      </c>
      <c r="V71" s="49">
        <f t="shared" si="17"/>
        <v>0</v>
      </c>
      <c r="W71" s="49">
        <f t="shared" si="17"/>
        <v>15581.46</v>
      </c>
      <c r="X71" s="49">
        <f t="shared" si="17"/>
        <v>0</v>
      </c>
      <c r="Y71" s="49">
        <f t="shared" si="17"/>
        <v>0</v>
      </c>
      <c r="Z71" s="49">
        <f t="shared" si="17"/>
        <v>17344.219999999998</v>
      </c>
      <c r="AA71" s="49">
        <f t="shared" si="17"/>
        <v>0</v>
      </c>
      <c r="AB71" s="49">
        <f t="shared" si="17"/>
        <v>0</v>
      </c>
      <c r="AC71" s="49">
        <f t="shared" si="17"/>
        <v>10795</v>
      </c>
      <c r="AD71" s="49">
        <f t="shared" si="17"/>
        <v>0</v>
      </c>
      <c r="AE71" s="49">
        <f t="shared" si="17"/>
        <v>0</v>
      </c>
      <c r="AF71" s="49">
        <f t="shared" si="17"/>
        <v>9728.409999999998</v>
      </c>
      <c r="AG71" s="49">
        <f t="shared" si="17"/>
        <v>0</v>
      </c>
      <c r="AH71" s="49">
        <f t="shared" si="17"/>
        <v>0</v>
      </c>
      <c r="AI71" s="49">
        <f t="shared" si="17"/>
        <v>13124.1</v>
      </c>
      <c r="AJ71" s="49">
        <f t="shared" si="17"/>
        <v>0</v>
      </c>
      <c r="AK71" s="49">
        <f t="shared" si="17"/>
        <v>0</v>
      </c>
      <c r="AL71" s="49">
        <f t="shared" si="17"/>
        <v>15079.76</v>
      </c>
      <c r="AM71" s="49">
        <f t="shared" si="17"/>
        <v>0</v>
      </c>
      <c r="AN71" s="49">
        <f t="shared" si="17"/>
        <v>0</v>
      </c>
      <c r="AO71" s="49">
        <f t="shared" si="17"/>
        <v>11218.17</v>
      </c>
      <c r="AP71" s="49">
        <f t="shared" si="17"/>
        <v>0</v>
      </c>
      <c r="AQ71" s="110"/>
    </row>
    <row r="72" spans="1:43" s="4" customFormat="1" x14ac:dyDescent="0.25">
      <c r="A72" s="12" t="s">
        <v>16</v>
      </c>
      <c r="B72" s="9"/>
      <c r="C72" s="9"/>
      <c r="D72" s="9"/>
      <c r="E72" s="9"/>
      <c r="F72" s="9"/>
      <c r="G72" s="9"/>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37"/>
      <c r="AQ72" s="111"/>
    </row>
    <row r="73" spans="1:43" s="4" customFormat="1" x14ac:dyDescent="0.25">
      <c r="A73" s="12" t="s">
        <v>28</v>
      </c>
      <c r="B73" s="9"/>
      <c r="C73" s="9"/>
      <c r="D73" s="9"/>
      <c r="E73" s="9"/>
      <c r="F73" s="9"/>
      <c r="G73" s="9"/>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37"/>
      <c r="AQ73" s="111"/>
    </row>
    <row r="74" spans="1:43" s="4" customFormat="1" x14ac:dyDescent="0.25">
      <c r="A74" s="12" t="s">
        <v>15</v>
      </c>
      <c r="B74" s="9">
        <f>H74+K74+N74+Q74+T74+W74+Z74+AC74+AF74+AI74+AL74+AO74</f>
        <v>203352.7</v>
      </c>
      <c r="C74" s="9">
        <f>C80+C98+C104+C110</f>
        <v>23637.329999999994</v>
      </c>
      <c r="D74" s="9">
        <f>E74</f>
        <v>11238.97</v>
      </c>
      <c r="E74" s="9">
        <f>J74+M74+P74+S74+V74+Y74+AB74+AE74+AH74+AK74+AN74+AP74</f>
        <v>11238.97</v>
      </c>
      <c r="F74" s="9">
        <f>E74/B74*100</f>
        <v>5.5268358866147329</v>
      </c>
      <c r="G74" s="9">
        <f>E74/C74*100</f>
        <v>47.547544498469172</v>
      </c>
      <c r="H74" s="8">
        <f>H80+H98+H104+H110</f>
        <v>23637.329999999994</v>
      </c>
      <c r="I74" s="8">
        <f t="shared" ref="I74:AP74" si="18">I80+I98+I104+I110</f>
        <v>0</v>
      </c>
      <c r="J74" s="8">
        <f>J80+J98+J104+J110</f>
        <v>11238.97</v>
      </c>
      <c r="K74" s="8">
        <f t="shared" si="18"/>
        <v>21966.85</v>
      </c>
      <c r="L74" s="8">
        <f t="shared" si="18"/>
        <v>0</v>
      </c>
      <c r="M74" s="8">
        <f t="shared" si="18"/>
        <v>0</v>
      </c>
      <c r="N74" s="8">
        <f t="shared" si="18"/>
        <v>21642.84</v>
      </c>
      <c r="O74" s="8">
        <f t="shared" si="18"/>
        <v>0</v>
      </c>
      <c r="P74" s="8">
        <f t="shared" si="18"/>
        <v>0</v>
      </c>
      <c r="Q74" s="8">
        <f t="shared" si="18"/>
        <v>25388.48</v>
      </c>
      <c r="R74" s="8">
        <f t="shared" si="18"/>
        <v>0</v>
      </c>
      <c r="S74" s="8">
        <f t="shared" si="18"/>
        <v>0</v>
      </c>
      <c r="T74" s="8">
        <f t="shared" si="18"/>
        <v>17846.079999999998</v>
      </c>
      <c r="U74" s="8">
        <f t="shared" si="18"/>
        <v>0</v>
      </c>
      <c r="V74" s="8">
        <f t="shared" si="18"/>
        <v>0</v>
      </c>
      <c r="W74" s="8">
        <f t="shared" si="18"/>
        <v>15581.46</v>
      </c>
      <c r="X74" s="8">
        <f t="shared" si="18"/>
        <v>0</v>
      </c>
      <c r="Y74" s="8">
        <f t="shared" si="18"/>
        <v>0</v>
      </c>
      <c r="Z74" s="8">
        <f t="shared" si="18"/>
        <v>17344.219999999998</v>
      </c>
      <c r="AA74" s="8">
        <f t="shared" si="18"/>
        <v>0</v>
      </c>
      <c r="AB74" s="8">
        <f t="shared" si="18"/>
        <v>0</v>
      </c>
      <c r="AC74" s="8">
        <f t="shared" si="18"/>
        <v>10795</v>
      </c>
      <c r="AD74" s="8">
        <f t="shared" si="18"/>
        <v>0</v>
      </c>
      <c r="AE74" s="8">
        <f t="shared" si="18"/>
        <v>0</v>
      </c>
      <c r="AF74" s="8">
        <f t="shared" si="18"/>
        <v>9728.409999999998</v>
      </c>
      <c r="AG74" s="8">
        <f t="shared" si="18"/>
        <v>0</v>
      </c>
      <c r="AH74" s="8">
        <f t="shared" si="18"/>
        <v>0</v>
      </c>
      <c r="AI74" s="8">
        <f t="shared" si="18"/>
        <v>13124.1</v>
      </c>
      <c r="AJ74" s="8">
        <f t="shared" si="18"/>
        <v>0</v>
      </c>
      <c r="AK74" s="8">
        <f t="shared" si="18"/>
        <v>0</v>
      </c>
      <c r="AL74" s="8">
        <f t="shared" si="18"/>
        <v>15079.76</v>
      </c>
      <c r="AM74" s="8">
        <f t="shared" si="18"/>
        <v>0</v>
      </c>
      <c r="AN74" s="8">
        <f t="shared" si="18"/>
        <v>0</v>
      </c>
      <c r="AO74" s="8">
        <f t="shared" si="18"/>
        <v>11218.17</v>
      </c>
      <c r="AP74" s="8">
        <f t="shared" si="18"/>
        <v>0</v>
      </c>
      <c r="AQ74" s="111"/>
    </row>
    <row r="75" spans="1:43" s="18" customFormat="1" x14ac:dyDescent="0.25">
      <c r="A75" s="13" t="s">
        <v>27</v>
      </c>
      <c r="B75" s="14"/>
      <c r="C75" s="14"/>
      <c r="D75" s="14"/>
      <c r="E75" s="14"/>
      <c r="F75" s="14"/>
      <c r="G75" s="14"/>
      <c r="H75" s="8"/>
      <c r="I75" s="16"/>
      <c r="J75" s="38"/>
      <c r="K75" s="8"/>
      <c r="L75" s="17"/>
      <c r="M75" s="17"/>
      <c r="N75" s="8"/>
      <c r="O75" s="17"/>
      <c r="P75" s="17"/>
      <c r="Q75" s="8"/>
      <c r="R75" s="17"/>
      <c r="S75" s="17"/>
      <c r="T75" s="8"/>
      <c r="U75" s="17"/>
      <c r="V75" s="17"/>
      <c r="W75" s="8"/>
      <c r="X75" s="17"/>
      <c r="Y75" s="17"/>
      <c r="Z75" s="8"/>
      <c r="AA75" s="17"/>
      <c r="AB75" s="17"/>
      <c r="AC75" s="8"/>
      <c r="AD75" s="17"/>
      <c r="AE75" s="17"/>
      <c r="AF75" s="8"/>
      <c r="AG75" s="17"/>
      <c r="AH75" s="17"/>
      <c r="AI75" s="8"/>
      <c r="AJ75" s="17"/>
      <c r="AK75" s="17"/>
      <c r="AL75" s="8"/>
      <c r="AM75" s="17"/>
      <c r="AN75" s="17"/>
      <c r="AO75" s="8"/>
      <c r="AP75" s="38"/>
      <c r="AQ75" s="111"/>
    </row>
    <row r="76" spans="1:43" s="4" customFormat="1" x14ac:dyDescent="0.25">
      <c r="A76" s="12" t="s">
        <v>23</v>
      </c>
      <c r="B76" s="9"/>
      <c r="C76" s="9"/>
      <c r="D76" s="9"/>
      <c r="E76" s="9"/>
      <c r="F76" s="9"/>
      <c r="G76" s="9"/>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37"/>
      <c r="AQ76" s="112"/>
    </row>
    <row r="77" spans="1:43" s="4" customFormat="1" ht="80.25" customHeight="1" x14ac:dyDescent="0.25">
      <c r="A77" s="55" t="s">
        <v>50</v>
      </c>
      <c r="B77" s="52">
        <f>B78+B79+B80+B82</f>
        <v>193195</v>
      </c>
      <c r="C77" s="52">
        <f>C80</f>
        <v>23366.109999999997</v>
      </c>
      <c r="D77" s="52">
        <f>D80</f>
        <v>11016.36</v>
      </c>
      <c r="E77" s="52">
        <f>J77+M77+P77+S77+V77+Y77+AB77+AE77+AH77+AK77+AN77+AP77</f>
        <v>11016.36</v>
      </c>
      <c r="F77" s="52">
        <f>E77/B77*100</f>
        <v>5.7021972618338985</v>
      </c>
      <c r="G77" s="52">
        <f>E77/C77*100</f>
        <v>47.146743724137231</v>
      </c>
      <c r="H77" s="52">
        <f>H78+H79+H80+H82</f>
        <v>23366.109999999997</v>
      </c>
      <c r="I77" s="52">
        <f t="shared" ref="I77:AP77" si="19">I78+I79+I80+I82</f>
        <v>0</v>
      </c>
      <c r="J77" s="52">
        <f t="shared" si="19"/>
        <v>11016.36</v>
      </c>
      <c r="K77" s="52">
        <f t="shared" si="19"/>
        <v>21448.25</v>
      </c>
      <c r="L77" s="52">
        <f t="shared" si="19"/>
        <v>0</v>
      </c>
      <c r="M77" s="52">
        <f t="shared" si="19"/>
        <v>0</v>
      </c>
      <c r="N77" s="52">
        <f t="shared" si="19"/>
        <v>21131.84</v>
      </c>
      <c r="O77" s="52">
        <f t="shared" si="19"/>
        <v>0</v>
      </c>
      <c r="P77" s="52">
        <f t="shared" si="19"/>
        <v>0</v>
      </c>
      <c r="Q77" s="52">
        <f t="shared" si="19"/>
        <v>24884.98</v>
      </c>
      <c r="R77" s="52">
        <f t="shared" si="19"/>
        <v>0</v>
      </c>
      <c r="S77" s="52">
        <f t="shared" si="19"/>
        <v>0</v>
      </c>
      <c r="T77" s="52">
        <f t="shared" si="19"/>
        <v>17341.68</v>
      </c>
      <c r="U77" s="52">
        <f t="shared" si="19"/>
        <v>0</v>
      </c>
      <c r="V77" s="52">
        <f t="shared" si="19"/>
        <v>0</v>
      </c>
      <c r="W77" s="52">
        <f t="shared" si="19"/>
        <v>15081.76</v>
      </c>
      <c r="X77" s="52">
        <f t="shared" si="19"/>
        <v>0</v>
      </c>
      <c r="Y77" s="52">
        <f t="shared" si="19"/>
        <v>0</v>
      </c>
      <c r="Z77" s="52">
        <f t="shared" si="19"/>
        <v>16840.82</v>
      </c>
      <c r="AA77" s="52">
        <f t="shared" si="19"/>
        <v>0</v>
      </c>
      <c r="AB77" s="52">
        <f t="shared" si="19"/>
        <v>0</v>
      </c>
      <c r="AC77" s="52">
        <f t="shared" si="19"/>
        <v>10290.200000000001</v>
      </c>
      <c r="AD77" s="52">
        <f t="shared" si="19"/>
        <v>0</v>
      </c>
      <c r="AE77" s="52">
        <f t="shared" si="19"/>
        <v>0</v>
      </c>
      <c r="AF77" s="52">
        <f t="shared" si="19"/>
        <v>9223.7099999999991</v>
      </c>
      <c r="AG77" s="52">
        <f t="shared" si="19"/>
        <v>0</v>
      </c>
      <c r="AH77" s="52">
        <f t="shared" si="19"/>
        <v>0</v>
      </c>
      <c r="AI77" s="52">
        <f t="shared" si="19"/>
        <v>12618.1</v>
      </c>
      <c r="AJ77" s="52">
        <f t="shared" si="19"/>
        <v>0</v>
      </c>
      <c r="AK77" s="52">
        <f t="shared" si="19"/>
        <v>0</v>
      </c>
      <c r="AL77" s="52">
        <f t="shared" si="19"/>
        <v>10673.36</v>
      </c>
      <c r="AM77" s="52">
        <f t="shared" si="19"/>
        <v>0</v>
      </c>
      <c r="AN77" s="52">
        <f t="shared" si="19"/>
        <v>0</v>
      </c>
      <c r="AO77" s="52">
        <f t="shared" si="19"/>
        <v>10294.19</v>
      </c>
      <c r="AP77" s="52">
        <f t="shared" si="19"/>
        <v>0</v>
      </c>
      <c r="AQ77" s="121"/>
    </row>
    <row r="78" spans="1:43" s="4" customFormat="1" x14ac:dyDescent="0.25">
      <c r="A78" s="12" t="s">
        <v>16</v>
      </c>
      <c r="B78" s="9"/>
      <c r="C78" s="9"/>
      <c r="D78" s="9"/>
      <c r="E78" s="9"/>
      <c r="F78" s="23"/>
      <c r="G78" s="23"/>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37"/>
      <c r="AQ78" s="122"/>
    </row>
    <row r="79" spans="1:43" s="4" customFormat="1" x14ac:dyDescent="0.25">
      <c r="A79" s="12" t="s">
        <v>28</v>
      </c>
      <c r="B79" s="9"/>
      <c r="C79" s="9"/>
      <c r="D79" s="9"/>
      <c r="E79" s="9"/>
      <c r="F79" s="23"/>
      <c r="G79" s="23"/>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37"/>
      <c r="AQ79" s="122"/>
    </row>
    <row r="80" spans="1:43" s="4" customFormat="1" x14ac:dyDescent="0.25">
      <c r="A80" s="12" t="s">
        <v>15</v>
      </c>
      <c r="B80" s="9">
        <f>H80+K80+N80+Q80+T80+W80+Z80+AC80+AF80+AI80+AL80+AO80</f>
        <v>193195</v>
      </c>
      <c r="C80" s="8">
        <f>C86+C92</f>
        <v>23366.109999999997</v>
      </c>
      <c r="D80" s="9">
        <f>E80</f>
        <v>11016.36</v>
      </c>
      <c r="E80" s="9">
        <f>J80+M80+P80+S80+V80+Y80+AB80+AE80+AH80+AK80+AN80+AP80</f>
        <v>11016.36</v>
      </c>
      <c r="F80" s="23">
        <f>E80/B80*100</f>
        <v>5.7021972618338985</v>
      </c>
      <c r="G80" s="23">
        <f>E80/C80*100</f>
        <v>47.146743724137231</v>
      </c>
      <c r="H80" s="8">
        <f>H86+H92</f>
        <v>23366.109999999997</v>
      </c>
      <c r="I80" s="8">
        <f t="shared" ref="I80:AP80" si="20">I86+I92</f>
        <v>0</v>
      </c>
      <c r="J80" s="8">
        <f t="shared" si="20"/>
        <v>11016.36</v>
      </c>
      <c r="K80" s="8">
        <f t="shared" si="20"/>
        <v>21448.25</v>
      </c>
      <c r="L80" s="8">
        <f t="shared" si="20"/>
        <v>0</v>
      </c>
      <c r="M80" s="8">
        <f t="shared" si="20"/>
        <v>0</v>
      </c>
      <c r="N80" s="8">
        <f t="shared" si="20"/>
        <v>21131.84</v>
      </c>
      <c r="O80" s="8">
        <f t="shared" si="20"/>
        <v>0</v>
      </c>
      <c r="P80" s="8">
        <f t="shared" si="20"/>
        <v>0</v>
      </c>
      <c r="Q80" s="8">
        <f t="shared" si="20"/>
        <v>24884.98</v>
      </c>
      <c r="R80" s="8">
        <f t="shared" si="20"/>
        <v>0</v>
      </c>
      <c r="S80" s="8">
        <f t="shared" si="20"/>
        <v>0</v>
      </c>
      <c r="T80" s="8">
        <f t="shared" si="20"/>
        <v>17341.68</v>
      </c>
      <c r="U80" s="8">
        <f t="shared" si="20"/>
        <v>0</v>
      </c>
      <c r="V80" s="8">
        <f t="shared" si="20"/>
        <v>0</v>
      </c>
      <c r="W80" s="8">
        <f t="shared" si="20"/>
        <v>15081.76</v>
      </c>
      <c r="X80" s="8">
        <f t="shared" si="20"/>
        <v>0</v>
      </c>
      <c r="Y80" s="8">
        <f t="shared" si="20"/>
        <v>0</v>
      </c>
      <c r="Z80" s="8">
        <f t="shared" si="20"/>
        <v>16840.82</v>
      </c>
      <c r="AA80" s="8">
        <f t="shared" si="20"/>
        <v>0</v>
      </c>
      <c r="AB80" s="8">
        <f t="shared" si="20"/>
        <v>0</v>
      </c>
      <c r="AC80" s="8">
        <f t="shared" si="20"/>
        <v>10290.200000000001</v>
      </c>
      <c r="AD80" s="8">
        <f t="shared" si="20"/>
        <v>0</v>
      </c>
      <c r="AE80" s="8">
        <f t="shared" si="20"/>
        <v>0</v>
      </c>
      <c r="AF80" s="8">
        <f t="shared" si="20"/>
        <v>9223.7099999999991</v>
      </c>
      <c r="AG80" s="8">
        <f t="shared" si="20"/>
        <v>0</v>
      </c>
      <c r="AH80" s="8">
        <f t="shared" si="20"/>
        <v>0</v>
      </c>
      <c r="AI80" s="8">
        <f t="shared" si="20"/>
        <v>12618.1</v>
      </c>
      <c r="AJ80" s="8">
        <f t="shared" si="20"/>
        <v>0</v>
      </c>
      <c r="AK80" s="8">
        <f t="shared" si="20"/>
        <v>0</v>
      </c>
      <c r="AL80" s="8">
        <f t="shared" si="20"/>
        <v>10673.36</v>
      </c>
      <c r="AM80" s="8">
        <f t="shared" si="20"/>
        <v>0</v>
      </c>
      <c r="AN80" s="8">
        <f t="shared" si="20"/>
        <v>0</v>
      </c>
      <c r="AO80" s="8">
        <f t="shared" si="20"/>
        <v>10294.19</v>
      </c>
      <c r="AP80" s="8">
        <f t="shared" si="20"/>
        <v>0</v>
      </c>
      <c r="AQ80" s="122"/>
    </row>
    <row r="81" spans="1:43" s="18" customFormat="1" x14ac:dyDescent="0.25">
      <c r="A81" s="13" t="s">
        <v>27</v>
      </c>
      <c r="B81" s="14"/>
      <c r="C81" s="14"/>
      <c r="D81" s="14"/>
      <c r="E81" s="14"/>
      <c r="F81" s="23"/>
      <c r="G81" s="23"/>
      <c r="H81" s="15"/>
      <c r="I81" s="16"/>
      <c r="J81" s="38"/>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38"/>
      <c r="AQ81" s="122"/>
    </row>
    <row r="82" spans="1:43" s="4" customFormat="1" x14ac:dyDescent="0.25">
      <c r="A82" s="12" t="s">
        <v>23</v>
      </c>
      <c r="B82" s="9"/>
      <c r="C82" s="9"/>
      <c r="D82" s="9"/>
      <c r="E82" s="9"/>
      <c r="F82" s="23"/>
      <c r="G82" s="23"/>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37"/>
      <c r="AQ82" s="123"/>
    </row>
    <row r="83" spans="1:43" s="4" customFormat="1" ht="409.5" customHeight="1" x14ac:dyDescent="0.25">
      <c r="A83" s="55" t="s">
        <v>51</v>
      </c>
      <c r="B83" s="52">
        <f>B84+B85+B86+B88</f>
        <v>177933.3</v>
      </c>
      <c r="C83" s="52">
        <f>C84+C85+C86+C88</f>
        <v>22073.51</v>
      </c>
      <c r="D83" s="52">
        <f>D84+D85+D86+D88</f>
        <v>9723.85</v>
      </c>
      <c r="E83" s="52">
        <f>E84+E85+E86+E88</f>
        <v>9723.85</v>
      </c>
      <c r="F83" s="52">
        <f>E83/B83*100</f>
        <v>5.4648848753999397</v>
      </c>
      <c r="G83" s="52">
        <f>E83/C83*100</f>
        <v>44.052124016524793</v>
      </c>
      <c r="H83" s="52">
        <f>H84+H85+H86+H88</f>
        <v>22073.51</v>
      </c>
      <c r="I83" s="52">
        <f t="shared" ref="I83:AP83" si="21">I84+I85+I86+I88</f>
        <v>0</v>
      </c>
      <c r="J83" s="52">
        <f t="shared" si="21"/>
        <v>9723.85</v>
      </c>
      <c r="K83" s="52">
        <f t="shared" si="21"/>
        <v>20155.740000000002</v>
      </c>
      <c r="L83" s="52">
        <f t="shared" si="21"/>
        <v>0</v>
      </c>
      <c r="M83" s="52">
        <f t="shared" si="21"/>
        <v>0</v>
      </c>
      <c r="N83" s="52">
        <f t="shared" si="21"/>
        <v>19839.330000000002</v>
      </c>
      <c r="O83" s="52">
        <f t="shared" si="21"/>
        <v>0</v>
      </c>
      <c r="P83" s="52">
        <f t="shared" si="21"/>
        <v>0</v>
      </c>
      <c r="Q83" s="52">
        <f t="shared" si="21"/>
        <v>23592.47</v>
      </c>
      <c r="R83" s="52">
        <f t="shared" si="21"/>
        <v>0</v>
      </c>
      <c r="S83" s="52">
        <f t="shared" si="21"/>
        <v>0</v>
      </c>
      <c r="T83" s="52">
        <f t="shared" si="21"/>
        <v>16049.17</v>
      </c>
      <c r="U83" s="52">
        <f t="shared" si="21"/>
        <v>0</v>
      </c>
      <c r="V83" s="52">
        <f t="shared" si="21"/>
        <v>0</v>
      </c>
      <c r="W83" s="52">
        <f t="shared" si="21"/>
        <v>13789.25</v>
      </c>
      <c r="X83" s="52">
        <f t="shared" si="21"/>
        <v>0</v>
      </c>
      <c r="Y83" s="52">
        <f t="shared" si="21"/>
        <v>0</v>
      </c>
      <c r="Z83" s="52">
        <f t="shared" si="21"/>
        <v>15548.31</v>
      </c>
      <c r="AA83" s="52">
        <f t="shared" si="21"/>
        <v>0</v>
      </c>
      <c r="AB83" s="52">
        <f t="shared" si="21"/>
        <v>0</v>
      </c>
      <c r="AC83" s="52">
        <f t="shared" si="21"/>
        <v>8997.69</v>
      </c>
      <c r="AD83" s="52">
        <f t="shared" si="21"/>
        <v>0</v>
      </c>
      <c r="AE83" s="52">
        <f t="shared" si="21"/>
        <v>0</v>
      </c>
      <c r="AF83" s="52">
        <f t="shared" si="21"/>
        <v>7908.69</v>
      </c>
      <c r="AG83" s="52">
        <f t="shared" si="21"/>
        <v>0</v>
      </c>
      <c r="AH83" s="52">
        <f t="shared" si="21"/>
        <v>0</v>
      </c>
      <c r="AI83" s="52">
        <f t="shared" si="21"/>
        <v>11415.93</v>
      </c>
      <c r="AJ83" s="52">
        <f t="shared" si="21"/>
        <v>0</v>
      </c>
      <c r="AK83" s="52">
        <f t="shared" si="21"/>
        <v>0</v>
      </c>
      <c r="AL83" s="52">
        <f t="shared" si="21"/>
        <v>9471.19</v>
      </c>
      <c r="AM83" s="52">
        <f t="shared" si="21"/>
        <v>0</v>
      </c>
      <c r="AN83" s="52">
        <f t="shared" si="21"/>
        <v>0</v>
      </c>
      <c r="AO83" s="52">
        <f t="shared" si="21"/>
        <v>9092.02</v>
      </c>
      <c r="AP83" s="52">
        <f t="shared" si="21"/>
        <v>0</v>
      </c>
      <c r="AQ83" s="129" t="s">
        <v>83</v>
      </c>
    </row>
    <row r="84" spans="1:43" s="4" customFormat="1" x14ac:dyDescent="0.25">
      <c r="A84" s="12" t="s">
        <v>16</v>
      </c>
      <c r="B84" s="9"/>
      <c r="C84" s="9"/>
      <c r="D84" s="9"/>
      <c r="E84" s="9"/>
      <c r="F84" s="23"/>
      <c r="G84" s="23"/>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37"/>
      <c r="AQ84" s="130"/>
    </row>
    <row r="85" spans="1:43" s="4" customFormat="1" x14ac:dyDescent="0.25">
      <c r="A85" s="12" t="s">
        <v>28</v>
      </c>
      <c r="B85" s="9"/>
      <c r="C85" s="9"/>
      <c r="D85" s="9"/>
      <c r="E85" s="9"/>
      <c r="F85" s="23"/>
      <c r="G85" s="23"/>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37"/>
      <c r="AQ85" s="130"/>
    </row>
    <row r="86" spans="1:43" s="4" customFormat="1" ht="409.5" customHeight="1" x14ac:dyDescent="0.25">
      <c r="A86" s="12" t="s">
        <v>15</v>
      </c>
      <c r="B86" s="9">
        <f>H86+K86+N86+Q86+T86+W86+Z86+AC86+AF86+AI86+AL86+AO86</f>
        <v>177933.3</v>
      </c>
      <c r="C86" s="8">
        <f>H86</f>
        <v>22073.51</v>
      </c>
      <c r="D86" s="9">
        <f>E86</f>
        <v>9723.85</v>
      </c>
      <c r="E86" s="9">
        <f>J86+M86+P86+S86+V86+Y86+AB86+AE86+AH86+AK86+AN86+AP86</f>
        <v>9723.85</v>
      </c>
      <c r="F86" s="23">
        <f>E86/B86*100</f>
        <v>5.4648848753999397</v>
      </c>
      <c r="G86" s="23">
        <f>E86/C86*100</f>
        <v>44.052124016524793</v>
      </c>
      <c r="H86" s="8">
        <v>22073.51</v>
      </c>
      <c r="I86" s="8"/>
      <c r="J86" s="8">
        <v>9723.85</v>
      </c>
      <c r="K86" s="8">
        <v>20155.740000000002</v>
      </c>
      <c r="L86" s="8"/>
      <c r="M86" s="8"/>
      <c r="N86" s="8">
        <v>19839.330000000002</v>
      </c>
      <c r="O86" s="8"/>
      <c r="P86" s="8"/>
      <c r="Q86" s="8">
        <v>23592.47</v>
      </c>
      <c r="R86" s="8"/>
      <c r="S86" s="8"/>
      <c r="T86" s="8">
        <v>16049.17</v>
      </c>
      <c r="U86" s="8"/>
      <c r="V86" s="8"/>
      <c r="W86" s="8">
        <v>13789.25</v>
      </c>
      <c r="X86" s="8"/>
      <c r="Y86" s="8"/>
      <c r="Z86" s="8">
        <v>15548.31</v>
      </c>
      <c r="AA86" s="8"/>
      <c r="AB86" s="8"/>
      <c r="AC86" s="8">
        <v>8997.69</v>
      </c>
      <c r="AD86" s="8"/>
      <c r="AE86" s="8"/>
      <c r="AF86" s="8">
        <v>7908.69</v>
      </c>
      <c r="AG86" s="8"/>
      <c r="AH86" s="8"/>
      <c r="AI86" s="8">
        <v>11415.93</v>
      </c>
      <c r="AJ86" s="8"/>
      <c r="AK86" s="8"/>
      <c r="AL86" s="8">
        <v>9471.19</v>
      </c>
      <c r="AM86" s="8"/>
      <c r="AN86" s="8"/>
      <c r="AO86" s="8">
        <v>9092.02</v>
      </c>
      <c r="AP86" s="40"/>
      <c r="AQ86" s="130"/>
    </row>
    <row r="87" spans="1:43" s="18" customFormat="1" ht="19.5" customHeight="1" x14ac:dyDescent="0.25">
      <c r="A87" s="13" t="s">
        <v>27</v>
      </c>
      <c r="B87" s="14"/>
      <c r="C87" s="14"/>
      <c r="D87" s="14"/>
      <c r="E87" s="14"/>
      <c r="F87" s="23"/>
      <c r="G87" s="23"/>
      <c r="H87" s="15"/>
      <c r="I87" s="16"/>
      <c r="J87" s="38"/>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38"/>
      <c r="AQ87" s="130"/>
    </row>
    <row r="88" spans="1:43" s="4" customFormat="1" ht="157.5" customHeight="1" x14ac:dyDescent="0.25">
      <c r="A88" s="12" t="s">
        <v>23</v>
      </c>
      <c r="B88" s="9"/>
      <c r="C88" s="9"/>
      <c r="D88" s="9"/>
      <c r="E88" s="9"/>
      <c r="F88" s="23"/>
      <c r="G88" s="23"/>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37"/>
      <c r="AQ88" s="131"/>
    </row>
    <row r="89" spans="1:43" s="4" customFormat="1" ht="87" customHeight="1" x14ac:dyDescent="0.25">
      <c r="A89" s="55" t="s">
        <v>52</v>
      </c>
      <c r="B89" s="52">
        <f t="shared" ref="B89:G89" si="22">B92</f>
        <v>15261.7</v>
      </c>
      <c r="C89" s="52">
        <f t="shared" si="22"/>
        <v>1292.5999999999999</v>
      </c>
      <c r="D89" s="52">
        <f t="shared" si="22"/>
        <v>1292.51</v>
      </c>
      <c r="E89" s="52">
        <f t="shared" si="22"/>
        <v>1292.51</v>
      </c>
      <c r="F89" s="52">
        <f t="shared" si="22"/>
        <v>8.4689778989234483</v>
      </c>
      <c r="G89" s="52">
        <f t="shared" si="22"/>
        <v>99.993037289184599</v>
      </c>
      <c r="H89" s="53">
        <f>H90+H91+H92+H93+H94</f>
        <v>1292.5999999999999</v>
      </c>
      <c r="I89" s="53">
        <f t="shared" ref="I89:AP89" si="23">I90+I91+I92+I93+I94</f>
        <v>0</v>
      </c>
      <c r="J89" s="53">
        <f t="shared" si="23"/>
        <v>1292.51</v>
      </c>
      <c r="K89" s="53">
        <f t="shared" si="23"/>
        <v>1292.51</v>
      </c>
      <c r="L89" s="53">
        <f t="shared" si="23"/>
        <v>0</v>
      </c>
      <c r="M89" s="53">
        <f t="shared" si="23"/>
        <v>0</v>
      </c>
      <c r="N89" s="53">
        <f t="shared" si="23"/>
        <v>1292.51</v>
      </c>
      <c r="O89" s="53">
        <f t="shared" si="23"/>
        <v>0</v>
      </c>
      <c r="P89" s="53">
        <f t="shared" si="23"/>
        <v>0</v>
      </c>
      <c r="Q89" s="53">
        <f t="shared" si="23"/>
        <v>1292.51</v>
      </c>
      <c r="R89" s="53">
        <f t="shared" si="23"/>
        <v>0</v>
      </c>
      <c r="S89" s="53">
        <f t="shared" si="23"/>
        <v>0</v>
      </c>
      <c r="T89" s="53">
        <f t="shared" si="23"/>
        <v>1292.51</v>
      </c>
      <c r="U89" s="53">
        <f t="shared" si="23"/>
        <v>0</v>
      </c>
      <c r="V89" s="53">
        <f t="shared" si="23"/>
        <v>0</v>
      </c>
      <c r="W89" s="53">
        <f t="shared" si="23"/>
        <v>1292.51</v>
      </c>
      <c r="X89" s="53">
        <f t="shared" si="23"/>
        <v>0</v>
      </c>
      <c r="Y89" s="53">
        <f t="shared" si="23"/>
        <v>0</v>
      </c>
      <c r="Z89" s="53">
        <f t="shared" si="23"/>
        <v>1292.51</v>
      </c>
      <c r="AA89" s="53">
        <f t="shared" si="23"/>
        <v>0</v>
      </c>
      <c r="AB89" s="53">
        <f t="shared" si="23"/>
        <v>0</v>
      </c>
      <c r="AC89" s="53">
        <f t="shared" si="23"/>
        <v>1292.51</v>
      </c>
      <c r="AD89" s="53">
        <f t="shared" si="23"/>
        <v>0</v>
      </c>
      <c r="AE89" s="53">
        <f t="shared" si="23"/>
        <v>0</v>
      </c>
      <c r="AF89" s="53">
        <f t="shared" si="23"/>
        <v>1315.02</v>
      </c>
      <c r="AG89" s="53">
        <f t="shared" si="23"/>
        <v>0</v>
      </c>
      <c r="AH89" s="53">
        <f t="shared" si="23"/>
        <v>0</v>
      </c>
      <c r="AI89" s="53">
        <f t="shared" si="23"/>
        <v>1202.17</v>
      </c>
      <c r="AJ89" s="53">
        <f t="shared" si="23"/>
        <v>0</v>
      </c>
      <c r="AK89" s="53">
        <f t="shared" si="23"/>
        <v>0</v>
      </c>
      <c r="AL89" s="53">
        <f t="shared" si="23"/>
        <v>1202.17</v>
      </c>
      <c r="AM89" s="53">
        <f t="shared" si="23"/>
        <v>0</v>
      </c>
      <c r="AN89" s="53">
        <f t="shared" si="23"/>
        <v>0</v>
      </c>
      <c r="AO89" s="53">
        <f t="shared" si="23"/>
        <v>1202.17</v>
      </c>
      <c r="AP89" s="53">
        <f t="shared" si="23"/>
        <v>0</v>
      </c>
      <c r="AQ89" s="132"/>
    </row>
    <row r="90" spans="1:43" s="4" customFormat="1" x14ac:dyDescent="0.25">
      <c r="A90" s="12" t="s">
        <v>16</v>
      </c>
      <c r="B90" s="9"/>
      <c r="C90" s="9"/>
      <c r="D90" s="9"/>
      <c r="E90" s="9"/>
      <c r="F90" s="9"/>
      <c r="G90" s="9"/>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37"/>
      <c r="AQ90" s="133"/>
    </row>
    <row r="91" spans="1:43" s="4" customFormat="1" x14ac:dyDescent="0.25">
      <c r="A91" s="12" t="s">
        <v>28</v>
      </c>
      <c r="B91" s="9"/>
      <c r="C91" s="9"/>
      <c r="D91" s="9"/>
      <c r="E91" s="9"/>
      <c r="F91" s="9"/>
      <c r="G91" s="9"/>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37"/>
      <c r="AQ91" s="133"/>
    </row>
    <row r="92" spans="1:43" s="4" customFormat="1" x14ac:dyDescent="0.25">
      <c r="A92" s="12" t="s">
        <v>15</v>
      </c>
      <c r="B92" s="9">
        <f>H92+K92+N92+Q92+T92+W92+Z92+AC92+AF92+AI92+AL92+AO92</f>
        <v>15261.7</v>
      </c>
      <c r="C92" s="8">
        <f>H92</f>
        <v>1292.5999999999999</v>
      </c>
      <c r="D92" s="9">
        <f>E92</f>
        <v>1292.51</v>
      </c>
      <c r="E92" s="9">
        <f>J92+M92+P92+S92+V92+Y92+AB92+AE92+AH92+AK92+AN92+AP92</f>
        <v>1292.51</v>
      </c>
      <c r="F92" s="9">
        <f>E92/B92*100</f>
        <v>8.4689778989234483</v>
      </c>
      <c r="G92" s="9">
        <f>E92/C92*100</f>
        <v>99.993037289184599</v>
      </c>
      <c r="H92" s="8">
        <v>1292.5999999999999</v>
      </c>
      <c r="I92" s="8"/>
      <c r="J92" s="8">
        <v>1292.51</v>
      </c>
      <c r="K92" s="8">
        <v>1292.51</v>
      </c>
      <c r="L92" s="8"/>
      <c r="M92" s="8"/>
      <c r="N92" s="8">
        <v>1292.51</v>
      </c>
      <c r="O92" s="8"/>
      <c r="P92" s="8"/>
      <c r="Q92" s="8">
        <v>1292.51</v>
      </c>
      <c r="R92" s="8"/>
      <c r="S92" s="8"/>
      <c r="T92" s="8">
        <v>1292.51</v>
      </c>
      <c r="U92" s="8"/>
      <c r="V92" s="8"/>
      <c r="W92" s="8">
        <v>1292.51</v>
      </c>
      <c r="X92" s="8"/>
      <c r="Y92" s="8"/>
      <c r="Z92" s="8">
        <v>1292.51</v>
      </c>
      <c r="AA92" s="8"/>
      <c r="AB92" s="8"/>
      <c r="AC92" s="8">
        <v>1292.51</v>
      </c>
      <c r="AD92" s="8"/>
      <c r="AE92" s="8"/>
      <c r="AF92" s="8">
        <v>1315.02</v>
      </c>
      <c r="AG92" s="8"/>
      <c r="AH92" s="8"/>
      <c r="AI92" s="8">
        <v>1202.17</v>
      </c>
      <c r="AJ92" s="8"/>
      <c r="AK92" s="8"/>
      <c r="AL92" s="8">
        <v>1202.17</v>
      </c>
      <c r="AM92" s="8"/>
      <c r="AN92" s="8"/>
      <c r="AO92" s="8">
        <v>1202.17</v>
      </c>
      <c r="AP92" s="40"/>
      <c r="AQ92" s="133"/>
    </row>
    <row r="93" spans="1:43" s="4" customFormat="1" x14ac:dyDescent="0.25">
      <c r="A93" s="13" t="s">
        <v>27</v>
      </c>
      <c r="B93" s="9"/>
      <c r="C93" s="9"/>
      <c r="D93" s="9"/>
      <c r="E93" s="9"/>
      <c r="F93" s="9"/>
      <c r="G93" s="9"/>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37"/>
      <c r="AQ93" s="133"/>
    </row>
    <row r="94" spans="1:43" s="4" customFormat="1" x14ac:dyDescent="0.25">
      <c r="A94" s="12" t="s">
        <v>23</v>
      </c>
      <c r="B94" s="9"/>
      <c r="C94" s="9"/>
      <c r="D94" s="9"/>
      <c r="E94" s="9"/>
      <c r="F94" s="9"/>
      <c r="G94" s="9"/>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37"/>
      <c r="AQ94" s="134"/>
    </row>
    <row r="95" spans="1:43" s="4" customFormat="1" ht="196.5" customHeight="1" x14ac:dyDescent="0.25">
      <c r="A95" s="55" t="s">
        <v>53</v>
      </c>
      <c r="B95" s="52">
        <f t="shared" ref="B95:G95" si="24">B98</f>
        <v>5908.1</v>
      </c>
      <c r="C95" s="52">
        <f>C98</f>
        <v>250.42</v>
      </c>
      <c r="D95" s="52">
        <f t="shared" si="24"/>
        <v>201.81</v>
      </c>
      <c r="E95" s="52">
        <f t="shared" si="24"/>
        <v>201.81</v>
      </c>
      <c r="F95" s="52">
        <f t="shared" si="24"/>
        <v>3.4158189604102844</v>
      </c>
      <c r="G95" s="52">
        <f t="shared" si="24"/>
        <v>80.58861113329607</v>
      </c>
      <c r="H95" s="53">
        <f>H97+H96+H98+H99+H100</f>
        <v>250.42</v>
      </c>
      <c r="I95" s="53">
        <f t="shared" ref="I95:AP95" si="25">I97+I96+I98+I99+I100</f>
        <v>0</v>
      </c>
      <c r="J95" s="53">
        <f t="shared" si="25"/>
        <v>201.81</v>
      </c>
      <c r="K95" s="53">
        <f t="shared" si="25"/>
        <v>497.8</v>
      </c>
      <c r="L95" s="53">
        <f t="shared" si="25"/>
        <v>0</v>
      </c>
      <c r="M95" s="53">
        <f t="shared" si="25"/>
        <v>0</v>
      </c>
      <c r="N95" s="53">
        <f t="shared" si="25"/>
        <v>490.2</v>
      </c>
      <c r="O95" s="53">
        <f t="shared" si="25"/>
        <v>0</v>
      </c>
      <c r="P95" s="53">
        <f t="shared" si="25"/>
        <v>0</v>
      </c>
      <c r="Q95" s="53">
        <f t="shared" si="25"/>
        <v>482.7</v>
      </c>
      <c r="R95" s="53">
        <f t="shared" si="25"/>
        <v>0</v>
      </c>
      <c r="S95" s="53">
        <f t="shared" si="25"/>
        <v>0</v>
      </c>
      <c r="T95" s="53">
        <f t="shared" si="25"/>
        <v>483.6</v>
      </c>
      <c r="U95" s="53">
        <f t="shared" si="25"/>
        <v>0</v>
      </c>
      <c r="V95" s="53">
        <f t="shared" si="25"/>
        <v>0</v>
      </c>
      <c r="W95" s="53">
        <f t="shared" si="25"/>
        <v>478.9</v>
      </c>
      <c r="X95" s="53">
        <f t="shared" si="25"/>
        <v>0</v>
      </c>
      <c r="Y95" s="53">
        <f t="shared" si="25"/>
        <v>0</v>
      </c>
      <c r="Z95" s="53">
        <f t="shared" si="25"/>
        <v>482.6</v>
      </c>
      <c r="AA95" s="53">
        <f t="shared" si="25"/>
        <v>0</v>
      </c>
      <c r="AB95" s="53">
        <f t="shared" si="25"/>
        <v>0</v>
      </c>
      <c r="AC95" s="53">
        <f t="shared" si="25"/>
        <v>484</v>
      </c>
      <c r="AD95" s="53">
        <f t="shared" si="25"/>
        <v>0</v>
      </c>
      <c r="AE95" s="53">
        <f t="shared" si="25"/>
        <v>0</v>
      </c>
      <c r="AF95" s="53">
        <f t="shared" si="25"/>
        <v>483.9</v>
      </c>
      <c r="AG95" s="53">
        <f t="shared" si="25"/>
        <v>0</v>
      </c>
      <c r="AH95" s="53">
        <f t="shared" si="25"/>
        <v>0</v>
      </c>
      <c r="AI95" s="53">
        <f t="shared" si="25"/>
        <v>485.2</v>
      </c>
      <c r="AJ95" s="53">
        <f t="shared" si="25"/>
        <v>0</v>
      </c>
      <c r="AK95" s="53">
        <f t="shared" si="25"/>
        <v>0</v>
      </c>
      <c r="AL95" s="53">
        <f t="shared" si="25"/>
        <v>485.6</v>
      </c>
      <c r="AM95" s="53">
        <f t="shared" si="25"/>
        <v>0</v>
      </c>
      <c r="AN95" s="53">
        <f t="shared" si="25"/>
        <v>0</v>
      </c>
      <c r="AO95" s="53">
        <f t="shared" si="25"/>
        <v>803.18</v>
      </c>
      <c r="AP95" s="53">
        <f t="shared" si="25"/>
        <v>0</v>
      </c>
      <c r="AQ95" s="120" t="s">
        <v>80</v>
      </c>
    </row>
    <row r="96" spans="1:43" s="4" customFormat="1" x14ac:dyDescent="0.25">
      <c r="A96" s="12" t="s">
        <v>16</v>
      </c>
      <c r="B96" s="9"/>
      <c r="C96" s="9"/>
      <c r="D96" s="9"/>
      <c r="E96" s="9"/>
      <c r="F96" s="9"/>
      <c r="G96" s="9"/>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37"/>
      <c r="AQ96" s="124"/>
    </row>
    <row r="97" spans="1:43" s="4" customFormat="1" x14ac:dyDescent="0.25">
      <c r="A97" s="12" t="s">
        <v>28</v>
      </c>
      <c r="B97" s="9"/>
      <c r="C97" s="9"/>
      <c r="D97" s="9"/>
      <c r="E97" s="9"/>
      <c r="F97" s="9"/>
      <c r="G97" s="9"/>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37"/>
      <c r="AQ97" s="124"/>
    </row>
    <row r="98" spans="1:43" s="4" customFormat="1" x14ac:dyDescent="0.25">
      <c r="A98" s="12" t="s">
        <v>15</v>
      </c>
      <c r="B98" s="9">
        <f>H98+K98+N98+Q98+T98+W98+Z98+AC98+AF98+AI98+AL98+AO98</f>
        <v>5908.1</v>
      </c>
      <c r="C98" s="8">
        <f>H98</f>
        <v>250.42</v>
      </c>
      <c r="D98" s="9">
        <f>E98</f>
        <v>201.81</v>
      </c>
      <c r="E98" s="9">
        <f>J98+M98+P98+S98+V98+Y98+AB98+AE98+AH98+AK98+AN98+AP98</f>
        <v>201.81</v>
      </c>
      <c r="F98" s="9">
        <f>E98/B98*100</f>
        <v>3.4158189604102844</v>
      </c>
      <c r="G98" s="9">
        <f>E98/C98*100</f>
        <v>80.58861113329607</v>
      </c>
      <c r="H98" s="8">
        <v>250.42</v>
      </c>
      <c r="I98" s="8"/>
      <c r="J98" s="8">
        <v>201.81</v>
      </c>
      <c r="K98" s="8">
        <v>497.8</v>
      </c>
      <c r="L98" s="8"/>
      <c r="M98" s="8"/>
      <c r="N98" s="8">
        <v>490.2</v>
      </c>
      <c r="O98" s="8"/>
      <c r="P98" s="8"/>
      <c r="Q98" s="8">
        <v>482.7</v>
      </c>
      <c r="R98" s="8"/>
      <c r="S98" s="8"/>
      <c r="T98" s="8">
        <v>483.6</v>
      </c>
      <c r="U98" s="8"/>
      <c r="V98" s="8"/>
      <c r="W98" s="8">
        <v>478.9</v>
      </c>
      <c r="X98" s="8"/>
      <c r="Y98" s="8"/>
      <c r="Z98" s="8">
        <v>482.6</v>
      </c>
      <c r="AA98" s="8"/>
      <c r="AB98" s="8"/>
      <c r="AC98" s="8">
        <v>484</v>
      </c>
      <c r="AD98" s="8"/>
      <c r="AE98" s="8"/>
      <c r="AF98" s="8">
        <v>483.9</v>
      </c>
      <c r="AG98" s="8"/>
      <c r="AH98" s="8"/>
      <c r="AI98" s="8">
        <v>485.2</v>
      </c>
      <c r="AJ98" s="8"/>
      <c r="AK98" s="8"/>
      <c r="AL98" s="8">
        <v>485.6</v>
      </c>
      <c r="AM98" s="8"/>
      <c r="AN98" s="8"/>
      <c r="AO98" s="8">
        <v>803.18</v>
      </c>
      <c r="AP98" s="37"/>
      <c r="AQ98" s="124"/>
    </row>
    <row r="99" spans="1:43" s="4" customFormat="1" x14ac:dyDescent="0.25">
      <c r="A99" s="34" t="s">
        <v>27</v>
      </c>
      <c r="B99" s="9"/>
      <c r="C99" s="9"/>
      <c r="D99" s="9"/>
      <c r="E99" s="9"/>
      <c r="F99" s="9"/>
      <c r="G99" s="9"/>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37"/>
      <c r="AQ99" s="124"/>
    </row>
    <row r="100" spans="1:43" s="4" customFormat="1" x14ac:dyDescent="0.25">
      <c r="A100" s="12" t="s">
        <v>23</v>
      </c>
      <c r="B100" s="9"/>
      <c r="C100" s="9"/>
      <c r="D100" s="9"/>
      <c r="E100" s="9"/>
      <c r="F100" s="9"/>
      <c r="G100" s="9"/>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37"/>
      <c r="AQ100" s="125"/>
    </row>
    <row r="101" spans="1:43" s="4" customFormat="1" ht="72" customHeight="1" x14ac:dyDescent="0.25">
      <c r="A101" s="55" t="s">
        <v>54</v>
      </c>
      <c r="B101" s="52">
        <f t="shared" ref="B101:G101" si="26">B104</f>
        <v>349.6</v>
      </c>
      <c r="C101" s="52">
        <f t="shared" si="26"/>
        <v>20.8</v>
      </c>
      <c r="D101" s="52">
        <f t="shared" si="26"/>
        <v>20.8</v>
      </c>
      <c r="E101" s="52">
        <f t="shared" si="26"/>
        <v>20.8</v>
      </c>
      <c r="F101" s="52">
        <f t="shared" si="26"/>
        <v>5.9496567505720819</v>
      </c>
      <c r="G101" s="52">
        <f t="shared" si="26"/>
        <v>100</v>
      </c>
      <c r="H101" s="53">
        <f>H102+H103+H104+H105+H106</f>
        <v>20.8</v>
      </c>
      <c r="I101" s="53">
        <f t="shared" ref="I101:AP101" si="27">I102+I103+I104+I105+I106</f>
        <v>0</v>
      </c>
      <c r="J101" s="53">
        <f t="shared" si="27"/>
        <v>20.8</v>
      </c>
      <c r="K101" s="53">
        <f t="shared" si="27"/>
        <v>20.8</v>
      </c>
      <c r="L101" s="53">
        <f t="shared" si="27"/>
        <v>0</v>
      </c>
      <c r="M101" s="53">
        <f t="shared" si="27"/>
        <v>0</v>
      </c>
      <c r="N101" s="53">
        <f>N102+N103+N104+N105+N106</f>
        <v>20.8</v>
      </c>
      <c r="O101" s="53">
        <f t="shared" si="27"/>
        <v>0</v>
      </c>
      <c r="P101" s="53">
        <f t="shared" si="27"/>
        <v>0</v>
      </c>
      <c r="Q101" s="53">
        <f t="shared" si="27"/>
        <v>20.8</v>
      </c>
      <c r="R101" s="53">
        <f t="shared" si="27"/>
        <v>0</v>
      </c>
      <c r="S101" s="53">
        <f t="shared" si="27"/>
        <v>0</v>
      </c>
      <c r="T101" s="53">
        <f t="shared" si="27"/>
        <v>20.8</v>
      </c>
      <c r="U101" s="53">
        <f t="shared" si="27"/>
        <v>0</v>
      </c>
      <c r="V101" s="53">
        <f t="shared" si="27"/>
        <v>0</v>
      </c>
      <c r="W101" s="53">
        <f t="shared" si="27"/>
        <v>20.8</v>
      </c>
      <c r="X101" s="53">
        <f t="shared" si="27"/>
        <v>0</v>
      </c>
      <c r="Y101" s="53">
        <f t="shared" si="27"/>
        <v>0</v>
      </c>
      <c r="Z101" s="53">
        <f t="shared" si="27"/>
        <v>20.8</v>
      </c>
      <c r="AA101" s="53">
        <f t="shared" si="27"/>
        <v>0</v>
      </c>
      <c r="AB101" s="53">
        <f t="shared" si="27"/>
        <v>0</v>
      </c>
      <c r="AC101" s="53">
        <f t="shared" si="27"/>
        <v>20.8</v>
      </c>
      <c r="AD101" s="53">
        <f t="shared" si="27"/>
        <v>0</v>
      </c>
      <c r="AE101" s="53">
        <f t="shared" si="27"/>
        <v>0</v>
      </c>
      <c r="AF101" s="53">
        <f t="shared" si="27"/>
        <v>20.8</v>
      </c>
      <c r="AG101" s="53">
        <f t="shared" si="27"/>
        <v>0</v>
      </c>
      <c r="AH101" s="53">
        <f t="shared" si="27"/>
        <v>0</v>
      </c>
      <c r="AI101" s="53">
        <f t="shared" si="27"/>
        <v>20.8</v>
      </c>
      <c r="AJ101" s="53">
        <f t="shared" si="27"/>
        <v>0</v>
      </c>
      <c r="AK101" s="53">
        <f t="shared" si="27"/>
        <v>0</v>
      </c>
      <c r="AL101" s="53">
        <f t="shared" si="27"/>
        <v>20.8</v>
      </c>
      <c r="AM101" s="53">
        <f t="shared" si="27"/>
        <v>0</v>
      </c>
      <c r="AN101" s="53">
        <f t="shared" si="27"/>
        <v>0</v>
      </c>
      <c r="AO101" s="53">
        <f t="shared" si="27"/>
        <v>120.8</v>
      </c>
      <c r="AP101" s="53">
        <f t="shared" si="27"/>
        <v>0</v>
      </c>
      <c r="AQ101" s="120" t="s">
        <v>81</v>
      </c>
    </row>
    <row r="102" spans="1:43" s="4" customFormat="1" x14ac:dyDescent="0.25">
      <c r="A102" s="12" t="s">
        <v>16</v>
      </c>
      <c r="B102" s="9"/>
      <c r="C102" s="9"/>
      <c r="D102" s="9"/>
      <c r="E102" s="9"/>
      <c r="F102" s="9"/>
      <c r="G102" s="9"/>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37"/>
      <c r="AQ102" s="124"/>
    </row>
    <row r="103" spans="1:43" s="4" customFormat="1" x14ac:dyDescent="0.25">
      <c r="A103" s="12" t="s">
        <v>28</v>
      </c>
      <c r="B103" s="9"/>
      <c r="C103" s="9"/>
      <c r="D103" s="9"/>
      <c r="E103" s="9"/>
      <c r="F103" s="9"/>
      <c r="G103" s="9"/>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37"/>
      <c r="AQ103" s="124"/>
    </row>
    <row r="104" spans="1:43" s="4" customFormat="1" ht="69" customHeight="1" x14ac:dyDescent="0.25">
      <c r="A104" s="12" t="s">
        <v>15</v>
      </c>
      <c r="B104" s="9">
        <f>H104+K104+N104+Q104+T104+W104+Z104+AC104+AF104+AI104+AL104+AO104</f>
        <v>349.6</v>
      </c>
      <c r="C104" s="8">
        <f>H104</f>
        <v>20.8</v>
      </c>
      <c r="D104" s="9">
        <f>E104</f>
        <v>20.8</v>
      </c>
      <c r="E104" s="9">
        <f>J104+M104+P104+S104+V104+Y104+AB104+AE104+AH104+AK104+AN104+AP104</f>
        <v>20.8</v>
      </c>
      <c r="F104" s="9">
        <f>E104/B104*100</f>
        <v>5.9496567505720819</v>
      </c>
      <c r="G104" s="9">
        <f>E104/C104*100</f>
        <v>100</v>
      </c>
      <c r="H104" s="8">
        <v>20.8</v>
      </c>
      <c r="I104" s="8"/>
      <c r="J104" s="8">
        <v>20.8</v>
      </c>
      <c r="K104" s="8">
        <v>20.8</v>
      </c>
      <c r="L104" s="8"/>
      <c r="M104" s="8"/>
      <c r="N104" s="8">
        <v>20.8</v>
      </c>
      <c r="O104" s="8"/>
      <c r="P104" s="8"/>
      <c r="Q104" s="8">
        <v>20.8</v>
      </c>
      <c r="R104" s="8"/>
      <c r="S104" s="8"/>
      <c r="T104" s="8">
        <v>20.8</v>
      </c>
      <c r="U104" s="8"/>
      <c r="V104" s="8"/>
      <c r="W104" s="8">
        <v>20.8</v>
      </c>
      <c r="X104" s="8"/>
      <c r="Y104" s="8"/>
      <c r="Z104" s="8">
        <v>20.8</v>
      </c>
      <c r="AA104" s="8"/>
      <c r="AB104" s="8"/>
      <c r="AC104" s="8">
        <v>20.8</v>
      </c>
      <c r="AD104" s="8"/>
      <c r="AE104" s="8"/>
      <c r="AF104" s="8">
        <v>20.8</v>
      </c>
      <c r="AG104" s="8"/>
      <c r="AH104" s="8"/>
      <c r="AI104" s="8">
        <v>20.8</v>
      </c>
      <c r="AJ104" s="8"/>
      <c r="AK104" s="8"/>
      <c r="AL104" s="8">
        <v>20.8</v>
      </c>
      <c r="AM104" s="8"/>
      <c r="AN104" s="8"/>
      <c r="AO104" s="8">
        <v>120.8</v>
      </c>
      <c r="AP104" s="40"/>
      <c r="AQ104" s="124"/>
    </row>
    <row r="105" spans="1:43" s="4" customFormat="1" x14ac:dyDescent="0.25">
      <c r="A105" s="34" t="s">
        <v>27</v>
      </c>
      <c r="B105" s="9"/>
      <c r="C105" s="9"/>
      <c r="D105" s="9"/>
      <c r="E105" s="9"/>
      <c r="F105" s="9"/>
      <c r="G105" s="9"/>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37"/>
      <c r="AQ105" s="124"/>
    </row>
    <row r="106" spans="1:43" s="4" customFormat="1" x14ac:dyDescent="0.25">
      <c r="A106" s="12" t="s">
        <v>23</v>
      </c>
      <c r="B106" s="9"/>
      <c r="C106" s="9"/>
      <c r="D106" s="9"/>
      <c r="E106" s="9"/>
      <c r="F106" s="9"/>
      <c r="G106" s="9"/>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37"/>
      <c r="AQ106" s="125"/>
    </row>
    <row r="107" spans="1:43" s="89" customFormat="1" ht="184.5" customHeight="1" x14ac:dyDescent="0.25">
      <c r="A107" s="55" t="s">
        <v>70</v>
      </c>
      <c r="B107" s="52">
        <f t="shared" ref="B107:G107" si="28">B110</f>
        <v>3900</v>
      </c>
      <c r="C107" s="52">
        <f t="shared" si="28"/>
        <v>0</v>
      </c>
      <c r="D107" s="52">
        <f t="shared" si="28"/>
        <v>0</v>
      </c>
      <c r="E107" s="52">
        <f t="shared" si="28"/>
        <v>0</v>
      </c>
      <c r="F107" s="52">
        <f t="shared" si="28"/>
        <v>0</v>
      </c>
      <c r="G107" s="52">
        <f t="shared" si="28"/>
        <v>0</v>
      </c>
      <c r="H107" s="53">
        <f>H108+H109+H110+H111+H112</f>
        <v>0</v>
      </c>
      <c r="I107" s="53">
        <f t="shared" ref="I107:AP107" si="29">I108+I109+I110+I111+I112</f>
        <v>0</v>
      </c>
      <c r="J107" s="53">
        <f t="shared" si="29"/>
        <v>0</v>
      </c>
      <c r="K107" s="53">
        <f t="shared" si="29"/>
        <v>0</v>
      </c>
      <c r="L107" s="53">
        <f t="shared" si="29"/>
        <v>0</v>
      </c>
      <c r="M107" s="53">
        <f t="shared" si="29"/>
        <v>0</v>
      </c>
      <c r="N107" s="53">
        <f t="shared" si="29"/>
        <v>0</v>
      </c>
      <c r="O107" s="53">
        <f t="shared" si="29"/>
        <v>0</v>
      </c>
      <c r="P107" s="53">
        <f t="shared" si="29"/>
        <v>0</v>
      </c>
      <c r="Q107" s="53">
        <f t="shared" si="29"/>
        <v>0</v>
      </c>
      <c r="R107" s="53">
        <f t="shared" si="29"/>
        <v>0</v>
      </c>
      <c r="S107" s="53">
        <f t="shared" si="29"/>
        <v>0</v>
      </c>
      <c r="T107" s="53">
        <f t="shared" si="29"/>
        <v>0</v>
      </c>
      <c r="U107" s="53">
        <f t="shared" si="29"/>
        <v>0</v>
      </c>
      <c r="V107" s="53">
        <f t="shared" si="29"/>
        <v>0</v>
      </c>
      <c r="W107" s="53">
        <f t="shared" si="29"/>
        <v>0</v>
      </c>
      <c r="X107" s="53">
        <f t="shared" si="29"/>
        <v>0</v>
      </c>
      <c r="Y107" s="53">
        <f t="shared" si="29"/>
        <v>0</v>
      </c>
      <c r="Z107" s="53">
        <f t="shared" si="29"/>
        <v>0</v>
      </c>
      <c r="AA107" s="53">
        <f t="shared" si="29"/>
        <v>0</v>
      </c>
      <c r="AB107" s="53">
        <f t="shared" si="29"/>
        <v>0</v>
      </c>
      <c r="AC107" s="53">
        <f t="shared" si="29"/>
        <v>0</v>
      </c>
      <c r="AD107" s="53">
        <f t="shared" si="29"/>
        <v>0</v>
      </c>
      <c r="AE107" s="53">
        <f t="shared" si="29"/>
        <v>0</v>
      </c>
      <c r="AF107" s="53">
        <f t="shared" si="29"/>
        <v>0</v>
      </c>
      <c r="AG107" s="53">
        <f t="shared" si="29"/>
        <v>0</v>
      </c>
      <c r="AH107" s="53">
        <f t="shared" si="29"/>
        <v>0</v>
      </c>
      <c r="AI107" s="53">
        <f t="shared" si="29"/>
        <v>0</v>
      </c>
      <c r="AJ107" s="53">
        <f t="shared" si="29"/>
        <v>0</v>
      </c>
      <c r="AK107" s="53">
        <f t="shared" si="29"/>
        <v>0</v>
      </c>
      <c r="AL107" s="53">
        <f t="shared" si="29"/>
        <v>3900</v>
      </c>
      <c r="AM107" s="53">
        <f t="shared" si="29"/>
        <v>0</v>
      </c>
      <c r="AN107" s="53">
        <f t="shared" si="29"/>
        <v>0</v>
      </c>
      <c r="AO107" s="53">
        <f t="shared" si="29"/>
        <v>0</v>
      </c>
      <c r="AP107" s="53">
        <f t="shared" si="29"/>
        <v>0</v>
      </c>
      <c r="AQ107" s="107"/>
    </row>
    <row r="108" spans="1:43" s="4" customFormat="1" x14ac:dyDescent="0.25">
      <c r="A108" s="12" t="s">
        <v>16</v>
      </c>
      <c r="B108" s="9"/>
      <c r="C108" s="9"/>
      <c r="D108" s="9"/>
      <c r="E108" s="9"/>
      <c r="F108" s="9"/>
      <c r="G108" s="9"/>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37"/>
      <c r="AQ108" s="108"/>
    </row>
    <row r="109" spans="1:43" s="4" customFormat="1" x14ac:dyDescent="0.25">
      <c r="A109" s="12" t="s">
        <v>28</v>
      </c>
      <c r="B109" s="9"/>
      <c r="C109" s="9"/>
      <c r="D109" s="9"/>
      <c r="E109" s="9"/>
      <c r="F109" s="9"/>
      <c r="G109" s="9"/>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37"/>
      <c r="AQ109" s="108"/>
    </row>
    <row r="110" spans="1:43" s="4" customFormat="1" x14ac:dyDescent="0.25">
      <c r="A110" s="12" t="s">
        <v>15</v>
      </c>
      <c r="B110" s="9">
        <f>H110+K110+N110+Q110+T110+W110+Z110+AC110+AF110+AI110+AL110+AO110</f>
        <v>3900</v>
      </c>
      <c r="C110" s="8">
        <f>H110</f>
        <v>0</v>
      </c>
      <c r="D110" s="9">
        <f>E110</f>
        <v>0</v>
      </c>
      <c r="E110" s="9">
        <f>J110+M110+P110+S110+V110+Y110+AB110+AE110+AH110+AK110+AN110+AP110</f>
        <v>0</v>
      </c>
      <c r="F110" s="51">
        <f>IFERROR(E110/B110%,0)</f>
        <v>0</v>
      </c>
      <c r="G110" s="51">
        <f>IFERROR(E110/C110%,0)</f>
        <v>0</v>
      </c>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v>3900</v>
      </c>
      <c r="AM110" s="8"/>
      <c r="AN110" s="8"/>
      <c r="AO110" s="8"/>
      <c r="AP110" s="37"/>
      <c r="AQ110" s="108"/>
    </row>
    <row r="111" spans="1:43" s="4" customFormat="1" x14ac:dyDescent="0.25">
      <c r="A111" s="34" t="s">
        <v>27</v>
      </c>
      <c r="B111" s="9"/>
      <c r="C111" s="9"/>
      <c r="D111" s="9"/>
      <c r="E111" s="9"/>
      <c r="F111" s="9"/>
      <c r="G111" s="9"/>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37"/>
      <c r="AQ111" s="108"/>
    </row>
    <row r="112" spans="1:43" s="4" customFormat="1" x14ac:dyDescent="0.25">
      <c r="A112" s="12" t="s">
        <v>23</v>
      </c>
      <c r="B112" s="9"/>
      <c r="C112" s="9"/>
      <c r="D112" s="9"/>
      <c r="E112" s="9"/>
      <c r="F112" s="9"/>
      <c r="G112" s="9"/>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37"/>
      <c r="AQ112" s="109"/>
    </row>
    <row r="113" spans="1:43" ht="18" customHeight="1" x14ac:dyDescent="0.25">
      <c r="A113" s="90" t="s">
        <v>36</v>
      </c>
      <c r="B113" s="24">
        <f>B114+B115+B116+B118</f>
        <v>261494.19999999998</v>
      </c>
      <c r="C113" s="24">
        <f>C114+C115+C116+C118</f>
        <v>23637.329999999994</v>
      </c>
      <c r="D113" s="24">
        <f>D114+D115+D116+D118</f>
        <v>11238.97</v>
      </c>
      <c r="E113" s="24">
        <f>E114+E115+E116+E118</f>
        <v>11238.97</v>
      </c>
      <c r="F113" s="24">
        <f>E113/B113*100</f>
        <v>4.2979806053059688</v>
      </c>
      <c r="G113" s="24">
        <f>E113/C113*100</f>
        <v>47.547544498469172</v>
      </c>
      <c r="H113" s="24">
        <f>H114+H115+H116+H118</f>
        <v>23637.329999999994</v>
      </c>
      <c r="I113" s="24">
        <f>I114+I115+I116+I118</f>
        <v>132</v>
      </c>
      <c r="J113" s="24">
        <f>J114+J115+J116+J118</f>
        <v>11238.97</v>
      </c>
      <c r="K113" s="24">
        <f t="shared" ref="K113:AP113" si="30">K114+K115+K116+K118</f>
        <v>21966.85</v>
      </c>
      <c r="L113" s="24">
        <f t="shared" si="30"/>
        <v>0</v>
      </c>
      <c r="M113" s="24">
        <f t="shared" si="30"/>
        <v>0</v>
      </c>
      <c r="N113" s="24">
        <f t="shared" si="30"/>
        <v>21642.84</v>
      </c>
      <c r="O113" s="24">
        <f t="shared" si="30"/>
        <v>0</v>
      </c>
      <c r="P113" s="24">
        <f t="shared" si="30"/>
        <v>0</v>
      </c>
      <c r="Q113" s="24">
        <f t="shared" si="30"/>
        <v>25388.48</v>
      </c>
      <c r="R113" s="24">
        <f t="shared" si="30"/>
        <v>0</v>
      </c>
      <c r="S113" s="24">
        <f t="shared" si="30"/>
        <v>0</v>
      </c>
      <c r="T113" s="24">
        <f t="shared" si="30"/>
        <v>17846.079999999998</v>
      </c>
      <c r="U113" s="24">
        <f t="shared" si="30"/>
        <v>0</v>
      </c>
      <c r="V113" s="24">
        <f t="shared" si="30"/>
        <v>0</v>
      </c>
      <c r="W113" s="24">
        <f t="shared" si="30"/>
        <v>16275.06</v>
      </c>
      <c r="X113" s="24">
        <f t="shared" si="30"/>
        <v>0</v>
      </c>
      <c r="Y113" s="24">
        <f t="shared" si="30"/>
        <v>0</v>
      </c>
      <c r="Z113" s="24">
        <f t="shared" si="30"/>
        <v>21884.76</v>
      </c>
      <c r="AA113" s="24">
        <f t="shared" si="30"/>
        <v>0</v>
      </c>
      <c r="AB113" s="24">
        <f t="shared" si="30"/>
        <v>0</v>
      </c>
      <c r="AC113" s="24">
        <f t="shared" si="30"/>
        <v>12547.3</v>
      </c>
      <c r="AD113" s="24">
        <f t="shared" si="30"/>
        <v>0</v>
      </c>
      <c r="AE113" s="24">
        <f t="shared" si="30"/>
        <v>0</v>
      </c>
      <c r="AF113" s="24">
        <f t="shared" si="30"/>
        <v>19210.21</v>
      </c>
      <c r="AG113" s="24">
        <f t="shared" si="30"/>
        <v>0</v>
      </c>
      <c r="AH113" s="24">
        <f t="shared" si="30"/>
        <v>0</v>
      </c>
      <c r="AI113" s="24">
        <f t="shared" si="30"/>
        <v>54797.3</v>
      </c>
      <c r="AJ113" s="24">
        <f t="shared" si="30"/>
        <v>0</v>
      </c>
      <c r="AK113" s="24">
        <f t="shared" si="30"/>
        <v>0</v>
      </c>
      <c r="AL113" s="24">
        <f t="shared" si="30"/>
        <v>15079.76</v>
      </c>
      <c r="AM113" s="24">
        <f t="shared" si="30"/>
        <v>0</v>
      </c>
      <c r="AN113" s="24">
        <f t="shared" si="30"/>
        <v>0</v>
      </c>
      <c r="AO113" s="24">
        <f t="shared" si="30"/>
        <v>11218.23</v>
      </c>
      <c r="AP113" s="24">
        <f t="shared" si="30"/>
        <v>0</v>
      </c>
      <c r="AQ113" s="110"/>
    </row>
    <row r="114" spans="1:43" x14ac:dyDescent="0.25">
      <c r="A114" s="12" t="s">
        <v>16</v>
      </c>
      <c r="B114" s="9"/>
      <c r="C114" s="9"/>
      <c r="D114" s="9"/>
      <c r="E114" s="9"/>
      <c r="F114" s="24"/>
      <c r="G114" s="24"/>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111"/>
    </row>
    <row r="115" spans="1:43" x14ac:dyDescent="0.25">
      <c r="A115" s="12" t="s">
        <v>28</v>
      </c>
      <c r="B115" s="9"/>
      <c r="C115" s="9"/>
      <c r="D115" s="9"/>
      <c r="E115" s="9"/>
      <c r="F115" s="24"/>
      <c r="G115" s="24"/>
      <c r="H115" s="25"/>
      <c r="I115" s="26"/>
      <c r="J115" s="25"/>
      <c r="K115" s="25"/>
      <c r="L115" s="26"/>
      <c r="M115" s="25"/>
      <c r="N115" s="25"/>
      <c r="O115" s="26"/>
      <c r="P115" s="25"/>
      <c r="Q115" s="25"/>
      <c r="R115" s="26"/>
      <c r="S115" s="25"/>
      <c r="T115" s="25"/>
      <c r="U115" s="26"/>
      <c r="V115" s="25"/>
      <c r="W115" s="25"/>
      <c r="X115" s="26"/>
      <c r="Y115" s="25"/>
      <c r="Z115" s="25"/>
      <c r="AA115" s="26"/>
      <c r="AB115" s="25"/>
      <c r="AC115" s="25"/>
      <c r="AD115" s="26"/>
      <c r="AE115" s="25"/>
      <c r="AF115" s="25"/>
      <c r="AG115" s="26"/>
      <c r="AH115" s="25"/>
      <c r="AI115" s="25"/>
      <c r="AJ115" s="26"/>
      <c r="AK115" s="25"/>
      <c r="AL115" s="25"/>
      <c r="AM115" s="26"/>
      <c r="AN115" s="25"/>
      <c r="AO115" s="25"/>
      <c r="AP115" s="25"/>
      <c r="AQ115" s="111"/>
    </row>
    <row r="116" spans="1:43" x14ac:dyDescent="0.25">
      <c r="A116" s="12" t="s">
        <v>15</v>
      </c>
      <c r="B116" s="9">
        <f>H116+K116+N116+Q116+T116+W116+Z116+AC116+AF116+AI116+AL116+AO116</f>
        <v>261494.19999999998</v>
      </c>
      <c r="C116" s="9">
        <f>C26+C74+C50</f>
        <v>23637.329999999994</v>
      </c>
      <c r="D116" s="9">
        <f>E116</f>
        <v>11238.97</v>
      </c>
      <c r="E116" s="9">
        <f>J116+M116+P116+S116+V116+Y116+AB116+AE116+AH116+AK116+AN116+AP116</f>
        <v>11238.97</v>
      </c>
      <c r="F116" s="23">
        <f>E116/B116*100</f>
        <v>4.2979806053059688</v>
      </c>
      <c r="G116" s="23">
        <f>E116/C116*100</f>
        <v>47.547544498469172</v>
      </c>
      <c r="H116" s="25">
        <f>H26+H74+J50</f>
        <v>23637.329999999994</v>
      </c>
      <c r="I116" s="25">
        <f>I26+I74+K50</f>
        <v>132</v>
      </c>
      <c r="J116" s="25">
        <f>J50+J74+J26</f>
        <v>11238.97</v>
      </c>
      <c r="K116" s="25">
        <f>K50+K74+K26</f>
        <v>21966.85</v>
      </c>
      <c r="L116" s="25"/>
      <c r="M116" s="25">
        <f>M50+M74+M26</f>
        <v>0</v>
      </c>
      <c r="N116" s="25">
        <f>N50+N74+N26</f>
        <v>21642.84</v>
      </c>
      <c r="O116" s="25"/>
      <c r="P116" s="25">
        <f>P50+P74+P26</f>
        <v>0</v>
      </c>
      <c r="Q116" s="25">
        <f>Q50+Q74+Q26</f>
        <v>25388.48</v>
      </c>
      <c r="R116" s="25"/>
      <c r="S116" s="25">
        <f>S50+S74+S26</f>
        <v>0</v>
      </c>
      <c r="T116" s="25">
        <f>T50+T74+T26</f>
        <v>17846.079999999998</v>
      </c>
      <c r="U116" s="25"/>
      <c r="V116" s="25">
        <f t="shared" ref="V116:AP116" si="31">V50+V74+V26</f>
        <v>0</v>
      </c>
      <c r="W116" s="25">
        <f t="shared" si="31"/>
        <v>16275.06</v>
      </c>
      <c r="X116" s="25">
        <f t="shared" si="31"/>
        <v>0</v>
      </c>
      <c r="Y116" s="25">
        <f t="shared" si="31"/>
        <v>0</v>
      </c>
      <c r="Z116" s="25">
        <f t="shared" si="31"/>
        <v>21884.76</v>
      </c>
      <c r="AA116" s="25">
        <f t="shared" si="31"/>
        <v>0</v>
      </c>
      <c r="AB116" s="25">
        <f t="shared" si="31"/>
        <v>0</v>
      </c>
      <c r="AC116" s="25">
        <f t="shared" si="31"/>
        <v>12547.3</v>
      </c>
      <c r="AD116" s="25">
        <f t="shared" si="31"/>
        <v>0</v>
      </c>
      <c r="AE116" s="25">
        <f t="shared" si="31"/>
        <v>0</v>
      </c>
      <c r="AF116" s="25">
        <f t="shared" si="31"/>
        <v>19210.21</v>
      </c>
      <c r="AG116" s="25">
        <f t="shared" si="31"/>
        <v>0</v>
      </c>
      <c r="AH116" s="25">
        <f t="shared" si="31"/>
        <v>0</v>
      </c>
      <c r="AI116" s="25">
        <f t="shared" si="31"/>
        <v>54797.3</v>
      </c>
      <c r="AJ116" s="25">
        <f t="shared" si="31"/>
        <v>0</v>
      </c>
      <c r="AK116" s="25">
        <f t="shared" si="31"/>
        <v>0</v>
      </c>
      <c r="AL116" s="25">
        <f t="shared" si="31"/>
        <v>15079.76</v>
      </c>
      <c r="AM116" s="25">
        <f t="shared" si="31"/>
        <v>0</v>
      </c>
      <c r="AN116" s="25">
        <f t="shared" si="31"/>
        <v>0</v>
      </c>
      <c r="AO116" s="25">
        <f t="shared" si="31"/>
        <v>11218.23</v>
      </c>
      <c r="AP116" s="25">
        <f t="shared" si="31"/>
        <v>0</v>
      </c>
      <c r="AQ116" s="111"/>
    </row>
    <row r="117" spans="1:43" s="18" customFormat="1" x14ac:dyDescent="0.25">
      <c r="A117" s="13" t="s">
        <v>27</v>
      </c>
      <c r="B117" s="9"/>
      <c r="C117" s="9"/>
      <c r="D117" s="9"/>
      <c r="E117" s="9"/>
      <c r="F117" s="23"/>
      <c r="G117" s="23"/>
      <c r="H117" s="25"/>
      <c r="I117" s="27"/>
      <c r="J117" s="25"/>
      <c r="K117" s="25"/>
      <c r="L117" s="28"/>
      <c r="M117" s="25"/>
      <c r="N117" s="25"/>
      <c r="O117" s="28"/>
      <c r="P117" s="25"/>
      <c r="Q117" s="25"/>
      <c r="R117" s="28"/>
      <c r="S117" s="25"/>
      <c r="T117" s="25"/>
      <c r="U117" s="28"/>
      <c r="V117" s="25"/>
      <c r="W117" s="25"/>
      <c r="X117" s="28"/>
      <c r="Y117" s="25"/>
      <c r="Z117" s="25"/>
      <c r="AA117" s="28"/>
      <c r="AB117" s="25"/>
      <c r="AC117" s="25"/>
      <c r="AD117" s="28"/>
      <c r="AE117" s="25"/>
      <c r="AF117" s="25"/>
      <c r="AG117" s="28"/>
      <c r="AH117" s="25"/>
      <c r="AI117" s="25"/>
      <c r="AJ117" s="28"/>
      <c r="AK117" s="25"/>
      <c r="AL117" s="25"/>
      <c r="AM117" s="28"/>
      <c r="AN117" s="25"/>
      <c r="AO117" s="25"/>
      <c r="AP117" s="25"/>
      <c r="AQ117" s="111"/>
    </row>
    <row r="118" spans="1:43" x14ac:dyDescent="0.25">
      <c r="A118" s="12" t="s">
        <v>23</v>
      </c>
      <c r="B118" s="9">
        <f t="shared" ref="B118" si="32">H118+K118+N118+Q118+T118+W118+Z118+AC118+AF118+AI118+AL118+AO118</f>
        <v>0</v>
      </c>
      <c r="C118" s="9">
        <f>C28+C76+C52</f>
        <v>0</v>
      </c>
      <c r="D118" s="9">
        <f t="shared" ref="D118" si="33">E118</f>
        <v>0</v>
      </c>
      <c r="E118" s="9">
        <f t="shared" ref="E118" si="34">J118+M118+P118+S118+V118+Y118+AB118+AE118+AH118+AK118+AN118+AP118</f>
        <v>0</v>
      </c>
      <c r="F118" s="23" t="e">
        <f t="shared" ref="F118" si="35">E118/B118*100</f>
        <v>#DIV/0!</v>
      </c>
      <c r="G118" s="23" t="e">
        <f t="shared" ref="G118" si="36">E118/C118*100</f>
        <v>#DIV/0!</v>
      </c>
      <c r="H118" s="25">
        <f t="shared" ref="H118:AP118" si="37">H28+H76+J52</f>
        <v>0</v>
      </c>
      <c r="I118" s="25">
        <f t="shared" si="37"/>
        <v>0</v>
      </c>
      <c r="J118" s="25">
        <f t="shared" si="37"/>
        <v>0</v>
      </c>
      <c r="K118" s="25">
        <f t="shared" si="37"/>
        <v>0</v>
      </c>
      <c r="L118" s="25">
        <f t="shared" si="37"/>
        <v>0</v>
      </c>
      <c r="M118" s="25">
        <f t="shared" si="37"/>
        <v>0</v>
      </c>
      <c r="N118" s="25">
        <f t="shared" si="37"/>
        <v>0</v>
      </c>
      <c r="O118" s="25">
        <f t="shared" si="37"/>
        <v>0</v>
      </c>
      <c r="P118" s="25">
        <f t="shared" si="37"/>
        <v>0</v>
      </c>
      <c r="Q118" s="25">
        <f t="shared" si="37"/>
        <v>0</v>
      </c>
      <c r="R118" s="25">
        <f t="shared" si="37"/>
        <v>0</v>
      </c>
      <c r="S118" s="25">
        <f t="shared" si="37"/>
        <v>0</v>
      </c>
      <c r="T118" s="25">
        <f t="shared" si="37"/>
        <v>0</v>
      </c>
      <c r="U118" s="25">
        <f t="shared" si="37"/>
        <v>0</v>
      </c>
      <c r="V118" s="25">
        <f t="shared" si="37"/>
        <v>0</v>
      </c>
      <c r="W118" s="25">
        <f t="shared" si="37"/>
        <v>0</v>
      </c>
      <c r="X118" s="25">
        <f t="shared" si="37"/>
        <v>0</v>
      </c>
      <c r="Y118" s="25">
        <f t="shared" si="37"/>
        <v>0</v>
      </c>
      <c r="Z118" s="25">
        <f t="shared" si="37"/>
        <v>0</v>
      </c>
      <c r="AA118" s="25">
        <f t="shared" si="37"/>
        <v>0</v>
      </c>
      <c r="AB118" s="25">
        <f t="shared" si="37"/>
        <v>0</v>
      </c>
      <c r="AC118" s="25">
        <f t="shared" si="37"/>
        <v>0</v>
      </c>
      <c r="AD118" s="25">
        <f t="shared" si="37"/>
        <v>0</v>
      </c>
      <c r="AE118" s="25">
        <f t="shared" si="37"/>
        <v>0</v>
      </c>
      <c r="AF118" s="25">
        <f t="shared" si="37"/>
        <v>0</v>
      </c>
      <c r="AG118" s="25">
        <f t="shared" si="37"/>
        <v>0</v>
      </c>
      <c r="AH118" s="25">
        <f t="shared" si="37"/>
        <v>0</v>
      </c>
      <c r="AI118" s="25">
        <f t="shared" si="37"/>
        <v>0</v>
      </c>
      <c r="AJ118" s="25">
        <f t="shared" si="37"/>
        <v>0</v>
      </c>
      <c r="AK118" s="25">
        <f t="shared" si="37"/>
        <v>0</v>
      </c>
      <c r="AL118" s="25">
        <f t="shared" si="37"/>
        <v>0</v>
      </c>
      <c r="AM118" s="25">
        <f t="shared" si="37"/>
        <v>0</v>
      </c>
      <c r="AN118" s="25">
        <f t="shared" si="37"/>
        <v>0</v>
      </c>
      <c r="AO118" s="25">
        <f t="shared" si="37"/>
        <v>0</v>
      </c>
      <c r="AP118" s="25">
        <f t="shared" si="37"/>
        <v>0</v>
      </c>
      <c r="AQ118" s="112"/>
    </row>
    <row r="119" spans="1:43" ht="16.5" customHeight="1" x14ac:dyDescent="0.25">
      <c r="A119" s="104" t="s">
        <v>37</v>
      </c>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6"/>
      <c r="AQ119" s="88"/>
    </row>
    <row r="120" spans="1:43" customFormat="1" ht="20.25" customHeight="1" x14ac:dyDescent="0.25">
      <c r="A120" s="78" t="s">
        <v>45</v>
      </c>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1"/>
      <c r="AE120" s="101"/>
      <c r="AF120" s="47"/>
      <c r="AG120" s="48"/>
      <c r="AH120" s="48"/>
      <c r="AI120" s="48"/>
      <c r="AJ120" s="48"/>
      <c r="AK120" s="48"/>
      <c r="AL120" s="48"/>
      <c r="AM120" s="48"/>
      <c r="AN120" s="48"/>
      <c r="AO120" s="48"/>
      <c r="AP120" s="48"/>
      <c r="AQ120" s="48"/>
    </row>
    <row r="121" spans="1:43" s="4" customFormat="1" ht="90.75" customHeight="1" x14ac:dyDescent="0.25">
      <c r="A121" s="50" t="s">
        <v>71</v>
      </c>
      <c r="B121" s="49">
        <f>B122+B123+B124+B126</f>
        <v>6134.5960000000014</v>
      </c>
      <c r="C121" s="49">
        <f>C122+C123+C124+C126</f>
        <v>364.83800000000002</v>
      </c>
      <c r="D121" s="49">
        <f>D122+D123+D124+D126</f>
        <v>352.863</v>
      </c>
      <c r="E121" s="49">
        <f>E122+E123+E124+E126</f>
        <v>352.863</v>
      </c>
      <c r="F121" s="49">
        <f>E121/B121*100</f>
        <v>5.7520169217337198</v>
      </c>
      <c r="G121" s="49">
        <f>E121/C121*100</f>
        <v>96.717721289997201</v>
      </c>
      <c r="H121" s="49">
        <f>H122+H123+H124+H126</f>
        <v>364.83800000000002</v>
      </c>
      <c r="I121" s="49" t="e">
        <f t="shared" ref="I121:AP121" si="38">I122+I123+I124+I126</f>
        <v>#REF!</v>
      </c>
      <c r="J121" s="49">
        <f>J122+J123+J124+J126</f>
        <v>352.863</v>
      </c>
      <c r="K121" s="49">
        <f t="shared" si="38"/>
        <v>324.63499999999999</v>
      </c>
      <c r="L121" s="49">
        <f t="shared" si="38"/>
        <v>0</v>
      </c>
      <c r="M121" s="49">
        <f t="shared" si="38"/>
        <v>0</v>
      </c>
      <c r="N121" s="49">
        <f t="shared" si="38"/>
        <v>324.63499999999999</v>
      </c>
      <c r="O121" s="49">
        <f t="shared" si="38"/>
        <v>0</v>
      </c>
      <c r="P121" s="49">
        <f t="shared" si="38"/>
        <v>0</v>
      </c>
      <c r="Q121" s="49">
        <f t="shared" si="38"/>
        <v>323.36</v>
      </c>
      <c r="R121" s="49">
        <f t="shared" si="38"/>
        <v>0</v>
      </c>
      <c r="S121" s="49">
        <f t="shared" si="38"/>
        <v>0</v>
      </c>
      <c r="T121" s="49">
        <f t="shared" si="38"/>
        <v>323.36</v>
      </c>
      <c r="U121" s="49">
        <f t="shared" si="38"/>
        <v>0</v>
      </c>
      <c r="V121" s="49">
        <f t="shared" si="38"/>
        <v>0</v>
      </c>
      <c r="W121" s="49">
        <f t="shared" si="38"/>
        <v>323.36</v>
      </c>
      <c r="X121" s="49">
        <f t="shared" si="38"/>
        <v>0</v>
      </c>
      <c r="Y121" s="49">
        <f t="shared" si="38"/>
        <v>0</v>
      </c>
      <c r="Z121" s="49">
        <f t="shared" si="38"/>
        <v>449.26</v>
      </c>
      <c r="AA121" s="49">
        <f t="shared" si="38"/>
        <v>0</v>
      </c>
      <c r="AB121" s="49">
        <f t="shared" si="38"/>
        <v>0</v>
      </c>
      <c r="AC121" s="49">
        <f t="shared" si="38"/>
        <v>323.36</v>
      </c>
      <c r="AD121" s="49">
        <f t="shared" si="38"/>
        <v>0</v>
      </c>
      <c r="AE121" s="49">
        <f t="shared" si="38"/>
        <v>0</v>
      </c>
      <c r="AF121" s="49">
        <f t="shared" si="38"/>
        <v>323.36</v>
      </c>
      <c r="AG121" s="49">
        <f t="shared" si="38"/>
        <v>0</v>
      </c>
      <c r="AH121" s="49">
        <f t="shared" si="38"/>
        <v>0</v>
      </c>
      <c r="AI121" s="49">
        <f t="shared" si="38"/>
        <v>323.36</v>
      </c>
      <c r="AJ121" s="49">
        <f t="shared" si="38"/>
        <v>0</v>
      </c>
      <c r="AK121" s="49">
        <f t="shared" si="38"/>
        <v>0</v>
      </c>
      <c r="AL121" s="49">
        <f t="shared" si="38"/>
        <v>323.36</v>
      </c>
      <c r="AM121" s="49">
        <f t="shared" si="38"/>
        <v>0</v>
      </c>
      <c r="AN121" s="49">
        <f t="shared" si="38"/>
        <v>0</v>
      </c>
      <c r="AO121" s="49">
        <f t="shared" si="38"/>
        <v>2407.7080000000001</v>
      </c>
      <c r="AP121" s="49">
        <f t="shared" si="38"/>
        <v>0</v>
      </c>
      <c r="AQ121" s="110"/>
    </row>
    <row r="122" spans="1:43" s="4" customFormat="1" x14ac:dyDescent="0.25">
      <c r="A122" s="12" t="s">
        <v>16</v>
      </c>
      <c r="B122" s="9"/>
      <c r="C122" s="9"/>
      <c r="D122" s="9"/>
      <c r="E122" s="9"/>
      <c r="F122" s="24"/>
      <c r="G122" s="24"/>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37"/>
      <c r="AQ122" s="111"/>
    </row>
    <row r="123" spans="1:43" s="4" customFormat="1" x14ac:dyDescent="0.25">
      <c r="A123" s="12" t="s">
        <v>28</v>
      </c>
      <c r="B123" s="9"/>
      <c r="C123" s="9"/>
      <c r="D123" s="9"/>
      <c r="E123" s="9"/>
      <c r="F123" s="24"/>
      <c r="G123" s="24"/>
      <c r="H123" s="9"/>
      <c r="I123" s="9" t="e">
        <f>#REF!+I129</f>
        <v>#REF!</v>
      </c>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111"/>
    </row>
    <row r="124" spans="1:43" s="4" customFormat="1" x14ac:dyDescent="0.25">
      <c r="A124" s="12" t="s">
        <v>15</v>
      </c>
      <c r="B124" s="9">
        <f>H124+K124+N124+Q124+T124+W124+Z124+AC124+AF124+AI124+AL124+AO124</f>
        <v>6134.5960000000014</v>
      </c>
      <c r="C124" s="9">
        <f>C130</f>
        <v>364.83800000000002</v>
      </c>
      <c r="D124" s="9">
        <f>E124</f>
        <v>352.863</v>
      </c>
      <c r="E124" s="9">
        <f>J124+M124+P124+S124+V124+Y124+AB124+AE124+AH124+AK124+AN124+AP124</f>
        <v>352.863</v>
      </c>
      <c r="F124" s="24">
        <f>E124/B124*100</f>
        <v>5.7520169217337198</v>
      </c>
      <c r="G124" s="24">
        <f>E124/C124*100</f>
        <v>96.717721289997201</v>
      </c>
      <c r="H124" s="9">
        <f>H130</f>
        <v>364.83800000000002</v>
      </c>
      <c r="I124" s="9">
        <f t="shared" ref="I124:AP124" si="39">I130</f>
        <v>0</v>
      </c>
      <c r="J124" s="9">
        <f t="shared" si="39"/>
        <v>352.863</v>
      </c>
      <c r="K124" s="9">
        <f t="shared" si="39"/>
        <v>324.63499999999999</v>
      </c>
      <c r="L124" s="9">
        <f t="shared" si="39"/>
        <v>0</v>
      </c>
      <c r="M124" s="9">
        <f t="shared" si="39"/>
        <v>0</v>
      </c>
      <c r="N124" s="9">
        <f t="shared" si="39"/>
        <v>324.63499999999999</v>
      </c>
      <c r="O124" s="9">
        <f t="shared" si="39"/>
        <v>0</v>
      </c>
      <c r="P124" s="9">
        <f t="shared" si="39"/>
        <v>0</v>
      </c>
      <c r="Q124" s="9">
        <f t="shared" si="39"/>
        <v>323.36</v>
      </c>
      <c r="R124" s="9">
        <f t="shared" si="39"/>
        <v>0</v>
      </c>
      <c r="S124" s="9">
        <f t="shared" si="39"/>
        <v>0</v>
      </c>
      <c r="T124" s="9">
        <f t="shared" si="39"/>
        <v>323.36</v>
      </c>
      <c r="U124" s="9">
        <f t="shared" si="39"/>
        <v>0</v>
      </c>
      <c r="V124" s="9">
        <f t="shared" si="39"/>
        <v>0</v>
      </c>
      <c r="W124" s="9">
        <f t="shared" si="39"/>
        <v>323.36</v>
      </c>
      <c r="X124" s="9">
        <f t="shared" si="39"/>
        <v>0</v>
      </c>
      <c r="Y124" s="9">
        <f t="shared" si="39"/>
        <v>0</v>
      </c>
      <c r="Z124" s="9">
        <f t="shared" si="39"/>
        <v>449.26</v>
      </c>
      <c r="AA124" s="9">
        <f t="shared" si="39"/>
        <v>0</v>
      </c>
      <c r="AB124" s="9">
        <f t="shared" si="39"/>
        <v>0</v>
      </c>
      <c r="AC124" s="9">
        <f t="shared" si="39"/>
        <v>323.36</v>
      </c>
      <c r="AD124" s="9">
        <f t="shared" si="39"/>
        <v>0</v>
      </c>
      <c r="AE124" s="9">
        <f t="shared" si="39"/>
        <v>0</v>
      </c>
      <c r="AF124" s="9">
        <f t="shared" si="39"/>
        <v>323.36</v>
      </c>
      <c r="AG124" s="9">
        <f t="shared" si="39"/>
        <v>0</v>
      </c>
      <c r="AH124" s="9">
        <f t="shared" si="39"/>
        <v>0</v>
      </c>
      <c r="AI124" s="9">
        <f t="shared" si="39"/>
        <v>323.36</v>
      </c>
      <c r="AJ124" s="9">
        <f t="shared" si="39"/>
        <v>0</v>
      </c>
      <c r="AK124" s="9">
        <f t="shared" si="39"/>
        <v>0</v>
      </c>
      <c r="AL124" s="9">
        <f t="shared" si="39"/>
        <v>323.36</v>
      </c>
      <c r="AM124" s="9">
        <f t="shared" si="39"/>
        <v>0</v>
      </c>
      <c r="AN124" s="9">
        <f t="shared" si="39"/>
        <v>0</v>
      </c>
      <c r="AO124" s="9">
        <f t="shared" si="39"/>
        <v>2407.7080000000001</v>
      </c>
      <c r="AP124" s="9">
        <f t="shared" si="39"/>
        <v>0</v>
      </c>
      <c r="AQ124" s="111"/>
    </row>
    <row r="125" spans="1:43" s="18" customFormat="1" x14ac:dyDescent="0.25">
      <c r="A125" s="13" t="s">
        <v>27</v>
      </c>
      <c r="B125" s="14"/>
      <c r="C125" s="9"/>
      <c r="D125" s="14"/>
      <c r="E125" s="14"/>
      <c r="F125" s="24"/>
      <c r="G125" s="24"/>
      <c r="H125" s="9"/>
      <c r="I125" s="9" t="e">
        <f>#REF!+I131</f>
        <v>#REF!</v>
      </c>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111"/>
    </row>
    <row r="126" spans="1:43" s="4" customFormat="1" x14ac:dyDescent="0.25">
      <c r="A126" s="12" t="s">
        <v>23</v>
      </c>
      <c r="B126" s="9"/>
      <c r="C126" s="9"/>
      <c r="D126" s="9"/>
      <c r="E126" s="9"/>
      <c r="F126" s="24"/>
      <c r="G126" s="24"/>
      <c r="H126" s="9"/>
      <c r="I126" s="10"/>
      <c r="J126" s="37"/>
      <c r="K126" s="9"/>
      <c r="L126" s="11"/>
      <c r="M126" s="11"/>
      <c r="N126" s="9"/>
      <c r="O126" s="11"/>
      <c r="P126" s="11"/>
      <c r="Q126" s="9"/>
      <c r="R126" s="11"/>
      <c r="S126" s="11"/>
      <c r="T126" s="9"/>
      <c r="U126" s="11"/>
      <c r="V126" s="11"/>
      <c r="W126" s="9"/>
      <c r="X126" s="11"/>
      <c r="Y126" s="11"/>
      <c r="Z126" s="9"/>
      <c r="AA126" s="11"/>
      <c r="AB126" s="11"/>
      <c r="AC126" s="9"/>
      <c r="AD126" s="11"/>
      <c r="AE126" s="11"/>
      <c r="AF126" s="9"/>
      <c r="AG126" s="11"/>
      <c r="AH126" s="11"/>
      <c r="AI126" s="9"/>
      <c r="AJ126" s="11"/>
      <c r="AK126" s="11"/>
      <c r="AL126" s="9"/>
      <c r="AM126" s="11"/>
      <c r="AN126" s="11"/>
      <c r="AO126" s="9"/>
      <c r="AP126" s="37"/>
      <c r="AQ126" s="112"/>
    </row>
    <row r="127" spans="1:43" s="4" customFormat="1" ht="66.75" customHeight="1" x14ac:dyDescent="0.25">
      <c r="A127" s="55" t="s">
        <v>47</v>
      </c>
      <c r="B127" s="52">
        <f>B128+B129+B130+B132</f>
        <v>6134.5960000000014</v>
      </c>
      <c r="C127" s="52">
        <f t="shared" ref="C127:AP127" si="40">C128+C129+C130+C132</f>
        <v>364.83800000000002</v>
      </c>
      <c r="D127" s="52">
        <f t="shared" si="40"/>
        <v>352.863</v>
      </c>
      <c r="E127" s="52">
        <f t="shared" si="40"/>
        <v>352.863</v>
      </c>
      <c r="F127" s="52">
        <f>E127/B127*100</f>
        <v>5.7520169217337198</v>
      </c>
      <c r="G127" s="52">
        <f>E127/C127*100</f>
        <v>96.717721289997201</v>
      </c>
      <c r="H127" s="52">
        <f t="shared" si="40"/>
        <v>364.83800000000002</v>
      </c>
      <c r="I127" s="52">
        <f t="shared" si="40"/>
        <v>0</v>
      </c>
      <c r="J127" s="52">
        <f t="shared" si="40"/>
        <v>352.863</v>
      </c>
      <c r="K127" s="52">
        <f t="shared" si="40"/>
        <v>324.63499999999999</v>
      </c>
      <c r="L127" s="52">
        <f t="shared" si="40"/>
        <v>0</v>
      </c>
      <c r="M127" s="52">
        <f t="shared" si="40"/>
        <v>0</v>
      </c>
      <c r="N127" s="52">
        <f>N128+N129+N130+N132</f>
        <v>324.63499999999999</v>
      </c>
      <c r="O127" s="52">
        <f t="shared" si="40"/>
        <v>0</v>
      </c>
      <c r="P127" s="52">
        <f t="shared" si="40"/>
        <v>0</v>
      </c>
      <c r="Q127" s="52">
        <f t="shared" si="40"/>
        <v>323.36</v>
      </c>
      <c r="R127" s="52">
        <f t="shared" si="40"/>
        <v>0</v>
      </c>
      <c r="S127" s="52">
        <f t="shared" si="40"/>
        <v>0</v>
      </c>
      <c r="T127" s="52">
        <f t="shared" si="40"/>
        <v>323.36</v>
      </c>
      <c r="U127" s="52">
        <f t="shared" si="40"/>
        <v>0</v>
      </c>
      <c r="V127" s="52">
        <f t="shared" si="40"/>
        <v>0</v>
      </c>
      <c r="W127" s="52">
        <f t="shared" si="40"/>
        <v>323.36</v>
      </c>
      <c r="X127" s="52">
        <f t="shared" si="40"/>
        <v>0</v>
      </c>
      <c r="Y127" s="52">
        <f t="shared" si="40"/>
        <v>0</v>
      </c>
      <c r="Z127" s="52">
        <f t="shared" si="40"/>
        <v>449.26</v>
      </c>
      <c r="AA127" s="52">
        <f t="shared" si="40"/>
        <v>0</v>
      </c>
      <c r="AB127" s="52">
        <f t="shared" si="40"/>
        <v>0</v>
      </c>
      <c r="AC127" s="52">
        <f t="shared" si="40"/>
        <v>323.36</v>
      </c>
      <c r="AD127" s="52">
        <f t="shared" si="40"/>
        <v>0</v>
      </c>
      <c r="AE127" s="52">
        <f t="shared" si="40"/>
        <v>0</v>
      </c>
      <c r="AF127" s="52">
        <f t="shared" si="40"/>
        <v>323.36</v>
      </c>
      <c r="AG127" s="52">
        <f t="shared" si="40"/>
        <v>0</v>
      </c>
      <c r="AH127" s="52">
        <f t="shared" si="40"/>
        <v>0</v>
      </c>
      <c r="AI127" s="52">
        <f t="shared" si="40"/>
        <v>323.36</v>
      </c>
      <c r="AJ127" s="52">
        <f t="shared" si="40"/>
        <v>0</v>
      </c>
      <c r="AK127" s="52">
        <f t="shared" si="40"/>
        <v>0</v>
      </c>
      <c r="AL127" s="52">
        <f t="shared" si="40"/>
        <v>323.36</v>
      </c>
      <c r="AM127" s="52">
        <f t="shared" si="40"/>
        <v>0</v>
      </c>
      <c r="AN127" s="52">
        <f t="shared" si="40"/>
        <v>0</v>
      </c>
      <c r="AO127" s="52">
        <f t="shared" si="40"/>
        <v>2407.7080000000001</v>
      </c>
      <c r="AP127" s="52">
        <f t="shared" si="40"/>
        <v>0</v>
      </c>
      <c r="AQ127" s="113" t="s">
        <v>82</v>
      </c>
    </row>
    <row r="128" spans="1:43" s="4" customFormat="1" x14ac:dyDescent="0.25">
      <c r="A128" s="12" t="s">
        <v>16</v>
      </c>
      <c r="B128" s="9"/>
      <c r="C128" s="9"/>
      <c r="D128" s="9"/>
      <c r="E128" s="9"/>
      <c r="F128" s="9"/>
      <c r="G128" s="9"/>
      <c r="H128" s="9"/>
      <c r="I128" s="10"/>
      <c r="J128" s="37"/>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37"/>
      <c r="AQ128" s="114"/>
    </row>
    <row r="129" spans="1:43" s="4" customFormat="1" x14ac:dyDescent="0.25">
      <c r="A129" s="12" t="s">
        <v>28</v>
      </c>
      <c r="B129" s="9"/>
      <c r="C129" s="9"/>
      <c r="D129" s="9"/>
      <c r="E129" s="9"/>
      <c r="F129" s="9"/>
      <c r="G129" s="9"/>
      <c r="H129" s="9"/>
      <c r="I129" s="10"/>
      <c r="J129" s="37"/>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37"/>
      <c r="AQ129" s="114"/>
    </row>
    <row r="130" spans="1:43" s="4" customFormat="1" x14ac:dyDescent="0.25">
      <c r="A130" s="12" t="s">
        <v>15</v>
      </c>
      <c r="B130" s="9">
        <f>H130+K130+N130+Q130+T130+W130+Z130+AC130+AF130+AI130+AL130+AO130</f>
        <v>6134.5960000000014</v>
      </c>
      <c r="C130" s="8">
        <f>H130</f>
        <v>364.83800000000002</v>
      </c>
      <c r="D130" s="9">
        <f>E130</f>
        <v>352.863</v>
      </c>
      <c r="E130" s="9">
        <f>J130+M130+P130+S130+V130+Y130+AB130+AE130+AH130+AK130+AN130+AP130</f>
        <v>352.863</v>
      </c>
      <c r="F130" s="9">
        <f>E130/B130*100</f>
        <v>5.7520169217337198</v>
      </c>
      <c r="G130" s="9">
        <f>E130/C130*100</f>
        <v>96.717721289997201</v>
      </c>
      <c r="H130" s="9">
        <v>364.83800000000002</v>
      </c>
      <c r="I130" s="29"/>
      <c r="J130" s="39">
        <v>352.863</v>
      </c>
      <c r="K130" s="22">
        <v>324.63499999999999</v>
      </c>
      <c r="L130" s="22"/>
      <c r="M130" s="22"/>
      <c r="N130" s="22">
        <v>324.63499999999999</v>
      </c>
      <c r="O130" s="22"/>
      <c r="P130" s="22"/>
      <c r="Q130" s="22">
        <v>323.36</v>
      </c>
      <c r="R130" s="22"/>
      <c r="S130" s="22"/>
      <c r="T130" s="22">
        <v>323.36</v>
      </c>
      <c r="U130" s="22"/>
      <c r="V130" s="22"/>
      <c r="W130" s="22">
        <v>323.36</v>
      </c>
      <c r="X130" s="22"/>
      <c r="Y130" s="22"/>
      <c r="Z130" s="22">
        <v>449.26</v>
      </c>
      <c r="AA130" s="22"/>
      <c r="AB130" s="22"/>
      <c r="AC130" s="22">
        <v>323.36</v>
      </c>
      <c r="AD130" s="22"/>
      <c r="AE130" s="22"/>
      <c r="AF130" s="22">
        <v>323.36</v>
      </c>
      <c r="AG130" s="22"/>
      <c r="AH130" s="22"/>
      <c r="AI130" s="22">
        <v>323.36</v>
      </c>
      <c r="AJ130" s="22"/>
      <c r="AK130" s="22"/>
      <c r="AL130" s="22">
        <v>323.36</v>
      </c>
      <c r="AM130" s="22"/>
      <c r="AN130" s="22"/>
      <c r="AO130" s="22">
        <v>2407.7080000000001</v>
      </c>
      <c r="AP130" s="39"/>
      <c r="AQ130" s="114"/>
    </row>
    <row r="131" spans="1:43" s="18" customFormat="1" ht="15" x14ac:dyDescent="0.25">
      <c r="A131" s="13" t="s">
        <v>27</v>
      </c>
      <c r="B131" s="14"/>
      <c r="C131" s="14"/>
      <c r="D131" s="14"/>
      <c r="E131" s="14"/>
      <c r="F131" s="14"/>
      <c r="G131" s="14"/>
      <c r="H131" s="15"/>
      <c r="I131" s="16"/>
      <c r="J131" s="38"/>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38"/>
      <c r="AQ131" s="114"/>
    </row>
    <row r="132" spans="1:43" s="4" customFormat="1" x14ac:dyDescent="0.25">
      <c r="A132" s="12" t="s">
        <v>23</v>
      </c>
      <c r="B132" s="9"/>
      <c r="C132" s="9"/>
      <c r="D132" s="9"/>
      <c r="E132" s="9"/>
      <c r="F132" s="9"/>
      <c r="G132" s="9"/>
      <c r="H132" s="9"/>
      <c r="I132" s="10"/>
      <c r="J132" s="37"/>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37"/>
      <c r="AQ132" s="115"/>
    </row>
    <row r="133" spans="1:43" x14ac:dyDescent="0.25">
      <c r="A133" s="90" t="s">
        <v>38</v>
      </c>
      <c r="B133" s="30">
        <f>B134+B135+B136+B138</f>
        <v>6134.5960000000014</v>
      </c>
      <c r="C133" s="30">
        <f t="shared" ref="C133:AP133" si="41">C134+C135+C136+C138</f>
        <v>364.83800000000002</v>
      </c>
      <c r="D133" s="30">
        <f t="shared" si="41"/>
        <v>352.863</v>
      </c>
      <c r="E133" s="30">
        <f t="shared" si="41"/>
        <v>352.863</v>
      </c>
      <c r="F133" s="30">
        <f t="shared" si="41"/>
        <v>0</v>
      </c>
      <c r="G133" s="30">
        <f t="shared" si="41"/>
        <v>0</v>
      </c>
      <c r="H133" s="30">
        <f t="shared" si="41"/>
        <v>364.83800000000002</v>
      </c>
      <c r="I133" s="30">
        <f t="shared" si="41"/>
        <v>0</v>
      </c>
      <c r="J133" s="30">
        <f t="shared" si="41"/>
        <v>352.863</v>
      </c>
      <c r="K133" s="30">
        <f t="shared" si="41"/>
        <v>324.63499999999999</v>
      </c>
      <c r="L133" s="30">
        <f t="shared" si="41"/>
        <v>0</v>
      </c>
      <c r="M133" s="30">
        <f t="shared" si="41"/>
        <v>0</v>
      </c>
      <c r="N133" s="30">
        <f t="shared" si="41"/>
        <v>324.63499999999999</v>
      </c>
      <c r="O133" s="30">
        <f t="shared" si="41"/>
        <v>0</v>
      </c>
      <c r="P133" s="30">
        <f t="shared" si="41"/>
        <v>0</v>
      </c>
      <c r="Q133" s="30">
        <f t="shared" si="41"/>
        <v>323.36</v>
      </c>
      <c r="R133" s="30">
        <f t="shared" si="41"/>
        <v>0</v>
      </c>
      <c r="S133" s="30">
        <f t="shared" si="41"/>
        <v>0</v>
      </c>
      <c r="T133" s="30">
        <f t="shared" si="41"/>
        <v>323.36</v>
      </c>
      <c r="U133" s="30">
        <f t="shared" si="41"/>
        <v>0</v>
      </c>
      <c r="V133" s="30">
        <f t="shared" si="41"/>
        <v>0</v>
      </c>
      <c r="W133" s="30">
        <f t="shared" si="41"/>
        <v>323.36</v>
      </c>
      <c r="X133" s="30">
        <f t="shared" si="41"/>
        <v>0</v>
      </c>
      <c r="Y133" s="30">
        <f t="shared" si="41"/>
        <v>0</v>
      </c>
      <c r="Z133" s="30">
        <f t="shared" si="41"/>
        <v>449.26</v>
      </c>
      <c r="AA133" s="30">
        <f t="shared" si="41"/>
        <v>0</v>
      </c>
      <c r="AB133" s="30">
        <f t="shared" si="41"/>
        <v>0</v>
      </c>
      <c r="AC133" s="30">
        <f t="shared" si="41"/>
        <v>323.36</v>
      </c>
      <c r="AD133" s="30">
        <f t="shared" si="41"/>
        <v>0</v>
      </c>
      <c r="AE133" s="30">
        <f t="shared" si="41"/>
        <v>0</v>
      </c>
      <c r="AF133" s="30">
        <f t="shared" si="41"/>
        <v>323.36</v>
      </c>
      <c r="AG133" s="30">
        <f t="shared" si="41"/>
        <v>0</v>
      </c>
      <c r="AH133" s="30">
        <f t="shared" si="41"/>
        <v>0</v>
      </c>
      <c r="AI133" s="30">
        <f t="shared" si="41"/>
        <v>323.36</v>
      </c>
      <c r="AJ133" s="30">
        <f t="shared" si="41"/>
        <v>0</v>
      </c>
      <c r="AK133" s="30">
        <f t="shared" si="41"/>
        <v>0</v>
      </c>
      <c r="AL133" s="30">
        <f t="shared" si="41"/>
        <v>323.36</v>
      </c>
      <c r="AM133" s="30">
        <f t="shared" si="41"/>
        <v>0</v>
      </c>
      <c r="AN133" s="30">
        <f t="shared" si="41"/>
        <v>0</v>
      </c>
      <c r="AO133" s="30">
        <f t="shared" si="41"/>
        <v>2407.7080000000001</v>
      </c>
      <c r="AP133" s="30">
        <f t="shared" si="41"/>
        <v>0</v>
      </c>
      <c r="AQ133" s="96"/>
    </row>
    <row r="134" spans="1:43" x14ac:dyDescent="0.25">
      <c r="A134" s="7" t="s">
        <v>16</v>
      </c>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7"/>
    </row>
    <row r="135" spans="1:43" x14ac:dyDescent="0.25">
      <c r="A135" s="12" t="s">
        <v>28</v>
      </c>
      <c r="B135" s="9">
        <f>H135+K135+N135+Q135+T135+W135+Z135+AC135+AF135+AI135+AL135+AO135</f>
        <v>0</v>
      </c>
      <c r="C135" s="9">
        <f>C123</f>
        <v>0</v>
      </c>
      <c r="D135" s="9">
        <f>E135</f>
        <v>0</v>
      </c>
      <c r="E135" s="9">
        <f>J135+M135+P135+S135+V135+Y135+AB135+AE135+AH135+AK135+AN135+AP135</f>
        <v>0</v>
      </c>
      <c r="F135" s="9">
        <f t="shared" ref="F135:G137" si="42">F122</f>
        <v>0</v>
      </c>
      <c r="G135" s="9">
        <f t="shared" si="42"/>
        <v>0</v>
      </c>
      <c r="H135" s="9">
        <f>H129</f>
        <v>0</v>
      </c>
      <c r="I135" s="9">
        <f t="shared" ref="I135:AP137" si="43">I129</f>
        <v>0</v>
      </c>
      <c r="J135" s="9">
        <f t="shared" si="43"/>
        <v>0</v>
      </c>
      <c r="K135" s="9">
        <f t="shared" si="43"/>
        <v>0</v>
      </c>
      <c r="L135" s="9">
        <f t="shared" si="43"/>
        <v>0</v>
      </c>
      <c r="M135" s="9">
        <f t="shared" si="43"/>
        <v>0</v>
      </c>
      <c r="N135" s="9">
        <f t="shared" si="43"/>
        <v>0</v>
      </c>
      <c r="O135" s="9">
        <f t="shared" si="43"/>
        <v>0</v>
      </c>
      <c r="P135" s="9">
        <f t="shared" si="43"/>
        <v>0</v>
      </c>
      <c r="Q135" s="9">
        <f t="shared" si="43"/>
        <v>0</v>
      </c>
      <c r="R135" s="9">
        <f t="shared" si="43"/>
        <v>0</v>
      </c>
      <c r="S135" s="9">
        <f t="shared" si="43"/>
        <v>0</v>
      </c>
      <c r="T135" s="9">
        <f t="shared" si="43"/>
        <v>0</v>
      </c>
      <c r="U135" s="9">
        <f t="shared" si="43"/>
        <v>0</v>
      </c>
      <c r="V135" s="9">
        <f t="shared" si="43"/>
        <v>0</v>
      </c>
      <c r="W135" s="9">
        <f t="shared" si="43"/>
        <v>0</v>
      </c>
      <c r="X135" s="9">
        <f t="shared" si="43"/>
        <v>0</v>
      </c>
      <c r="Y135" s="9">
        <f t="shared" si="43"/>
        <v>0</v>
      </c>
      <c r="Z135" s="9">
        <f t="shared" si="43"/>
        <v>0</v>
      </c>
      <c r="AA135" s="9">
        <f t="shared" si="43"/>
        <v>0</v>
      </c>
      <c r="AB135" s="9">
        <f t="shared" si="43"/>
        <v>0</v>
      </c>
      <c r="AC135" s="9">
        <f t="shared" si="43"/>
        <v>0</v>
      </c>
      <c r="AD135" s="9">
        <f t="shared" si="43"/>
        <v>0</v>
      </c>
      <c r="AE135" s="9">
        <f t="shared" si="43"/>
        <v>0</v>
      </c>
      <c r="AF135" s="9">
        <f t="shared" si="43"/>
        <v>0</v>
      </c>
      <c r="AG135" s="9">
        <f t="shared" si="43"/>
        <v>0</v>
      </c>
      <c r="AH135" s="9">
        <f t="shared" si="43"/>
        <v>0</v>
      </c>
      <c r="AI135" s="9">
        <f t="shared" si="43"/>
        <v>0</v>
      </c>
      <c r="AJ135" s="9">
        <f t="shared" si="43"/>
        <v>0</v>
      </c>
      <c r="AK135" s="9">
        <f t="shared" si="43"/>
        <v>0</v>
      </c>
      <c r="AL135" s="9">
        <f t="shared" si="43"/>
        <v>0</v>
      </c>
      <c r="AM135" s="9">
        <f t="shared" si="43"/>
        <v>0</v>
      </c>
      <c r="AN135" s="9">
        <f t="shared" si="43"/>
        <v>0</v>
      </c>
      <c r="AO135" s="9">
        <f t="shared" si="43"/>
        <v>0</v>
      </c>
      <c r="AP135" s="9">
        <f t="shared" si="43"/>
        <v>0</v>
      </c>
      <c r="AQ135" s="97"/>
    </row>
    <row r="136" spans="1:43" x14ac:dyDescent="0.25">
      <c r="A136" s="12" t="s">
        <v>39</v>
      </c>
      <c r="B136" s="9">
        <f>H136+K136+N136+Q136+T136+W136+Z136+AC136+AF136+AI136+AL136+AO136</f>
        <v>6134.5960000000014</v>
      </c>
      <c r="C136" s="9">
        <f>C124</f>
        <v>364.83800000000002</v>
      </c>
      <c r="D136" s="9">
        <f>E136</f>
        <v>352.863</v>
      </c>
      <c r="E136" s="9">
        <f>J136+M136+P136+S136+V136+Y136+AB136+AE136+AH136+AK136+AN136+AP136</f>
        <v>352.863</v>
      </c>
      <c r="F136" s="9">
        <f t="shared" si="42"/>
        <v>0</v>
      </c>
      <c r="G136" s="9">
        <f t="shared" si="42"/>
        <v>0</v>
      </c>
      <c r="H136" s="9">
        <f t="shared" ref="H136:W137" si="44">H130</f>
        <v>364.83800000000002</v>
      </c>
      <c r="I136" s="9">
        <f t="shared" si="44"/>
        <v>0</v>
      </c>
      <c r="J136" s="9">
        <f t="shared" si="44"/>
        <v>352.863</v>
      </c>
      <c r="K136" s="9">
        <f t="shared" si="44"/>
        <v>324.63499999999999</v>
      </c>
      <c r="L136" s="9">
        <f t="shared" si="44"/>
        <v>0</v>
      </c>
      <c r="M136" s="9">
        <f t="shared" si="44"/>
        <v>0</v>
      </c>
      <c r="N136" s="9">
        <f t="shared" si="44"/>
        <v>324.63499999999999</v>
      </c>
      <c r="O136" s="9">
        <f t="shared" si="44"/>
        <v>0</v>
      </c>
      <c r="P136" s="9">
        <f t="shared" si="44"/>
        <v>0</v>
      </c>
      <c r="Q136" s="9">
        <f t="shared" si="44"/>
        <v>323.36</v>
      </c>
      <c r="R136" s="9">
        <f t="shared" si="44"/>
        <v>0</v>
      </c>
      <c r="S136" s="9">
        <f t="shared" si="44"/>
        <v>0</v>
      </c>
      <c r="T136" s="9">
        <f t="shared" si="44"/>
        <v>323.36</v>
      </c>
      <c r="U136" s="9">
        <f t="shared" si="44"/>
        <v>0</v>
      </c>
      <c r="V136" s="9">
        <f t="shared" si="44"/>
        <v>0</v>
      </c>
      <c r="W136" s="9">
        <f t="shared" si="44"/>
        <v>323.36</v>
      </c>
      <c r="X136" s="9">
        <f t="shared" si="43"/>
        <v>0</v>
      </c>
      <c r="Y136" s="9">
        <f t="shared" si="43"/>
        <v>0</v>
      </c>
      <c r="Z136" s="9">
        <f t="shared" si="43"/>
        <v>449.26</v>
      </c>
      <c r="AA136" s="9">
        <f t="shared" si="43"/>
        <v>0</v>
      </c>
      <c r="AB136" s="9">
        <f t="shared" si="43"/>
        <v>0</v>
      </c>
      <c r="AC136" s="9">
        <f t="shared" si="43"/>
        <v>323.36</v>
      </c>
      <c r="AD136" s="9">
        <f t="shared" si="43"/>
        <v>0</v>
      </c>
      <c r="AE136" s="9">
        <f t="shared" si="43"/>
        <v>0</v>
      </c>
      <c r="AF136" s="9">
        <f t="shared" si="43"/>
        <v>323.36</v>
      </c>
      <c r="AG136" s="9">
        <f t="shared" si="43"/>
        <v>0</v>
      </c>
      <c r="AH136" s="9">
        <f t="shared" si="43"/>
        <v>0</v>
      </c>
      <c r="AI136" s="9">
        <f t="shared" si="43"/>
        <v>323.36</v>
      </c>
      <c r="AJ136" s="9">
        <f t="shared" si="43"/>
        <v>0</v>
      </c>
      <c r="AK136" s="9">
        <f t="shared" si="43"/>
        <v>0</v>
      </c>
      <c r="AL136" s="9">
        <f t="shared" si="43"/>
        <v>323.36</v>
      </c>
      <c r="AM136" s="9">
        <f t="shared" si="43"/>
        <v>0</v>
      </c>
      <c r="AN136" s="9">
        <f t="shared" si="43"/>
        <v>0</v>
      </c>
      <c r="AO136" s="9">
        <f t="shared" si="43"/>
        <v>2407.7080000000001</v>
      </c>
      <c r="AP136" s="9">
        <f t="shared" si="43"/>
        <v>0</v>
      </c>
      <c r="AQ136" s="97"/>
    </row>
    <row r="137" spans="1:43" s="18" customFormat="1" x14ac:dyDescent="0.25">
      <c r="A137" s="13" t="s">
        <v>27</v>
      </c>
      <c r="B137" s="14">
        <f>H137+K137+N137+Q137+T137+W137+Z137+AC137+AF137+AI137+AL137+AO137</f>
        <v>0</v>
      </c>
      <c r="C137" s="9">
        <f>C125</f>
        <v>0</v>
      </c>
      <c r="D137" s="9">
        <f>E137</f>
        <v>0</v>
      </c>
      <c r="E137" s="9">
        <f>J137+M137+P137+S137+V137+Y137+AB137+AE137+AH137+AK137+AN137+AP137</f>
        <v>0</v>
      </c>
      <c r="F137" s="9">
        <f t="shared" si="42"/>
        <v>5.7520169217337198</v>
      </c>
      <c r="G137" s="9">
        <f t="shared" si="42"/>
        <v>96.717721289997201</v>
      </c>
      <c r="H137" s="9">
        <f t="shared" si="44"/>
        <v>0</v>
      </c>
      <c r="I137" s="9">
        <f t="shared" si="44"/>
        <v>0</v>
      </c>
      <c r="J137" s="9">
        <f t="shared" si="44"/>
        <v>0</v>
      </c>
      <c r="K137" s="9">
        <f t="shared" si="44"/>
        <v>0</v>
      </c>
      <c r="L137" s="9">
        <f t="shared" si="44"/>
        <v>0</v>
      </c>
      <c r="M137" s="9">
        <f t="shared" si="44"/>
        <v>0</v>
      </c>
      <c r="N137" s="9">
        <f t="shared" si="44"/>
        <v>0</v>
      </c>
      <c r="O137" s="9">
        <f t="shared" si="44"/>
        <v>0</v>
      </c>
      <c r="P137" s="9">
        <f t="shared" si="44"/>
        <v>0</v>
      </c>
      <c r="Q137" s="9">
        <f t="shared" si="44"/>
        <v>0</v>
      </c>
      <c r="R137" s="9">
        <f t="shared" si="44"/>
        <v>0</v>
      </c>
      <c r="S137" s="9">
        <f t="shared" si="44"/>
        <v>0</v>
      </c>
      <c r="T137" s="9">
        <f t="shared" si="44"/>
        <v>0</v>
      </c>
      <c r="U137" s="9">
        <f t="shared" si="44"/>
        <v>0</v>
      </c>
      <c r="V137" s="9">
        <f t="shared" si="44"/>
        <v>0</v>
      </c>
      <c r="W137" s="9">
        <f t="shared" si="44"/>
        <v>0</v>
      </c>
      <c r="X137" s="9">
        <f t="shared" si="43"/>
        <v>0</v>
      </c>
      <c r="Y137" s="9">
        <f t="shared" si="43"/>
        <v>0</v>
      </c>
      <c r="Z137" s="9">
        <f t="shared" si="43"/>
        <v>0</v>
      </c>
      <c r="AA137" s="9">
        <f t="shared" si="43"/>
        <v>0</v>
      </c>
      <c r="AB137" s="9">
        <f t="shared" si="43"/>
        <v>0</v>
      </c>
      <c r="AC137" s="9">
        <f t="shared" si="43"/>
        <v>0</v>
      </c>
      <c r="AD137" s="9">
        <f t="shared" si="43"/>
        <v>0</v>
      </c>
      <c r="AE137" s="9">
        <f t="shared" si="43"/>
        <v>0</v>
      </c>
      <c r="AF137" s="9">
        <f t="shared" si="43"/>
        <v>0</v>
      </c>
      <c r="AG137" s="9">
        <f t="shared" si="43"/>
        <v>0</v>
      </c>
      <c r="AH137" s="9">
        <f t="shared" si="43"/>
        <v>0</v>
      </c>
      <c r="AI137" s="9">
        <f t="shared" si="43"/>
        <v>0</v>
      </c>
      <c r="AJ137" s="9">
        <f t="shared" si="43"/>
        <v>0</v>
      </c>
      <c r="AK137" s="9">
        <f t="shared" si="43"/>
        <v>0</v>
      </c>
      <c r="AL137" s="9">
        <f t="shared" si="43"/>
        <v>0</v>
      </c>
      <c r="AM137" s="9">
        <f t="shared" si="43"/>
        <v>0</v>
      </c>
      <c r="AN137" s="9">
        <f t="shared" si="43"/>
        <v>0</v>
      </c>
      <c r="AO137" s="9">
        <f t="shared" si="43"/>
        <v>0</v>
      </c>
      <c r="AP137" s="9">
        <f t="shared" si="43"/>
        <v>0</v>
      </c>
      <c r="AQ137" s="97"/>
    </row>
    <row r="138" spans="1:43" ht="18.75" customHeight="1" x14ac:dyDescent="0.25">
      <c r="A138" s="12" t="s">
        <v>23</v>
      </c>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7"/>
    </row>
    <row r="139" spans="1:43" ht="16.5" hidden="1" customHeight="1" x14ac:dyDescent="0.25">
      <c r="A139" s="104" t="s">
        <v>55</v>
      </c>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6"/>
      <c r="AQ139" s="97"/>
    </row>
    <row r="140" spans="1:43" customFormat="1" ht="20.25" hidden="1" customHeight="1" x14ac:dyDescent="0.25">
      <c r="A140" s="78" t="s">
        <v>45</v>
      </c>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c r="AD140" s="101"/>
      <c r="AE140" s="101"/>
      <c r="AF140" s="47"/>
      <c r="AG140" s="48"/>
      <c r="AH140" s="48"/>
      <c r="AI140" s="48"/>
      <c r="AJ140" s="48"/>
      <c r="AK140" s="48"/>
      <c r="AL140" s="48"/>
      <c r="AM140" s="48"/>
      <c r="AN140" s="48"/>
      <c r="AO140" s="48"/>
      <c r="AP140" s="48"/>
      <c r="AQ140" s="97"/>
    </row>
    <row r="141" spans="1:43" s="4" customFormat="1" ht="90.75" hidden="1" customHeight="1" x14ac:dyDescent="0.25">
      <c r="A141" s="50" t="s">
        <v>58</v>
      </c>
      <c r="B141" s="49">
        <f>B142+B143+B144+B146</f>
        <v>0</v>
      </c>
      <c r="C141" s="49">
        <f>C142+C143+C144+C146</f>
        <v>0</v>
      </c>
      <c r="D141" s="49">
        <f>D142+D143+D144+D146</f>
        <v>0</v>
      </c>
      <c r="E141" s="49">
        <f>E142+E143+E144+E146</f>
        <v>0</v>
      </c>
      <c r="F141" s="49" t="e">
        <f>E141/B141*100</f>
        <v>#DIV/0!</v>
      </c>
      <c r="G141" s="49" t="e">
        <f>E141/C141*100</f>
        <v>#DIV/0!</v>
      </c>
      <c r="H141" s="49">
        <f>H142+H143+H144+H146</f>
        <v>0</v>
      </c>
      <c r="I141" s="49" t="e">
        <f t="shared" ref="I141" si="45">I142+I143+I144+I146</f>
        <v>#REF!</v>
      </c>
      <c r="J141" s="49">
        <f>J142+J143+J144+J146</f>
        <v>0</v>
      </c>
      <c r="K141" s="49">
        <f t="shared" ref="K141:AP141" si="46">K142+K143+K144+K146</f>
        <v>0</v>
      </c>
      <c r="L141" s="49">
        <f t="shared" si="46"/>
        <v>0</v>
      </c>
      <c r="M141" s="49">
        <f t="shared" si="46"/>
        <v>0</v>
      </c>
      <c r="N141" s="49">
        <f t="shared" si="46"/>
        <v>0</v>
      </c>
      <c r="O141" s="49">
        <f t="shared" si="46"/>
        <v>0</v>
      </c>
      <c r="P141" s="49">
        <f t="shared" si="46"/>
        <v>0</v>
      </c>
      <c r="Q141" s="49">
        <f t="shared" si="46"/>
        <v>0</v>
      </c>
      <c r="R141" s="49">
        <f t="shared" si="46"/>
        <v>0</v>
      </c>
      <c r="S141" s="49">
        <f t="shared" si="46"/>
        <v>0</v>
      </c>
      <c r="T141" s="49">
        <f t="shared" si="46"/>
        <v>0</v>
      </c>
      <c r="U141" s="49">
        <f t="shared" si="46"/>
        <v>0</v>
      </c>
      <c r="V141" s="49">
        <f t="shared" si="46"/>
        <v>0</v>
      </c>
      <c r="W141" s="49">
        <f t="shared" si="46"/>
        <v>0</v>
      </c>
      <c r="X141" s="49">
        <f t="shared" si="46"/>
        <v>0</v>
      </c>
      <c r="Y141" s="49">
        <f t="shared" si="46"/>
        <v>0</v>
      </c>
      <c r="Z141" s="49">
        <f t="shared" si="46"/>
        <v>0</v>
      </c>
      <c r="AA141" s="49">
        <f t="shared" si="46"/>
        <v>0</v>
      </c>
      <c r="AB141" s="49">
        <f t="shared" si="46"/>
        <v>0</v>
      </c>
      <c r="AC141" s="49">
        <f t="shared" si="46"/>
        <v>0</v>
      </c>
      <c r="AD141" s="49">
        <f t="shared" si="46"/>
        <v>0</v>
      </c>
      <c r="AE141" s="49">
        <f t="shared" si="46"/>
        <v>0</v>
      </c>
      <c r="AF141" s="49">
        <f t="shared" si="46"/>
        <v>0</v>
      </c>
      <c r="AG141" s="49">
        <f t="shared" si="46"/>
        <v>0</v>
      </c>
      <c r="AH141" s="49">
        <f t="shared" si="46"/>
        <v>0</v>
      </c>
      <c r="AI141" s="49">
        <f t="shared" si="46"/>
        <v>0</v>
      </c>
      <c r="AJ141" s="49">
        <f t="shared" si="46"/>
        <v>0</v>
      </c>
      <c r="AK141" s="49">
        <f t="shared" si="46"/>
        <v>0</v>
      </c>
      <c r="AL141" s="49">
        <f t="shared" si="46"/>
        <v>0</v>
      </c>
      <c r="AM141" s="49">
        <f t="shared" si="46"/>
        <v>0</v>
      </c>
      <c r="AN141" s="49">
        <f t="shared" si="46"/>
        <v>0</v>
      </c>
      <c r="AO141" s="49">
        <f t="shared" si="46"/>
        <v>0</v>
      </c>
      <c r="AP141" s="49">
        <f t="shared" si="46"/>
        <v>0</v>
      </c>
      <c r="AQ141" s="118"/>
    </row>
    <row r="142" spans="1:43" s="4" customFormat="1" hidden="1" x14ac:dyDescent="0.25">
      <c r="A142" s="12" t="s">
        <v>16</v>
      </c>
      <c r="B142" s="9"/>
      <c r="C142" s="9"/>
      <c r="D142" s="9"/>
      <c r="E142" s="9"/>
      <c r="F142" s="24"/>
      <c r="G142" s="24"/>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37"/>
      <c r="AQ142" s="119"/>
    </row>
    <row r="143" spans="1:43" s="4" customFormat="1" hidden="1" x14ac:dyDescent="0.25">
      <c r="A143" s="12" t="s">
        <v>28</v>
      </c>
      <c r="B143" s="9"/>
      <c r="C143" s="9"/>
      <c r="D143" s="9"/>
      <c r="E143" s="9"/>
      <c r="F143" s="24"/>
      <c r="G143" s="24"/>
      <c r="H143" s="9"/>
      <c r="I143" s="9" t="e">
        <f>#REF!+I161</f>
        <v>#REF!</v>
      </c>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119"/>
    </row>
    <row r="144" spans="1:43" s="4" customFormat="1" hidden="1" x14ac:dyDescent="0.25">
      <c r="A144" s="12" t="s">
        <v>15</v>
      </c>
      <c r="B144" s="9">
        <f>H144+K144+N144+Q144+T144+W144+Z144+AC144+AF144+AI144+AL144+AO144</f>
        <v>0</v>
      </c>
      <c r="C144" s="9">
        <f>H144+K144+N144+Q144+T144+W144+Z144+AC144+AF144+AI144+AL144+AO144</f>
        <v>0</v>
      </c>
      <c r="D144" s="9">
        <f>E144</f>
        <v>0</v>
      </c>
      <c r="E144" s="9">
        <f>J144+M144+P144+S144+V144+Y144+AB144+AE144+AH144+AK144+AN144+AP144</f>
        <v>0</v>
      </c>
      <c r="F144" s="24" t="e">
        <f>E144/B144*100</f>
        <v>#DIV/0!</v>
      </c>
      <c r="G144" s="24" t="e">
        <f>E144/C144*100</f>
        <v>#DIV/0!</v>
      </c>
      <c r="H144" s="9">
        <f>H150</f>
        <v>0</v>
      </c>
      <c r="I144" s="9">
        <f t="shared" ref="I144:AP144" si="47">I150</f>
        <v>0</v>
      </c>
      <c r="J144" s="9">
        <f t="shared" si="47"/>
        <v>0</v>
      </c>
      <c r="K144" s="9">
        <f t="shared" si="47"/>
        <v>0</v>
      </c>
      <c r="L144" s="9">
        <f t="shared" si="47"/>
        <v>0</v>
      </c>
      <c r="M144" s="9">
        <f t="shared" si="47"/>
        <v>0</v>
      </c>
      <c r="N144" s="9">
        <f t="shared" si="47"/>
        <v>0</v>
      </c>
      <c r="O144" s="9">
        <f t="shared" si="47"/>
        <v>0</v>
      </c>
      <c r="P144" s="9">
        <f t="shared" si="47"/>
        <v>0</v>
      </c>
      <c r="Q144" s="9">
        <f t="shared" si="47"/>
        <v>0</v>
      </c>
      <c r="R144" s="9">
        <f t="shared" si="47"/>
        <v>0</v>
      </c>
      <c r="S144" s="9">
        <f t="shared" si="47"/>
        <v>0</v>
      </c>
      <c r="T144" s="9">
        <f t="shared" si="47"/>
        <v>0</v>
      </c>
      <c r="U144" s="9">
        <f t="shared" si="47"/>
        <v>0</v>
      </c>
      <c r="V144" s="9">
        <f t="shared" si="47"/>
        <v>0</v>
      </c>
      <c r="W144" s="9">
        <f t="shared" si="47"/>
        <v>0</v>
      </c>
      <c r="X144" s="9">
        <f t="shared" si="47"/>
        <v>0</v>
      </c>
      <c r="Y144" s="9">
        <f t="shared" si="47"/>
        <v>0</v>
      </c>
      <c r="Z144" s="9">
        <f t="shared" si="47"/>
        <v>0</v>
      </c>
      <c r="AA144" s="9">
        <f t="shared" si="47"/>
        <v>0</v>
      </c>
      <c r="AB144" s="9">
        <f t="shared" si="47"/>
        <v>0</v>
      </c>
      <c r="AC144" s="9">
        <f t="shared" si="47"/>
        <v>0</v>
      </c>
      <c r="AD144" s="9">
        <f t="shared" si="47"/>
        <v>0</v>
      </c>
      <c r="AE144" s="9">
        <f t="shared" si="47"/>
        <v>0</v>
      </c>
      <c r="AF144" s="9">
        <f t="shared" si="47"/>
        <v>0</v>
      </c>
      <c r="AG144" s="9">
        <f t="shared" si="47"/>
        <v>0</v>
      </c>
      <c r="AH144" s="9">
        <f t="shared" si="47"/>
        <v>0</v>
      </c>
      <c r="AI144" s="9">
        <f t="shared" si="47"/>
        <v>0</v>
      </c>
      <c r="AJ144" s="9">
        <f t="shared" si="47"/>
        <v>0</v>
      </c>
      <c r="AK144" s="9">
        <f t="shared" si="47"/>
        <v>0</v>
      </c>
      <c r="AL144" s="9">
        <f t="shared" si="47"/>
        <v>0</v>
      </c>
      <c r="AM144" s="9">
        <f t="shared" si="47"/>
        <v>0</v>
      </c>
      <c r="AN144" s="9">
        <f t="shared" si="47"/>
        <v>0</v>
      </c>
      <c r="AO144" s="9">
        <f t="shared" si="47"/>
        <v>0</v>
      </c>
      <c r="AP144" s="9">
        <f t="shared" si="47"/>
        <v>0</v>
      </c>
      <c r="AQ144" s="119"/>
    </row>
    <row r="145" spans="1:43" s="18" customFormat="1" hidden="1" x14ac:dyDescent="0.25">
      <c r="A145" s="13" t="s">
        <v>27</v>
      </c>
      <c r="B145" s="14"/>
      <c r="C145" s="9"/>
      <c r="D145" s="14"/>
      <c r="E145" s="14"/>
      <c r="F145" s="24"/>
      <c r="G145" s="24"/>
      <c r="H145" s="9"/>
      <c r="I145" s="9" t="e">
        <f>#REF!+I163</f>
        <v>#REF!</v>
      </c>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119"/>
    </row>
    <row r="146" spans="1:43" s="4" customFormat="1" hidden="1" x14ac:dyDescent="0.25">
      <c r="A146" s="12" t="s">
        <v>23</v>
      </c>
      <c r="B146" s="9"/>
      <c r="C146" s="9"/>
      <c r="D146" s="9"/>
      <c r="E146" s="9"/>
      <c r="F146" s="24"/>
      <c r="G146" s="24"/>
      <c r="H146" s="9"/>
      <c r="I146" s="10"/>
      <c r="J146" s="37"/>
      <c r="K146" s="9"/>
      <c r="L146" s="11"/>
      <c r="M146" s="11"/>
      <c r="N146" s="9"/>
      <c r="O146" s="11"/>
      <c r="P146" s="11"/>
      <c r="Q146" s="9"/>
      <c r="R146" s="11"/>
      <c r="S146" s="11"/>
      <c r="T146" s="9"/>
      <c r="U146" s="11"/>
      <c r="V146" s="11"/>
      <c r="W146" s="9"/>
      <c r="X146" s="11"/>
      <c r="Y146" s="11"/>
      <c r="Z146" s="9"/>
      <c r="AA146" s="11"/>
      <c r="AB146" s="11"/>
      <c r="AC146" s="9"/>
      <c r="AD146" s="11"/>
      <c r="AE146" s="11"/>
      <c r="AF146" s="9"/>
      <c r="AG146" s="11"/>
      <c r="AH146" s="11"/>
      <c r="AI146" s="9"/>
      <c r="AJ146" s="11"/>
      <c r="AK146" s="11"/>
      <c r="AL146" s="9"/>
      <c r="AM146" s="11"/>
      <c r="AN146" s="11"/>
      <c r="AO146" s="9"/>
      <c r="AP146" s="37"/>
      <c r="AQ146" s="119"/>
    </row>
    <row r="147" spans="1:43" s="57" customFormat="1" ht="39.75" hidden="1" customHeight="1" x14ac:dyDescent="0.25">
      <c r="A147" s="55" t="s">
        <v>56</v>
      </c>
      <c r="B147" s="56">
        <f>B148+B149+B150+B152</f>
        <v>0</v>
      </c>
      <c r="C147" s="56">
        <f>C148+C149+C150+C152</f>
        <v>0</v>
      </c>
      <c r="D147" s="56">
        <f>D148+D149+D150+D152</f>
        <v>0</v>
      </c>
      <c r="E147" s="56">
        <f>E148+E149+E150+E152</f>
        <v>0</v>
      </c>
      <c r="F147" s="56" t="e">
        <f>E147/B147*100</f>
        <v>#DIV/0!</v>
      </c>
      <c r="G147" s="56" t="e">
        <f>E147/C147*100</f>
        <v>#DIV/0!</v>
      </c>
      <c r="H147" s="56">
        <f t="shared" ref="H147:AP147" si="48">H148+H149+H150+H152</f>
        <v>0</v>
      </c>
      <c r="I147" s="56">
        <f t="shared" si="48"/>
        <v>0</v>
      </c>
      <c r="J147" s="56">
        <f t="shared" si="48"/>
        <v>0</v>
      </c>
      <c r="K147" s="56">
        <f t="shared" si="48"/>
        <v>0</v>
      </c>
      <c r="L147" s="56">
        <f t="shared" si="48"/>
        <v>0</v>
      </c>
      <c r="M147" s="56">
        <f t="shared" si="48"/>
        <v>0</v>
      </c>
      <c r="N147" s="56">
        <f t="shared" si="48"/>
        <v>0</v>
      </c>
      <c r="O147" s="56">
        <f t="shared" si="48"/>
        <v>0</v>
      </c>
      <c r="P147" s="56">
        <f t="shared" si="48"/>
        <v>0</v>
      </c>
      <c r="Q147" s="56">
        <f t="shared" si="48"/>
        <v>0</v>
      </c>
      <c r="R147" s="56">
        <f t="shared" si="48"/>
        <v>0</v>
      </c>
      <c r="S147" s="56">
        <f t="shared" si="48"/>
        <v>0</v>
      </c>
      <c r="T147" s="56">
        <f t="shared" si="48"/>
        <v>0</v>
      </c>
      <c r="U147" s="56">
        <f t="shared" si="48"/>
        <v>0</v>
      </c>
      <c r="V147" s="56">
        <f t="shared" si="48"/>
        <v>0</v>
      </c>
      <c r="W147" s="56">
        <f t="shared" si="48"/>
        <v>0</v>
      </c>
      <c r="X147" s="56">
        <f t="shared" si="48"/>
        <v>0</v>
      </c>
      <c r="Y147" s="56">
        <f t="shared" si="48"/>
        <v>0</v>
      </c>
      <c r="Z147" s="56">
        <f t="shared" si="48"/>
        <v>0</v>
      </c>
      <c r="AA147" s="56">
        <f t="shared" si="48"/>
        <v>0</v>
      </c>
      <c r="AB147" s="56">
        <f t="shared" si="48"/>
        <v>0</v>
      </c>
      <c r="AC147" s="56">
        <f t="shared" si="48"/>
        <v>0</v>
      </c>
      <c r="AD147" s="56">
        <f t="shared" si="48"/>
        <v>0</v>
      </c>
      <c r="AE147" s="56">
        <f t="shared" si="48"/>
        <v>0</v>
      </c>
      <c r="AF147" s="56">
        <f t="shared" si="48"/>
        <v>0</v>
      </c>
      <c r="AG147" s="56">
        <f t="shared" si="48"/>
        <v>0</v>
      </c>
      <c r="AH147" s="56">
        <f t="shared" si="48"/>
        <v>0</v>
      </c>
      <c r="AI147" s="56">
        <f t="shared" si="48"/>
        <v>0</v>
      </c>
      <c r="AJ147" s="56">
        <f t="shared" si="48"/>
        <v>0</v>
      </c>
      <c r="AK147" s="56">
        <f t="shared" si="48"/>
        <v>0</v>
      </c>
      <c r="AL147" s="56">
        <f t="shared" si="48"/>
        <v>0</v>
      </c>
      <c r="AM147" s="56">
        <f t="shared" si="48"/>
        <v>0</v>
      </c>
      <c r="AN147" s="56">
        <f t="shared" si="48"/>
        <v>0</v>
      </c>
      <c r="AO147" s="56">
        <f t="shared" si="48"/>
        <v>0</v>
      </c>
      <c r="AP147" s="56">
        <f t="shared" si="48"/>
        <v>0</v>
      </c>
      <c r="AQ147" s="116"/>
    </row>
    <row r="148" spans="1:43" s="57" customFormat="1" ht="20.25" hidden="1" customHeight="1" x14ac:dyDescent="0.25">
      <c r="A148" s="58" t="s">
        <v>16</v>
      </c>
      <c r="B148" s="59"/>
      <c r="C148" s="59"/>
      <c r="D148" s="59"/>
      <c r="E148" s="59"/>
      <c r="F148" s="59"/>
      <c r="G148" s="59"/>
      <c r="H148" s="59"/>
      <c r="I148" s="60"/>
      <c r="J148" s="61"/>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1"/>
      <c r="AQ148" s="117"/>
    </row>
    <row r="149" spans="1:43" s="57" customFormat="1" ht="20.25" hidden="1" customHeight="1" x14ac:dyDescent="0.25">
      <c r="A149" s="58" t="s">
        <v>28</v>
      </c>
      <c r="B149" s="59"/>
      <c r="C149" s="59"/>
      <c r="D149" s="59"/>
      <c r="E149" s="59"/>
      <c r="F149" s="59"/>
      <c r="G149" s="59"/>
      <c r="H149" s="59"/>
      <c r="I149" s="60"/>
      <c r="J149" s="61"/>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1"/>
      <c r="AQ149" s="117"/>
    </row>
    <row r="150" spans="1:43" s="57" customFormat="1" ht="20.25" hidden="1" customHeight="1" x14ac:dyDescent="0.25">
      <c r="A150" s="58" t="s">
        <v>15</v>
      </c>
      <c r="B150" s="59">
        <f>H150+K150+N150+Q150+T150+W150+Z150+AC150+AF150+AI150+AL150+AO150</f>
        <v>0</v>
      </c>
      <c r="C150" s="63">
        <f>H150+K150+N150+Q150+T150+W150+Z150+AC150+AF150+AI150+AL150+AO150</f>
        <v>0</v>
      </c>
      <c r="D150" s="59">
        <f>E150</f>
        <v>0</v>
      </c>
      <c r="E150" s="59">
        <f>J150+M150+P150+S150+V150+Y150+AB150+AE150+AH150+AK150+AN150+AP150</f>
        <v>0</v>
      </c>
      <c r="F150" s="59" t="e">
        <f>E150/B150*100</f>
        <v>#DIV/0!</v>
      </c>
      <c r="G150" s="59" t="e">
        <f>E150/C150*100</f>
        <v>#DIV/0!</v>
      </c>
      <c r="H150" s="59"/>
      <c r="I150" s="64"/>
      <c r="J150" s="65"/>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5"/>
      <c r="AQ150" s="117"/>
    </row>
    <row r="151" spans="1:43" s="73" customFormat="1" ht="20.25" hidden="1" customHeight="1" x14ac:dyDescent="0.25">
      <c r="A151" s="67" t="s">
        <v>27</v>
      </c>
      <c r="B151" s="68"/>
      <c r="C151" s="68"/>
      <c r="D151" s="68"/>
      <c r="E151" s="68"/>
      <c r="F151" s="68"/>
      <c r="G151" s="68"/>
      <c r="H151" s="69"/>
      <c r="I151" s="70"/>
      <c r="J151" s="71"/>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1"/>
      <c r="AQ151" s="117"/>
    </row>
    <row r="152" spans="1:43" s="57" customFormat="1" ht="20.25" hidden="1" customHeight="1" x14ac:dyDescent="0.25">
      <c r="A152" s="58" t="s">
        <v>23</v>
      </c>
      <c r="B152" s="59"/>
      <c r="C152" s="59"/>
      <c r="D152" s="59"/>
      <c r="E152" s="59"/>
      <c r="F152" s="59"/>
      <c r="G152" s="59"/>
      <c r="H152" s="59"/>
      <c r="I152" s="60"/>
      <c r="J152" s="61"/>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1"/>
      <c r="AQ152" s="117"/>
    </row>
    <row r="153" spans="1:43" hidden="1" x14ac:dyDescent="0.25">
      <c r="A153" s="90" t="s">
        <v>57</v>
      </c>
      <c r="B153" s="30">
        <f>B154+B155+B156+B158</f>
        <v>0</v>
      </c>
      <c r="C153" s="30">
        <f t="shared" ref="C153:AP153" si="49">C154+C155+C156+C158</f>
        <v>0</v>
      </c>
      <c r="D153" s="30">
        <f t="shared" si="49"/>
        <v>0</v>
      </c>
      <c r="E153" s="30">
        <f t="shared" si="49"/>
        <v>0</v>
      </c>
      <c r="F153" s="30" t="e">
        <f t="shared" si="49"/>
        <v>#DIV/0!</v>
      </c>
      <c r="G153" s="30" t="e">
        <f t="shared" si="49"/>
        <v>#DIV/0!</v>
      </c>
      <c r="H153" s="30">
        <f t="shared" si="49"/>
        <v>0</v>
      </c>
      <c r="I153" s="30">
        <f t="shared" si="49"/>
        <v>0</v>
      </c>
      <c r="J153" s="30">
        <f t="shared" si="49"/>
        <v>0</v>
      </c>
      <c r="K153" s="30">
        <f t="shared" si="49"/>
        <v>0</v>
      </c>
      <c r="L153" s="30">
        <f t="shared" si="49"/>
        <v>0</v>
      </c>
      <c r="M153" s="30">
        <f t="shared" si="49"/>
        <v>0</v>
      </c>
      <c r="N153" s="30">
        <f t="shared" si="49"/>
        <v>0</v>
      </c>
      <c r="O153" s="30">
        <f t="shared" si="49"/>
        <v>0</v>
      </c>
      <c r="P153" s="30">
        <f t="shared" si="49"/>
        <v>0</v>
      </c>
      <c r="Q153" s="30">
        <f t="shared" si="49"/>
        <v>0</v>
      </c>
      <c r="R153" s="30">
        <f t="shared" si="49"/>
        <v>0</v>
      </c>
      <c r="S153" s="30">
        <f t="shared" si="49"/>
        <v>0</v>
      </c>
      <c r="T153" s="30">
        <f t="shared" si="49"/>
        <v>0</v>
      </c>
      <c r="U153" s="30">
        <f t="shared" si="49"/>
        <v>0</v>
      </c>
      <c r="V153" s="30">
        <f t="shared" si="49"/>
        <v>0</v>
      </c>
      <c r="W153" s="30">
        <f t="shared" si="49"/>
        <v>0</v>
      </c>
      <c r="X153" s="30">
        <f t="shared" si="49"/>
        <v>0</v>
      </c>
      <c r="Y153" s="30">
        <f t="shared" si="49"/>
        <v>0</v>
      </c>
      <c r="Z153" s="30">
        <f t="shared" si="49"/>
        <v>0</v>
      </c>
      <c r="AA153" s="30">
        <f t="shared" si="49"/>
        <v>0</v>
      </c>
      <c r="AB153" s="30">
        <f t="shared" si="49"/>
        <v>0</v>
      </c>
      <c r="AC153" s="30">
        <f t="shared" si="49"/>
        <v>0</v>
      </c>
      <c r="AD153" s="30">
        <f t="shared" si="49"/>
        <v>0</v>
      </c>
      <c r="AE153" s="30">
        <f t="shared" si="49"/>
        <v>0</v>
      </c>
      <c r="AF153" s="30">
        <f t="shared" si="49"/>
        <v>0</v>
      </c>
      <c r="AG153" s="30">
        <f t="shared" si="49"/>
        <v>0</v>
      </c>
      <c r="AH153" s="30">
        <f t="shared" si="49"/>
        <v>0</v>
      </c>
      <c r="AI153" s="30">
        <f t="shared" si="49"/>
        <v>0</v>
      </c>
      <c r="AJ153" s="30">
        <f t="shared" si="49"/>
        <v>0</v>
      </c>
      <c r="AK153" s="30">
        <f t="shared" si="49"/>
        <v>0</v>
      </c>
      <c r="AL153" s="30">
        <f t="shared" si="49"/>
        <v>0</v>
      </c>
      <c r="AM153" s="30">
        <f t="shared" si="49"/>
        <v>0</v>
      </c>
      <c r="AN153" s="30">
        <f t="shared" si="49"/>
        <v>0</v>
      </c>
      <c r="AO153" s="30">
        <f t="shared" si="49"/>
        <v>0</v>
      </c>
      <c r="AP153" s="30">
        <f t="shared" si="49"/>
        <v>0</v>
      </c>
      <c r="AQ153" s="96"/>
    </row>
    <row r="154" spans="1:43" hidden="1" x14ac:dyDescent="0.25">
      <c r="A154" s="7" t="s">
        <v>16</v>
      </c>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7"/>
    </row>
    <row r="155" spans="1:43" hidden="1" x14ac:dyDescent="0.25">
      <c r="A155" s="12" t="s">
        <v>28</v>
      </c>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7"/>
    </row>
    <row r="156" spans="1:43" hidden="1" x14ac:dyDescent="0.25">
      <c r="A156" s="12" t="s">
        <v>39</v>
      </c>
      <c r="B156" s="9">
        <f>B144</f>
        <v>0</v>
      </c>
      <c r="C156" s="9">
        <f t="shared" ref="C156:AP156" si="50">C144</f>
        <v>0</v>
      </c>
      <c r="D156" s="9">
        <f t="shared" si="50"/>
        <v>0</v>
      </c>
      <c r="E156" s="9">
        <f t="shared" si="50"/>
        <v>0</v>
      </c>
      <c r="F156" s="9" t="e">
        <f t="shared" si="50"/>
        <v>#DIV/0!</v>
      </c>
      <c r="G156" s="9" t="e">
        <f t="shared" si="50"/>
        <v>#DIV/0!</v>
      </c>
      <c r="H156" s="9">
        <f t="shared" si="50"/>
        <v>0</v>
      </c>
      <c r="I156" s="9">
        <f t="shared" si="50"/>
        <v>0</v>
      </c>
      <c r="J156" s="9">
        <f t="shared" si="50"/>
        <v>0</v>
      </c>
      <c r="K156" s="9">
        <f t="shared" si="50"/>
        <v>0</v>
      </c>
      <c r="L156" s="9">
        <f t="shared" si="50"/>
        <v>0</v>
      </c>
      <c r="M156" s="9">
        <f t="shared" si="50"/>
        <v>0</v>
      </c>
      <c r="N156" s="9">
        <f t="shared" si="50"/>
        <v>0</v>
      </c>
      <c r="O156" s="9">
        <f t="shared" si="50"/>
        <v>0</v>
      </c>
      <c r="P156" s="9">
        <f t="shared" si="50"/>
        <v>0</v>
      </c>
      <c r="Q156" s="9">
        <f t="shared" si="50"/>
        <v>0</v>
      </c>
      <c r="R156" s="9">
        <f t="shared" si="50"/>
        <v>0</v>
      </c>
      <c r="S156" s="9">
        <f t="shared" si="50"/>
        <v>0</v>
      </c>
      <c r="T156" s="9">
        <f t="shared" si="50"/>
        <v>0</v>
      </c>
      <c r="U156" s="9">
        <f t="shared" si="50"/>
        <v>0</v>
      </c>
      <c r="V156" s="9">
        <f t="shared" si="50"/>
        <v>0</v>
      </c>
      <c r="W156" s="9">
        <f t="shared" si="50"/>
        <v>0</v>
      </c>
      <c r="X156" s="9">
        <f t="shared" si="50"/>
        <v>0</v>
      </c>
      <c r="Y156" s="9">
        <f t="shared" si="50"/>
        <v>0</v>
      </c>
      <c r="Z156" s="9">
        <f t="shared" si="50"/>
        <v>0</v>
      </c>
      <c r="AA156" s="9">
        <f t="shared" si="50"/>
        <v>0</v>
      </c>
      <c r="AB156" s="9">
        <f t="shared" si="50"/>
        <v>0</v>
      </c>
      <c r="AC156" s="9">
        <f t="shared" si="50"/>
        <v>0</v>
      </c>
      <c r="AD156" s="9">
        <f t="shared" si="50"/>
        <v>0</v>
      </c>
      <c r="AE156" s="9">
        <f t="shared" si="50"/>
        <v>0</v>
      </c>
      <c r="AF156" s="9">
        <f t="shared" si="50"/>
        <v>0</v>
      </c>
      <c r="AG156" s="9">
        <f t="shared" si="50"/>
        <v>0</v>
      </c>
      <c r="AH156" s="9">
        <f t="shared" si="50"/>
        <v>0</v>
      </c>
      <c r="AI156" s="9">
        <f t="shared" si="50"/>
        <v>0</v>
      </c>
      <c r="AJ156" s="9">
        <f t="shared" si="50"/>
        <v>0</v>
      </c>
      <c r="AK156" s="9">
        <f t="shared" si="50"/>
        <v>0</v>
      </c>
      <c r="AL156" s="9">
        <f t="shared" si="50"/>
        <v>0</v>
      </c>
      <c r="AM156" s="9">
        <f t="shared" si="50"/>
        <v>0</v>
      </c>
      <c r="AN156" s="9">
        <f t="shared" si="50"/>
        <v>0</v>
      </c>
      <c r="AO156" s="9">
        <f t="shared" si="50"/>
        <v>0</v>
      </c>
      <c r="AP156" s="9">
        <f t="shared" si="50"/>
        <v>0</v>
      </c>
      <c r="AQ156" s="97"/>
    </row>
    <row r="157" spans="1:43" s="18" customFormat="1" hidden="1" x14ac:dyDescent="0.25">
      <c r="A157" s="13" t="s">
        <v>27</v>
      </c>
      <c r="B157" s="14"/>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7"/>
    </row>
    <row r="158" spans="1:43" ht="18.75" hidden="1" customHeight="1" x14ac:dyDescent="0.25">
      <c r="A158" s="12" t="s">
        <v>23</v>
      </c>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7"/>
    </row>
    <row r="159" spans="1:43" x14ac:dyDescent="0.25">
      <c r="A159" s="90" t="s">
        <v>18</v>
      </c>
      <c r="B159" s="91">
        <f>B160+B161+B162+B164</f>
        <v>292153.09600000002</v>
      </c>
      <c r="C159" s="91">
        <f>C160+C161+C162+C164</f>
        <v>25823.997999999996</v>
      </c>
      <c r="D159" s="91">
        <f>D160+D161+D162+D164</f>
        <v>13413.662999999999</v>
      </c>
      <c r="E159" s="91">
        <f>E160+E161+E162+E164</f>
        <v>13413.662999999999</v>
      </c>
      <c r="F159" s="91">
        <f>E159/B159*100</f>
        <v>4.5913129737978187</v>
      </c>
      <c r="G159" s="91">
        <f>E159/C159*100</f>
        <v>51.942627164082033</v>
      </c>
      <c r="H159" s="91">
        <f>H160+H161+H162+H164</f>
        <v>25823.997999999996</v>
      </c>
      <c r="I159" s="91">
        <f t="shared" ref="I159:AP159" si="51">I160+I161+I162+I164</f>
        <v>132</v>
      </c>
      <c r="J159" s="91">
        <f t="shared" si="51"/>
        <v>13413.662999999999</v>
      </c>
      <c r="K159" s="91">
        <f t="shared" si="51"/>
        <v>24387.784999999996</v>
      </c>
      <c r="L159" s="91">
        <f t="shared" si="51"/>
        <v>0</v>
      </c>
      <c r="M159" s="91">
        <f t="shared" si="51"/>
        <v>0</v>
      </c>
      <c r="N159" s="91">
        <f t="shared" si="51"/>
        <v>23885.254999999997</v>
      </c>
      <c r="O159" s="91">
        <f t="shared" si="51"/>
        <v>0</v>
      </c>
      <c r="P159" s="91">
        <f t="shared" si="51"/>
        <v>0</v>
      </c>
      <c r="Q159" s="91">
        <f t="shared" si="51"/>
        <v>27794.21</v>
      </c>
      <c r="R159" s="91">
        <f t="shared" si="51"/>
        <v>0</v>
      </c>
      <c r="S159" s="91">
        <f t="shared" si="51"/>
        <v>0</v>
      </c>
      <c r="T159" s="91">
        <f t="shared" si="51"/>
        <v>20183.269999999997</v>
      </c>
      <c r="U159" s="91">
        <f t="shared" si="51"/>
        <v>0</v>
      </c>
      <c r="V159" s="91">
        <f t="shared" si="51"/>
        <v>0</v>
      </c>
      <c r="W159" s="91">
        <f t="shared" si="51"/>
        <v>18678.48</v>
      </c>
      <c r="X159" s="91">
        <f t="shared" si="51"/>
        <v>0</v>
      </c>
      <c r="Y159" s="91">
        <f t="shared" si="51"/>
        <v>0</v>
      </c>
      <c r="Z159" s="91">
        <f t="shared" si="51"/>
        <v>24361.249999999996</v>
      </c>
      <c r="AA159" s="91">
        <f t="shared" si="51"/>
        <v>0</v>
      </c>
      <c r="AB159" s="91">
        <f t="shared" si="51"/>
        <v>0</v>
      </c>
      <c r="AC159" s="91">
        <f t="shared" si="51"/>
        <v>14937.48</v>
      </c>
      <c r="AD159" s="91">
        <f t="shared" si="51"/>
        <v>0</v>
      </c>
      <c r="AE159" s="91">
        <f t="shared" si="51"/>
        <v>0</v>
      </c>
      <c r="AF159" s="91">
        <f t="shared" si="51"/>
        <v>21624.44</v>
      </c>
      <c r="AG159" s="91">
        <f t="shared" si="51"/>
        <v>0</v>
      </c>
      <c r="AH159" s="91">
        <f t="shared" si="51"/>
        <v>0</v>
      </c>
      <c r="AI159" s="91">
        <f t="shared" si="51"/>
        <v>57133.070000000007</v>
      </c>
      <c r="AJ159" s="91">
        <f t="shared" si="51"/>
        <v>0</v>
      </c>
      <c r="AK159" s="91">
        <f t="shared" si="51"/>
        <v>0</v>
      </c>
      <c r="AL159" s="91">
        <f t="shared" si="51"/>
        <v>17482.75</v>
      </c>
      <c r="AM159" s="91">
        <f t="shared" si="51"/>
        <v>0</v>
      </c>
      <c r="AN159" s="91">
        <f t="shared" si="51"/>
        <v>0</v>
      </c>
      <c r="AO159" s="91">
        <f t="shared" si="51"/>
        <v>15861.108</v>
      </c>
      <c r="AP159" s="91">
        <f t="shared" si="51"/>
        <v>0</v>
      </c>
      <c r="AQ159" s="97"/>
    </row>
    <row r="160" spans="1:43" x14ac:dyDescent="0.25">
      <c r="A160" s="12" t="s">
        <v>16</v>
      </c>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7"/>
    </row>
    <row r="161" spans="1:43" x14ac:dyDescent="0.25">
      <c r="A161" s="12" t="s">
        <v>28</v>
      </c>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7"/>
    </row>
    <row r="162" spans="1:43" x14ac:dyDescent="0.25">
      <c r="A162" s="12" t="s">
        <v>15</v>
      </c>
      <c r="B162" s="9">
        <f>B187</f>
        <v>292153.09600000002</v>
      </c>
      <c r="C162" s="9">
        <f t="shared" ref="C162:E162" si="52">C187</f>
        <v>25823.997999999996</v>
      </c>
      <c r="D162" s="9">
        <f t="shared" si="52"/>
        <v>13413.662999999999</v>
      </c>
      <c r="E162" s="9">
        <f t="shared" si="52"/>
        <v>13413.662999999999</v>
      </c>
      <c r="F162" s="9">
        <f>E162/B162*100</f>
        <v>4.5913129737978187</v>
      </c>
      <c r="G162" s="9">
        <f>E162/C162*100</f>
        <v>51.942627164082033</v>
      </c>
      <c r="H162" s="9">
        <f t="shared" ref="H162:AP162" si="53">H18+H116+H136</f>
        <v>25823.997999999996</v>
      </c>
      <c r="I162" s="9">
        <f t="shared" si="53"/>
        <v>132</v>
      </c>
      <c r="J162" s="9">
        <f t="shared" si="53"/>
        <v>13413.662999999999</v>
      </c>
      <c r="K162" s="9">
        <f t="shared" si="53"/>
        <v>24387.784999999996</v>
      </c>
      <c r="L162" s="9">
        <f t="shared" si="53"/>
        <v>0</v>
      </c>
      <c r="M162" s="9">
        <f t="shared" si="53"/>
        <v>0</v>
      </c>
      <c r="N162" s="9">
        <f t="shared" si="53"/>
        <v>23885.254999999997</v>
      </c>
      <c r="O162" s="9">
        <f t="shared" si="53"/>
        <v>0</v>
      </c>
      <c r="P162" s="9">
        <f t="shared" si="53"/>
        <v>0</v>
      </c>
      <c r="Q162" s="9">
        <f t="shared" si="53"/>
        <v>27794.21</v>
      </c>
      <c r="R162" s="9">
        <f t="shared" si="53"/>
        <v>0</v>
      </c>
      <c r="S162" s="9">
        <f t="shared" si="53"/>
        <v>0</v>
      </c>
      <c r="T162" s="9">
        <f t="shared" si="53"/>
        <v>20183.269999999997</v>
      </c>
      <c r="U162" s="9">
        <f t="shared" si="53"/>
        <v>0</v>
      </c>
      <c r="V162" s="9">
        <f t="shared" si="53"/>
        <v>0</v>
      </c>
      <c r="W162" s="9">
        <f t="shared" si="53"/>
        <v>18678.48</v>
      </c>
      <c r="X162" s="9">
        <f t="shared" si="53"/>
        <v>0</v>
      </c>
      <c r="Y162" s="9">
        <f t="shared" si="53"/>
        <v>0</v>
      </c>
      <c r="Z162" s="9">
        <f t="shared" si="53"/>
        <v>24361.249999999996</v>
      </c>
      <c r="AA162" s="9">
        <f t="shared" si="53"/>
        <v>0</v>
      </c>
      <c r="AB162" s="9">
        <f t="shared" si="53"/>
        <v>0</v>
      </c>
      <c r="AC162" s="9">
        <f t="shared" si="53"/>
        <v>14937.48</v>
      </c>
      <c r="AD162" s="9">
        <f t="shared" si="53"/>
        <v>0</v>
      </c>
      <c r="AE162" s="9">
        <f t="shared" si="53"/>
        <v>0</v>
      </c>
      <c r="AF162" s="9">
        <f t="shared" si="53"/>
        <v>21624.44</v>
      </c>
      <c r="AG162" s="9">
        <f t="shared" si="53"/>
        <v>0</v>
      </c>
      <c r="AH162" s="9">
        <f t="shared" si="53"/>
        <v>0</v>
      </c>
      <c r="AI162" s="9">
        <f t="shared" si="53"/>
        <v>57133.070000000007</v>
      </c>
      <c r="AJ162" s="9">
        <f t="shared" si="53"/>
        <v>0</v>
      </c>
      <c r="AK162" s="9">
        <f t="shared" si="53"/>
        <v>0</v>
      </c>
      <c r="AL162" s="9">
        <f t="shared" si="53"/>
        <v>17482.75</v>
      </c>
      <c r="AM162" s="9">
        <f t="shared" si="53"/>
        <v>0</v>
      </c>
      <c r="AN162" s="9">
        <f t="shared" si="53"/>
        <v>0</v>
      </c>
      <c r="AO162" s="9">
        <f t="shared" si="53"/>
        <v>15861.108</v>
      </c>
      <c r="AP162" s="9">
        <f t="shared" si="53"/>
        <v>0</v>
      </c>
      <c r="AQ162" s="97"/>
    </row>
    <row r="163" spans="1:43" s="18" customFormat="1" x14ac:dyDescent="0.25">
      <c r="A163" s="13" t="s">
        <v>27</v>
      </c>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7"/>
    </row>
    <row r="164" spans="1:43" x14ac:dyDescent="0.25">
      <c r="A164" s="12" t="s">
        <v>23</v>
      </c>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8"/>
    </row>
    <row r="165" spans="1:43" hidden="1" x14ac:dyDescent="0.25">
      <c r="A165" s="33" t="s">
        <v>26</v>
      </c>
      <c r="B165" s="32"/>
      <c r="C165" s="32"/>
      <c r="D165" s="32"/>
      <c r="E165" s="32"/>
      <c r="F165" s="32"/>
      <c r="G165" s="32"/>
      <c r="H165" s="9">
        <f>H21+H119+H159</f>
        <v>25823.997999999996</v>
      </c>
      <c r="I165" s="32"/>
      <c r="J165" s="32"/>
      <c r="K165" s="32"/>
      <c r="L165" s="32"/>
      <c r="M165" s="32"/>
      <c r="N165" s="32"/>
      <c r="O165" s="32"/>
      <c r="P165" s="32"/>
      <c r="Q165" s="32"/>
      <c r="R165" s="32"/>
      <c r="S165" s="32"/>
      <c r="T165" s="32"/>
      <c r="U165" s="32"/>
      <c r="V165" s="32"/>
      <c r="W165" s="32"/>
      <c r="X165" s="32"/>
      <c r="Y165" s="9">
        <f>Y21+Y119+Y159</f>
        <v>0</v>
      </c>
      <c r="Z165" s="32"/>
      <c r="AA165" s="32"/>
      <c r="AB165" s="32"/>
      <c r="AC165" s="32"/>
      <c r="AD165" s="32"/>
      <c r="AE165" s="32"/>
      <c r="AF165" s="32"/>
      <c r="AG165" s="32"/>
      <c r="AH165" s="32"/>
      <c r="AI165" s="32"/>
      <c r="AJ165" s="32"/>
      <c r="AK165" s="32"/>
      <c r="AL165" s="32"/>
      <c r="AM165" s="32"/>
      <c r="AN165" s="32"/>
      <c r="AO165" s="32"/>
    </row>
    <row r="166" spans="1:43" hidden="1" x14ac:dyDescent="0.25">
      <c r="A166" s="33" t="s">
        <v>40</v>
      </c>
      <c r="B166" s="32"/>
      <c r="C166" s="32"/>
      <c r="D166" s="32"/>
      <c r="E166" s="32"/>
      <c r="F166" s="32"/>
      <c r="G166" s="32"/>
      <c r="H166" s="9" t="e">
        <f>#REF!+#REF!+H160</f>
        <v>#REF!</v>
      </c>
      <c r="I166" s="32"/>
      <c r="J166" s="32"/>
      <c r="K166" s="32"/>
      <c r="L166" s="32"/>
      <c r="M166" s="32"/>
      <c r="N166" s="32"/>
      <c r="O166" s="32"/>
      <c r="P166" s="32"/>
      <c r="Q166" s="32"/>
      <c r="R166" s="32"/>
      <c r="S166" s="32"/>
      <c r="T166" s="32"/>
      <c r="U166" s="32"/>
      <c r="V166" s="32"/>
      <c r="W166" s="32"/>
      <c r="X166" s="32"/>
      <c r="Y166" s="9">
        <f t="shared" ref="Y166:Y171" si="54">Y23+Y121+Y160</f>
        <v>0</v>
      </c>
      <c r="Z166" s="32"/>
      <c r="AA166" s="32"/>
      <c r="AB166" s="32"/>
      <c r="AC166" s="32"/>
      <c r="AD166" s="32"/>
      <c r="AE166" s="32"/>
      <c r="AF166" s="32"/>
      <c r="AG166" s="32"/>
      <c r="AH166" s="32"/>
      <c r="AI166" s="32"/>
      <c r="AJ166" s="32"/>
      <c r="AK166" s="32"/>
      <c r="AL166" s="32"/>
      <c r="AM166" s="32"/>
      <c r="AN166" s="32"/>
      <c r="AO166" s="32"/>
    </row>
    <row r="167" spans="1:43" hidden="1" x14ac:dyDescent="0.25">
      <c r="A167" s="12" t="s">
        <v>16</v>
      </c>
      <c r="B167" s="32"/>
      <c r="C167" s="32"/>
      <c r="D167" s="32"/>
      <c r="E167" s="32"/>
      <c r="F167" s="32"/>
      <c r="G167" s="32"/>
      <c r="H167" s="9">
        <f t="shared" ref="H167:H183" si="55">H23+H121+H161</f>
        <v>364.83800000000002</v>
      </c>
      <c r="I167" s="32"/>
      <c r="J167" s="32"/>
      <c r="K167" s="32"/>
      <c r="L167" s="32"/>
      <c r="M167" s="32"/>
      <c r="N167" s="32"/>
      <c r="O167" s="32"/>
      <c r="P167" s="32"/>
      <c r="Q167" s="32"/>
      <c r="R167" s="32"/>
      <c r="S167" s="32"/>
      <c r="T167" s="32"/>
      <c r="U167" s="32"/>
      <c r="V167" s="32"/>
      <c r="W167" s="32"/>
      <c r="X167" s="32"/>
      <c r="Y167" s="9">
        <f t="shared" si="54"/>
        <v>0</v>
      </c>
      <c r="Z167" s="32"/>
      <c r="AA167" s="32"/>
      <c r="AB167" s="32"/>
      <c r="AC167" s="32"/>
      <c r="AD167" s="32"/>
      <c r="AE167" s="32"/>
      <c r="AF167" s="32"/>
      <c r="AG167" s="32"/>
      <c r="AH167" s="32"/>
      <c r="AI167" s="32"/>
      <c r="AJ167" s="32"/>
      <c r="AK167" s="32"/>
      <c r="AL167" s="32"/>
      <c r="AM167" s="32"/>
      <c r="AN167" s="32"/>
      <c r="AO167" s="32"/>
    </row>
    <row r="168" spans="1:43" hidden="1" x14ac:dyDescent="0.25">
      <c r="A168" s="12" t="s">
        <v>28</v>
      </c>
      <c r="B168" s="32"/>
      <c r="C168" s="32"/>
      <c r="D168" s="32"/>
      <c r="E168" s="32"/>
      <c r="F168" s="32"/>
      <c r="G168" s="32"/>
      <c r="H168" s="9">
        <f t="shared" si="55"/>
        <v>25823.997999999996</v>
      </c>
      <c r="I168" s="32"/>
      <c r="J168" s="32"/>
      <c r="K168" s="32"/>
      <c r="L168" s="32"/>
      <c r="M168" s="32"/>
      <c r="N168" s="32"/>
      <c r="O168" s="32"/>
      <c r="P168" s="32"/>
      <c r="Q168" s="32"/>
      <c r="R168" s="32"/>
      <c r="S168" s="32"/>
      <c r="T168" s="32"/>
      <c r="U168" s="32"/>
      <c r="V168" s="32"/>
      <c r="W168" s="32"/>
      <c r="X168" s="32"/>
      <c r="Y168" s="9">
        <f t="shared" si="54"/>
        <v>0</v>
      </c>
      <c r="Z168" s="32"/>
      <c r="AA168" s="32"/>
      <c r="AB168" s="32"/>
      <c r="AC168" s="32"/>
      <c r="AD168" s="32"/>
      <c r="AE168" s="32"/>
      <c r="AF168" s="32"/>
      <c r="AG168" s="32"/>
      <c r="AH168" s="32"/>
      <c r="AI168" s="32"/>
      <c r="AJ168" s="32"/>
      <c r="AK168" s="32"/>
      <c r="AL168" s="32"/>
      <c r="AM168" s="32"/>
      <c r="AN168" s="32"/>
      <c r="AO168" s="32"/>
    </row>
    <row r="169" spans="1:43" hidden="1" x14ac:dyDescent="0.25">
      <c r="A169" s="12" t="s">
        <v>15</v>
      </c>
      <c r="B169" s="32"/>
      <c r="C169" s="32"/>
      <c r="D169" s="32"/>
      <c r="E169" s="32"/>
      <c r="F169" s="32"/>
      <c r="G169" s="32"/>
      <c r="H169" s="9">
        <f t="shared" si="55"/>
        <v>0</v>
      </c>
      <c r="I169" s="32"/>
      <c r="J169" s="32"/>
      <c r="K169" s="32"/>
      <c r="L169" s="32"/>
      <c r="M169" s="32"/>
      <c r="N169" s="32"/>
      <c r="O169" s="32"/>
      <c r="P169" s="32"/>
      <c r="Q169" s="32"/>
      <c r="R169" s="32"/>
      <c r="S169" s="32"/>
      <c r="T169" s="32"/>
      <c r="U169" s="32"/>
      <c r="V169" s="32"/>
      <c r="W169" s="32"/>
      <c r="X169" s="32"/>
      <c r="Y169" s="9">
        <f t="shared" si="54"/>
        <v>0</v>
      </c>
      <c r="Z169" s="32"/>
      <c r="AA169" s="32"/>
      <c r="AB169" s="32"/>
      <c r="AC169" s="32"/>
      <c r="AD169" s="32"/>
      <c r="AE169" s="32"/>
      <c r="AF169" s="32"/>
      <c r="AG169" s="32"/>
      <c r="AH169" s="32"/>
      <c r="AI169" s="32"/>
      <c r="AJ169" s="32"/>
      <c r="AK169" s="32"/>
      <c r="AL169" s="32"/>
      <c r="AM169" s="32"/>
      <c r="AN169" s="32"/>
      <c r="AO169" s="32"/>
    </row>
    <row r="170" spans="1:43" hidden="1" x14ac:dyDescent="0.25">
      <c r="A170" s="34" t="s">
        <v>27</v>
      </c>
      <c r="B170" s="32"/>
      <c r="C170" s="32"/>
      <c r="D170" s="32"/>
      <c r="E170" s="32"/>
      <c r="F170" s="32"/>
      <c r="G170" s="32"/>
      <c r="H170" s="9">
        <f t="shared" si="55"/>
        <v>364.83800000000002</v>
      </c>
      <c r="I170" s="32"/>
      <c r="J170" s="32"/>
      <c r="K170" s="32"/>
      <c r="L170" s="32"/>
      <c r="M170" s="32"/>
      <c r="N170" s="32"/>
      <c r="O170" s="32"/>
      <c r="P170" s="32"/>
      <c r="Q170" s="32"/>
      <c r="R170" s="32"/>
      <c r="S170" s="32"/>
      <c r="T170" s="32"/>
      <c r="U170" s="32"/>
      <c r="V170" s="32"/>
      <c r="W170" s="32"/>
      <c r="X170" s="32"/>
      <c r="Y170" s="9">
        <f t="shared" si="54"/>
        <v>0</v>
      </c>
      <c r="Z170" s="32"/>
      <c r="AA170" s="32"/>
      <c r="AB170" s="32"/>
      <c r="AC170" s="32"/>
      <c r="AD170" s="32"/>
      <c r="AE170" s="32"/>
      <c r="AF170" s="32"/>
      <c r="AG170" s="32"/>
      <c r="AH170" s="32"/>
      <c r="AI170" s="32"/>
      <c r="AJ170" s="32"/>
      <c r="AK170" s="32"/>
      <c r="AL170" s="32"/>
      <c r="AM170" s="32"/>
      <c r="AN170" s="32"/>
      <c r="AO170" s="32"/>
    </row>
    <row r="171" spans="1:43" hidden="1" x14ac:dyDescent="0.25">
      <c r="A171" s="12" t="s">
        <v>23</v>
      </c>
      <c r="B171" s="32"/>
      <c r="C171" s="32"/>
      <c r="D171" s="32"/>
      <c r="E171" s="32"/>
      <c r="F171" s="32"/>
      <c r="G171" s="32"/>
      <c r="H171" s="9">
        <f t="shared" si="55"/>
        <v>25823.997999999996</v>
      </c>
      <c r="I171" s="32"/>
      <c r="J171" s="32"/>
      <c r="K171" s="32"/>
      <c r="L171" s="32"/>
      <c r="M171" s="32"/>
      <c r="N171" s="32"/>
      <c r="O171" s="32"/>
      <c r="P171" s="32"/>
      <c r="Q171" s="32"/>
      <c r="R171" s="32"/>
      <c r="S171" s="32"/>
      <c r="T171" s="32"/>
      <c r="U171" s="32"/>
      <c r="V171" s="32"/>
      <c r="W171" s="32"/>
      <c r="X171" s="32"/>
      <c r="Y171" s="9">
        <f t="shared" si="54"/>
        <v>0</v>
      </c>
      <c r="Z171" s="32"/>
      <c r="AA171" s="32"/>
      <c r="AB171" s="32"/>
      <c r="AC171" s="32"/>
      <c r="AD171" s="32"/>
      <c r="AE171" s="32"/>
      <c r="AF171" s="32"/>
      <c r="AG171" s="32"/>
      <c r="AH171" s="32"/>
      <c r="AI171" s="32"/>
      <c r="AJ171" s="32"/>
      <c r="AK171" s="32"/>
      <c r="AL171" s="32"/>
      <c r="AM171" s="32"/>
      <c r="AN171" s="32"/>
      <c r="AO171" s="32"/>
    </row>
    <row r="172" spans="1:43" ht="32.65" hidden="1" customHeight="1" x14ac:dyDescent="0.25">
      <c r="A172" s="35" t="s">
        <v>41</v>
      </c>
      <c r="B172" s="32"/>
      <c r="C172" s="32"/>
      <c r="D172" s="32"/>
      <c r="E172" s="32"/>
      <c r="F172" s="32"/>
      <c r="G172" s="32"/>
      <c r="H172" s="9" t="e">
        <f t="shared" si="55"/>
        <v>#REF!</v>
      </c>
      <c r="I172" s="32"/>
      <c r="J172" s="32"/>
      <c r="K172" s="32"/>
      <c r="L172" s="32"/>
      <c r="M172" s="32"/>
      <c r="N172" s="32"/>
      <c r="O172" s="32"/>
      <c r="P172" s="32"/>
      <c r="Q172" s="32"/>
      <c r="R172" s="32"/>
      <c r="S172" s="32"/>
      <c r="T172" s="32"/>
      <c r="U172" s="32"/>
      <c r="V172" s="32"/>
      <c r="W172" s="32"/>
      <c r="X172" s="32"/>
      <c r="Y172" s="9" t="e">
        <f>Y29+#REF!+Y166</f>
        <v>#REF!</v>
      </c>
      <c r="Z172" s="32"/>
      <c r="AA172" s="32"/>
      <c r="AB172" s="32"/>
      <c r="AC172" s="32"/>
      <c r="AD172" s="32"/>
      <c r="AE172" s="32"/>
      <c r="AF172" s="32"/>
      <c r="AG172" s="32"/>
      <c r="AH172" s="32"/>
      <c r="AI172" s="32"/>
      <c r="AJ172" s="32"/>
      <c r="AK172" s="32"/>
      <c r="AL172" s="32"/>
      <c r="AM172" s="32"/>
      <c r="AN172" s="32"/>
      <c r="AO172" s="32"/>
    </row>
    <row r="173" spans="1:43" hidden="1" x14ac:dyDescent="0.25">
      <c r="A173" s="12" t="s">
        <v>16</v>
      </c>
      <c r="B173" s="32"/>
      <c r="C173" s="32"/>
      <c r="D173" s="32"/>
      <c r="E173" s="32"/>
      <c r="F173" s="32"/>
      <c r="G173" s="32"/>
      <c r="H173" s="9">
        <f t="shared" si="55"/>
        <v>729.67600000000004</v>
      </c>
      <c r="I173" s="32"/>
      <c r="J173" s="32"/>
      <c r="K173" s="32"/>
      <c r="L173" s="32"/>
      <c r="M173" s="32"/>
      <c r="N173" s="32"/>
      <c r="O173" s="32"/>
      <c r="P173" s="32"/>
      <c r="Q173" s="32"/>
      <c r="R173" s="32"/>
      <c r="S173" s="32"/>
      <c r="T173" s="32"/>
      <c r="U173" s="32"/>
      <c r="V173" s="32"/>
      <c r="W173" s="32"/>
      <c r="X173" s="32"/>
      <c r="Y173" s="9" t="e">
        <f>Y30+#REF!+Y167</f>
        <v>#REF!</v>
      </c>
      <c r="Z173" s="32"/>
      <c r="AA173" s="32"/>
      <c r="AB173" s="32"/>
      <c r="AC173" s="32"/>
      <c r="AD173" s="32"/>
      <c r="AE173" s="32"/>
      <c r="AF173" s="32"/>
      <c r="AG173" s="32"/>
      <c r="AH173" s="32"/>
      <c r="AI173" s="32"/>
      <c r="AJ173" s="32"/>
      <c r="AK173" s="32"/>
      <c r="AL173" s="32"/>
      <c r="AM173" s="32"/>
      <c r="AN173" s="32"/>
      <c r="AO173" s="32"/>
    </row>
    <row r="174" spans="1:43" hidden="1" x14ac:dyDescent="0.25">
      <c r="A174" s="12" t="s">
        <v>28</v>
      </c>
      <c r="B174" s="32"/>
      <c r="C174" s="32"/>
      <c r="D174" s="32"/>
      <c r="E174" s="32"/>
      <c r="F174" s="32"/>
      <c r="G174" s="32"/>
      <c r="H174" s="9">
        <f t="shared" si="55"/>
        <v>25823.997999999996</v>
      </c>
      <c r="I174" s="32"/>
      <c r="J174" s="32"/>
      <c r="K174" s="32"/>
      <c r="L174" s="32"/>
      <c r="M174" s="32"/>
      <c r="N174" s="32"/>
      <c r="O174" s="32"/>
      <c r="P174" s="32"/>
      <c r="Q174" s="32"/>
      <c r="R174" s="32"/>
      <c r="S174" s="32"/>
      <c r="T174" s="32"/>
      <c r="U174" s="32"/>
      <c r="V174" s="32"/>
      <c r="W174" s="32"/>
      <c r="X174" s="32"/>
      <c r="Y174" s="9" t="e">
        <f>Y31+#REF!+Y168</f>
        <v>#REF!</v>
      </c>
      <c r="Z174" s="32"/>
      <c r="AA174" s="32"/>
      <c r="AB174" s="32"/>
      <c r="AC174" s="32"/>
      <c r="AD174" s="32"/>
      <c r="AE174" s="32"/>
      <c r="AF174" s="32"/>
      <c r="AG174" s="32"/>
      <c r="AH174" s="32"/>
      <c r="AI174" s="32"/>
      <c r="AJ174" s="32"/>
      <c r="AK174" s="32"/>
      <c r="AL174" s="32"/>
      <c r="AM174" s="32"/>
      <c r="AN174" s="32"/>
      <c r="AO174" s="32"/>
    </row>
    <row r="175" spans="1:43" hidden="1" x14ac:dyDescent="0.25">
      <c r="A175" s="12" t="s">
        <v>15</v>
      </c>
      <c r="B175" s="32"/>
      <c r="C175" s="32"/>
      <c r="D175" s="32"/>
      <c r="E175" s="32"/>
      <c r="F175" s="32"/>
      <c r="G175" s="32"/>
      <c r="H175" s="9">
        <f t="shared" si="55"/>
        <v>0</v>
      </c>
      <c r="I175" s="32"/>
      <c r="J175" s="32"/>
      <c r="K175" s="32"/>
      <c r="L175" s="32"/>
      <c r="M175" s="32"/>
      <c r="N175" s="32"/>
      <c r="O175" s="32"/>
      <c r="P175" s="32"/>
      <c r="Q175" s="32"/>
      <c r="R175" s="32"/>
      <c r="S175" s="32"/>
      <c r="T175" s="32"/>
      <c r="U175" s="32"/>
      <c r="V175" s="32"/>
      <c r="W175" s="32"/>
      <c r="X175" s="32"/>
      <c r="Y175" s="9" t="e">
        <f>Y32+#REF!+Y169</f>
        <v>#REF!</v>
      </c>
      <c r="Z175" s="32"/>
      <c r="AA175" s="32"/>
      <c r="AB175" s="32"/>
      <c r="AC175" s="32"/>
      <c r="AD175" s="32"/>
      <c r="AE175" s="32"/>
      <c r="AF175" s="32"/>
      <c r="AG175" s="32"/>
      <c r="AH175" s="32"/>
      <c r="AI175" s="32"/>
      <c r="AJ175" s="32"/>
      <c r="AK175" s="32"/>
      <c r="AL175" s="32"/>
      <c r="AM175" s="32"/>
      <c r="AN175" s="32"/>
      <c r="AO175" s="32"/>
    </row>
    <row r="176" spans="1:43" hidden="1" x14ac:dyDescent="0.25">
      <c r="A176" s="34" t="s">
        <v>27</v>
      </c>
      <c r="B176" s="32"/>
      <c r="C176" s="32"/>
      <c r="D176" s="32"/>
      <c r="E176" s="32"/>
      <c r="F176" s="32"/>
      <c r="G176" s="32"/>
      <c r="H176" s="9">
        <f t="shared" si="55"/>
        <v>729.67600000000004</v>
      </c>
      <c r="I176" s="32"/>
      <c r="J176" s="32"/>
      <c r="K176" s="32"/>
      <c r="L176" s="32"/>
      <c r="M176" s="32"/>
      <c r="N176" s="32"/>
      <c r="O176" s="32"/>
      <c r="P176" s="32"/>
      <c r="Q176" s="32"/>
      <c r="R176" s="32"/>
      <c r="S176" s="32"/>
      <c r="T176" s="32"/>
      <c r="U176" s="32"/>
      <c r="V176" s="32"/>
      <c r="W176" s="32"/>
      <c r="X176" s="32"/>
      <c r="Y176" s="9" t="e">
        <f>Y33+#REF!+Y170</f>
        <v>#REF!</v>
      </c>
      <c r="Z176" s="32"/>
      <c r="AA176" s="32"/>
      <c r="AB176" s="32"/>
      <c r="AC176" s="32"/>
      <c r="AD176" s="32"/>
      <c r="AE176" s="32"/>
      <c r="AF176" s="32"/>
      <c r="AG176" s="32"/>
      <c r="AH176" s="32"/>
      <c r="AI176" s="32"/>
      <c r="AJ176" s="32"/>
      <c r="AK176" s="32"/>
      <c r="AL176" s="32"/>
      <c r="AM176" s="32"/>
      <c r="AN176" s="32"/>
      <c r="AO176" s="32"/>
    </row>
    <row r="177" spans="1:43" hidden="1" x14ac:dyDescent="0.25">
      <c r="A177" s="12" t="s">
        <v>23</v>
      </c>
      <c r="B177" s="32"/>
      <c r="C177" s="32"/>
      <c r="D177" s="32"/>
      <c r="E177" s="32"/>
      <c r="F177" s="32"/>
      <c r="G177" s="32"/>
      <c r="H177" s="9">
        <f t="shared" si="55"/>
        <v>25823.997999999996</v>
      </c>
      <c r="I177" s="32"/>
      <c r="J177" s="32"/>
      <c r="K177" s="32"/>
      <c r="L177" s="32"/>
      <c r="M177" s="32"/>
      <c r="N177" s="32"/>
      <c r="O177" s="32"/>
      <c r="P177" s="32"/>
      <c r="Q177" s="32"/>
      <c r="R177" s="32"/>
      <c r="S177" s="32"/>
      <c r="T177" s="32"/>
      <c r="U177" s="32"/>
      <c r="V177" s="32"/>
      <c r="W177" s="32"/>
      <c r="X177" s="32"/>
      <c r="Y177" s="9" t="e">
        <f>Y34+#REF!+Y171</f>
        <v>#REF!</v>
      </c>
      <c r="Z177" s="32"/>
      <c r="AA177" s="32"/>
      <c r="AB177" s="32"/>
      <c r="AC177" s="32"/>
      <c r="AD177" s="32"/>
      <c r="AE177" s="32"/>
      <c r="AF177" s="32"/>
      <c r="AG177" s="32"/>
      <c r="AH177" s="32"/>
      <c r="AI177" s="32"/>
      <c r="AJ177" s="32"/>
      <c r="AK177" s="32"/>
      <c r="AL177" s="32"/>
      <c r="AM177" s="32"/>
      <c r="AN177" s="32"/>
      <c r="AO177" s="32"/>
    </row>
    <row r="178" spans="1:43" hidden="1" x14ac:dyDescent="0.25">
      <c r="A178" s="31" t="s">
        <v>42</v>
      </c>
      <c r="H178" s="9" t="e">
        <f t="shared" si="55"/>
        <v>#REF!</v>
      </c>
      <c r="Y178" s="9" t="e">
        <f t="shared" ref="Y178:Y183" si="56">Y35+Y127+Y172</f>
        <v>#REF!</v>
      </c>
    </row>
    <row r="179" spans="1:43" hidden="1" x14ac:dyDescent="0.25">
      <c r="A179" s="12" t="s">
        <v>16</v>
      </c>
      <c r="H179" s="9">
        <f t="shared" si="55"/>
        <v>1094.5140000000001</v>
      </c>
      <c r="Y179" s="9" t="e">
        <f t="shared" si="56"/>
        <v>#REF!</v>
      </c>
    </row>
    <row r="180" spans="1:43" hidden="1" x14ac:dyDescent="0.25">
      <c r="A180" s="12" t="s">
        <v>28</v>
      </c>
      <c r="H180" s="9">
        <f t="shared" si="55"/>
        <v>25823.997999999996</v>
      </c>
      <c r="Y180" s="9" t="e">
        <f t="shared" si="56"/>
        <v>#REF!</v>
      </c>
    </row>
    <row r="181" spans="1:43" hidden="1" x14ac:dyDescent="0.25">
      <c r="A181" s="12" t="s">
        <v>15</v>
      </c>
      <c r="H181" s="9">
        <f t="shared" si="55"/>
        <v>0</v>
      </c>
      <c r="Y181" s="9" t="e">
        <f t="shared" si="56"/>
        <v>#REF!</v>
      </c>
    </row>
    <row r="182" spans="1:43" hidden="1" x14ac:dyDescent="0.25">
      <c r="A182" s="34" t="s">
        <v>27</v>
      </c>
      <c r="H182" s="9">
        <f t="shared" si="55"/>
        <v>1094.5140000000001</v>
      </c>
      <c r="Y182" s="9" t="e">
        <f t="shared" si="56"/>
        <v>#REF!</v>
      </c>
    </row>
    <row r="183" spans="1:43" hidden="1" x14ac:dyDescent="0.25">
      <c r="A183" s="12" t="s">
        <v>23</v>
      </c>
      <c r="H183" s="9">
        <f t="shared" si="55"/>
        <v>25823.997999999996</v>
      </c>
      <c r="Y183" s="9" t="e">
        <f t="shared" si="56"/>
        <v>#REF!</v>
      </c>
    </row>
    <row r="184" spans="1:43" ht="33" x14ac:dyDescent="0.25">
      <c r="A184" s="74" t="s">
        <v>49</v>
      </c>
      <c r="B184" s="75">
        <f>B185+B186+B187+B189</f>
        <v>292153.09600000002</v>
      </c>
      <c r="C184" s="75">
        <f>C185+C186+C187+C189</f>
        <v>25823.997999999996</v>
      </c>
      <c r="D184" s="75">
        <f>D185+D186+D187+D189</f>
        <v>13413.662999999999</v>
      </c>
      <c r="E184" s="75">
        <f>E185+E186+E187+E189</f>
        <v>13413.662999999999</v>
      </c>
      <c r="F184" s="75">
        <f>IFERROR(E184/B184%,0)</f>
        <v>4.5913129737978196</v>
      </c>
      <c r="G184" s="75">
        <f>IFERROR(E184/C184%,0)</f>
        <v>51.942627164082033</v>
      </c>
      <c r="H184" s="75">
        <f>H185+H186+H187+H189</f>
        <v>25823.997999999996</v>
      </c>
      <c r="I184" s="75">
        <f t="shared" ref="I184:AP184" si="57">I185+I186+I187+I189</f>
        <v>132</v>
      </c>
      <c r="J184" s="75">
        <f t="shared" si="57"/>
        <v>13413.662999999999</v>
      </c>
      <c r="K184" s="75">
        <f t="shared" si="57"/>
        <v>24387.784999999996</v>
      </c>
      <c r="L184" s="75">
        <f t="shared" si="57"/>
        <v>0</v>
      </c>
      <c r="M184" s="75">
        <f t="shared" si="57"/>
        <v>0</v>
      </c>
      <c r="N184" s="75">
        <f t="shared" si="57"/>
        <v>23885.254999999997</v>
      </c>
      <c r="O184" s="75">
        <f t="shared" si="57"/>
        <v>0</v>
      </c>
      <c r="P184" s="75">
        <f t="shared" si="57"/>
        <v>0</v>
      </c>
      <c r="Q184" s="75">
        <f t="shared" si="57"/>
        <v>27794.21</v>
      </c>
      <c r="R184" s="75">
        <f t="shared" si="57"/>
        <v>0</v>
      </c>
      <c r="S184" s="75">
        <f t="shared" si="57"/>
        <v>0</v>
      </c>
      <c r="T184" s="75">
        <f t="shared" si="57"/>
        <v>20183.269999999997</v>
      </c>
      <c r="U184" s="75">
        <f t="shared" si="57"/>
        <v>0</v>
      </c>
      <c r="V184" s="75">
        <f t="shared" si="57"/>
        <v>0</v>
      </c>
      <c r="W184" s="75">
        <f t="shared" si="57"/>
        <v>18678.48</v>
      </c>
      <c r="X184" s="75">
        <f t="shared" si="57"/>
        <v>0</v>
      </c>
      <c r="Y184" s="75">
        <f t="shared" si="57"/>
        <v>0</v>
      </c>
      <c r="Z184" s="75">
        <f t="shared" si="57"/>
        <v>24361.249999999996</v>
      </c>
      <c r="AA184" s="75">
        <f t="shared" si="57"/>
        <v>0</v>
      </c>
      <c r="AB184" s="75">
        <f t="shared" si="57"/>
        <v>0</v>
      </c>
      <c r="AC184" s="75">
        <f t="shared" si="57"/>
        <v>14937.48</v>
      </c>
      <c r="AD184" s="75">
        <f t="shared" si="57"/>
        <v>0</v>
      </c>
      <c r="AE184" s="75">
        <f t="shared" si="57"/>
        <v>0</v>
      </c>
      <c r="AF184" s="75">
        <f t="shared" si="57"/>
        <v>21624.44</v>
      </c>
      <c r="AG184" s="75">
        <f t="shared" si="57"/>
        <v>0</v>
      </c>
      <c r="AH184" s="75">
        <f t="shared" si="57"/>
        <v>0</v>
      </c>
      <c r="AI184" s="75">
        <f t="shared" si="57"/>
        <v>57133.070000000007</v>
      </c>
      <c r="AJ184" s="75">
        <f t="shared" si="57"/>
        <v>0</v>
      </c>
      <c r="AK184" s="75">
        <f t="shared" si="57"/>
        <v>0</v>
      </c>
      <c r="AL184" s="75">
        <f t="shared" si="57"/>
        <v>17482.75</v>
      </c>
      <c r="AM184" s="75">
        <f t="shared" si="57"/>
        <v>0</v>
      </c>
      <c r="AN184" s="75">
        <f t="shared" si="57"/>
        <v>0</v>
      </c>
      <c r="AO184" s="75">
        <f t="shared" si="57"/>
        <v>15861.108</v>
      </c>
      <c r="AP184" s="75">
        <f t="shared" si="57"/>
        <v>0</v>
      </c>
      <c r="AQ184" s="92"/>
    </row>
    <row r="185" spans="1:43" x14ac:dyDescent="0.25">
      <c r="A185" s="12" t="s">
        <v>16</v>
      </c>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3"/>
    </row>
    <row r="186" spans="1:43" x14ac:dyDescent="0.25">
      <c r="A186" s="12" t="s">
        <v>28</v>
      </c>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3"/>
    </row>
    <row r="187" spans="1:43" x14ac:dyDescent="0.25">
      <c r="A187" s="12" t="s">
        <v>15</v>
      </c>
      <c r="B187" s="9">
        <f>SUM(B18,B116,B133,B153)</f>
        <v>292153.09600000002</v>
      </c>
      <c r="C187" s="9">
        <f>SUM(C18,C116,C133,C153)</f>
        <v>25823.997999999996</v>
      </c>
      <c r="D187" s="9">
        <f>SUM(D18,D116,D133,D153)</f>
        <v>13413.662999999999</v>
      </c>
      <c r="E187" s="9">
        <f>SUM(E18,E116,E133,E153)</f>
        <v>13413.662999999999</v>
      </c>
      <c r="F187" s="51">
        <f>IFERROR(E187/B187%,0)</f>
        <v>4.5913129737978196</v>
      </c>
      <c r="G187" s="51">
        <f>IFERROR(E187/C187%,0)</f>
        <v>51.942627164082033</v>
      </c>
      <c r="H187" s="9">
        <f t="shared" ref="H187:AP187" si="58">SUM(H18,H116,H133,H153)</f>
        <v>25823.997999999996</v>
      </c>
      <c r="I187" s="9">
        <f t="shared" si="58"/>
        <v>132</v>
      </c>
      <c r="J187" s="9">
        <f t="shared" si="58"/>
        <v>13413.662999999999</v>
      </c>
      <c r="K187" s="9">
        <f t="shared" si="58"/>
        <v>24387.784999999996</v>
      </c>
      <c r="L187" s="9">
        <f t="shared" si="58"/>
        <v>0</v>
      </c>
      <c r="M187" s="9">
        <f t="shared" si="58"/>
        <v>0</v>
      </c>
      <c r="N187" s="9">
        <f t="shared" si="58"/>
        <v>23885.254999999997</v>
      </c>
      <c r="O187" s="9">
        <f t="shared" si="58"/>
        <v>0</v>
      </c>
      <c r="P187" s="9">
        <f t="shared" si="58"/>
        <v>0</v>
      </c>
      <c r="Q187" s="9">
        <f t="shared" si="58"/>
        <v>27794.21</v>
      </c>
      <c r="R187" s="9">
        <f t="shared" si="58"/>
        <v>0</v>
      </c>
      <c r="S187" s="9">
        <f t="shared" si="58"/>
        <v>0</v>
      </c>
      <c r="T187" s="9">
        <f t="shared" si="58"/>
        <v>20183.269999999997</v>
      </c>
      <c r="U187" s="9">
        <f t="shared" si="58"/>
        <v>0</v>
      </c>
      <c r="V187" s="9">
        <f t="shared" si="58"/>
        <v>0</v>
      </c>
      <c r="W187" s="9">
        <f t="shared" si="58"/>
        <v>18678.48</v>
      </c>
      <c r="X187" s="9">
        <f t="shared" si="58"/>
        <v>0</v>
      </c>
      <c r="Y187" s="9">
        <f t="shared" si="58"/>
        <v>0</v>
      </c>
      <c r="Z187" s="9">
        <f t="shared" si="58"/>
        <v>24361.249999999996</v>
      </c>
      <c r="AA187" s="9">
        <f t="shared" si="58"/>
        <v>0</v>
      </c>
      <c r="AB187" s="9">
        <f t="shared" si="58"/>
        <v>0</v>
      </c>
      <c r="AC187" s="9">
        <f t="shared" si="58"/>
        <v>14937.48</v>
      </c>
      <c r="AD187" s="9">
        <f t="shared" si="58"/>
        <v>0</v>
      </c>
      <c r="AE187" s="9">
        <f t="shared" si="58"/>
        <v>0</v>
      </c>
      <c r="AF187" s="9">
        <f t="shared" si="58"/>
        <v>21624.44</v>
      </c>
      <c r="AG187" s="9">
        <f t="shared" si="58"/>
        <v>0</v>
      </c>
      <c r="AH187" s="9">
        <f t="shared" si="58"/>
        <v>0</v>
      </c>
      <c r="AI187" s="9">
        <f t="shared" si="58"/>
        <v>57133.070000000007</v>
      </c>
      <c r="AJ187" s="9">
        <f t="shared" si="58"/>
        <v>0</v>
      </c>
      <c r="AK187" s="9">
        <f t="shared" si="58"/>
        <v>0</v>
      </c>
      <c r="AL187" s="9">
        <f t="shared" si="58"/>
        <v>17482.75</v>
      </c>
      <c r="AM187" s="9">
        <f t="shared" si="58"/>
        <v>0</v>
      </c>
      <c r="AN187" s="9">
        <f t="shared" si="58"/>
        <v>0</v>
      </c>
      <c r="AO187" s="9">
        <f t="shared" si="58"/>
        <v>15861.108</v>
      </c>
      <c r="AP187" s="9">
        <f t="shared" si="58"/>
        <v>0</v>
      </c>
      <c r="AQ187" s="93"/>
    </row>
    <row r="188" spans="1:43" s="18" customFormat="1" x14ac:dyDescent="0.25">
      <c r="A188" s="13" t="s">
        <v>27</v>
      </c>
      <c r="B188" s="9"/>
      <c r="C188" s="9"/>
      <c r="D188" s="9"/>
      <c r="E188" s="9"/>
      <c r="F188" s="51"/>
      <c r="G188" s="51"/>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3"/>
    </row>
    <row r="189" spans="1:43" x14ac:dyDescent="0.25">
      <c r="A189" s="12" t="s">
        <v>23</v>
      </c>
      <c r="B189" s="9">
        <f>SUM(B20,B118,B135,B155)</f>
        <v>0</v>
      </c>
      <c r="C189" s="9">
        <f>SUM(C20,C118,C135,C155)</f>
        <v>0</v>
      </c>
      <c r="D189" s="9">
        <f>SUM(D20,D118,D135,D155)</f>
        <v>0</v>
      </c>
      <c r="E189" s="9">
        <f>SUM(E20,E118,E135,E155)</f>
        <v>0</v>
      </c>
      <c r="F189" s="51">
        <f t="shared" ref="F189" si="59">IFERROR(E189/B189%,0)</f>
        <v>0</v>
      </c>
      <c r="G189" s="51">
        <f t="shared" ref="G189" si="60">IFERROR(E189/C189%,0)</f>
        <v>0</v>
      </c>
      <c r="H189" s="9">
        <f t="shared" ref="H189:AP189" si="61">SUM(H20,H118,H135,H155)</f>
        <v>0</v>
      </c>
      <c r="I189" s="9">
        <f t="shared" si="61"/>
        <v>0</v>
      </c>
      <c r="J189" s="9">
        <f t="shared" si="61"/>
        <v>0</v>
      </c>
      <c r="K189" s="9">
        <f t="shared" si="61"/>
        <v>0</v>
      </c>
      <c r="L189" s="9">
        <f t="shared" si="61"/>
        <v>0</v>
      </c>
      <c r="M189" s="9">
        <f t="shared" si="61"/>
        <v>0</v>
      </c>
      <c r="N189" s="9">
        <f t="shared" si="61"/>
        <v>0</v>
      </c>
      <c r="O189" s="9">
        <f t="shared" si="61"/>
        <v>0</v>
      </c>
      <c r="P189" s="9">
        <f t="shared" si="61"/>
        <v>0</v>
      </c>
      <c r="Q189" s="9">
        <f t="shared" si="61"/>
        <v>0</v>
      </c>
      <c r="R189" s="9">
        <f t="shared" si="61"/>
        <v>0</v>
      </c>
      <c r="S189" s="9">
        <f t="shared" si="61"/>
        <v>0</v>
      </c>
      <c r="T189" s="9">
        <f t="shared" si="61"/>
        <v>0</v>
      </c>
      <c r="U189" s="9">
        <f t="shared" si="61"/>
        <v>0</v>
      </c>
      <c r="V189" s="9">
        <f t="shared" si="61"/>
        <v>0</v>
      </c>
      <c r="W189" s="9">
        <f t="shared" si="61"/>
        <v>0</v>
      </c>
      <c r="X189" s="9">
        <f t="shared" si="61"/>
        <v>0</v>
      </c>
      <c r="Y189" s="9">
        <f t="shared" si="61"/>
        <v>0</v>
      </c>
      <c r="Z189" s="9">
        <f t="shared" si="61"/>
        <v>0</v>
      </c>
      <c r="AA189" s="9">
        <f t="shared" si="61"/>
        <v>0</v>
      </c>
      <c r="AB189" s="9">
        <f t="shared" si="61"/>
        <v>0</v>
      </c>
      <c r="AC189" s="9">
        <f t="shared" si="61"/>
        <v>0</v>
      </c>
      <c r="AD189" s="9">
        <f t="shared" si="61"/>
        <v>0</v>
      </c>
      <c r="AE189" s="9">
        <f t="shared" si="61"/>
        <v>0</v>
      </c>
      <c r="AF189" s="9">
        <f t="shared" si="61"/>
        <v>0</v>
      </c>
      <c r="AG189" s="9">
        <f t="shared" si="61"/>
        <v>0</v>
      </c>
      <c r="AH189" s="9">
        <f t="shared" si="61"/>
        <v>0</v>
      </c>
      <c r="AI189" s="9">
        <f t="shared" si="61"/>
        <v>0</v>
      </c>
      <c r="AJ189" s="9">
        <f t="shared" si="61"/>
        <v>0</v>
      </c>
      <c r="AK189" s="9">
        <f t="shared" si="61"/>
        <v>0</v>
      </c>
      <c r="AL189" s="9">
        <f t="shared" si="61"/>
        <v>0</v>
      </c>
      <c r="AM189" s="9">
        <f t="shared" si="61"/>
        <v>0</v>
      </c>
      <c r="AN189" s="9">
        <f t="shared" si="61"/>
        <v>0</v>
      </c>
      <c r="AO189" s="9">
        <f t="shared" si="61"/>
        <v>0</v>
      </c>
      <c r="AP189" s="9">
        <f t="shared" si="61"/>
        <v>0</v>
      </c>
      <c r="AQ189" s="94"/>
    </row>
    <row r="190" spans="1:43" x14ac:dyDescent="0.25">
      <c r="A190" s="36"/>
    </row>
    <row r="192" spans="1:43" x14ac:dyDescent="0.25">
      <c r="A192" s="42" t="s">
        <v>44</v>
      </c>
      <c r="B192" s="42"/>
      <c r="C192" s="42"/>
      <c r="D192" s="42"/>
      <c r="E192" s="42"/>
      <c r="F192" s="102" t="s">
        <v>24</v>
      </c>
      <c r="G192" s="102"/>
      <c r="H192" s="102"/>
      <c r="I192" s="102"/>
      <c r="J192" s="102"/>
      <c r="K192" s="102"/>
      <c r="L192" s="102"/>
      <c r="M192" s="102"/>
      <c r="N192" s="42"/>
      <c r="W192" s="42"/>
      <c r="X192" s="42"/>
      <c r="Y192" s="42"/>
      <c r="Z192" s="42"/>
      <c r="AA192" s="42"/>
      <c r="AB192" s="42"/>
      <c r="AC192" s="42"/>
      <c r="AD192" s="42"/>
      <c r="AE192" s="42"/>
      <c r="AF192" s="42"/>
      <c r="AG192" s="42"/>
      <c r="AH192" s="42"/>
      <c r="AI192" s="42"/>
    </row>
    <row r="195" spans="1:14" x14ac:dyDescent="0.25">
      <c r="A195" s="43"/>
      <c r="B195" s="102" t="s">
        <v>48</v>
      </c>
      <c r="C195" s="102"/>
      <c r="F195" s="103"/>
      <c r="G195" s="103"/>
      <c r="H195" s="102" t="s">
        <v>43</v>
      </c>
      <c r="I195" s="102"/>
      <c r="J195" s="102"/>
      <c r="K195" s="102"/>
      <c r="L195" s="102"/>
      <c r="M195" s="102"/>
      <c r="N195" s="102"/>
    </row>
  </sheetData>
  <mergeCells count="48">
    <mergeCell ref="A1:AO1"/>
    <mergeCell ref="A3:A4"/>
    <mergeCell ref="B3:B4"/>
    <mergeCell ref="C3:C4"/>
    <mergeCell ref="D3:D4"/>
    <mergeCell ref="E3:E4"/>
    <mergeCell ref="F3:G3"/>
    <mergeCell ref="H3:J3"/>
    <mergeCell ref="K3:M3"/>
    <mergeCell ref="N3:P3"/>
    <mergeCell ref="AF3:AH3"/>
    <mergeCell ref="AI3:AK3"/>
    <mergeCell ref="AL3:AN3"/>
    <mergeCell ref="AO3:AP3"/>
    <mergeCell ref="A6:AP6"/>
    <mergeCell ref="Q3:S3"/>
    <mergeCell ref="T3:V3"/>
    <mergeCell ref="W3:Y3"/>
    <mergeCell ref="Z3:AB3"/>
    <mergeCell ref="AC3:AE3"/>
    <mergeCell ref="AQ83:AQ88"/>
    <mergeCell ref="AQ89:AQ94"/>
    <mergeCell ref="AQ95:AQ100"/>
    <mergeCell ref="AQ101:AQ106"/>
    <mergeCell ref="A21:AP21"/>
    <mergeCell ref="AQ8:AQ20"/>
    <mergeCell ref="AQ77:AQ82"/>
    <mergeCell ref="AQ23:AQ28"/>
    <mergeCell ref="AQ29:AQ34"/>
    <mergeCell ref="AQ35:AQ40"/>
    <mergeCell ref="AQ41:AQ46"/>
    <mergeCell ref="AQ59:AQ63"/>
    <mergeCell ref="AQ64:AQ70"/>
    <mergeCell ref="AQ47:AQ52"/>
    <mergeCell ref="AQ53:AQ58"/>
    <mergeCell ref="AQ71:AQ76"/>
    <mergeCell ref="AQ107:AQ112"/>
    <mergeCell ref="AQ121:AQ126"/>
    <mergeCell ref="AQ127:AQ132"/>
    <mergeCell ref="A139:AP139"/>
    <mergeCell ref="AQ147:AQ152"/>
    <mergeCell ref="AQ141:AQ146"/>
    <mergeCell ref="AQ113:AQ118"/>
    <mergeCell ref="F192:M192"/>
    <mergeCell ref="B195:C195"/>
    <mergeCell ref="F195:G195"/>
    <mergeCell ref="H195:N195"/>
    <mergeCell ref="A119:AP119"/>
  </mergeCells>
  <pageMargins left="0.25" right="0.25"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01.02.2023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2023-04-06T10:35:48Z</dcterms:modified>
</cp:coreProperties>
</file>