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inaES\Desktop\Сетевые РТС 2025\"/>
    </mc:Choice>
  </mc:AlternateContent>
  <bookViews>
    <workbookView xWindow="0" yWindow="0" windowWidth="38400" windowHeight="17580"/>
  </bookViews>
  <sheets>
    <sheet name="14. РТС" sheetId="1" r:id="rId1"/>
  </sheets>
  <definedNames>
    <definedName name="Z_133BB3F8_8DD4_4AEF_8CD6_A5FB14681329_.wvu.Rows" localSheetId="0" hidden="1">'14. РТС'!$14:$15,'14. РТС'!$19:$19,'14. РТС'!$30:$30,'14. РТС'!$33:$33,'14. РТС'!$36:$36,'14. РТС'!$43:$43</definedName>
    <definedName name="Z_20A05A62_CBE8_4538_BBC3_2AD9D3B8FAC0_.wvu.Rows" localSheetId="0" hidden="1">'14. РТС'!$14:$15,'14. РТС'!$19:$19,'14. РТС'!$30:$30,'14. РТС'!$33:$33,'14. РТС'!$36:$36,'14. РТС'!$43:$43</definedName>
    <definedName name="Z_21E1D423_7B38_4272_8354_09B4DB62C9EB_.wvu.Rows" localSheetId="0" hidden="1">'14. РТС'!$14:$15,'14. РТС'!$19:$19,'14. РТС'!$30:$30,'14. РТС'!$33:$33,'14. РТС'!$36:$36,'14. РТС'!$43:$43</definedName>
    <definedName name="Z_2940A182_D1A7_43C5_8D6E_965BED4371B0_.wvu.Rows" localSheetId="0" hidden="1">'14. РТС'!$14:$15,'14. РТС'!$19:$19,'14. РТС'!$30:$30,'14. РТС'!$33:$33,'14. РТС'!$36:$36,'14. РТС'!$43:$43</definedName>
    <definedName name="Z_2A5A11D4_90C6_4A3E_8165_7D7BD634B22F_.wvu.Rows" localSheetId="0" hidden="1">'14. РТС'!$14:$15,'14. РТС'!$19:$19,'14. РТС'!$30:$30,'14. РТС'!$33:$33,'14. РТС'!$36:$36,'14. РТС'!$43:$43</definedName>
    <definedName name="Z_30B635D9_57DB_47D5_8A0F_4B30DD769960_.wvu.Rows" localSheetId="0" hidden="1">'14. РТС'!$14:$15,'14. РТС'!$19:$19,'14. РТС'!$30:$30,'14. РТС'!$33:$33,'14. РТС'!$36:$36,'14. РТС'!$43:$43</definedName>
    <definedName name="Z_4E221C17_6DAB_4FFA_B18C_35D4D85AF6E8_.wvu.Rows" localSheetId="0" hidden="1">'14. РТС'!$14:$15,'14. РТС'!$19:$19,'14. РТС'!$30:$30,'14. РТС'!$33:$33,'14. РТС'!$36:$36,'14. РТС'!$43:$43</definedName>
    <definedName name="Z_519948E4_0B24_465F_9D9E_44BE50D1D647_.wvu.Rows" localSheetId="0" hidden="1">'14. РТС'!$14:$15,'14. РТС'!$19:$19,'14. РТС'!$30:$30,'14. РТС'!$33:$33,'14. РТС'!$36:$36,'14. РТС'!$43:$43</definedName>
    <definedName name="Z_562453CE_35F5_40A3_AD14_6399D1197C99_.wvu.Rows" localSheetId="0" hidden="1">'14. РТС'!$14:$15,'14. РТС'!$19:$19,'14. РТС'!$30:$30,'14. РТС'!$33:$33,'14. РТС'!$36:$36,'14. РТС'!$43:$43</definedName>
    <definedName name="Z_5DF2C78B_5EE4_439D_8D72_8D3A913B65F9_.wvu.Rows" localSheetId="0" hidden="1">'14. РТС'!$14:$15,'14. РТС'!$19:$19,'14. РТС'!$30:$30,'14. РТС'!$33:$33,'14. РТС'!$36:$36,'14. РТС'!$43:$43</definedName>
    <definedName name="Z_60A1F930_4BEC_460A_8E14_01E47F6DD055_.wvu.Rows" localSheetId="0" hidden="1">'14. РТС'!$14:$15,'14. РТС'!$19:$19,'14. РТС'!$30:$30,'14. РТС'!$33:$33,'14. РТС'!$36:$36,'14. РТС'!$43:$43</definedName>
    <definedName name="Z_7C5A2A36_3D69_43D9_9018_A52C27EC78F9_.wvu.Rows" localSheetId="0" hidden="1">'14. РТС'!$14:$15,'14. РТС'!$19:$19,'14. РТС'!$30:$30,'14. РТС'!$33:$33,'14. РТС'!$36:$36,'14. РТС'!$43:$43</definedName>
    <definedName name="Z_996EC2F0_F6EC_4E63_A83E_34865157BD8D_.wvu.Rows" localSheetId="0" hidden="1">'14. РТС'!$14:$15,'14. РТС'!$19:$19,'14. РТС'!$30:$30,'14. РТС'!$33:$33,'14. РТС'!$36:$36,'14. РТС'!$43:$43</definedName>
    <definedName name="Z_A0E2FBF6_E560_4343_8BE6_217DC798135B_.wvu.Rows" localSheetId="0" hidden="1">'14. РТС'!$14:$15,'14. РТС'!$19:$19,'14. РТС'!$30:$30,'14. РТС'!$33:$33,'14. РТС'!$36:$36,'14. РТС'!$43:$43</definedName>
    <definedName name="Z_A4AF2100_C59D_4F60_9EAB_56D9103463F7_.wvu.Rows" localSheetId="0" hidden="1">'14. РТС'!$14:$15,'14. РТС'!$19:$19,'14. РТС'!$30:$30,'14. РТС'!$33:$33,'14. РТС'!$36:$36,'14. РТС'!$43:$43</definedName>
    <definedName name="Z_A7640BE7_6438_4196_9A67_AF5B992A1E70_.wvu.Rows" localSheetId="0" hidden="1">'14. РТС'!$14:$15,'14. РТС'!$19:$19,'14. РТС'!$30:$30,'14. РТС'!$33:$33,'14. РТС'!$36:$36,'14. РТС'!$43:$43</definedName>
    <definedName name="Z_AB9978E4_895D_4050_8F07_2484E22632D1_.wvu.Rows" localSheetId="0" hidden="1">'14. РТС'!$14:$15,'14. РТС'!$19:$19,'14. РТС'!$30:$30,'14. РТС'!$33:$33,'14. РТС'!$36:$36,'14. РТС'!$43:$43</definedName>
    <definedName name="Z_AFADB96A_0516_43C1_9F1B_0604F3CAC04A_.wvu.Rows" localSheetId="0" hidden="1">'14. РТС'!$14:$15,'14. РТС'!$19:$19,'14. РТС'!$30:$30,'14. РТС'!$33:$33,'14. РТС'!$36:$36,'14. РТС'!$43:$43</definedName>
    <definedName name="Z_B6B60ED6_A6CC_4DA7_A8CA_5E6DB52D5A87_.wvu.Rows" localSheetId="0" hidden="1">'14. РТС'!$14:$15,'14. РТС'!$19:$19,'14. РТС'!$30:$30,'14. РТС'!$33:$33,'14. РТС'!$36:$36,'14. РТС'!$43:$43</definedName>
    <definedName name="Z_BBF6B43F_E0FC_43DF_B91C_674F6AB4B556_.wvu.Rows" localSheetId="0" hidden="1">'14. РТС'!$14:$15,'14. РТС'!$19:$19,'14. РТС'!$30:$30,'14. РТС'!$33:$33,'14. РТС'!$36:$36,'14. РТС'!$43:$43</definedName>
    <definedName name="Z_C01DC081_B312_4391_B775_A8CE76216D71_.wvu.Rows" localSheetId="0" hidden="1">'14. РТС'!$14:$15,'14. РТС'!$19:$19,'14. РТС'!$30:$30,'14. РТС'!$33:$33,'14. РТС'!$36:$36,'14. РТС'!$43:$43</definedName>
    <definedName name="Z_C282AA4E_1BB5_4296_9AC6_844C0F88E5FC_.wvu.Rows" localSheetId="0" hidden="1">'14. РТС'!$14:$15,'14. РТС'!$19:$19,'14. РТС'!$30:$30,'14. РТС'!$33:$33,'14. РТС'!$36:$36,'14. РТС'!$43:$43</definedName>
    <definedName name="Z_C68436F4_AFB3_4D1D_A7C4_56D0C677D68E_.wvu.Rows" localSheetId="0" hidden="1">'14. РТС'!$14:$15,'14. РТС'!$19:$19,'14. РТС'!$30:$30,'14. РТС'!$33:$33,'14. РТС'!$36:$36,'14. РТС'!$43:$43</definedName>
    <definedName name="Z_C7DC638A_7F60_46C9_A1FB_9ADEAE87F332_.wvu.Rows" localSheetId="0" hidden="1">'14. РТС'!$14:$15,'14. РТС'!$19:$19,'14. РТС'!$30:$30,'14. РТС'!$33:$33,'14. РТС'!$36:$36,'14. РТС'!$43:$43</definedName>
    <definedName name="Z_DAEDC989_02E7_4319_8354_59410ACF3F1F_.wvu.Rows" localSheetId="0" hidden="1">'14. РТС'!$14:$15,'14. РТС'!$19:$19,'14. РТС'!$30:$30,'14. РТС'!$33:$33,'14. РТС'!$36:$36,'14. РТС'!$43:$43</definedName>
    <definedName name="Z_EA46B61D_849C_4795_A4FF_F8F1740022EB_.wvu.Rows" localSheetId="0" hidden="1">'14. РТС'!$14:$15,'14. РТС'!$19:$19,'14. РТС'!$30:$30,'14. РТС'!$33:$33,'14. РТС'!$36:$36,'14. РТС'!$43:$43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I44" i="1" s="1"/>
  <c r="E44" i="1"/>
  <c r="D44" i="1"/>
  <c r="G43" i="1"/>
  <c r="G42" i="1" s="1"/>
  <c r="F43" i="1"/>
  <c r="E43" i="1"/>
  <c r="E42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 s="1"/>
  <c r="G40" i="1"/>
  <c r="I40" i="1" s="1"/>
  <c r="F40" i="1"/>
  <c r="E40" i="1"/>
  <c r="D40" i="1"/>
  <c r="D38" i="1" s="1"/>
  <c r="G39" i="1"/>
  <c r="I39" i="1" s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I38" i="1" s="1"/>
  <c r="E38" i="1"/>
  <c r="G37" i="1"/>
  <c r="I37" i="1" s="1"/>
  <c r="E37" i="1"/>
  <c r="D37" i="1"/>
  <c r="G36" i="1"/>
  <c r="G35" i="1" s="1"/>
  <c r="F36" i="1"/>
  <c r="E36" i="1"/>
  <c r="E35" i="1" s="1"/>
  <c r="D36" i="1"/>
  <c r="D35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4" i="1"/>
  <c r="I34" i="1" s="1"/>
  <c r="E34" i="1"/>
  <c r="D34" i="1"/>
  <c r="D32" i="1" s="1"/>
  <c r="G33" i="1"/>
  <c r="I33" i="1" s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2" i="1" s="1"/>
  <c r="E32" i="1"/>
  <c r="G31" i="1"/>
  <c r="I31" i="1" s="1"/>
  <c r="E31" i="1"/>
  <c r="D31" i="1"/>
  <c r="G30" i="1"/>
  <c r="G29" i="1" s="1"/>
  <c r="E30" i="1"/>
  <c r="E29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8" i="1"/>
  <c r="I28" i="1" s="1"/>
  <c r="E28" i="1"/>
  <c r="D28" i="1"/>
  <c r="D26" i="1" s="1"/>
  <c r="G27" i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I26" i="1" s="1"/>
  <c r="E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G25" i="1" s="1"/>
  <c r="J25" i="1"/>
  <c r="E25" i="1" s="1"/>
  <c r="AG24" i="1"/>
  <c r="AF24" i="1"/>
  <c r="AE24" i="1"/>
  <c r="G24" i="1" s="1"/>
  <c r="AD24" i="1"/>
  <c r="AC24" i="1"/>
  <c r="AB24" i="1"/>
  <c r="AB22" i="1" s="1"/>
  <c r="AA24" i="1"/>
  <c r="Z24" i="1"/>
  <c r="Y24" i="1"/>
  <c r="X24" i="1"/>
  <c r="W24" i="1"/>
  <c r="V24" i="1"/>
  <c r="U24" i="1"/>
  <c r="T24" i="1"/>
  <c r="S24" i="1"/>
  <c r="R24" i="1"/>
  <c r="Q24" i="1"/>
  <c r="P24" i="1"/>
  <c r="P22" i="1" s="1"/>
  <c r="O24" i="1"/>
  <c r="N24" i="1"/>
  <c r="M24" i="1"/>
  <c r="L24" i="1"/>
  <c r="K24" i="1"/>
  <c r="J24" i="1"/>
  <c r="D24" i="1"/>
  <c r="AG23" i="1"/>
  <c r="AF23" i="1"/>
  <c r="AE23" i="1"/>
  <c r="AD23" i="1"/>
  <c r="AC23" i="1"/>
  <c r="AB23" i="1"/>
  <c r="AA23" i="1"/>
  <c r="AA22" i="1" s="1"/>
  <c r="Z23" i="1"/>
  <c r="Z22" i="1" s="1"/>
  <c r="Y23" i="1"/>
  <c r="Y22" i="1" s="1"/>
  <c r="X23" i="1"/>
  <c r="X22" i="1" s="1"/>
  <c r="W23" i="1"/>
  <c r="W22" i="1" s="1"/>
  <c r="V23" i="1"/>
  <c r="V22" i="1" s="1"/>
  <c r="U23" i="1"/>
  <c r="T23" i="1"/>
  <c r="S23" i="1"/>
  <c r="R23" i="1"/>
  <c r="Q23" i="1"/>
  <c r="P23" i="1"/>
  <c r="O23" i="1"/>
  <c r="O22" i="1" s="1"/>
  <c r="N23" i="1"/>
  <c r="N22" i="1" s="1"/>
  <c r="M23" i="1"/>
  <c r="M22" i="1" s="1"/>
  <c r="L23" i="1"/>
  <c r="L22" i="1" s="1"/>
  <c r="K23" i="1"/>
  <c r="G23" i="1" s="1"/>
  <c r="J23" i="1"/>
  <c r="E23" i="1" s="1"/>
  <c r="AG22" i="1"/>
  <c r="AF22" i="1"/>
  <c r="AE22" i="1"/>
  <c r="AD22" i="1"/>
  <c r="AC22" i="1"/>
  <c r="U22" i="1"/>
  <c r="T22" i="1"/>
  <c r="S22" i="1"/>
  <c r="R22" i="1"/>
  <c r="Q22" i="1"/>
  <c r="G21" i="1"/>
  <c r="I21" i="1" s="1"/>
  <c r="E21" i="1"/>
  <c r="D21" i="1"/>
  <c r="G20" i="1"/>
  <c r="G18" i="1" s="1"/>
  <c r="E20" i="1"/>
  <c r="D20" i="1"/>
  <c r="D18" i="1" s="1"/>
  <c r="G19" i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6" i="1"/>
  <c r="I16" i="1" s="1"/>
  <c r="E16" i="1"/>
  <c r="D16" i="1"/>
  <c r="G15" i="1"/>
  <c r="I15" i="1" s="1"/>
  <c r="E15" i="1"/>
  <c r="D15" i="1"/>
  <c r="D13" i="1" s="1"/>
  <c r="G14" i="1"/>
  <c r="I14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G11" i="1" s="1"/>
  <c r="J11" i="1"/>
  <c r="D11" i="1" s="1"/>
  <c r="AG10" i="1"/>
  <c r="AF10" i="1"/>
  <c r="AE10" i="1"/>
  <c r="AE8" i="1" s="1"/>
  <c r="AD10" i="1"/>
  <c r="AC10" i="1"/>
  <c r="AB10" i="1"/>
  <c r="AB8" i="1" s="1"/>
  <c r="AA10" i="1"/>
  <c r="Z10" i="1"/>
  <c r="Y10" i="1"/>
  <c r="X10" i="1"/>
  <c r="W10" i="1"/>
  <c r="V10" i="1"/>
  <c r="U10" i="1"/>
  <c r="T10" i="1"/>
  <c r="S10" i="1"/>
  <c r="R10" i="1"/>
  <c r="Q10" i="1"/>
  <c r="P10" i="1"/>
  <c r="D10" i="1" s="1"/>
  <c r="O10" i="1"/>
  <c r="N10" i="1"/>
  <c r="M10" i="1"/>
  <c r="L10" i="1"/>
  <c r="K10" i="1"/>
  <c r="J10" i="1"/>
  <c r="E10" i="1" s="1"/>
  <c r="AG9" i="1"/>
  <c r="AG8" i="1" s="1"/>
  <c r="AF9" i="1"/>
  <c r="AE9" i="1"/>
  <c r="AD9" i="1"/>
  <c r="AC9" i="1"/>
  <c r="AB9" i="1"/>
  <c r="AA9" i="1"/>
  <c r="Z9" i="1"/>
  <c r="Z8" i="1" s="1"/>
  <c r="Y9" i="1"/>
  <c r="Y8" i="1" s="1"/>
  <c r="X9" i="1"/>
  <c r="X8" i="1" s="1"/>
  <c r="W9" i="1"/>
  <c r="W8" i="1" s="1"/>
  <c r="V9" i="1"/>
  <c r="V8" i="1" s="1"/>
  <c r="U9" i="1"/>
  <c r="U8" i="1" s="1"/>
  <c r="T9" i="1"/>
  <c r="S9" i="1"/>
  <c r="R9" i="1"/>
  <c r="Q9" i="1"/>
  <c r="P9" i="1"/>
  <c r="O9" i="1"/>
  <c r="N9" i="1"/>
  <c r="N8" i="1" s="1"/>
  <c r="M9" i="1"/>
  <c r="M8" i="1" s="1"/>
  <c r="L9" i="1"/>
  <c r="L8" i="1" s="1"/>
  <c r="K9" i="1"/>
  <c r="G9" i="1" s="1"/>
  <c r="J9" i="1"/>
  <c r="D9" i="1" s="1"/>
  <c r="AF8" i="1"/>
  <c r="AD8" i="1"/>
  <c r="AC8" i="1"/>
  <c r="AA8" i="1"/>
  <c r="T8" i="1"/>
  <c r="S8" i="1"/>
  <c r="R8" i="1"/>
  <c r="Q8" i="1"/>
  <c r="P8" i="1"/>
  <c r="O8" i="1"/>
  <c r="H24" i="1" l="1"/>
  <c r="G22" i="1"/>
  <c r="F24" i="1"/>
  <c r="I35" i="1"/>
  <c r="H35" i="1"/>
  <c r="I18" i="1"/>
  <c r="H18" i="1"/>
  <c r="I25" i="1"/>
  <c r="H25" i="1"/>
  <c r="F25" i="1"/>
  <c r="I23" i="1"/>
  <c r="F23" i="1"/>
  <c r="I29" i="1"/>
  <c r="H29" i="1"/>
  <c r="D8" i="1"/>
  <c r="I42" i="1"/>
  <c r="H42" i="1"/>
  <c r="I9" i="1"/>
  <c r="H9" i="1"/>
  <c r="F9" i="1"/>
  <c r="H11" i="1"/>
  <c r="F11" i="1"/>
  <c r="E24" i="1"/>
  <c r="E22" i="1" s="1"/>
  <c r="F15" i="1"/>
  <c r="F20" i="1"/>
  <c r="F28" i="1"/>
  <c r="F26" i="1" s="1"/>
  <c r="F30" i="1"/>
  <c r="F34" i="1"/>
  <c r="F32" i="1" s="1"/>
  <c r="G13" i="1"/>
  <c r="G10" i="1"/>
  <c r="H15" i="1"/>
  <c r="H20" i="1"/>
  <c r="H26" i="1"/>
  <c r="H28" i="1"/>
  <c r="H30" i="1"/>
  <c r="H32" i="1"/>
  <c r="H34" i="1"/>
  <c r="H36" i="1"/>
  <c r="H38" i="1"/>
  <c r="H40" i="1"/>
  <c r="H43" i="1"/>
  <c r="I20" i="1"/>
  <c r="I30" i="1"/>
  <c r="I36" i="1"/>
  <c r="I43" i="1"/>
  <c r="J22" i="1"/>
  <c r="D23" i="1"/>
  <c r="D22" i="1" s="1"/>
  <c r="D25" i="1"/>
  <c r="E9" i="1"/>
  <c r="E11" i="1"/>
  <c r="I11" i="1" s="1"/>
  <c r="K22" i="1"/>
  <c r="F14" i="1"/>
  <c r="F16" i="1"/>
  <c r="F19" i="1"/>
  <c r="F21" i="1"/>
  <c r="F27" i="1"/>
  <c r="F31" i="1"/>
  <c r="F33" i="1"/>
  <c r="F37" i="1"/>
  <c r="F35" i="1" s="1"/>
  <c r="F39" i="1"/>
  <c r="F38" i="1" s="1"/>
  <c r="F44" i="1"/>
  <c r="F42" i="1" s="1"/>
  <c r="J8" i="1"/>
  <c r="H14" i="1"/>
  <c r="H16" i="1"/>
  <c r="H19" i="1"/>
  <c r="H21" i="1"/>
  <c r="H27" i="1"/>
  <c r="H31" i="1"/>
  <c r="H33" i="1"/>
  <c r="H37" i="1"/>
  <c r="H39" i="1"/>
  <c r="H44" i="1"/>
  <c r="K8" i="1"/>
  <c r="I13" i="1" l="1"/>
  <c r="H13" i="1"/>
  <c r="E8" i="1"/>
  <c r="F18" i="1"/>
  <c r="F13" i="1"/>
  <c r="I10" i="1"/>
  <c r="H10" i="1"/>
  <c r="F10" i="1"/>
  <c r="F8" i="1" s="1"/>
  <c r="F22" i="1"/>
  <c r="I22" i="1"/>
  <c r="H22" i="1"/>
  <c r="F29" i="1"/>
  <c r="H23" i="1"/>
  <c r="I24" i="1"/>
  <c r="G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C11" authorId="0" shapeId="0">
      <text>
        <r>
          <rPr>
            <b/>
            <sz val="9"/>
            <color indexed="81"/>
            <rFont val="Tahoma"/>
            <charset val="204"/>
          </rPr>
          <t>Митина Екатерина Сергеевна:</t>
        </r>
        <r>
          <rPr>
            <sz val="9"/>
            <color indexed="81"/>
            <rFont val="Tahoma"/>
            <charset val="204"/>
          </rPr>
          <t xml:space="preserve">
04.01.07</t>
        </r>
      </text>
    </comment>
  </commentList>
</comments>
</file>

<file path=xl/sharedStrings.xml><?xml version="1.0" encoding="utf-8"?>
<sst xmlns="http://schemas.openxmlformats.org/spreadsheetml/2006/main" count="106" uniqueCount="54">
  <si>
    <t xml:space="preserve">Отчет о ходе реализации муниципальной программы </t>
  </si>
  <si>
    <t xml:space="preserve"> "Развитие транспортной системы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</si>
  <si>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</si>
  <si>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</si>
  <si>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</si>
  <si>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</si>
  <si>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</si>
  <si>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</si>
  <si>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</si>
  <si>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</si>
  <si>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</si>
  <si>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</si>
  <si>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</si>
  <si>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</si>
  <si>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</si>
  <si>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</si>
  <si>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</si>
  <si>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</si>
  <si>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</si>
  <si>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</si>
  <si>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</si>
  <si>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</si>
  <si>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</si>
  <si>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</si>
  <si>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</si>
  <si>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</si>
  <si>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</si>
  <si>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</si>
  <si>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</si>
  <si>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</si>
  <si>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</si>
  <si>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</si>
  <si>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1. «Автомобильный транспорт»</t>
  </si>
  <si>
    <t xml:space="preserve"> 1.1</t>
  </si>
  <si>
    <t>Комплекс процессных мероприятий «Организация пассажирских перевозок автомобильным транспортом общего пользования по городским маршрутам» / Мероприятие (результат) «Обеспечение выполнения работ по перевозке пассажиров по городским маршрутам»</t>
  </si>
  <si>
    <t>федеральный бюджет</t>
  </si>
  <si>
    <t>Направление (подпрограмма) 2. «Дорожное хозяйство»</t>
  </si>
  <si>
    <t>РП 2.1</t>
  </si>
  <si>
    <t>Региональный проект «Строительство (реконструкция) автомобильных дорог общего пользования местного значения» / Проведены мероприятия по строительству (реконструкции), ремонту, в том числе капитальному,
автомобильных дорог местного значения</t>
  </si>
  <si>
    <t xml:space="preserve"> 2.1</t>
  </si>
  <si>
    <t>Комплекс процессных мероприятий «Организация дорожной деятельности в отношении автомобильных дорог местного значения в границах города Когалыма», в том числе:</t>
  </si>
  <si>
    <t xml:space="preserve"> 2.1.1</t>
  </si>
  <si>
    <t>Обеспечение текущего содержания автомобильных дорог местного значения в рамках муниципального задания</t>
  </si>
  <si>
    <t xml:space="preserve"> 2.1.2</t>
  </si>
  <si>
    <t xml:space="preserve">Обеспечение организации дорожного движения </t>
  </si>
  <si>
    <t xml:space="preserve"> 2.1.3</t>
  </si>
  <si>
    <t>Строительство, реконструкция, капитальный ремонт, ремонт сетей наружного освещения автомобильных дорог общего пользования
местного значения</t>
  </si>
  <si>
    <t xml:space="preserve"> 2.1.4</t>
  </si>
  <si>
    <t>Обустройство объектов дорожной инфраструктуры</t>
  </si>
  <si>
    <t xml:space="preserve"> 2.1.5</t>
  </si>
  <si>
    <t xml:space="preserve">Проведение работ по строительству, реконструкции и ремонту, в том числе капитальному, автомобильных дорог местного значения
пользования местного значения
</t>
  </si>
  <si>
    <t>Направление (подпрограмма) 3. «Безопасность дорожного движения»</t>
  </si>
  <si>
    <t xml:space="preserve"> 3.1</t>
  </si>
  <si>
    <t>Комплекс процессных мероприятий «Внедрение автоматизированных и роботизированных технологий организации дорожного движения и контроля за соблюдением правил дорожного движения»  / Мероприятие (результат) «Обеспечение бесперебойного функционирования системы фотовидеофиксации»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</si>
</sst>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charset val="204"/>
    </font>
    <font>
      <sz val="9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top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8" xfId="1" applyFont="1" applyBorder="1" applyAlignment="1" applyProtection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vertical="top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45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29" sqref="B29:AG45"/>
    </sheetView>
  </sheetViews>
  <sheetFormatPr defaultColWidth="9.140625" defaultRowHeight="15" x14ac:dyDescent="0.25"/>
  <cols>
    <col min="1" max="1" width="6.5703125" style="92" customWidth="1"/>
    <col min="2" max="2" width="36.28515625" style="92" customWidth="1"/>
    <col min="3" max="3" width="15.85546875" style="95" customWidth="1"/>
    <col min="4" max="4" width="16" style="92" customWidth="1"/>
    <col min="5" max="6" width="13.140625" style="92" customWidth="1"/>
    <col min="7" max="7" width="12.7109375" style="92" customWidth="1"/>
    <col min="8" max="8" width="12.140625" style="92" customWidth="1"/>
    <col min="9" max="9" width="10.85546875" style="92" customWidth="1"/>
    <col min="10" max="10" width="12.28515625" style="92" customWidth="1"/>
    <col min="11" max="11" width="12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1" width="11.5703125" style="92" customWidth="1"/>
    <col min="32" max="32" width="16.28515625" style="92" customWidth="1"/>
    <col min="33" max="33" width="13" style="92" customWidth="1"/>
    <col min="34" max="34" width="38.5703125" style="92" customWidth="1"/>
    <col min="35" max="16384" width="9.140625" style="9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8"/>
      <c r="B3" s="8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14" t="s">
        <v>3</v>
      </c>
      <c r="B4" s="15" t="s">
        <v>4</v>
      </c>
      <c r="C4" s="15" t="s">
        <v>5</v>
      </c>
      <c r="D4" s="16" t="s">
        <v>6</v>
      </c>
      <c r="E4" s="16" t="s">
        <v>6</v>
      </c>
      <c r="F4" s="16" t="s">
        <v>7</v>
      </c>
      <c r="G4" s="16" t="s">
        <v>8</v>
      </c>
      <c r="H4" s="17" t="s">
        <v>9</v>
      </c>
      <c r="I4" s="18"/>
      <c r="J4" s="17" t="s">
        <v>10</v>
      </c>
      <c r="K4" s="18"/>
      <c r="L4" s="17" t="s">
        <v>11</v>
      </c>
      <c r="M4" s="18"/>
      <c r="N4" s="17" t="s">
        <v>12</v>
      </c>
      <c r="O4" s="18"/>
      <c r="P4" s="17" t="s">
        <v>13</v>
      </c>
      <c r="Q4" s="18"/>
      <c r="R4" s="17" t="s">
        <v>14</v>
      </c>
      <c r="S4" s="18"/>
      <c r="T4" s="17" t="s">
        <v>15</v>
      </c>
      <c r="U4" s="18"/>
      <c r="V4" s="17" t="s">
        <v>16</v>
      </c>
      <c r="W4" s="18"/>
      <c r="X4" s="17" t="s">
        <v>17</v>
      </c>
      <c r="Y4" s="18"/>
      <c r="Z4" s="17" t="s">
        <v>18</v>
      </c>
      <c r="AA4" s="18"/>
      <c r="AB4" s="17" t="s">
        <v>19</v>
      </c>
      <c r="AC4" s="18"/>
      <c r="AD4" s="17" t="s">
        <v>20</v>
      </c>
      <c r="AE4" s="18"/>
      <c r="AF4" s="17" t="s">
        <v>21</v>
      </c>
      <c r="AG4" s="18"/>
      <c r="AH4" s="19" t="s">
        <v>22</v>
      </c>
    </row>
    <row r="5" spans="1:35" s="1" customFormat="1" ht="39" customHeight="1" x14ac:dyDescent="0.25">
      <c r="A5" s="20"/>
      <c r="B5" s="21"/>
      <c r="C5" s="21"/>
      <c r="D5" s="22"/>
      <c r="E5" s="22"/>
      <c r="F5" s="22"/>
      <c r="G5" s="22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5"/>
    </row>
    <row r="6" spans="1:35" s="1" customFormat="1" ht="64.5" customHeight="1" x14ac:dyDescent="0.25">
      <c r="A6" s="26"/>
      <c r="B6" s="27"/>
      <c r="C6" s="27"/>
      <c r="D6" s="28">
        <v>2025</v>
      </c>
      <c r="E6" s="29">
        <v>45809</v>
      </c>
      <c r="F6" s="29">
        <v>45809</v>
      </c>
      <c r="G6" s="29">
        <v>45809</v>
      </c>
      <c r="H6" s="30" t="s">
        <v>23</v>
      </c>
      <c r="I6" s="30" t="s">
        <v>24</v>
      </c>
      <c r="J6" s="30" t="s">
        <v>25</v>
      </c>
      <c r="K6" s="30" t="s">
        <v>26</v>
      </c>
      <c r="L6" s="30" t="s">
        <v>25</v>
      </c>
      <c r="M6" s="30" t="s">
        <v>26</v>
      </c>
      <c r="N6" s="30" t="s">
        <v>25</v>
      </c>
      <c r="O6" s="30" t="s">
        <v>26</v>
      </c>
      <c r="P6" s="30" t="s">
        <v>25</v>
      </c>
      <c r="Q6" s="30" t="s">
        <v>26</v>
      </c>
      <c r="R6" s="30" t="s">
        <v>25</v>
      </c>
      <c r="S6" s="30" t="s">
        <v>26</v>
      </c>
      <c r="T6" s="30" t="s">
        <v>25</v>
      </c>
      <c r="U6" s="30" t="s">
        <v>26</v>
      </c>
      <c r="V6" s="30" t="s">
        <v>25</v>
      </c>
      <c r="W6" s="30" t="s">
        <v>26</v>
      </c>
      <c r="X6" s="30" t="s">
        <v>25</v>
      </c>
      <c r="Y6" s="30" t="s">
        <v>26</v>
      </c>
      <c r="Z6" s="30" t="s">
        <v>25</v>
      </c>
      <c r="AA6" s="30" t="s">
        <v>26</v>
      </c>
      <c r="AB6" s="30" t="s">
        <v>25</v>
      </c>
      <c r="AC6" s="30" t="s">
        <v>26</v>
      </c>
      <c r="AD6" s="30" t="s">
        <v>25</v>
      </c>
      <c r="AE6" s="30" t="s">
        <v>26</v>
      </c>
      <c r="AF6" s="30" t="s">
        <v>25</v>
      </c>
      <c r="AG6" s="30" t="s">
        <v>26</v>
      </c>
      <c r="AH6" s="31"/>
    </row>
    <row r="7" spans="1:35" s="33" customFormat="1" ht="15.75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  <c r="T7" s="32">
        <v>20</v>
      </c>
      <c r="U7" s="32">
        <v>21</v>
      </c>
      <c r="V7" s="32">
        <v>22</v>
      </c>
      <c r="W7" s="32">
        <v>23</v>
      </c>
      <c r="X7" s="32">
        <v>24</v>
      </c>
      <c r="Y7" s="32">
        <v>25</v>
      </c>
      <c r="Z7" s="32">
        <v>26</v>
      </c>
      <c r="AA7" s="32">
        <v>27</v>
      </c>
      <c r="AB7" s="32">
        <v>28</v>
      </c>
      <c r="AC7" s="32">
        <v>29</v>
      </c>
      <c r="AD7" s="32">
        <v>30</v>
      </c>
      <c r="AE7" s="32">
        <v>31</v>
      </c>
      <c r="AF7" s="32">
        <v>32</v>
      </c>
      <c r="AG7" s="32">
        <v>33</v>
      </c>
      <c r="AH7" s="32">
        <v>34</v>
      </c>
    </row>
    <row r="8" spans="1:35" s="40" customFormat="1" ht="31.5" customHeight="1" x14ac:dyDescent="0.25">
      <c r="A8" s="34"/>
      <c r="B8" s="35" t="s">
        <v>27</v>
      </c>
      <c r="C8" s="36" t="s">
        <v>28</v>
      </c>
      <c r="D8" s="37">
        <f>D9+D10+D11</f>
        <v>899378.93700000015</v>
      </c>
      <c r="E8" s="37">
        <f t="shared" ref="E8:G8" si="0">E9+E10+E11</f>
        <v>210956.837</v>
      </c>
      <c r="F8" s="37">
        <f t="shared" si="0"/>
        <v>205363.31859999997</v>
      </c>
      <c r="G8" s="37">
        <f t="shared" si="0"/>
        <v>205363.31859999997</v>
      </c>
      <c r="H8" s="37">
        <f>IFERROR(G8/D8*100,0)</f>
        <v>22.83390350290135</v>
      </c>
      <c r="I8" s="37">
        <f>IFERROR(G8/E8*100,0)</f>
        <v>97.348501011133365</v>
      </c>
      <c r="J8" s="38">
        <f>J9+J10+J11</f>
        <v>31464.485000000001</v>
      </c>
      <c r="K8" s="38">
        <f t="shared" ref="K8:AG8" si="1">K9+K10+K11</f>
        <v>30266.940599999998</v>
      </c>
      <c r="L8" s="38">
        <f t="shared" si="1"/>
        <v>37728.381999999998</v>
      </c>
      <c r="M8" s="38">
        <f t="shared" si="1"/>
        <v>36249.108999999997</v>
      </c>
      <c r="N8" s="38">
        <f t="shared" si="1"/>
        <v>33998.561000000002</v>
      </c>
      <c r="O8" s="38">
        <f t="shared" si="1"/>
        <v>32592.966</v>
      </c>
      <c r="P8" s="38">
        <f t="shared" si="1"/>
        <v>37793.231</v>
      </c>
      <c r="Q8" s="38">
        <f t="shared" si="1"/>
        <v>36988.434999999998</v>
      </c>
      <c r="R8" s="38">
        <f t="shared" si="1"/>
        <v>69972.178000000014</v>
      </c>
      <c r="S8" s="38">
        <f t="shared" si="1"/>
        <v>69265.867999999988</v>
      </c>
      <c r="T8" s="38">
        <f t="shared" si="1"/>
        <v>30959.682000000001</v>
      </c>
      <c r="U8" s="38">
        <f t="shared" si="1"/>
        <v>0</v>
      </c>
      <c r="V8" s="38">
        <f t="shared" si="1"/>
        <v>28017.828000000001</v>
      </c>
      <c r="W8" s="38">
        <f t="shared" si="1"/>
        <v>0</v>
      </c>
      <c r="X8" s="38">
        <f t="shared" si="1"/>
        <v>28994.325000000001</v>
      </c>
      <c r="Y8" s="38">
        <f t="shared" si="1"/>
        <v>0</v>
      </c>
      <c r="Z8" s="38">
        <f t="shared" si="1"/>
        <v>183784.62400000001</v>
      </c>
      <c r="AA8" s="38">
        <f t="shared" si="1"/>
        <v>0</v>
      </c>
      <c r="AB8" s="38">
        <f t="shared" si="1"/>
        <v>110617.16</v>
      </c>
      <c r="AC8" s="38">
        <f t="shared" si="1"/>
        <v>0</v>
      </c>
      <c r="AD8" s="38">
        <f t="shared" si="1"/>
        <v>113682.33500000001</v>
      </c>
      <c r="AE8" s="38">
        <f t="shared" si="1"/>
        <v>0</v>
      </c>
      <c r="AF8" s="38">
        <f t="shared" si="1"/>
        <v>192366.14599999998</v>
      </c>
      <c r="AG8" s="38">
        <f t="shared" si="1"/>
        <v>0</v>
      </c>
      <c r="AH8" s="39"/>
    </row>
    <row r="9" spans="1:35" s="46" customFormat="1" ht="62.25" customHeight="1" x14ac:dyDescent="0.25">
      <c r="A9" s="41"/>
      <c r="B9" s="42"/>
      <c r="C9" s="43" t="s">
        <v>29</v>
      </c>
      <c r="D9" s="44">
        <f>J9+L9+N9+P9+R9+T9+V9+X9+Z9+AB9+AD9+AF9</f>
        <v>188848.4</v>
      </c>
      <c r="E9" s="44">
        <f>J9+L9+N9+P9</f>
        <v>0</v>
      </c>
      <c r="F9" s="44">
        <f>G9</f>
        <v>0</v>
      </c>
      <c r="G9" s="44">
        <f>K9+M9+O9+Q9+S9+U9+W9+Y9+AA9+AC9+AE9+AG9</f>
        <v>0</v>
      </c>
      <c r="H9" s="44">
        <f t="shared" ref="H9" si="2">IFERROR(G9/D9*100,0)</f>
        <v>0</v>
      </c>
      <c r="I9" s="44">
        <f t="shared" ref="I9" si="3">IFERROR(G9/E9*100,0)</f>
        <v>0</v>
      </c>
      <c r="J9" s="44">
        <f>J20+J23</f>
        <v>0</v>
      </c>
      <c r="K9" s="44">
        <f t="shared" ref="K9:AG9" si="4">K20+K23</f>
        <v>0</v>
      </c>
      <c r="L9" s="44">
        <f t="shared" si="4"/>
        <v>0</v>
      </c>
      <c r="M9" s="44">
        <f t="shared" si="4"/>
        <v>0</v>
      </c>
      <c r="N9" s="44">
        <f t="shared" si="4"/>
        <v>0</v>
      </c>
      <c r="O9" s="44">
        <f t="shared" si="4"/>
        <v>0</v>
      </c>
      <c r="P9" s="44">
        <f t="shared" si="4"/>
        <v>0</v>
      </c>
      <c r="Q9" s="44">
        <f t="shared" si="4"/>
        <v>0</v>
      </c>
      <c r="R9" s="44">
        <f t="shared" si="4"/>
        <v>0</v>
      </c>
      <c r="S9" s="44">
        <f t="shared" si="4"/>
        <v>0</v>
      </c>
      <c r="T9" s="44">
        <f t="shared" si="4"/>
        <v>0</v>
      </c>
      <c r="U9" s="44">
        <f t="shared" si="4"/>
        <v>0</v>
      </c>
      <c r="V9" s="44">
        <f t="shared" si="4"/>
        <v>0</v>
      </c>
      <c r="W9" s="44">
        <f t="shared" si="4"/>
        <v>0</v>
      </c>
      <c r="X9" s="44">
        <f t="shared" si="4"/>
        <v>0</v>
      </c>
      <c r="Y9" s="44">
        <f t="shared" si="4"/>
        <v>0</v>
      </c>
      <c r="Z9" s="44">
        <f t="shared" si="4"/>
        <v>0</v>
      </c>
      <c r="AA9" s="44">
        <f t="shared" si="4"/>
        <v>0</v>
      </c>
      <c r="AB9" s="44">
        <f t="shared" si="4"/>
        <v>26873.4</v>
      </c>
      <c r="AC9" s="44">
        <f t="shared" si="4"/>
        <v>0</v>
      </c>
      <c r="AD9" s="44">
        <f t="shared" si="4"/>
        <v>0</v>
      </c>
      <c r="AE9" s="44">
        <f t="shared" si="4"/>
        <v>0</v>
      </c>
      <c r="AF9" s="44">
        <f t="shared" si="4"/>
        <v>161975</v>
      </c>
      <c r="AG9" s="44">
        <f t="shared" si="4"/>
        <v>0</v>
      </c>
      <c r="AH9" s="45"/>
    </row>
    <row r="10" spans="1:35" s="46" customFormat="1" ht="57.75" customHeight="1" x14ac:dyDescent="0.25">
      <c r="A10" s="41"/>
      <c r="B10" s="42"/>
      <c r="C10" s="43" t="s">
        <v>30</v>
      </c>
      <c r="D10" s="44">
        <f t="shared" ref="D10:D11" si="5">J10+L10+N10+P10+R10+T10+V10+X10+Z10+AB10+AD10+AF10</f>
        <v>694007.53700000013</v>
      </c>
      <c r="E10" s="44">
        <f>J10+L10+N10+P10+R10</f>
        <v>204433.533</v>
      </c>
      <c r="F10" s="44">
        <f t="shared" ref="F10:F11" si="6">G10</f>
        <v>203345.88559999998</v>
      </c>
      <c r="G10" s="44">
        <f t="shared" ref="G10:G11" si="7">K10+M10+O10+Q10+S10+U10+W10+Y10+AA10+AC10+AE10+AG10</f>
        <v>203345.88559999998</v>
      </c>
      <c r="H10" s="44">
        <f>IFERROR(G10/D10*100,0)</f>
        <v>29.300241677346499</v>
      </c>
      <c r="I10" s="44">
        <f>IFERROR(G10/E10*100,0)</f>
        <v>99.467970159279091</v>
      </c>
      <c r="J10" s="44">
        <f>J16+J21+J24+J44</f>
        <v>30262.645</v>
      </c>
      <c r="K10" s="44">
        <f t="shared" ref="K10:AG10" si="8">K16+K21+K24+K44</f>
        <v>30102.353599999999</v>
      </c>
      <c r="L10" s="44">
        <f t="shared" si="8"/>
        <v>36563.901999999995</v>
      </c>
      <c r="M10" s="44">
        <f t="shared" si="8"/>
        <v>35958.21</v>
      </c>
      <c r="N10" s="44">
        <f t="shared" si="8"/>
        <v>32485.601000000002</v>
      </c>
      <c r="O10" s="44">
        <f t="shared" si="8"/>
        <v>32333.175999999999</v>
      </c>
      <c r="P10" s="44">
        <f t="shared" si="8"/>
        <v>36405.955000000002</v>
      </c>
      <c r="Q10" s="44">
        <f t="shared" si="8"/>
        <v>36259.617999999995</v>
      </c>
      <c r="R10" s="44">
        <f t="shared" si="8"/>
        <v>68715.430000000008</v>
      </c>
      <c r="S10" s="44">
        <f t="shared" si="8"/>
        <v>68692.527999999991</v>
      </c>
      <c r="T10" s="44">
        <f t="shared" si="8"/>
        <v>29437.309000000001</v>
      </c>
      <c r="U10" s="44">
        <f t="shared" si="8"/>
        <v>0</v>
      </c>
      <c r="V10" s="44">
        <f t="shared" si="8"/>
        <v>26355.944</v>
      </c>
      <c r="W10" s="44">
        <f t="shared" si="8"/>
        <v>0</v>
      </c>
      <c r="X10" s="44">
        <f t="shared" si="8"/>
        <v>27064.368000000002</v>
      </c>
      <c r="Y10" s="44">
        <f t="shared" si="8"/>
        <v>0</v>
      </c>
      <c r="Z10" s="44">
        <f t="shared" si="8"/>
        <v>182609.74800000002</v>
      </c>
      <c r="AA10" s="44">
        <f t="shared" si="8"/>
        <v>0</v>
      </c>
      <c r="AB10" s="44">
        <f t="shared" si="8"/>
        <v>82464.266000000003</v>
      </c>
      <c r="AC10" s="44">
        <f t="shared" si="8"/>
        <v>0</v>
      </c>
      <c r="AD10" s="44">
        <f t="shared" si="8"/>
        <v>112425.79700000001</v>
      </c>
      <c r="AE10" s="44">
        <f t="shared" si="8"/>
        <v>0</v>
      </c>
      <c r="AF10" s="44">
        <f t="shared" si="8"/>
        <v>29216.571999999996</v>
      </c>
      <c r="AG10" s="44">
        <f t="shared" si="8"/>
        <v>0</v>
      </c>
      <c r="AH10" s="45"/>
    </row>
    <row r="11" spans="1:35" s="46" customFormat="1" ht="41.25" customHeight="1" x14ac:dyDescent="0.25">
      <c r="A11" s="47"/>
      <c r="B11" s="48"/>
      <c r="C11" s="49" t="s">
        <v>31</v>
      </c>
      <c r="D11" s="44">
        <f t="shared" si="5"/>
        <v>16523</v>
      </c>
      <c r="E11" s="44">
        <f>J11+L11+N11+P11+R11</f>
        <v>6523.3040000000001</v>
      </c>
      <c r="F11" s="44">
        <f t="shared" si="6"/>
        <v>2017.433</v>
      </c>
      <c r="G11" s="44">
        <f t="shared" si="7"/>
        <v>2017.433</v>
      </c>
      <c r="H11" s="44">
        <f>IFERROR(G11/D11*100,0)</f>
        <v>12.209846880106518</v>
      </c>
      <c r="I11" s="44">
        <f>IFERROR(G11/E11*100,0)</f>
        <v>30.926551943616303</v>
      </c>
      <c r="J11" s="44">
        <f>J25</f>
        <v>1201.8399999999999</v>
      </c>
      <c r="K11" s="44">
        <f t="shared" ref="K11:AG11" si="9">K25</f>
        <v>164.58699999999999</v>
      </c>
      <c r="L11" s="44">
        <f t="shared" si="9"/>
        <v>1164.48</v>
      </c>
      <c r="M11" s="44">
        <f t="shared" si="9"/>
        <v>290.899</v>
      </c>
      <c r="N11" s="44">
        <f t="shared" si="9"/>
        <v>1512.96</v>
      </c>
      <c r="O11" s="44">
        <f t="shared" si="9"/>
        <v>259.79000000000002</v>
      </c>
      <c r="P11" s="44">
        <f t="shared" si="9"/>
        <v>1387.2760000000001</v>
      </c>
      <c r="Q11" s="44">
        <f t="shared" si="9"/>
        <v>728.81700000000001</v>
      </c>
      <c r="R11" s="44">
        <f t="shared" si="9"/>
        <v>1256.748</v>
      </c>
      <c r="S11" s="44">
        <f t="shared" si="9"/>
        <v>573.34</v>
      </c>
      <c r="T11" s="44">
        <f t="shared" si="9"/>
        <v>1522.373</v>
      </c>
      <c r="U11" s="44">
        <f t="shared" si="9"/>
        <v>0</v>
      </c>
      <c r="V11" s="44">
        <f t="shared" si="9"/>
        <v>1661.884</v>
      </c>
      <c r="W11" s="44">
        <f t="shared" si="9"/>
        <v>0</v>
      </c>
      <c r="X11" s="44">
        <f t="shared" si="9"/>
        <v>1929.9570000000001</v>
      </c>
      <c r="Y11" s="44">
        <f t="shared" si="9"/>
        <v>0</v>
      </c>
      <c r="Z11" s="44">
        <f t="shared" si="9"/>
        <v>1174.876</v>
      </c>
      <c r="AA11" s="44">
        <f t="shared" si="9"/>
        <v>0</v>
      </c>
      <c r="AB11" s="44">
        <f t="shared" si="9"/>
        <v>1279.4939999999999</v>
      </c>
      <c r="AC11" s="44">
        <f t="shared" si="9"/>
        <v>0</v>
      </c>
      <c r="AD11" s="44">
        <f t="shared" si="9"/>
        <v>1256.538</v>
      </c>
      <c r="AE11" s="44">
        <f t="shared" si="9"/>
        <v>0</v>
      </c>
      <c r="AF11" s="44">
        <f t="shared" si="9"/>
        <v>1174.5740000000001</v>
      </c>
      <c r="AG11" s="44">
        <f t="shared" si="9"/>
        <v>0</v>
      </c>
      <c r="AH11" s="45"/>
    </row>
    <row r="12" spans="1:35" s="55" customFormat="1" ht="18.75" customHeight="1" x14ac:dyDescent="0.25">
      <c r="A12" s="50"/>
      <c r="B12" s="51" t="s">
        <v>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54"/>
    </row>
    <row r="13" spans="1:35" s="59" customFormat="1" ht="109.5" customHeight="1" x14ac:dyDescent="0.25">
      <c r="A13" s="56" t="s">
        <v>33</v>
      </c>
      <c r="B13" s="35" t="s">
        <v>34</v>
      </c>
      <c r="C13" s="36" t="s">
        <v>28</v>
      </c>
      <c r="D13" s="37">
        <f>D15+D16+D14</f>
        <v>59670.703000000001</v>
      </c>
      <c r="E13" s="37">
        <f t="shared" ref="E13:AG13" si="10">E15+E16+E14</f>
        <v>23096.468000000001</v>
      </c>
      <c r="F13" s="37">
        <f t="shared" si="10"/>
        <v>22832.856599999999</v>
      </c>
      <c r="G13" s="37">
        <f t="shared" si="10"/>
        <v>22832.856599999999</v>
      </c>
      <c r="H13" s="37">
        <f t="shared" ref="H13:H44" si="11">IFERROR(G13/D13*100,0)</f>
        <v>38.26476889337134</v>
      </c>
      <c r="I13" s="37">
        <f t="shared" ref="I13:I44" si="12">IFERROR(G13/E13*100,0)</f>
        <v>98.858650595407056</v>
      </c>
      <c r="J13" s="37">
        <f t="shared" si="10"/>
        <v>3444.34</v>
      </c>
      <c r="K13" s="37">
        <f t="shared" si="10"/>
        <v>3322.3456000000001</v>
      </c>
      <c r="L13" s="37">
        <f t="shared" si="10"/>
        <v>5022.3339999999998</v>
      </c>
      <c r="M13" s="37">
        <f t="shared" si="10"/>
        <v>4962.57</v>
      </c>
      <c r="N13" s="37">
        <f t="shared" si="10"/>
        <v>4615.8639999999996</v>
      </c>
      <c r="O13" s="37">
        <f t="shared" si="10"/>
        <v>4556.7049999999999</v>
      </c>
      <c r="P13" s="37">
        <f t="shared" si="10"/>
        <v>5074.71</v>
      </c>
      <c r="Q13" s="37">
        <f t="shared" si="10"/>
        <v>5077.518</v>
      </c>
      <c r="R13" s="37">
        <f t="shared" si="10"/>
        <v>4939.22</v>
      </c>
      <c r="S13" s="37">
        <f t="shared" si="10"/>
        <v>4913.7179999999998</v>
      </c>
      <c r="T13" s="37">
        <f t="shared" si="10"/>
        <v>6485.4279999999999</v>
      </c>
      <c r="U13" s="37">
        <f t="shared" si="10"/>
        <v>0</v>
      </c>
      <c r="V13" s="37">
        <f t="shared" si="10"/>
        <v>4927.71</v>
      </c>
      <c r="W13" s="37">
        <f t="shared" si="10"/>
        <v>0</v>
      </c>
      <c r="X13" s="37">
        <f t="shared" si="10"/>
        <v>5121.0910000000003</v>
      </c>
      <c r="Y13" s="37">
        <f t="shared" si="10"/>
        <v>0</v>
      </c>
      <c r="Z13" s="37">
        <f t="shared" si="10"/>
        <v>5099.9530000000004</v>
      </c>
      <c r="AA13" s="37">
        <f t="shared" si="10"/>
        <v>0</v>
      </c>
      <c r="AB13" s="37">
        <f t="shared" si="10"/>
        <v>4939.2190000000001</v>
      </c>
      <c r="AC13" s="37">
        <f t="shared" si="10"/>
        <v>0</v>
      </c>
      <c r="AD13" s="37">
        <f t="shared" si="10"/>
        <v>5100.8959999999997</v>
      </c>
      <c r="AE13" s="37">
        <f t="shared" si="10"/>
        <v>0</v>
      </c>
      <c r="AF13" s="37">
        <f t="shared" si="10"/>
        <v>4899.9380000000001</v>
      </c>
      <c r="AG13" s="37">
        <f t="shared" si="10"/>
        <v>0</v>
      </c>
      <c r="AH13" s="57"/>
      <c r="AI13" s="58"/>
    </row>
    <row r="14" spans="1:35" s="59" customFormat="1" ht="42.75" hidden="1" customHeight="1" x14ac:dyDescent="0.25">
      <c r="A14" s="60"/>
      <c r="B14" s="42"/>
      <c r="C14" s="43" t="s">
        <v>35</v>
      </c>
      <c r="D14" s="44">
        <f>SUM(J14,L14,N14,P14,R14,T14,V14,X14,Z14,AB14,AD14,AF14)</f>
        <v>0</v>
      </c>
      <c r="E14" s="44">
        <f>J14</f>
        <v>0</v>
      </c>
      <c r="F14" s="44">
        <f>G14</f>
        <v>0</v>
      </c>
      <c r="G14" s="44">
        <f>SUM(K14,M14,O14,Q14,S14,U14,W14,Y14,AA14,AC14,AE14,AG14)</f>
        <v>0</v>
      </c>
      <c r="H14" s="44">
        <f t="shared" si="11"/>
        <v>0</v>
      </c>
      <c r="I14" s="44">
        <f t="shared" si="12"/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57"/>
      <c r="AI14" s="58"/>
    </row>
    <row r="15" spans="1:35" s="59" customFormat="1" ht="57" hidden="1" customHeight="1" x14ac:dyDescent="0.25">
      <c r="A15" s="60"/>
      <c r="B15" s="42"/>
      <c r="C15" s="43" t="s">
        <v>29</v>
      </c>
      <c r="D15" s="44">
        <f>SUM(J15,L15,N15,P15,R15,T15,V15,X15,Z15,AB15,AD15,AF15)</f>
        <v>0</v>
      </c>
      <c r="E15" s="44">
        <f>J15</f>
        <v>0</v>
      </c>
      <c r="F15" s="44">
        <f>G15</f>
        <v>0</v>
      </c>
      <c r="G15" s="44">
        <f>SUM(K15,M15,O15,Q15,S15,U15,W15,Y15,AA15,AC15,AE15,AG15)</f>
        <v>0</v>
      </c>
      <c r="H15" s="44">
        <f t="shared" si="11"/>
        <v>0</v>
      </c>
      <c r="I15" s="44">
        <f t="shared" si="12"/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57"/>
      <c r="AI15" s="58"/>
    </row>
    <row r="16" spans="1:35" s="65" customFormat="1" ht="108" customHeight="1" x14ac:dyDescent="0.25">
      <c r="A16" s="62"/>
      <c r="B16" s="48"/>
      <c r="C16" s="43" t="s">
        <v>30</v>
      </c>
      <c r="D16" s="44">
        <f>SUM(J16,L16,N16,P16,R16,T16,V16,X16,Z16,AB16,AD16,AF16)</f>
        <v>59670.703000000001</v>
      </c>
      <c r="E16" s="44">
        <f>J16+L16+N16+P16+R16</f>
        <v>23096.468000000001</v>
      </c>
      <c r="F16" s="44">
        <f>G16</f>
        <v>22832.856599999999</v>
      </c>
      <c r="G16" s="44">
        <f>SUM(K16,M16,O16,Q16,S16,U16,W16,Y16,AA16,AC16,AE16,AG16)</f>
        <v>22832.856599999999</v>
      </c>
      <c r="H16" s="44">
        <f t="shared" si="11"/>
        <v>38.26476889337134</v>
      </c>
      <c r="I16" s="44">
        <f t="shared" si="12"/>
        <v>98.858650595407056</v>
      </c>
      <c r="J16" s="61">
        <v>3444.34</v>
      </c>
      <c r="K16" s="61">
        <v>3322.3456000000001</v>
      </c>
      <c r="L16" s="61">
        <v>5022.3339999999998</v>
      </c>
      <c r="M16" s="61">
        <v>4962.57</v>
      </c>
      <c r="N16" s="61">
        <v>4615.8639999999996</v>
      </c>
      <c r="O16" s="61">
        <v>4556.7049999999999</v>
      </c>
      <c r="P16" s="61">
        <v>5074.71</v>
      </c>
      <c r="Q16" s="61">
        <v>5077.518</v>
      </c>
      <c r="R16" s="61">
        <v>4939.22</v>
      </c>
      <c r="S16" s="61">
        <v>4913.7179999999998</v>
      </c>
      <c r="T16" s="61">
        <v>6485.4279999999999</v>
      </c>
      <c r="U16" s="61">
        <v>0</v>
      </c>
      <c r="V16" s="61">
        <v>4927.71</v>
      </c>
      <c r="W16" s="61">
        <v>0</v>
      </c>
      <c r="X16" s="61">
        <v>5121.0910000000003</v>
      </c>
      <c r="Y16" s="61">
        <v>0</v>
      </c>
      <c r="Z16" s="61">
        <v>5099.9530000000004</v>
      </c>
      <c r="AA16" s="61">
        <v>0</v>
      </c>
      <c r="AB16" s="61">
        <v>4939.2190000000001</v>
      </c>
      <c r="AC16" s="61">
        <v>0</v>
      </c>
      <c r="AD16" s="61">
        <v>5100.8959999999997</v>
      </c>
      <c r="AE16" s="61">
        <v>0</v>
      </c>
      <c r="AF16" s="61">
        <v>4899.9380000000001</v>
      </c>
      <c r="AG16" s="61">
        <v>0</v>
      </c>
      <c r="AH16" s="63"/>
      <c r="AI16" s="64"/>
    </row>
    <row r="17" spans="1:35" s="65" customFormat="1" ht="23.25" customHeight="1" x14ac:dyDescent="0.25">
      <c r="A17" s="66"/>
      <c r="B17" s="67" t="s">
        <v>36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54"/>
      <c r="AI17" s="64"/>
    </row>
    <row r="18" spans="1:35" s="59" customFormat="1" ht="31.5" customHeight="1" x14ac:dyDescent="0.25">
      <c r="A18" s="56" t="s">
        <v>37</v>
      </c>
      <c r="B18" s="35" t="s">
        <v>38</v>
      </c>
      <c r="C18" s="36" t="s">
        <v>28</v>
      </c>
      <c r="D18" s="37">
        <f>D20+D21+D19</f>
        <v>188514.9</v>
      </c>
      <c r="E18" s="37">
        <f t="shared" ref="E18:G18" si="13">E20+E21+E19</f>
        <v>0</v>
      </c>
      <c r="F18" s="37">
        <f t="shared" si="13"/>
        <v>0</v>
      </c>
      <c r="G18" s="37">
        <f t="shared" si="13"/>
        <v>0</v>
      </c>
      <c r="H18" s="37">
        <f t="shared" ref="H18:H21" si="14">IFERROR(G18/D18*100,0)</f>
        <v>0</v>
      </c>
      <c r="I18" s="37">
        <f t="shared" ref="I18:I21" si="15">IFERROR(G18/E18*100,0)</f>
        <v>0</v>
      </c>
      <c r="J18" s="37">
        <f t="shared" ref="J18:AG18" si="16">J20+J21+J19</f>
        <v>0</v>
      </c>
      <c r="K18" s="37">
        <f t="shared" si="16"/>
        <v>0</v>
      </c>
      <c r="L18" s="37">
        <f t="shared" si="16"/>
        <v>0</v>
      </c>
      <c r="M18" s="37">
        <f t="shared" si="16"/>
        <v>0</v>
      </c>
      <c r="N18" s="37">
        <f t="shared" si="16"/>
        <v>0</v>
      </c>
      <c r="O18" s="37">
        <f t="shared" si="16"/>
        <v>0</v>
      </c>
      <c r="P18" s="37">
        <f t="shared" si="16"/>
        <v>0</v>
      </c>
      <c r="Q18" s="37">
        <f t="shared" si="16"/>
        <v>0</v>
      </c>
      <c r="R18" s="37">
        <f t="shared" si="16"/>
        <v>0</v>
      </c>
      <c r="S18" s="37">
        <f t="shared" si="16"/>
        <v>0</v>
      </c>
      <c r="T18" s="37">
        <f t="shared" si="16"/>
        <v>0</v>
      </c>
      <c r="U18" s="37">
        <f t="shared" si="16"/>
        <v>0</v>
      </c>
      <c r="V18" s="37">
        <f t="shared" si="16"/>
        <v>2699.59</v>
      </c>
      <c r="W18" s="37">
        <f t="shared" si="16"/>
        <v>0</v>
      </c>
      <c r="X18" s="37">
        <f t="shared" si="16"/>
        <v>1799.72</v>
      </c>
      <c r="Y18" s="37">
        <f t="shared" si="16"/>
        <v>0</v>
      </c>
      <c r="Z18" s="37">
        <f t="shared" si="16"/>
        <v>1799.72</v>
      </c>
      <c r="AA18" s="37">
        <f t="shared" si="16"/>
        <v>0</v>
      </c>
      <c r="AB18" s="37">
        <f t="shared" si="16"/>
        <v>5109.8500000000004</v>
      </c>
      <c r="AC18" s="37">
        <f t="shared" si="16"/>
        <v>0</v>
      </c>
      <c r="AD18" s="37">
        <f t="shared" si="16"/>
        <v>5399.17</v>
      </c>
      <c r="AE18" s="37">
        <f t="shared" si="16"/>
        <v>0</v>
      </c>
      <c r="AF18" s="37">
        <f t="shared" si="16"/>
        <v>171706.85</v>
      </c>
      <c r="AG18" s="37">
        <f t="shared" si="16"/>
        <v>0</v>
      </c>
      <c r="AH18" s="57"/>
      <c r="AI18" s="58"/>
    </row>
    <row r="19" spans="1:35" s="59" customFormat="1" ht="42.75" hidden="1" customHeight="1" x14ac:dyDescent="0.25">
      <c r="A19" s="60"/>
      <c r="B19" s="42"/>
      <c r="C19" s="43" t="s">
        <v>35</v>
      </c>
      <c r="D19" s="44">
        <f>SUM(J19,L19,N19,P19,R19,T19,V19,X19,Z19,AB19,AD19,AF19)</f>
        <v>0</v>
      </c>
      <c r="E19" s="44">
        <f>J19</f>
        <v>0</v>
      </c>
      <c r="F19" s="44">
        <f>G19</f>
        <v>0</v>
      </c>
      <c r="G19" s="44">
        <f>SUM(K19,M19,O19,Q19,S19,U19,W19,Y19,AA19,AC19,AE19,AG19)</f>
        <v>0</v>
      </c>
      <c r="H19" s="44">
        <f t="shared" si="14"/>
        <v>0</v>
      </c>
      <c r="I19" s="44">
        <f t="shared" si="15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57"/>
      <c r="AI19" s="58"/>
    </row>
    <row r="20" spans="1:35" s="59" customFormat="1" ht="69" customHeight="1" x14ac:dyDescent="0.25">
      <c r="A20" s="60"/>
      <c r="B20" s="42"/>
      <c r="C20" s="43" t="s">
        <v>29</v>
      </c>
      <c r="D20" s="44">
        <f>SUM(J20,L20,N20,P20,R20,T20,V20,X20,Z20,AB20,AD20,AF20)</f>
        <v>161975</v>
      </c>
      <c r="E20" s="44">
        <f>J20+L20+N20+P20+R20</f>
        <v>0</v>
      </c>
      <c r="F20" s="44">
        <f>G20</f>
        <v>0</v>
      </c>
      <c r="G20" s="44">
        <f>SUM(K20,M20,O20,Q20,S20,U20,W20,Y20,AA20,AC20,AE20,AG20)</f>
        <v>0</v>
      </c>
      <c r="H20" s="44">
        <f t="shared" si="14"/>
        <v>0</v>
      </c>
      <c r="I20" s="44">
        <f t="shared" si="15"/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161975</v>
      </c>
      <c r="AG20" s="61">
        <v>0</v>
      </c>
      <c r="AH20" s="57"/>
      <c r="AI20" s="58"/>
    </row>
    <row r="21" spans="1:35" s="65" customFormat="1" ht="115.5" customHeight="1" x14ac:dyDescent="0.25">
      <c r="A21" s="62"/>
      <c r="B21" s="48"/>
      <c r="C21" s="43" t="s">
        <v>30</v>
      </c>
      <c r="D21" s="44">
        <f>SUM(J21,L21,N21,P21,R21,T21,V21,X21,Z21,AB21,AD21,AF21)</f>
        <v>26539.9</v>
      </c>
      <c r="E21" s="44">
        <f>J21+L21+N21+P21+R21</f>
        <v>0</v>
      </c>
      <c r="F21" s="44">
        <f>G21</f>
        <v>0</v>
      </c>
      <c r="G21" s="44">
        <f>SUM(K21,M21,O21,Q21,S21,U21,W21,Y21,AA21,AC21,AE21,AG21)</f>
        <v>0</v>
      </c>
      <c r="H21" s="44">
        <f t="shared" si="14"/>
        <v>0</v>
      </c>
      <c r="I21" s="44">
        <f t="shared" si="15"/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2699.59</v>
      </c>
      <c r="W21" s="61">
        <v>0</v>
      </c>
      <c r="X21" s="61">
        <v>1799.72</v>
      </c>
      <c r="Y21" s="61">
        <v>0</v>
      </c>
      <c r="Z21" s="61">
        <v>1799.72</v>
      </c>
      <c r="AA21" s="61">
        <v>0</v>
      </c>
      <c r="AB21" s="61">
        <v>5109.8500000000004</v>
      </c>
      <c r="AC21" s="61">
        <v>0</v>
      </c>
      <c r="AD21" s="61">
        <v>5399.17</v>
      </c>
      <c r="AE21" s="61">
        <v>0</v>
      </c>
      <c r="AF21" s="61">
        <v>9731.85</v>
      </c>
      <c r="AG21" s="61">
        <v>0</v>
      </c>
      <c r="AH21" s="63"/>
      <c r="AI21" s="64"/>
    </row>
    <row r="22" spans="1:35" s="65" customFormat="1" ht="28.5" customHeight="1" x14ac:dyDescent="0.25">
      <c r="A22" s="70" t="s">
        <v>39</v>
      </c>
      <c r="B22" s="35" t="s">
        <v>40</v>
      </c>
      <c r="C22" s="36" t="s">
        <v>28</v>
      </c>
      <c r="D22" s="37">
        <f>D24+D23+D25</f>
        <v>644485.65300000005</v>
      </c>
      <c r="E22" s="37">
        <f t="shared" ref="E22:G22" si="17">E24+E23+E25</f>
        <v>185183.902</v>
      </c>
      <c r="F22" s="37">
        <f t="shared" si="17"/>
        <v>180540.42099999997</v>
      </c>
      <c r="G22" s="37">
        <f t="shared" si="17"/>
        <v>180540.42099999997</v>
      </c>
      <c r="H22" s="37">
        <f t="shared" si="11"/>
        <v>28.013101635328407</v>
      </c>
      <c r="I22" s="37">
        <f t="shared" si="12"/>
        <v>97.492502885050982</v>
      </c>
      <c r="J22" s="38">
        <f>J24+J23+J25</f>
        <v>27720.603999999999</v>
      </c>
      <c r="K22" s="38">
        <f t="shared" ref="K22:AG22" si="18">K24+K23+K25</f>
        <v>26656.165999999997</v>
      </c>
      <c r="L22" s="38">
        <f t="shared" si="18"/>
        <v>31753.087999999996</v>
      </c>
      <c r="M22" s="38">
        <f t="shared" si="18"/>
        <v>30852.559999999998</v>
      </c>
      <c r="N22" s="38">
        <f t="shared" si="18"/>
        <v>28946.351999999999</v>
      </c>
      <c r="O22" s="38">
        <f t="shared" si="18"/>
        <v>27614.918000000001</v>
      </c>
      <c r="P22" s="38">
        <f t="shared" si="18"/>
        <v>32161.761000000002</v>
      </c>
      <c r="Q22" s="38">
        <f t="shared" si="18"/>
        <v>31485.486999999997</v>
      </c>
      <c r="R22" s="38">
        <f t="shared" si="18"/>
        <v>64602.097000000002</v>
      </c>
      <c r="S22" s="38">
        <f t="shared" si="18"/>
        <v>63931.289999999994</v>
      </c>
      <c r="T22" s="38">
        <f t="shared" si="18"/>
        <v>24043.394</v>
      </c>
      <c r="U22" s="38">
        <f t="shared" si="18"/>
        <v>0</v>
      </c>
      <c r="V22" s="38">
        <f t="shared" si="18"/>
        <v>19959.667999999998</v>
      </c>
      <c r="W22" s="38">
        <f t="shared" si="18"/>
        <v>0</v>
      </c>
      <c r="X22" s="38">
        <f t="shared" si="18"/>
        <v>21642.653999999999</v>
      </c>
      <c r="Y22" s="38">
        <f t="shared" si="18"/>
        <v>0</v>
      </c>
      <c r="Z22" s="38">
        <f t="shared" si="18"/>
        <v>176454.09</v>
      </c>
      <c r="AA22" s="38">
        <f t="shared" si="18"/>
        <v>0</v>
      </c>
      <c r="AB22" s="38">
        <f t="shared" si="18"/>
        <v>100137.231</v>
      </c>
      <c r="AC22" s="38">
        <f t="shared" si="18"/>
        <v>0</v>
      </c>
      <c r="AD22" s="38">
        <f t="shared" si="18"/>
        <v>101968.893</v>
      </c>
      <c r="AE22" s="38">
        <f t="shared" si="18"/>
        <v>0</v>
      </c>
      <c r="AF22" s="38">
        <f t="shared" si="18"/>
        <v>15095.820999999998</v>
      </c>
      <c r="AG22" s="38">
        <f t="shared" si="18"/>
        <v>0</v>
      </c>
      <c r="AH22" s="57"/>
      <c r="AI22" s="64"/>
    </row>
    <row r="23" spans="1:35" s="46" customFormat="1" ht="55.5" customHeight="1" x14ac:dyDescent="0.25">
      <c r="A23" s="71"/>
      <c r="B23" s="42"/>
      <c r="C23" s="43" t="s">
        <v>29</v>
      </c>
      <c r="D23" s="44">
        <f>SUM(J23,L23,N23,P23,R23,T23,V23,X23,Z23,AB23,AD23,AF23)</f>
        <v>26873.4</v>
      </c>
      <c r="E23" s="44">
        <f>J23+L23+N23+P23+R23</f>
        <v>0</v>
      </c>
      <c r="F23" s="44">
        <f>G23</f>
        <v>0</v>
      </c>
      <c r="G23" s="44">
        <f>SUM(K23,M23,O23,Q23,S23,U23,W23,Y23,AA23,AC23,AE23,AG23)</f>
        <v>0</v>
      </c>
      <c r="H23" s="44">
        <f>IFERROR(G23/D23*100,0)</f>
        <v>0</v>
      </c>
      <c r="I23" s="44">
        <f>IFERROR(G23/E23*100,0)</f>
        <v>0</v>
      </c>
      <c r="J23" s="61">
        <f>J39</f>
        <v>0</v>
      </c>
      <c r="K23" s="61">
        <f t="shared" ref="K23:AG23" si="19">K39</f>
        <v>0</v>
      </c>
      <c r="L23" s="61">
        <f t="shared" si="19"/>
        <v>0</v>
      </c>
      <c r="M23" s="61">
        <f t="shared" si="19"/>
        <v>0</v>
      </c>
      <c r="N23" s="61">
        <f t="shared" si="19"/>
        <v>0</v>
      </c>
      <c r="O23" s="61">
        <f t="shared" si="19"/>
        <v>0</v>
      </c>
      <c r="P23" s="61">
        <f t="shared" si="19"/>
        <v>0</v>
      </c>
      <c r="Q23" s="61">
        <f t="shared" si="19"/>
        <v>0</v>
      </c>
      <c r="R23" s="61">
        <f t="shared" si="19"/>
        <v>0</v>
      </c>
      <c r="S23" s="61">
        <f t="shared" si="19"/>
        <v>0</v>
      </c>
      <c r="T23" s="61">
        <f t="shared" si="19"/>
        <v>0</v>
      </c>
      <c r="U23" s="61">
        <f t="shared" si="19"/>
        <v>0</v>
      </c>
      <c r="V23" s="61">
        <f t="shared" si="19"/>
        <v>0</v>
      </c>
      <c r="W23" s="61">
        <f t="shared" si="19"/>
        <v>0</v>
      </c>
      <c r="X23" s="61">
        <f t="shared" si="19"/>
        <v>0</v>
      </c>
      <c r="Y23" s="61">
        <f t="shared" si="19"/>
        <v>0</v>
      </c>
      <c r="Z23" s="61">
        <f t="shared" si="19"/>
        <v>0</v>
      </c>
      <c r="AA23" s="61">
        <f t="shared" si="19"/>
        <v>0</v>
      </c>
      <c r="AB23" s="61">
        <f t="shared" si="19"/>
        <v>26873.4</v>
      </c>
      <c r="AC23" s="61">
        <f t="shared" si="19"/>
        <v>0</v>
      </c>
      <c r="AD23" s="61">
        <f t="shared" si="19"/>
        <v>0</v>
      </c>
      <c r="AE23" s="61">
        <f t="shared" si="19"/>
        <v>0</v>
      </c>
      <c r="AF23" s="61">
        <f t="shared" si="19"/>
        <v>0</v>
      </c>
      <c r="AG23" s="61">
        <f t="shared" si="19"/>
        <v>0</v>
      </c>
      <c r="AH23" s="39"/>
      <c r="AI23" s="72"/>
    </row>
    <row r="24" spans="1:35" s="46" customFormat="1" ht="62.25" customHeight="1" x14ac:dyDescent="0.25">
      <c r="A24" s="71"/>
      <c r="B24" s="42"/>
      <c r="C24" s="43" t="s">
        <v>30</v>
      </c>
      <c r="D24" s="44">
        <f>SUM(J24,L24,N24,P24,R24,T24,V24,X24,Z24,AB24,AD24,AF24)</f>
        <v>601089.25300000003</v>
      </c>
      <c r="E24" s="44">
        <f t="shared" ref="E24:E25" si="20">J24+L24+N24+P24+R24</f>
        <v>178660.598</v>
      </c>
      <c r="F24" s="44">
        <f>G24</f>
        <v>178522.98799999998</v>
      </c>
      <c r="G24" s="44">
        <f>SUM(K24,M24,O24,Q24,S24,U24,W24,Y24,AA24,AC24,AE24,AG24)</f>
        <v>178522.98799999998</v>
      </c>
      <c r="H24" s="44">
        <f>IFERROR(G24/D24*100,0)</f>
        <v>29.699913466927345</v>
      </c>
      <c r="I24" s="44">
        <f>IFERROR(G24/E24*100,0)</f>
        <v>99.922976861411811</v>
      </c>
      <c r="J24" s="61">
        <f>J27+J31+J34+J37+J40</f>
        <v>26518.763999999999</v>
      </c>
      <c r="K24" s="61">
        <f t="shared" ref="K24:AG24" si="21">K27+K31+K34+K37+K40</f>
        <v>26491.578999999998</v>
      </c>
      <c r="L24" s="61">
        <f t="shared" si="21"/>
        <v>30588.607999999997</v>
      </c>
      <c r="M24" s="61">
        <f t="shared" si="21"/>
        <v>30561.660999999996</v>
      </c>
      <c r="N24" s="61">
        <f t="shared" si="21"/>
        <v>27433.392</v>
      </c>
      <c r="O24" s="61">
        <f t="shared" si="21"/>
        <v>27355.128000000001</v>
      </c>
      <c r="P24" s="61">
        <f t="shared" si="21"/>
        <v>30774.485000000001</v>
      </c>
      <c r="Q24" s="61">
        <f t="shared" si="21"/>
        <v>30756.67</v>
      </c>
      <c r="R24" s="61">
        <f t="shared" si="21"/>
        <v>63345.349000000002</v>
      </c>
      <c r="S24" s="61">
        <f t="shared" si="21"/>
        <v>63357.95</v>
      </c>
      <c r="T24" s="61">
        <f t="shared" si="21"/>
        <v>22521.021000000001</v>
      </c>
      <c r="U24" s="61">
        <f t="shared" si="21"/>
        <v>0</v>
      </c>
      <c r="V24" s="61">
        <f t="shared" si="21"/>
        <v>18297.784</v>
      </c>
      <c r="W24" s="61">
        <f t="shared" si="21"/>
        <v>0</v>
      </c>
      <c r="X24" s="61">
        <f t="shared" si="21"/>
        <v>19712.697</v>
      </c>
      <c r="Y24" s="61">
        <f t="shared" si="21"/>
        <v>0</v>
      </c>
      <c r="Z24" s="61">
        <f t="shared" si="21"/>
        <v>175279.21400000001</v>
      </c>
      <c r="AA24" s="61">
        <f t="shared" si="21"/>
        <v>0</v>
      </c>
      <c r="AB24" s="61">
        <f t="shared" si="21"/>
        <v>71984.337</v>
      </c>
      <c r="AC24" s="61">
        <f t="shared" si="21"/>
        <v>0</v>
      </c>
      <c r="AD24" s="61">
        <f t="shared" si="21"/>
        <v>100712.355</v>
      </c>
      <c r="AE24" s="61">
        <f t="shared" si="21"/>
        <v>0</v>
      </c>
      <c r="AF24" s="61">
        <f t="shared" si="21"/>
        <v>13921.246999999998</v>
      </c>
      <c r="AG24" s="61">
        <f t="shared" si="21"/>
        <v>0</v>
      </c>
      <c r="AH24" s="39"/>
      <c r="AI24" s="72"/>
    </row>
    <row r="25" spans="1:35" s="46" customFormat="1" ht="62.25" customHeight="1" x14ac:dyDescent="0.25">
      <c r="A25" s="73"/>
      <c r="B25" s="48"/>
      <c r="C25" s="43" t="s">
        <v>31</v>
      </c>
      <c r="D25" s="44">
        <f>SUM(J25,L25,N25,P25,R25,T25,V25,X25,Z25,AB25,AD25,AF25)</f>
        <v>16523</v>
      </c>
      <c r="E25" s="44">
        <f>J25+L25+N25+P25+R25</f>
        <v>6523.3040000000001</v>
      </c>
      <c r="F25" s="44">
        <f>G25</f>
        <v>2017.433</v>
      </c>
      <c r="G25" s="44">
        <f>SUM(K25,M25,O25,Q25,S25,U25,W25,Y25,AA25,AC25,AE25,AG25)</f>
        <v>2017.433</v>
      </c>
      <c r="H25" s="44">
        <f>IFERROR(G25/D25*100,0)</f>
        <v>12.209846880106518</v>
      </c>
      <c r="I25" s="44">
        <f>IFERROR(G25/E25*100,0)</f>
        <v>30.926551943616303</v>
      </c>
      <c r="J25" s="61">
        <f>J28</f>
        <v>1201.8399999999999</v>
      </c>
      <c r="K25" s="61">
        <f>K28</f>
        <v>164.58699999999999</v>
      </c>
      <c r="L25" s="61">
        <f t="shared" ref="L25:AG25" si="22">L28</f>
        <v>1164.48</v>
      </c>
      <c r="M25" s="61">
        <f t="shared" si="22"/>
        <v>290.899</v>
      </c>
      <c r="N25" s="61">
        <f t="shared" si="22"/>
        <v>1512.96</v>
      </c>
      <c r="O25" s="61">
        <f t="shared" si="22"/>
        <v>259.79000000000002</v>
      </c>
      <c r="P25" s="61">
        <f t="shared" si="22"/>
        <v>1387.2760000000001</v>
      </c>
      <c r="Q25" s="61">
        <f t="shared" si="22"/>
        <v>728.81700000000001</v>
      </c>
      <c r="R25" s="61">
        <f t="shared" si="22"/>
        <v>1256.748</v>
      </c>
      <c r="S25" s="61">
        <f t="shared" si="22"/>
        <v>573.34</v>
      </c>
      <c r="T25" s="61">
        <f t="shared" si="22"/>
        <v>1522.373</v>
      </c>
      <c r="U25" s="61">
        <f t="shared" si="22"/>
        <v>0</v>
      </c>
      <c r="V25" s="61">
        <f t="shared" si="22"/>
        <v>1661.884</v>
      </c>
      <c r="W25" s="61">
        <f t="shared" si="22"/>
        <v>0</v>
      </c>
      <c r="X25" s="61">
        <f t="shared" si="22"/>
        <v>1929.9570000000001</v>
      </c>
      <c r="Y25" s="61">
        <f t="shared" si="22"/>
        <v>0</v>
      </c>
      <c r="Z25" s="61">
        <f t="shared" si="22"/>
        <v>1174.876</v>
      </c>
      <c r="AA25" s="61">
        <f t="shared" si="22"/>
        <v>0</v>
      </c>
      <c r="AB25" s="61">
        <f t="shared" si="22"/>
        <v>1279.4939999999999</v>
      </c>
      <c r="AC25" s="61">
        <f t="shared" si="22"/>
        <v>0</v>
      </c>
      <c r="AD25" s="61">
        <f t="shared" si="22"/>
        <v>1256.538</v>
      </c>
      <c r="AE25" s="61">
        <f t="shared" si="22"/>
        <v>0</v>
      </c>
      <c r="AF25" s="61">
        <f t="shared" si="22"/>
        <v>1174.5740000000001</v>
      </c>
      <c r="AG25" s="61">
        <f t="shared" si="22"/>
        <v>0</v>
      </c>
      <c r="AH25" s="39"/>
      <c r="AI25" s="72"/>
    </row>
    <row r="26" spans="1:35" s="65" customFormat="1" ht="30.75" customHeight="1" x14ac:dyDescent="0.25">
      <c r="A26" s="74" t="s">
        <v>41</v>
      </c>
      <c r="B26" s="75" t="s">
        <v>42</v>
      </c>
      <c r="C26" s="76" t="s">
        <v>28</v>
      </c>
      <c r="D26" s="37">
        <f>D28+D27</f>
        <v>264733.79999999993</v>
      </c>
      <c r="E26" s="37">
        <f t="shared" ref="E26:G26" si="23">E28+E27</f>
        <v>160717.71399999998</v>
      </c>
      <c r="F26" s="37">
        <f t="shared" si="23"/>
        <v>156211.84</v>
      </c>
      <c r="G26" s="37">
        <f t="shared" si="23"/>
        <v>156211.84</v>
      </c>
      <c r="H26" s="77">
        <f t="shared" ref="H26" si="24">IFERROR(G26/D26*100,0)</f>
        <v>59.007138491571546</v>
      </c>
      <c r="I26" s="77">
        <f t="shared" ref="I26" si="25">IFERROR(G26/E26*100,0)</f>
        <v>97.19640487171192</v>
      </c>
      <c r="J26" s="78">
        <f>J28+J27</f>
        <v>27450.583999999999</v>
      </c>
      <c r="K26" s="78">
        <f t="shared" ref="K26:AG26" si="26">K28+K27</f>
        <v>26413.330999999998</v>
      </c>
      <c r="L26" s="78">
        <f t="shared" si="26"/>
        <v>30605.437999999998</v>
      </c>
      <c r="M26" s="78">
        <f t="shared" si="26"/>
        <v>29731.857</v>
      </c>
      <c r="N26" s="78">
        <f t="shared" si="26"/>
        <v>27962.062999999998</v>
      </c>
      <c r="O26" s="78">
        <f t="shared" si="26"/>
        <v>26708.895</v>
      </c>
      <c r="P26" s="78">
        <f t="shared" si="26"/>
        <v>31618.726000000002</v>
      </c>
      <c r="Q26" s="78">
        <f t="shared" si="26"/>
        <v>30960.261999999999</v>
      </c>
      <c r="R26" s="78">
        <f t="shared" si="26"/>
        <v>43080.902999999998</v>
      </c>
      <c r="S26" s="78">
        <f t="shared" si="26"/>
        <v>42397.494999999995</v>
      </c>
      <c r="T26" s="78">
        <f t="shared" si="26"/>
        <v>23203.103999999999</v>
      </c>
      <c r="U26" s="78">
        <f t="shared" si="26"/>
        <v>0</v>
      </c>
      <c r="V26" s="78">
        <f t="shared" si="26"/>
        <v>19067.71</v>
      </c>
      <c r="W26" s="78">
        <f t="shared" si="26"/>
        <v>0</v>
      </c>
      <c r="X26" s="78">
        <f t="shared" si="26"/>
        <v>14946.795</v>
      </c>
      <c r="Y26" s="78">
        <f t="shared" si="26"/>
        <v>0</v>
      </c>
      <c r="Z26" s="78">
        <f t="shared" si="26"/>
        <v>13379.078</v>
      </c>
      <c r="AA26" s="78">
        <f t="shared" si="26"/>
        <v>0</v>
      </c>
      <c r="AB26" s="78">
        <f t="shared" si="26"/>
        <v>12082.642</v>
      </c>
      <c r="AC26" s="78">
        <f t="shared" si="26"/>
        <v>0</v>
      </c>
      <c r="AD26" s="78">
        <f t="shared" si="26"/>
        <v>11461.863000000001</v>
      </c>
      <c r="AE26" s="78">
        <f t="shared" si="26"/>
        <v>0</v>
      </c>
      <c r="AF26" s="78">
        <f t="shared" si="26"/>
        <v>9874.8940000000002</v>
      </c>
      <c r="AG26" s="78">
        <f t="shared" si="26"/>
        <v>0</v>
      </c>
      <c r="AH26" s="57"/>
      <c r="AI26" s="64"/>
    </row>
    <row r="27" spans="1:35" s="65" customFormat="1" ht="54" customHeight="1" x14ac:dyDescent="0.25">
      <c r="A27" s="79"/>
      <c r="B27" s="80"/>
      <c r="C27" s="81" t="s">
        <v>30</v>
      </c>
      <c r="D27" s="44">
        <f>SUM(J27,L27,N27,P27,R27,T27,V27,X27,Z27,AB27,AD27,AF27)</f>
        <v>248210.79999999996</v>
      </c>
      <c r="E27" s="44">
        <f>J27+L27+N27+P27+R27</f>
        <v>154194.40999999997</v>
      </c>
      <c r="F27" s="44">
        <f>G27</f>
        <v>154194.40700000001</v>
      </c>
      <c r="G27" s="44">
        <f>SUM(K27,M27,O27,Q27,S27,U27,W27,Y27,AA27,AC27,AE27,AG27)</f>
        <v>154194.40700000001</v>
      </c>
      <c r="H27" s="82">
        <f>IFERROR(G27/D27*100,0)</f>
        <v>62.122360106812444</v>
      </c>
      <c r="I27" s="82">
        <f>IFERROR(G27/E27*100,0)</f>
        <v>99.999998054404188</v>
      </c>
      <c r="J27" s="83">
        <v>26248.743999999999</v>
      </c>
      <c r="K27" s="83">
        <v>26248.743999999999</v>
      </c>
      <c r="L27" s="83">
        <v>29440.957999999999</v>
      </c>
      <c r="M27" s="83">
        <v>29440.957999999999</v>
      </c>
      <c r="N27" s="83">
        <v>26449.102999999999</v>
      </c>
      <c r="O27" s="83">
        <v>26449.105</v>
      </c>
      <c r="P27" s="83">
        <v>30231.45</v>
      </c>
      <c r="Q27" s="83">
        <v>30231.445</v>
      </c>
      <c r="R27" s="83">
        <v>41824.154999999999</v>
      </c>
      <c r="S27" s="83">
        <v>41824.154999999999</v>
      </c>
      <c r="T27" s="83">
        <v>21680.731</v>
      </c>
      <c r="U27" s="83">
        <v>0</v>
      </c>
      <c r="V27" s="83">
        <v>17405.826000000001</v>
      </c>
      <c r="W27" s="83">
        <v>0</v>
      </c>
      <c r="X27" s="83">
        <v>13016.838</v>
      </c>
      <c r="Y27" s="83">
        <v>0</v>
      </c>
      <c r="Z27" s="83">
        <v>12204.201999999999</v>
      </c>
      <c r="AA27" s="83">
        <v>0</v>
      </c>
      <c r="AB27" s="83">
        <v>10803.147999999999</v>
      </c>
      <c r="AC27" s="83">
        <v>0</v>
      </c>
      <c r="AD27" s="83">
        <v>10205.325000000001</v>
      </c>
      <c r="AE27" s="83">
        <v>0</v>
      </c>
      <c r="AF27" s="83">
        <v>8700.32</v>
      </c>
      <c r="AG27" s="83">
        <v>0</v>
      </c>
      <c r="AH27" s="57"/>
      <c r="AI27" s="64"/>
    </row>
    <row r="28" spans="1:35" s="65" customFormat="1" ht="46.5" customHeight="1" x14ac:dyDescent="0.25">
      <c r="A28" s="84"/>
      <c r="B28" s="80"/>
      <c r="C28" s="81" t="s">
        <v>31</v>
      </c>
      <c r="D28" s="85">
        <f>SUM(J28,L28,N28,P28,R28,T28,V28,X28,Z28,AB28,AD28,AF28)</f>
        <v>16523</v>
      </c>
      <c r="E28" s="44">
        <f>J28+L28+N28+P28+R28</f>
        <v>6523.3040000000001</v>
      </c>
      <c r="F28" s="44">
        <f>G28</f>
        <v>2017.433</v>
      </c>
      <c r="G28" s="44">
        <f>SUM(K28,M28,O28,Q28,S28,U28,W28,Y28,AA28,AC28,AE28,AG28)</f>
        <v>2017.433</v>
      </c>
      <c r="H28" s="82">
        <f>IFERROR(G28/D28*100,0)</f>
        <v>12.209846880106518</v>
      </c>
      <c r="I28" s="82">
        <f>IFERROR(G28/E28*100,0)</f>
        <v>30.926551943616303</v>
      </c>
      <c r="J28" s="83">
        <v>1201.8399999999999</v>
      </c>
      <c r="K28" s="83">
        <v>164.58699999999999</v>
      </c>
      <c r="L28" s="83">
        <v>1164.48</v>
      </c>
      <c r="M28" s="83">
        <v>290.899</v>
      </c>
      <c r="N28" s="83">
        <v>1512.96</v>
      </c>
      <c r="O28" s="83">
        <v>259.79000000000002</v>
      </c>
      <c r="P28" s="83">
        <v>1387.2760000000001</v>
      </c>
      <c r="Q28" s="83">
        <v>728.81700000000001</v>
      </c>
      <c r="R28" s="83">
        <v>1256.748</v>
      </c>
      <c r="S28" s="83">
        <v>573.34</v>
      </c>
      <c r="T28" s="83">
        <v>1522.373</v>
      </c>
      <c r="U28" s="83">
        <v>0</v>
      </c>
      <c r="V28" s="83">
        <v>1661.884</v>
      </c>
      <c r="W28" s="83">
        <v>0</v>
      </c>
      <c r="X28" s="83">
        <v>1929.9570000000001</v>
      </c>
      <c r="Y28" s="83">
        <v>0</v>
      </c>
      <c r="Z28" s="83">
        <v>1174.876</v>
      </c>
      <c r="AA28" s="83">
        <v>0</v>
      </c>
      <c r="AB28" s="83">
        <v>1279.4939999999999</v>
      </c>
      <c r="AC28" s="83">
        <v>0</v>
      </c>
      <c r="AD28" s="83">
        <v>1256.538</v>
      </c>
      <c r="AE28" s="83">
        <v>0</v>
      </c>
      <c r="AF28" s="83">
        <v>1174.5740000000001</v>
      </c>
      <c r="AG28" s="83">
        <v>0</v>
      </c>
      <c r="AH28" s="57"/>
      <c r="AI28" s="64"/>
    </row>
    <row r="29" spans="1:35" s="65" customFormat="1" ht="42.75" customHeight="1" x14ac:dyDescent="0.25">
      <c r="A29" s="84" t="s">
        <v>43</v>
      </c>
      <c r="B29" s="86" t="s">
        <v>44</v>
      </c>
      <c r="C29" s="36" t="s">
        <v>28</v>
      </c>
      <c r="D29" s="37">
        <f>D31+D30</f>
        <v>17462.125</v>
      </c>
      <c r="E29" s="37">
        <f t="shared" ref="E29:G29" si="27">E31+E30</f>
        <v>2379.0639999999999</v>
      </c>
      <c r="F29" s="37">
        <f t="shared" si="27"/>
        <v>2306.4189999999999</v>
      </c>
      <c r="G29" s="37">
        <f t="shared" si="27"/>
        <v>2306.4189999999999</v>
      </c>
      <c r="H29" s="37">
        <f t="shared" ref="H29" si="28">IFERROR(G29/D29*100,0)</f>
        <v>13.20812329541794</v>
      </c>
      <c r="I29" s="37">
        <f t="shared" ref="I29" si="29">IFERROR(G29/E29*100,0)</f>
        <v>96.946488198720175</v>
      </c>
      <c r="J29" s="38">
        <f>J31+J30</f>
        <v>270.02</v>
      </c>
      <c r="K29" s="38">
        <f t="shared" ref="K29:AG29" si="30">K31+K30</f>
        <v>242.83500000000001</v>
      </c>
      <c r="L29" s="38">
        <f t="shared" si="30"/>
        <v>547.88699999999994</v>
      </c>
      <c r="M29" s="38">
        <f t="shared" si="30"/>
        <v>520.94000000000005</v>
      </c>
      <c r="N29" s="38">
        <f t="shared" si="30"/>
        <v>487.613</v>
      </c>
      <c r="O29" s="38">
        <f t="shared" si="30"/>
        <v>474.30399999999997</v>
      </c>
      <c r="P29" s="38">
        <f t="shared" si="30"/>
        <v>543.03499999999997</v>
      </c>
      <c r="Q29" s="38">
        <f t="shared" si="30"/>
        <v>525.22500000000002</v>
      </c>
      <c r="R29" s="38">
        <f t="shared" si="30"/>
        <v>530.50900000000001</v>
      </c>
      <c r="S29" s="38">
        <f t="shared" si="30"/>
        <v>543.11500000000001</v>
      </c>
      <c r="T29" s="38">
        <f t="shared" si="30"/>
        <v>840.29</v>
      </c>
      <c r="U29" s="38">
        <f t="shared" si="30"/>
        <v>0</v>
      </c>
      <c r="V29" s="38">
        <f t="shared" si="30"/>
        <v>891.95799999999997</v>
      </c>
      <c r="W29" s="38">
        <f t="shared" si="30"/>
        <v>0</v>
      </c>
      <c r="X29" s="38">
        <f t="shared" si="30"/>
        <v>1275.6089999999999</v>
      </c>
      <c r="Y29" s="38">
        <f t="shared" si="30"/>
        <v>0</v>
      </c>
      <c r="Z29" s="38">
        <f t="shared" si="30"/>
        <v>1517.66</v>
      </c>
      <c r="AA29" s="38">
        <f t="shared" si="30"/>
        <v>0</v>
      </c>
      <c r="AB29" s="38">
        <f t="shared" si="30"/>
        <v>4384.4740000000002</v>
      </c>
      <c r="AC29" s="38">
        <f t="shared" si="30"/>
        <v>0</v>
      </c>
      <c r="AD29" s="38">
        <f t="shared" si="30"/>
        <v>952.38</v>
      </c>
      <c r="AE29" s="38">
        <f t="shared" si="30"/>
        <v>0</v>
      </c>
      <c r="AF29" s="38">
        <f t="shared" si="30"/>
        <v>5220.6899999999996</v>
      </c>
      <c r="AG29" s="38">
        <f t="shared" si="30"/>
        <v>0</v>
      </c>
      <c r="AH29" s="57"/>
      <c r="AI29" s="64"/>
    </row>
    <row r="30" spans="1:35" s="65" customFormat="1" ht="58.5" hidden="1" customHeight="1" x14ac:dyDescent="0.25">
      <c r="A30" s="84"/>
      <c r="B30" s="87"/>
      <c r="C30" s="43" t="s">
        <v>29</v>
      </c>
      <c r="D30" s="44">
        <f>SUM(J30,L30,N30,P30,R30,T30,V30,X30,Z30,AB30,AD30,AF30)</f>
        <v>0</v>
      </c>
      <c r="E30" s="44">
        <f>J30</f>
        <v>0</v>
      </c>
      <c r="F30" s="44">
        <f>G30</f>
        <v>0</v>
      </c>
      <c r="G30" s="44">
        <f>SUM(K30,M30,O30,Q30,S30,U30,W30,Y30,AA30,AC30,AE30,AG30)</f>
        <v>0</v>
      </c>
      <c r="H30" s="44">
        <f>IFERROR(G30/D30*100,0)</f>
        <v>0</v>
      </c>
      <c r="I30" s="44">
        <f>IFERROR(G30/E30*100,0)</f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57"/>
      <c r="AI30" s="64"/>
    </row>
    <row r="31" spans="1:35" s="65" customFormat="1" ht="42.75" customHeight="1" x14ac:dyDescent="0.25">
      <c r="A31" s="88"/>
      <c r="B31" s="87"/>
      <c r="C31" s="43" t="s">
        <v>30</v>
      </c>
      <c r="D31" s="44">
        <f>SUM(J31,L31,N31,P31,R31,T31,V31,X31,Z31,AB31,AD31,AF31)</f>
        <v>17462.125</v>
      </c>
      <c r="E31" s="44">
        <f>J31+L31+N31+P31+R31</f>
        <v>2379.0639999999999</v>
      </c>
      <c r="F31" s="44">
        <f>G31</f>
        <v>2306.4189999999999</v>
      </c>
      <c r="G31" s="44">
        <f>SUM(K31,M31,O31,Q31,S31,U31,W31,Y31,AA31,AC31,AE31,AG31)</f>
        <v>2306.4189999999999</v>
      </c>
      <c r="H31" s="44">
        <f>IFERROR(G31/D31*100,0)</f>
        <v>13.20812329541794</v>
      </c>
      <c r="I31" s="44">
        <f>IFERROR(G31/E31*100,0)</f>
        <v>96.946488198720175</v>
      </c>
      <c r="J31" s="61">
        <v>270.02</v>
      </c>
      <c r="K31" s="61">
        <v>242.83500000000001</v>
      </c>
      <c r="L31" s="61">
        <v>547.88699999999994</v>
      </c>
      <c r="M31" s="61">
        <v>520.94000000000005</v>
      </c>
      <c r="N31" s="61">
        <v>487.613</v>
      </c>
      <c r="O31" s="61">
        <v>474.30399999999997</v>
      </c>
      <c r="P31" s="61">
        <v>543.03499999999997</v>
      </c>
      <c r="Q31" s="61">
        <v>525.22500000000002</v>
      </c>
      <c r="R31" s="61">
        <v>530.50900000000001</v>
      </c>
      <c r="S31" s="61">
        <v>543.11500000000001</v>
      </c>
      <c r="T31" s="61">
        <v>840.29</v>
      </c>
      <c r="U31" s="61">
        <v>0</v>
      </c>
      <c r="V31" s="61">
        <v>891.95799999999997</v>
      </c>
      <c r="W31" s="61">
        <v>0</v>
      </c>
      <c r="X31" s="61">
        <v>1275.6089999999999</v>
      </c>
      <c r="Y31" s="61">
        <v>0</v>
      </c>
      <c r="Z31" s="61">
        <v>1517.66</v>
      </c>
      <c r="AA31" s="61">
        <v>0</v>
      </c>
      <c r="AB31" s="61">
        <v>4384.4740000000002</v>
      </c>
      <c r="AC31" s="61">
        <v>0</v>
      </c>
      <c r="AD31" s="61">
        <v>952.38</v>
      </c>
      <c r="AE31" s="61">
        <v>0</v>
      </c>
      <c r="AF31" s="61">
        <v>5220.6899999999996</v>
      </c>
      <c r="AG31" s="61">
        <v>0</v>
      </c>
      <c r="AH31" s="57"/>
      <c r="AI31" s="64"/>
    </row>
    <row r="32" spans="1:35" s="65" customFormat="1" ht="38.25" customHeight="1" x14ac:dyDescent="0.25">
      <c r="A32" s="89" t="s">
        <v>45</v>
      </c>
      <c r="B32" s="86" t="s">
        <v>46</v>
      </c>
      <c r="C32" s="36" t="s">
        <v>28</v>
      </c>
      <c r="D32" s="37">
        <f>D34+D33</f>
        <v>9719.7000000000007</v>
      </c>
      <c r="E32" s="37">
        <f t="shared" ref="E32:G32" si="31">E34+E33</f>
        <v>210</v>
      </c>
      <c r="F32" s="37">
        <f t="shared" si="31"/>
        <v>145.04300000000001</v>
      </c>
      <c r="G32" s="37">
        <f t="shared" si="31"/>
        <v>145.04300000000001</v>
      </c>
      <c r="H32" s="37">
        <f t="shared" ref="H32" si="32">IFERROR(G32/D32*100,0)</f>
        <v>1.4922579915017953</v>
      </c>
      <c r="I32" s="37">
        <f t="shared" ref="I32" si="33">IFERROR(G32/E32*100,0)</f>
        <v>69.068095238095239</v>
      </c>
      <c r="J32" s="38">
        <f>J34+J33</f>
        <v>0</v>
      </c>
      <c r="K32" s="38">
        <f t="shared" ref="K32:AG32" si="34">K34+K33</f>
        <v>0</v>
      </c>
      <c r="L32" s="38">
        <f t="shared" si="34"/>
        <v>0</v>
      </c>
      <c r="M32" s="38">
        <f t="shared" si="34"/>
        <v>0</v>
      </c>
      <c r="N32" s="38">
        <f t="shared" si="34"/>
        <v>210</v>
      </c>
      <c r="O32" s="38">
        <f t="shared" si="34"/>
        <v>145.04300000000001</v>
      </c>
      <c r="P32" s="38">
        <f t="shared" si="34"/>
        <v>0</v>
      </c>
      <c r="Q32" s="38">
        <f t="shared" si="34"/>
        <v>0</v>
      </c>
      <c r="R32" s="38">
        <f t="shared" si="34"/>
        <v>0</v>
      </c>
      <c r="S32" s="38">
        <f t="shared" si="34"/>
        <v>0</v>
      </c>
      <c r="T32" s="38">
        <f t="shared" si="34"/>
        <v>0</v>
      </c>
      <c r="U32" s="38">
        <f t="shared" si="34"/>
        <v>0</v>
      </c>
      <c r="V32" s="38">
        <f t="shared" si="34"/>
        <v>0</v>
      </c>
      <c r="W32" s="38">
        <f t="shared" si="34"/>
        <v>0</v>
      </c>
      <c r="X32" s="38">
        <f t="shared" si="34"/>
        <v>0</v>
      </c>
      <c r="Y32" s="38">
        <f t="shared" si="34"/>
        <v>0</v>
      </c>
      <c r="Z32" s="38">
        <f t="shared" si="34"/>
        <v>9509.7000000000007</v>
      </c>
      <c r="AA32" s="38">
        <f t="shared" si="34"/>
        <v>0</v>
      </c>
      <c r="AB32" s="38">
        <f t="shared" si="34"/>
        <v>0</v>
      </c>
      <c r="AC32" s="38">
        <f t="shared" si="34"/>
        <v>0</v>
      </c>
      <c r="AD32" s="38">
        <f t="shared" si="34"/>
        <v>0</v>
      </c>
      <c r="AE32" s="38">
        <f t="shared" si="34"/>
        <v>0</v>
      </c>
      <c r="AF32" s="38">
        <f t="shared" si="34"/>
        <v>0</v>
      </c>
      <c r="AG32" s="38">
        <f t="shared" si="34"/>
        <v>0</v>
      </c>
      <c r="AH32" s="57"/>
      <c r="AI32" s="64"/>
    </row>
    <row r="33" spans="1:35" s="65" customFormat="1" ht="58.5" hidden="1" customHeight="1" x14ac:dyDescent="0.25">
      <c r="A33" s="84"/>
      <c r="B33" s="87"/>
      <c r="C33" s="43" t="s">
        <v>29</v>
      </c>
      <c r="D33" s="44">
        <f>SUM(J33,L33,N33,P33,R33,T33,V33,X33,Z33,AB33,AD33,AF33)</f>
        <v>0</v>
      </c>
      <c r="E33" s="44">
        <f>J33</f>
        <v>0</v>
      </c>
      <c r="F33" s="44">
        <f>G33</f>
        <v>0</v>
      </c>
      <c r="G33" s="44">
        <f>SUM(K33,M33,O33,Q33,S33,U33,W33,Y33,AA33,AC33,AE33,AG33)</f>
        <v>0</v>
      </c>
      <c r="H33" s="44">
        <f>IFERROR(G33/D33*100,0)</f>
        <v>0</v>
      </c>
      <c r="I33" s="44">
        <f>IFERROR(G33/E33*100,0)</f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57"/>
      <c r="AI33" s="64"/>
    </row>
    <row r="34" spans="1:35" s="65" customFormat="1" ht="48.75" customHeight="1" x14ac:dyDescent="0.25">
      <c r="A34" s="88"/>
      <c r="B34" s="87"/>
      <c r="C34" s="43" t="s">
        <v>30</v>
      </c>
      <c r="D34" s="44">
        <f>SUM(J34,L34,N34,P34,R34,T34,V34,X34,Z34,AB34,AD34,AF34)</f>
        <v>9719.7000000000007</v>
      </c>
      <c r="E34" s="44">
        <f>J34+L34+N34+P34+R34</f>
        <v>210</v>
      </c>
      <c r="F34" s="44">
        <f>G34</f>
        <v>145.04300000000001</v>
      </c>
      <c r="G34" s="44">
        <f>SUM(K34,M34,O34,Q34,S34,U34,W34,Y34,AA34,AC34,AE34,AG34)</f>
        <v>145.04300000000001</v>
      </c>
      <c r="H34" s="44">
        <f>IFERROR(G34/D34*100,0)</f>
        <v>1.4922579915017953</v>
      </c>
      <c r="I34" s="44">
        <f>IFERROR(G34/E34*100,0)</f>
        <v>69.068095238095239</v>
      </c>
      <c r="J34" s="61">
        <v>0</v>
      </c>
      <c r="K34" s="61">
        <v>0</v>
      </c>
      <c r="L34" s="61">
        <v>0</v>
      </c>
      <c r="M34" s="61">
        <v>0</v>
      </c>
      <c r="N34" s="61">
        <v>210</v>
      </c>
      <c r="O34" s="61">
        <v>145.04300000000001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9509.7000000000007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57"/>
      <c r="AI34" s="64"/>
    </row>
    <row r="35" spans="1:35" s="65" customFormat="1" ht="48.75" customHeight="1" x14ac:dyDescent="0.25">
      <c r="A35" s="90" t="s">
        <v>47</v>
      </c>
      <c r="B35" s="86" t="s">
        <v>48</v>
      </c>
      <c r="C35" s="36" t="s">
        <v>28</v>
      </c>
      <c r="D35" s="37">
        <f>D37+D36</f>
        <v>106229.3</v>
      </c>
      <c r="E35" s="37">
        <f t="shared" ref="E35:G35" si="35">E37+E36</f>
        <v>0</v>
      </c>
      <c r="F35" s="37">
        <f t="shared" si="35"/>
        <v>0</v>
      </c>
      <c r="G35" s="37">
        <f t="shared" si="35"/>
        <v>0</v>
      </c>
      <c r="H35" s="37">
        <f t="shared" ref="H35" si="36">IFERROR(G35/D35*100,0)</f>
        <v>0</v>
      </c>
      <c r="I35" s="37">
        <f t="shared" ref="I35" si="37">IFERROR(G35/E35*100,0)</f>
        <v>0</v>
      </c>
      <c r="J35" s="38">
        <f>J37+J36</f>
        <v>0</v>
      </c>
      <c r="K35" s="38">
        <f t="shared" ref="K35:AG35" si="38">K37+K36</f>
        <v>0</v>
      </c>
      <c r="L35" s="38">
        <f t="shared" si="38"/>
        <v>0</v>
      </c>
      <c r="M35" s="38">
        <f t="shared" si="38"/>
        <v>0</v>
      </c>
      <c r="N35" s="38">
        <f t="shared" si="38"/>
        <v>0</v>
      </c>
      <c r="O35" s="38">
        <f t="shared" si="38"/>
        <v>0</v>
      </c>
      <c r="P35" s="38">
        <f t="shared" si="38"/>
        <v>0</v>
      </c>
      <c r="Q35" s="38">
        <f t="shared" si="38"/>
        <v>0</v>
      </c>
      <c r="R35" s="38">
        <f t="shared" si="38"/>
        <v>0</v>
      </c>
      <c r="S35" s="38">
        <f t="shared" si="38"/>
        <v>0</v>
      </c>
      <c r="T35" s="38">
        <f t="shared" si="38"/>
        <v>0</v>
      </c>
      <c r="U35" s="38">
        <f t="shared" si="38"/>
        <v>0</v>
      </c>
      <c r="V35" s="38">
        <f t="shared" si="38"/>
        <v>0</v>
      </c>
      <c r="W35" s="38">
        <f t="shared" si="38"/>
        <v>0</v>
      </c>
      <c r="X35" s="38">
        <f t="shared" si="38"/>
        <v>5420.25</v>
      </c>
      <c r="Y35" s="38">
        <f t="shared" si="38"/>
        <v>0</v>
      </c>
      <c r="Z35" s="38">
        <f t="shared" si="38"/>
        <v>0</v>
      </c>
      <c r="AA35" s="38">
        <f t="shared" si="38"/>
        <v>0</v>
      </c>
      <c r="AB35" s="38">
        <f t="shared" si="38"/>
        <v>11643.3</v>
      </c>
      <c r="AC35" s="38">
        <f t="shared" si="38"/>
        <v>0</v>
      </c>
      <c r="AD35" s="38">
        <f t="shared" si="38"/>
        <v>89165.75</v>
      </c>
      <c r="AE35" s="38">
        <f t="shared" si="38"/>
        <v>0</v>
      </c>
      <c r="AF35" s="38">
        <f t="shared" si="38"/>
        <v>0</v>
      </c>
      <c r="AG35" s="38">
        <f t="shared" si="38"/>
        <v>0</v>
      </c>
      <c r="AH35" s="57"/>
      <c r="AI35" s="64"/>
    </row>
    <row r="36" spans="1:35" s="65" customFormat="1" ht="48.75" hidden="1" customHeight="1" x14ac:dyDescent="0.25">
      <c r="A36" s="84"/>
      <c r="B36" s="87"/>
      <c r="C36" s="43" t="s">
        <v>29</v>
      </c>
      <c r="D36" s="44">
        <f>SUM(J36,L36,N36,P36,R36,T36,V36,X36,Z36,AB36,AD36,AF36)</f>
        <v>0</v>
      </c>
      <c r="E36" s="44">
        <f>J36</f>
        <v>0</v>
      </c>
      <c r="F36" s="44">
        <f>G36</f>
        <v>0</v>
      </c>
      <c r="G36" s="44">
        <f>SUM(K36,M36,O36,Q36,S36,U36,W36,Y36,AA36,AC36,AE36,AG36)</f>
        <v>0</v>
      </c>
      <c r="H36" s="44">
        <f>IFERROR(G36/D36*100,0)</f>
        <v>0</v>
      </c>
      <c r="I36" s="44">
        <f>IFERROR(G36/E36*100,0)</f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57"/>
      <c r="AI36" s="64"/>
    </row>
    <row r="37" spans="1:35" s="65" customFormat="1" ht="48.75" customHeight="1" x14ac:dyDescent="0.25">
      <c r="A37" s="88"/>
      <c r="B37" s="87"/>
      <c r="C37" s="43" t="s">
        <v>30</v>
      </c>
      <c r="D37" s="44">
        <f>SUM(J37,L37,N37,P37,R37,T37,V37,X37,Z37,AB37,AD37,AF37)</f>
        <v>106229.3</v>
      </c>
      <c r="E37" s="44">
        <f>J37+L37+N37+P37+R37</f>
        <v>0</v>
      </c>
      <c r="F37" s="44">
        <f>G37</f>
        <v>0</v>
      </c>
      <c r="G37" s="44">
        <f>SUM(K37,M37,O37,Q37,S37,U37,W37,Y37,AA37,AC37,AE37,AG37)</f>
        <v>0</v>
      </c>
      <c r="H37" s="44">
        <f>IFERROR(G37/D37*100,0)</f>
        <v>0</v>
      </c>
      <c r="I37" s="44">
        <f>IFERROR(G37/E37*100,0)</f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5420.25</v>
      </c>
      <c r="Y37" s="61">
        <v>0</v>
      </c>
      <c r="Z37" s="61">
        <v>0</v>
      </c>
      <c r="AA37" s="61">
        <v>0</v>
      </c>
      <c r="AB37" s="61">
        <v>11643.3</v>
      </c>
      <c r="AC37" s="61">
        <v>0</v>
      </c>
      <c r="AD37" s="61">
        <v>89165.75</v>
      </c>
      <c r="AE37" s="61">
        <v>0</v>
      </c>
      <c r="AF37" s="61">
        <v>0</v>
      </c>
      <c r="AG37" s="61">
        <v>0</v>
      </c>
      <c r="AH37" s="57"/>
      <c r="AI37" s="64"/>
    </row>
    <row r="38" spans="1:35" s="65" customFormat="1" ht="48.75" customHeight="1" x14ac:dyDescent="0.25">
      <c r="A38" s="90" t="s">
        <v>49</v>
      </c>
      <c r="B38" s="86" t="s">
        <v>50</v>
      </c>
      <c r="C38" s="36" t="s">
        <v>28</v>
      </c>
      <c r="D38" s="37">
        <f>D40+D39</f>
        <v>246340.728</v>
      </c>
      <c r="E38" s="37">
        <f t="shared" ref="E38:G38" si="39">E40+E39</f>
        <v>21877.124</v>
      </c>
      <c r="F38" s="37">
        <f t="shared" si="39"/>
        <v>21877.118999999999</v>
      </c>
      <c r="G38" s="37">
        <f t="shared" si="39"/>
        <v>21877.118999999999</v>
      </c>
      <c r="H38" s="37">
        <f t="shared" ref="H38" si="40">IFERROR(G38/D38*100,0)</f>
        <v>8.8808371955448635</v>
      </c>
      <c r="I38" s="37">
        <f t="shared" ref="I38" si="41">IFERROR(G38/E38*100,0)</f>
        <v>99.999977145076286</v>
      </c>
      <c r="J38" s="38">
        <f>J40+J39</f>
        <v>0</v>
      </c>
      <c r="K38" s="38">
        <f t="shared" ref="K38:AG38" si="42">K40+K39</f>
        <v>0</v>
      </c>
      <c r="L38" s="38">
        <f t="shared" si="42"/>
        <v>599.76300000000003</v>
      </c>
      <c r="M38" s="38">
        <f t="shared" si="42"/>
        <v>599.76300000000003</v>
      </c>
      <c r="N38" s="38">
        <f t="shared" si="42"/>
        <v>286.67599999999999</v>
      </c>
      <c r="O38" s="38">
        <f t="shared" si="42"/>
        <v>286.67599999999999</v>
      </c>
      <c r="P38" s="38">
        <f t="shared" si="42"/>
        <v>0</v>
      </c>
      <c r="Q38" s="38">
        <f t="shared" si="42"/>
        <v>0</v>
      </c>
      <c r="R38" s="38">
        <f t="shared" si="42"/>
        <v>20990.685000000001</v>
      </c>
      <c r="S38" s="38">
        <f t="shared" si="42"/>
        <v>20990.68</v>
      </c>
      <c r="T38" s="38">
        <f t="shared" si="42"/>
        <v>0</v>
      </c>
      <c r="U38" s="38">
        <f t="shared" si="42"/>
        <v>0</v>
      </c>
      <c r="V38" s="38">
        <f t="shared" si="42"/>
        <v>0</v>
      </c>
      <c r="W38" s="38">
        <f t="shared" si="42"/>
        <v>0</v>
      </c>
      <c r="X38" s="38">
        <f t="shared" si="42"/>
        <v>0</v>
      </c>
      <c r="Y38" s="38">
        <f t="shared" si="42"/>
        <v>0</v>
      </c>
      <c r="Z38" s="38">
        <f t="shared" si="42"/>
        <v>152047.652</v>
      </c>
      <c r="AA38" s="38">
        <f t="shared" si="42"/>
        <v>0</v>
      </c>
      <c r="AB38" s="38">
        <f t="shared" si="42"/>
        <v>72026.815000000002</v>
      </c>
      <c r="AC38" s="38">
        <f t="shared" si="42"/>
        <v>0</v>
      </c>
      <c r="AD38" s="38">
        <f t="shared" si="42"/>
        <v>388.9</v>
      </c>
      <c r="AE38" s="38">
        <f t="shared" si="42"/>
        <v>0</v>
      </c>
      <c r="AF38" s="38">
        <f t="shared" si="42"/>
        <v>0.23699999999999999</v>
      </c>
      <c r="AG38" s="38">
        <f t="shared" si="42"/>
        <v>0</v>
      </c>
      <c r="AH38" s="57"/>
      <c r="AI38" s="64"/>
    </row>
    <row r="39" spans="1:35" s="65" customFormat="1" ht="54.75" customHeight="1" x14ac:dyDescent="0.25">
      <c r="A39" s="84"/>
      <c r="B39" s="87"/>
      <c r="C39" s="43" t="s">
        <v>29</v>
      </c>
      <c r="D39" s="44">
        <f>SUM(J39,L39,N39,P39,R39,T39,V39,X39,Z39,AB39,AD39,AF39)</f>
        <v>26873.4</v>
      </c>
      <c r="E39" s="44">
        <f>J39+L39+N39+P39+R39</f>
        <v>0</v>
      </c>
      <c r="F39" s="44">
        <f>G39</f>
        <v>0</v>
      </c>
      <c r="G39" s="44">
        <f>SUM(K39,M39,O39,Q39,S39,U39,W39,Y39,AA39,AC39,AE39,AG39)</f>
        <v>0</v>
      </c>
      <c r="H39" s="44">
        <f>IFERROR(G39/D39*100,0)</f>
        <v>0</v>
      </c>
      <c r="I39" s="44">
        <f>IFERROR(G39/E39*100,0)</f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26873.4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57"/>
      <c r="AI39" s="64"/>
    </row>
    <row r="40" spans="1:35" s="65" customFormat="1" ht="48.75" customHeight="1" x14ac:dyDescent="0.25">
      <c r="A40" s="88"/>
      <c r="B40" s="87"/>
      <c r="C40" s="43" t="s">
        <v>30</v>
      </c>
      <c r="D40" s="44">
        <f>SUM(J40,L40,N40,P40,R40,T40,V40,X40,Z40,AB40,AD40,AF40)</f>
        <v>219467.32800000001</v>
      </c>
      <c r="E40" s="44">
        <f>J40+L40+N40+P40+R40</f>
        <v>21877.124</v>
      </c>
      <c r="F40" s="44">
        <f>G40</f>
        <v>21877.118999999999</v>
      </c>
      <c r="G40" s="44">
        <f>SUM(K40,M40,O40,Q40,S40,U40,W40,Y40,AA40,AC40,AE40,AG40)</f>
        <v>21877.118999999999</v>
      </c>
      <c r="H40" s="44">
        <f>IFERROR(G40/D40*100,0)</f>
        <v>9.9682805633829918</v>
      </c>
      <c r="I40" s="44">
        <f>IFERROR(G40/E40*100,0)</f>
        <v>99.999977145076286</v>
      </c>
      <c r="J40" s="61">
        <v>0</v>
      </c>
      <c r="K40" s="61">
        <v>0</v>
      </c>
      <c r="L40" s="61">
        <v>599.76300000000003</v>
      </c>
      <c r="M40" s="61">
        <v>599.76300000000003</v>
      </c>
      <c r="N40" s="61">
        <v>286.67599999999999</v>
      </c>
      <c r="O40" s="61">
        <v>286.67599999999999</v>
      </c>
      <c r="P40" s="61">
        <v>0</v>
      </c>
      <c r="Q40" s="61">
        <v>0</v>
      </c>
      <c r="R40" s="61">
        <v>20990.685000000001</v>
      </c>
      <c r="S40" s="61">
        <v>20990.68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152047.652</v>
      </c>
      <c r="AA40" s="61">
        <v>0</v>
      </c>
      <c r="AB40" s="61">
        <v>45153.415000000001</v>
      </c>
      <c r="AC40" s="61">
        <v>0</v>
      </c>
      <c r="AD40" s="61">
        <v>388.9</v>
      </c>
      <c r="AE40" s="61">
        <v>0</v>
      </c>
      <c r="AF40" s="61">
        <v>0.23699999999999999</v>
      </c>
      <c r="AG40" s="61">
        <v>0</v>
      </c>
      <c r="AH40" s="57"/>
      <c r="AI40" s="64"/>
    </row>
    <row r="41" spans="1:35" s="65" customFormat="1" ht="25.5" customHeight="1" x14ac:dyDescent="0.25">
      <c r="A41" s="66"/>
      <c r="B41" s="67" t="s">
        <v>51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91"/>
      <c r="AI41" s="64"/>
    </row>
    <row r="42" spans="1:35" s="65" customFormat="1" ht="44.25" customHeight="1" x14ac:dyDescent="0.25">
      <c r="A42" s="70" t="s">
        <v>52</v>
      </c>
      <c r="B42" s="35" t="s">
        <v>53</v>
      </c>
      <c r="C42" s="36" t="s">
        <v>28</v>
      </c>
      <c r="D42" s="37">
        <f>SUM(J42,L42,N42,P42,R42,T42,V42,X42,Z42,AB42,AD42,AF42)</f>
        <v>6707.6810000000005</v>
      </c>
      <c r="E42" s="37">
        <f>E43+E44</f>
        <v>2676.4669999999996</v>
      </c>
      <c r="F42" s="37">
        <f>F43+F44</f>
        <v>1990.0410000000002</v>
      </c>
      <c r="G42" s="37">
        <f>G43+G44</f>
        <v>1990.0410000000002</v>
      </c>
      <c r="H42" s="37">
        <f t="shared" si="11"/>
        <v>29.668092445064097</v>
      </c>
      <c r="I42" s="37">
        <f t="shared" si="12"/>
        <v>74.353279902199446</v>
      </c>
      <c r="J42" s="38">
        <f>J43+J44</f>
        <v>299.541</v>
      </c>
      <c r="K42" s="38">
        <f t="shared" ref="K42:AG42" si="43">K43+K44</f>
        <v>288.42899999999997</v>
      </c>
      <c r="L42" s="38">
        <f t="shared" si="43"/>
        <v>952.96</v>
      </c>
      <c r="M42" s="38">
        <f t="shared" si="43"/>
        <v>433.97899999999998</v>
      </c>
      <c r="N42" s="38">
        <f t="shared" si="43"/>
        <v>436.34500000000003</v>
      </c>
      <c r="O42" s="38">
        <f t="shared" si="43"/>
        <v>421.34300000000002</v>
      </c>
      <c r="P42" s="38">
        <f t="shared" si="43"/>
        <v>556.76</v>
      </c>
      <c r="Q42" s="38">
        <f t="shared" si="43"/>
        <v>425.43</v>
      </c>
      <c r="R42" s="38">
        <f t="shared" si="43"/>
        <v>430.86099999999999</v>
      </c>
      <c r="S42" s="38">
        <f t="shared" si="43"/>
        <v>420.86</v>
      </c>
      <c r="T42" s="38">
        <f t="shared" si="43"/>
        <v>430.86</v>
      </c>
      <c r="U42" s="38">
        <f t="shared" si="43"/>
        <v>0</v>
      </c>
      <c r="V42" s="38">
        <f t="shared" si="43"/>
        <v>430.86</v>
      </c>
      <c r="W42" s="38">
        <f t="shared" si="43"/>
        <v>0</v>
      </c>
      <c r="X42" s="38">
        <f t="shared" si="43"/>
        <v>430.86</v>
      </c>
      <c r="Y42" s="38">
        <f t="shared" si="43"/>
        <v>0</v>
      </c>
      <c r="Z42" s="38">
        <f t="shared" si="43"/>
        <v>430.86099999999999</v>
      </c>
      <c r="AA42" s="38">
        <f t="shared" si="43"/>
        <v>0</v>
      </c>
      <c r="AB42" s="38">
        <f t="shared" si="43"/>
        <v>430.86</v>
      </c>
      <c r="AC42" s="38">
        <f t="shared" si="43"/>
        <v>0</v>
      </c>
      <c r="AD42" s="38">
        <f t="shared" si="43"/>
        <v>1213.376</v>
      </c>
      <c r="AE42" s="38">
        <f t="shared" si="43"/>
        <v>0</v>
      </c>
      <c r="AF42" s="38">
        <f t="shared" si="43"/>
        <v>663.53700000000003</v>
      </c>
      <c r="AG42" s="38">
        <f t="shared" si="43"/>
        <v>0</v>
      </c>
      <c r="AH42" s="57"/>
      <c r="AI42" s="64"/>
    </row>
    <row r="43" spans="1:35" s="65" customFormat="1" ht="49.5" hidden="1" customHeight="1" x14ac:dyDescent="0.25">
      <c r="A43" s="71"/>
      <c r="B43" s="42"/>
      <c r="C43" s="43" t="s">
        <v>35</v>
      </c>
      <c r="D43" s="44">
        <f>SUM(J43,L43,N43,P43,R43,T43,V43,X43,Z43,AB43,AD43,AF43)</f>
        <v>0</v>
      </c>
      <c r="E43" s="44">
        <f>J43</f>
        <v>0</v>
      </c>
      <c r="F43" s="44">
        <f>G43</f>
        <v>0</v>
      </c>
      <c r="G43" s="44">
        <f>SUM(K43,M43,O43,Q43,S43,U43,W43,Y43,AA43,AC43,AE43,AG43)</f>
        <v>0</v>
      </c>
      <c r="H43" s="44">
        <f t="shared" si="11"/>
        <v>0</v>
      </c>
      <c r="I43" s="44">
        <f t="shared" si="12"/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57"/>
      <c r="AI43" s="64"/>
    </row>
    <row r="44" spans="1:35" s="65" customFormat="1" ht="66.75" customHeight="1" x14ac:dyDescent="0.25">
      <c r="A44" s="73"/>
      <c r="B44" s="48"/>
      <c r="C44" s="43" t="s">
        <v>30</v>
      </c>
      <c r="D44" s="44">
        <f>SUM(J44,L44,N44,P44,R44,T44,V44,X44,Z44,AB44,AD44,AF44)</f>
        <v>6707.6810000000005</v>
      </c>
      <c r="E44" s="44">
        <f>J44+L44+N44+P44+R44</f>
        <v>2676.4669999999996</v>
      </c>
      <c r="F44" s="44">
        <f>G44</f>
        <v>1990.0410000000002</v>
      </c>
      <c r="G44" s="44">
        <f>SUM(K44,M44,O44,Q44,S44,U44,W44,Y44,AA44,AC44,AE44,AG44)</f>
        <v>1990.0410000000002</v>
      </c>
      <c r="H44" s="44">
        <f t="shared" si="11"/>
        <v>29.668092445064097</v>
      </c>
      <c r="I44" s="44">
        <f t="shared" si="12"/>
        <v>74.353279902199446</v>
      </c>
      <c r="J44" s="61">
        <v>299.541</v>
      </c>
      <c r="K44" s="61">
        <v>288.42899999999997</v>
      </c>
      <c r="L44" s="61">
        <v>952.96</v>
      </c>
      <c r="M44" s="61">
        <v>433.97899999999998</v>
      </c>
      <c r="N44" s="61">
        <v>436.34500000000003</v>
      </c>
      <c r="O44" s="61">
        <v>421.34300000000002</v>
      </c>
      <c r="P44" s="61">
        <v>556.76</v>
      </c>
      <c r="Q44" s="61">
        <v>425.43</v>
      </c>
      <c r="R44" s="61">
        <v>430.86099999999999</v>
      </c>
      <c r="S44" s="61">
        <v>420.86</v>
      </c>
      <c r="T44" s="61">
        <v>430.86</v>
      </c>
      <c r="U44" s="61">
        <v>0</v>
      </c>
      <c r="V44" s="61">
        <v>430.86</v>
      </c>
      <c r="W44" s="61">
        <v>0</v>
      </c>
      <c r="X44" s="61">
        <v>430.86</v>
      </c>
      <c r="Y44" s="61">
        <v>0</v>
      </c>
      <c r="Z44" s="61">
        <v>430.86099999999999</v>
      </c>
      <c r="AA44" s="61">
        <v>0</v>
      </c>
      <c r="AB44" s="61">
        <v>430.86</v>
      </c>
      <c r="AC44" s="61">
        <v>0</v>
      </c>
      <c r="AD44" s="61">
        <v>1213.376</v>
      </c>
      <c r="AE44" s="61">
        <v>0</v>
      </c>
      <c r="AF44" s="61">
        <v>663.53700000000003</v>
      </c>
      <c r="AG44" s="61">
        <v>0</v>
      </c>
      <c r="AH44" s="57"/>
      <c r="AI44" s="64"/>
    </row>
    <row r="45" spans="1:35" x14ac:dyDescent="0.25">
      <c r="B45" s="93"/>
      <c r="C45" s="94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</row>
  </sheetData>
  <mergeCells count="46">
    <mergeCell ref="A38:A40"/>
    <mergeCell ref="B38:B40"/>
    <mergeCell ref="B41:AG41"/>
    <mergeCell ref="A42:A44"/>
    <mergeCell ref="B42:B44"/>
    <mergeCell ref="A29:A31"/>
    <mergeCell ref="B29:B31"/>
    <mergeCell ref="A32:A34"/>
    <mergeCell ref="B32:B34"/>
    <mergeCell ref="A35:A37"/>
    <mergeCell ref="B35:B37"/>
    <mergeCell ref="B17:AG17"/>
    <mergeCell ref="A18:A21"/>
    <mergeCell ref="B18:B21"/>
    <mergeCell ref="A22:A25"/>
    <mergeCell ref="B22:B25"/>
    <mergeCell ref="A26:A28"/>
    <mergeCell ref="B26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 РТС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2025-09-17T07:14:01Z</dcterms:created>
  <dcterms:modified xsi:type="dcterms:W3CDTF">2025-09-17T07:14:20Z</dcterms:modified>
</cp:coreProperties>
</file>