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65.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73.xml" ContentType="application/vnd.openxmlformats-officedocument.spreadsheetml.revisionLog+xml"/>
  <Override PartName="/xl/revisions/revisionLog68.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102.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101.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10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70.xml" ContentType="application/vnd.openxmlformats-officedocument.spreadsheetml.revisionLog+xml"/>
  <Override PartName="/xl/revisions/revisionLog61.xml" ContentType="application/vnd.openxmlformats-officedocument.spreadsheetml.revisionLog+xml"/>
  <Override PartName="/xl/revisions/revisionLog69.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рт\"/>
    </mc:Choice>
  </mc:AlternateContent>
  <bookViews>
    <workbookView xWindow="0" yWindow="0" windowWidth="28800" windowHeight="114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r:id="rId18"/>
    <sheet name="аврпва"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 name="Подворчан Оксана - Личное представление" guid="{60A1F930-4BEC-460A-8E14-01E47F6DD055}" mergeInterval="0" personalView="1" maximized="1" xWindow="-4" yWindow="-4" windowWidth="1928" windowHeight="1038" activeSheetId="16"/>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Хазиева Татьяна Михайловна - Личное представление" guid="{EA46B61D-849C-4795-A4FF-F8F1740022EB}" mergeInterval="0" personalView="1" xWindow="884" yWindow="88" windowWidth="979" windowHeight="844" activeSheetId="10"/>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Игошкина Марина Юрьевна - Личное представление" guid="{5DF2C78B-5EE4-439D-8D72-8D3A913B65F9}" mergeInterval="0" personalView="1" maximized="1" xWindow="-8" yWindow="-8" windowWidth="1936" windowHeight="1096" activeSheetId="19"/>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Цыганкова Ирина Анатольевна - Личное представление" guid="{AFADB96A-0516-43C1-9F1B-0604F3CAC04A}" mergeInterval="0" personalView="1" maximized="1" xWindow="-8" yWindow="-8" windowWidth="2576" windowHeight="1408"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2" l="1"/>
  <c r="E15" i="12" l="1"/>
  <c r="E9" i="12"/>
  <c r="E12" i="12"/>
  <c r="I27" i="18" l="1"/>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AJ44" i="6" l="1"/>
  <c r="AJ23" i="6"/>
  <c r="AJ19" i="6"/>
  <c r="AJ28" i="6" l="1"/>
  <c r="AJ24" i="6"/>
  <c r="AJ30" i="6"/>
  <c r="AJ35" i="6"/>
  <c r="AJ18" i="6"/>
  <c r="AJ22" i="6"/>
  <c r="AJ27" i="6"/>
  <c r="AJ32" i="6"/>
  <c r="AJ43" i="6"/>
  <c r="AJ47" i="6"/>
  <c r="AJ34" i="6"/>
  <c r="AJ49" i="6"/>
  <c r="AJ48" i="6"/>
  <c r="AJ9" i="6"/>
  <c r="AJ20" i="6"/>
  <c r="AJ26" i="6"/>
  <c r="AJ31" i="6"/>
  <c r="AJ45" i="6"/>
  <c r="AJ16"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O20" i="18" l="1"/>
  <c r="G21" i="18"/>
  <c r="I23" i="18"/>
  <c r="H23" i="18"/>
  <c r="AJ11" i="6"/>
  <c r="AJ21" i="6"/>
  <c r="AJ15" i="6"/>
  <c r="AJ46" i="6"/>
  <c r="AJ39" i="6"/>
  <c r="AJ33" i="6"/>
  <c r="AJ25" i="6"/>
  <c r="AJ17" i="6"/>
  <c r="AJ41" i="6"/>
  <c r="AJ29" i="6"/>
  <c r="AJ14" i="6"/>
  <c r="AJ40" i="6"/>
  <c r="AJ42" i="6"/>
  <c r="D29" i="18"/>
  <c r="D20" i="18"/>
  <c r="K9" i="18"/>
  <c r="S9" i="18"/>
  <c r="S8" i="18" s="1"/>
  <c r="AA9" i="18"/>
  <c r="AA8" i="18" s="1"/>
  <c r="G12" i="18"/>
  <c r="AD11" i="18"/>
  <c r="N20" i="18"/>
  <c r="N29" i="18"/>
  <c r="E9" i="18"/>
  <c r="E8" i="18" s="1"/>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22" i="18" l="1"/>
  <c r="H22" i="18"/>
  <c r="H21" i="18"/>
  <c r="I21" i="18"/>
  <c r="F21" i="18"/>
  <c r="F20" i="18" s="1"/>
  <c r="G20" i="18"/>
  <c r="AJ10" i="6"/>
  <c r="AJ38" i="6"/>
  <c r="AJ13" i="6"/>
  <c r="G9" i="18"/>
  <c r="K8" i="18"/>
  <c r="D9" i="18"/>
  <c r="D8" i="18" s="1"/>
  <c r="G11" i="18"/>
  <c r="F12" i="18"/>
  <c r="F11" i="18" s="1"/>
  <c r="I9" i="18" l="1"/>
  <c r="H9" i="18"/>
  <c r="I20" i="18"/>
  <c r="H20" i="18"/>
  <c r="AJ8" i="6"/>
  <c r="I11" i="18"/>
  <c r="H11" i="18"/>
  <c r="G8" i="18"/>
  <c r="F9" i="18"/>
  <c r="F8" i="18" s="1"/>
  <c r="I8" i="18" l="1"/>
  <c r="H8" i="18"/>
  <c r="L9" i="12" l="1"/>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O8" i="12" l="1"/>
  <c r="G9" i="12"/>
  <c r="I9" i="12" s="1"/>
  <c r="T8" i="12"/>
  <c r="D10" i="12"/>
  <c r="N8" i="12"/>
  <c r="AE8" i="12"/>
  <c r="R8" i="12"/>
  <c r="S8" i="12"/>
  <c r="G10" i="12"/>
  <c r="D9" i="12"/>
  <c r="I15" i="12"/>
  <c r="I13" i="12"/>
  <c r="H14" i="12"/>
  <c r="F13" i="12"/>
  <c r="F9" i="12" s="1"/>
  <c r="F15" i="12"/>
  <c r="H13" i="12"/>
  <c r="H15" i="12"/>
  <c r="D8" i="12" l="1"/>
  <c r="H9" i="12"/>
  <c r="I10" i="12"/>
  <c r="H10" i="12"/>
  <c r="F14" i="12"/>
  <c r="F10" i="12"/>
  <c r="F12" i="12"/>
  <c r="G8" i="12"/>
  <c r="E8" i="12"/>
  <c r="I14" i="12"/>
  <c r="H12" i="12"/>
  <c r="I12" i="12"/>
  <c r="F8" i="12" l="1"/>
  <c r="H8" i="12"/>
  <c r="I8" i="12"/>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<sst xmlns="http://schemas.openxmlformats.org/spreadsheetml/2006/main" count="156" uniqueCount="56">
  <si>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</si>
  <si>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</si>
  <si>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</si>
  <si>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</si>
  <si>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</si>
  <si>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</si>
  <si>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</si>
  <si>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</si>
  <si>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</si>
  <si>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</si>
  <si>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</si>
  <si>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</si>
  <si>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</si>
  <si>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</si>
  <si>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</si>
  <si>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</si>
  <si>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</si>
  <si>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</si>
  <si>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</si>
  <si>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</si>
  <si>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</si>
  <si>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</si>
  <si>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</si>
  <si>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</si>
  <si>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</si>
  <si>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</si>
  <si>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</si>
  <si>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</si>
  <si>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</si>
  <si>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</si>
  <si>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 xml:space="preserve"> 1.1</t>
  </si>
  <si>
    <t xml:space="preserve"> 2.1</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</si>
  <si>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</si>
  <si>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</si>
  <si>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</si>
  <si>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</si>
  <si>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 xml:space="preserve"> 3.1</t>
  </si>
  <si>
    <t>1.</t>
  </si>
  <si>
    <t>2.</t>
  </si>
  <si>
    <t>2.1.</t>
  </si>
  <si>
    <t>3.</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</si>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</sst>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54">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0" fontId="2" fillId="19" borderId="0" xfId="1" applyFont="1" applyFill="1" applyAlignment="1" applyProtection="1">
      <alignment vertical="center" wrapText="1"/>
    </xf>
    <xf numFmtId="49" fontId="13" fillId="19" borderId="9" xfId="1" applyNumberFormat="1" applyFont="1" applyFill="1" applyBorder="1" applyAlignment="1" applyProtection="1">
      <alignment horizontal="center" vertical="center" wrapText="1"/>
    </xf>
    <xf numFmtId="165" fontId="3" fillId="19" borderId="9" xfId="1" applyNumberFormat="1" applyFont="1" applyFill="1" applyBorder="1" applyAlignment="1" applyProtection="1">
      <alignment horizontal="center" vertical="center" wrapText="1"/>
    </xf>
    <xf numFmtId="166" fontId="13" fillId="19" borderId="9" xfId="1" applyNumberFormat="1" applyFont="1" applyFill="1" applyBorder="1" applyAlignment="1" applyProtection="1">
      <alignment horizontal="center" vertical="center"/>
      <protection locked="0"/>
    </xf>
    <xf numFmtId="166" fontId="13" fillId="19" borderId="9" xfId="1" applyNumberFormat="1" applyFont="1" applyFill="1" applyBorder="1" applyAlignment="1" applyProtection="1">
      <alignment horizontal="center" vertical="center"/>
    </xf>
    <xf numFmtId="166" fontId="3" fillId="19" borderId="9" xfId="1" applyNumberFormat="1" applyFont="1" applyFill="1" applyBorder="1" applyAlignment="1" applyProtection="1">
      <alignment horizontal="center" vertical="center"/>
      <protection locked="0"/>
    </xf>
    <xf numFmtId="0" fontId="10" fillId="19" borderId="0" xfId="1" applyFont="1" applyFill="1" applyProtection="1"/>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1" fillId="0" borderId="5" xfId="1" applyFont="1" applyBorder="1" applyAlignment="1" applyProtection="1">
      <alignment horizontal="center" vertical="center"/>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8" xfId="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8" fillId="0" borderId="9" xfId="1" applyFont="1" applyFill="1" applyBorder="1" applyAlignment="1" applyProtection="1">
      <alignment horizontal="right" vertical="center" wrapText="1"/>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3" fillId="0" borderId="8" xfId="1" applyFont="1" applyBorder="1" applyAlignment="1" applyProtection="1">
      <alignment horizontal="righ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3" fillId="0" borderId="5" xfId="1" applyFont="1" applyFill="1" applyBorder="1" applyAlignment="1" applyProtection="1">
      <alignment horizontal="left" vertical="center" wrapText="1"/>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2" fillId="0" borderId="8" xfId="0" applyFont="1" applyFill="1" applyBorder="1" applyAlignment="1">
      <alignment horizontal="right" vertical="center" wrapText="1"/>
    </xf>
    <xf numFmtId="0" fontId="12" fillId="0" borderId="8" xfId="0" applyFont="1" applyBorder="1" applyAlignment="1">
      <alignment horizontal="center" vertical="center"/>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12" fillId="0" borderId="8" xfId="0" applyFont="1" applyFill="1" applyBorder="1" applyAlignment="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17" fontId="3" fillId="0" borderId="2" xfId="1" applyNumberFormat="1" applyFont="1" applyBorder="1" applyAlignment="1" applyProtection="1">
      <alignment horizontal="center" vertical="center"/>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5.xml"/><Relationship Id="rId109" Type="http://schemas.openxmlformats.org/officeDocument/2006/relationships/revisionLog" Target="revisionLog7.xml"/><Relationship Id="rId112" Type="http://schemas.openxmlformats.org/officeDocument/2006/relationships/revisionLog" Target="revisionLog10.xml"/><Relationship Id="rId104" Type="http://schemas.openxmlformats.org/officeDocument/2006/relationships/revisionLog" Target="revisionLog2.xml"/><Relationship Id="rId167" Type="http://schemas.openxmlformats.org/officeDocument/2006/relationships/revisionLog" Target="revisionLog65.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59" Type="http://schemas.openxmlformats.org/officeDocument/2006/relationships/revisionLog" Target="revisionLog57.xml"/><Relationship Id="rId175" Type="http://schemas.openxmlformats.org/officeDocument/2006/relationships/revisionLog" Target="revisionLog73.xml"/><Relationship Id="rId170" Type="http://schemas.openxmlformats.org/officeDocument/2006/relationships/revisionLog" Target="revisionLog68.xml"/><Relationship Id="rId162" Type="http://schemas.openxmlformats.org/officeDocument/2006/relationships/revisionLog" Target="revisionLog60.xml"/><Relationship Id="rId107" Type="http://schemas.openxmlformats.org/officeDocument/2006/relationships/revisionLog" Target="revisionLog5.xml"/><Relationship Id="rId102" Type="http://schemas.openxmlformats.org/officeDocument/2006/relationships/revisionLog" Target="revisionLog102.xml"/><Relationship Id="rId115" Type="http://schemas.openxmlformats.org/officeDocument/2006/relationships/revisionLog" Target="revisionLog13.xml"/><Relationship Id="rId110" Type="http://schemas.openxmlformats.org/officeDocument/2006/relationships/revisionLog" Target="revisionLog8.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44" Type="http://schemas.openxmlformats.org/officeDocument/2006/relationships/revisionLog" Target="revisionLog42.xml"/><Relationship Id="rId149" Type="http://schemas.openxmlformats.org/officeDocument/2006/relationships/revisionLog" Target="revisionLog47.xml"/><Relationship Id="rId157" Type="http://schemas.openxmlformats.org/officeDocument/2006/relationships/revisionLog" Target="revisionLog55.xml"/><Relationship Id="rId165" Type="http://schemas.openxmlformats.org/officeDocument/2006/relationships/revisionLog" Target="revisionLog63.xml"/><Relationship Id="rId173" Type="http://schemas.openxmlformats.org/officeDocument/2006/relationships/revisionLog" Target="revisionLog71.xml"/><Relationship Id="rId152" Type="http://schemas.openxmlformats.org/officeDocument/2006/relationships/revisionLog" Target="revisionLog50.xml"/><Relationship Id="rId160" Type="http://schemas.openxmlformats.org/officeDocument/2006/relationships/revisionLog" Target="revisionLog58.xml"/><Relationship Id="rId114" Type="http://schemas.openxmlformats.org/officeDocument/2006/relationships/revisionLog" Target="revisionLog12.xml"/><Relationship Id="rId106" Type="http://schemas.openxmlformats.org/officeDocument/2006/relationships/revisionLog" Target="revisionLog4.xml"/><Relationship Id="rId119" Type="http://schemas.openxmlformats.org/officeDocument/2006/relationships/revisionLog" Target="revisionLog17.xml"/><Relationship Id="rId127" Type="http://schemas.openxmlformats.org/officeDocument/2006/relationships/revisionLog" Target="revisionLog25.xml"/><Relationship Id="rId101" Type="http://schemas.openxmlformats.org/officeDocument/2006/relationships/revisionLog" Target="revisionLog101.xml"/><Relationship Id="rId164" Type="http://schemas.openxmlformats.org/officeDocument/2006/relationships/revisionLog" Target="revisionLog62.xml"/><Relationship Id="rId169" Type="http://schemas.openxmlformats.org/officeDocument/2006/relationships/revisionLog" Target="revisionLog67.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56" Type="http://schemas.openxmlformats.org/officeDocument/2006/relationships/revisionLog" Target="revisionLog54.xml"/><Relationship Id="rId177" Type="http://schemas.openxmlformats.org/officeDocument/2006/relationships/revisionLog" Target="revisionLog75.xml"/><Relationship Id="rId100" Type="http://schemas.openxmlformats.org/officeDocument/2006/relationships/revisionLog" Target="revisionLog100.xml"/><Relationship Id="rId113" Type="http://schemas.openxmlformats.org/officeDocument/2006/relationships/revisionLog" Target="revisionLog11.xml"/><Relationship Id="rId118" Type="http://schemas.openxmlformats.org/officeDocument/2006/relationships/revisionLog" Target="revisionLog16.xml"/><Relationship Id="rId105" Type="http://schemas.openxmlformats.org/officeDocument/2006/relationships/revisionLog" Target="revisionLog3.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47" Type="http://schemas.openxmlformats.org/officeDocument/2006/relationships/revisionLog" Target="revisionLog45.xml"/><Relationship Id="rId168" Type="http://schemas.openxmlformats.org/officeDocument/2006/relationships/revisionLog" Target="revisionLog66.xml"/><Relationship Id="rId172" Type="http://schemas.openxmlformats.org/officeDocument/2006/relationships/revisionLog" Target="revisionLog70.xml"/><Relationship Id="rId163" Type="http://schemas.openxmlformats.org/officeDocument/2006/relationships/revisionLog" Target="revisionLog61.xml"/><Relationship Id="rId171" Type="http://schemas.openxmlformats.org/officeDocument/2006/relationships/revisionLog" Target="revisionLog69.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76" Type="http://schemas.openxmlformats.org/officeDocument/2006/relationships/revisionLog" Target="revisionLog74.xml"/><Relationship Id="rId116" Type="http://schemas.openxmlformats.org/officeDocument/2006/relationships/revisionLog" Target="revisionLog14.xml"/><Relationship Id="rId103" Type="http://schemas.openxmlformats.org/officeDocument/2006/relationships/revisionLog" Target="revisionLog1.xml"/><Relationship Id="rId108" Type="http://schemas.openxmlformats.org/officeDocument/2006/relationships/revisionLog" Target="revisionLog6.xml"/><Relationship Id="rId124" Type="http://schemas.openxmlformats.org/officeDocument/2006/relationships/revisionLog" Target="revisionLog22.xml"/><Relationship Id="rId129" Type="http://schemas.openxmlformats.org/officeDocument/2006/relationships/revisionLog" Target="revisionLog27.xml"/><Relationship Id="rId137" Type="http://schemas.openxmlformats.org/officeDocument/2006/relationships/revisionLog" Target="revisionLog35.xml"/><Relationship Id="rId158" Type="http://schemas.openxmlformats.org/officeDocument/2006/relationships/revisionLog" Target="revisionLog56.xml"/><Relationship Id="rId111" Type="http://schemas.openxmlformats.org/officeDocument/2006/relationships/revisionLog" Target="revisionLog9.xml"/><Relationship Id="rId166" Type="http://schemas.openxmlformats.org/officeDocument/2006/relationships/revisionLog" Target="revisionLog64.xml"/><Relationship Id="rId174" Type="http://schemas.openxmlformats.org/officeDocument/2006/relationships/revisionLog" Target="revisionLog72.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 Id="rId153" Type="http://schemas.openxmlformats.org/officeDocument/2006/relationships/revisionLog" Target="revisionLog51.xml"/><Relationship Id="rId161" Type="http://schemas.openxmlformats.org/officeDocument/2006/relationships/revisionLog" Target="revisionLog5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E8C20A3-9EA6-44ED-9581-D8A4E2B54414}" diskRevisions="1" revisionId="22232" version="3">
  <header guid="{65A7671F-4719-4FDC-9149-0DA6E393C0A8}" dateTime="2025-04-24T17:48:28" maxSheetId="21" userName="Митина Екатерина Сергеевна" r:id="rId100" minRId="1358" maxRId="13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667386D-D252-47C0-B0D0-70539F0C0922}" dateTime="2025-04-24T17:50:17" maxSheetId="21" userName="Митина Екатерина Сергеевна" r:id="rId101" minRId="13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0D4B46D-9B4D-4776-9C93-C5ADA748A269}" dateTime="2025-04-24T17:50:37" maxSheetId="21" userName="Митина Екатерина Сергеевна" r:id="rId102" minRId="13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E713C2-916F-4BD7-A961-C32CE23431C8}" dateTime="2025-05-05T14:16:25" maxSheetId="21" userName="Зарбалиева Оксана Валерьевна" r:id="rId103" minRId="1376" maxRId="13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C35709-F3D4-4D78-A178-0845712707E8}" dateTime="2025-05-05T14:45:10" maxSheetId="21" userName="Чекменева Наталья Валерьевна" r:id="rId104" minRId="1384" maxRId="13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7CA19F7-D069-4418-A80C-3033BB3E6CFF}" dateTime="2025-05-05T16:41:14" maxSheetId="21" userName="Мягкова Оксана Викторовна" r:id="rId105" minRId="1394" maxRId="14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E17B0A-846D-404E-A555-AD9E13BF58DA}" dateTime="2025-05-06T09:18:13" maxSheetId="21" userName="Мягкова Оксана Викторовна" r:id="rId106" minRId="1415" maxRId="1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C42D1E-01DF-4AEA-AA92-529B652D9334}" dateTime="2025-05-06T09:40:53" maxSheetId="21" userName="Мягкова Оксана Викторовна" r:id="rId107" minRId="14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176BCD7-29D7-4114-B00F-1262422F10E7}" dateTime="2025-05-06T12:03:21" maxSheetId="21" userName="Васильева Мария Сергеевна" r:id="rId108" minRId="1430" maxRId="14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ED9589A-8A13-4E71-9323-E140C06F46BE}" dateTime="2025-05-06T12:27:26" maxSheetId="21" userName="Васильева Мария Сергеевна" r:id="rId109" minRId="1442" maxRId="14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77C967B-7393-479F-81DB-90A82B7F9D41}" dateTime="2025-05-06T14:43:17" maxSheetId="21" userName="Васильева Мария Сергеевна" r:id="rId110" minRId="1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814C15-2A23-48B1-BA44-BA61FA3F06D7}" dateTime="2025-05-06T14:51:26" maxSheetId="21" userName="Васильева Мария Сергеевна" r:id="rId111" minRId="1475" maxRId="147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FB3FDE-77A8-4FDE-B972-F3692B371CD4}" dateTime="2025-05-06T15:13:44" maxSheetId="21" userName="Степаненко Наталья Алексеевна" r:id="rId112" minRId="1477" maxRId="14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A85CD5-8EDC-49D3-863E-BBAEAB6154D3}" dateTime="2025-05-06T16:00:12" maxSheetId="21" userName="Васильева Мария Сергеевна" r:id="rId113" minRId="1494" maxRId="14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F551ED-A144-4BE5-97E3-11B6B8012E31}" dateTime="2025-05-06T16:16:03" maxSheetId="21" userName="Васильева Мария Сергеевна" r:id="rId1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8BFAE06-A7AE-4CBD-AC48-E6EBB0CBE9D9}" dateTime="2025-05-06T16:25:50" maxSheetId="21" userName="Васильева Мария Сергеевна" r:id="rId1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0D8F71D-8F30-4BDF-81D1-5D7599C119FC}" dateTime="2025-05-07T08:29:10" maxSheetId="21" userName="Шамерзоева Татьяна Федоровна" r:id="rId116" minRId="1496" maxRId="15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E1624A-9D49-4304-AC68-CF16A3F40F10}" dateTime="2025-05-07T16:57:43" maxSheetId="21" userName="Осинцева Татьяна Николаевна" r:id="rId117" minRId="1510" maxRId="15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2CEBE-7712-43C6-A931-8E65DF87B68A}" dateTime="2025-05-20T10:38:51" maxSheetId="21" userName="Хазиева Татьяна Михайловна" r:id="rId160" minRId="2014" maxRId="20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22745-8F51-4987-9426-0861D5E9D0F0}" dateTime="2025-05-20T10:40:32" maxSheetId="21" userName="Хазиева Татьяна Михайловна" r:id="rId161" minRId="2027" maxRId="2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AE0D9B-E812-4944-8479-3220691125B7}" dateTime="2025-05-21T15:20:43" maxSheetId="21" userName="Подворчан Оксана" r:id="rId162" minRId="2029" maxRId="20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F7D693-D288-463A-8816-42CB659696D8}" dateTime="2025-05-21T15:57:12" maxSheetId="21" userName="Подворчан Оксана" r:id="rId163" minRId="2064" maxRId="2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CDAC2-CD03-4849-84FB-A3762AB3E836}" dateTime="2025-05-21T16:10:27" maxSheetId="21" userName="Подворчан Оксана" r:id="rId164" minRId="2103" maxRId="2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462BB0-699A-4A84-BC74-7D07CE32F426}" dateTime="2025-05-21T16:58:12" maxSheetId="21" userName="Подворчан Оксана" r:id="rId165" minRId="21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C28A2-DC38-4E80-A487-ED1CCD97C025}" dateTime="2025-05-21T17:05:37" maxSheetId="21" userName="Подворчан Оксана" r:id="rId166" minRId="2112" maxRId="2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03ABE3-AB34-4464-941C-8D678F92FF33}" dateTime="2025-05-21T17:50:44" maxSheetId="21" userName="Подворчан Оксана" r:id="rId167" minRId="2127" maxRId="2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58603-6051-4DD6-92CA-BF10A93C4DD4}" dateTime="2025-05-21T18:08:09" maxSheetId="21" userName="Подворчан Оксана" r:id="rId168" minRId="2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5BC6CA-EA07-4207-965D-B354A3887042}" dateTime="2025-05-22T09:38:10" maxSheetId="21" userName="Подворчан Оксана" r:id="rId169" minRId="2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C339CE-8F0B-4163-BAC7-6BD57014B77C}" dateTime="2025-05-22T09:43:37" maxSheetId="21" userName="Подворчан Оксана" r:id="rId170" min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59AA5E-F76A-4943-806C-9316E25E3B6E}" dateTime="2025-05-22T09:47:43" maxSheetId="21" userName="Подворчан Оксана" r:id="rId171" minRId="2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1A453E-17F2-47B2-BDCB-CB600CBFBFD3}" dateTime="2025-05-22T09:49:11" maxSheetId="21" userName="Подворчан Оксана" r:id="rId172" minRId="2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39F8FE-8C2C-451B-99AA-44A7FBCE28CB}" dateTime="2025-05-22T12:01:15" maxSheetId="21" userName="Подворчан Оксана" r:id="rId173" minRId="2145" maxRId="21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8A24AA-69BC-41AE-8F65-371AD2C15D6E}" dateTime="2025-05-23T17:46:19" maxSheetId="21" userName="Лукманова Эльвира Наильевна" r:id="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4317D0-7468-423D-AFA7-FBCF8C570684}" dateTime="2025-05-23T17:50:38" maxSheetId="21" userName="Лукманова Эльвира Наильевна" r:id="rId175" minRId="2159" maxRId="222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B8E7DFE-30AB-4C1A-B994-40D518CC35A7}" dateTime="2025-05-23T17:51:41" maxSheetId="21" userName="Лукманова Эльвира Наильевна" r:id="rId176" minRId="222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E8C20A3-9EA6-44ED-9581-D8A4E2B54414}" dateTime="2025-05-23T17:53:15" maxSheetId="21" userName="Лукманова Эльвира Наильевна" r:id="rId177" minRId="22223" maxRId="2222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5" numFmtId="4">
    <oc r="P14">
      <v>5047.8</v>
    </oc>
    <nc r="P14">
      <v>5336.32</v>
    </nc>
  </rcc>
  <rcc rId="1377" sId="15" numFmtId="4">
    <oc r="Q14">
      <v>0</v>
    </oc>
    <nc r="Q14">
      <v>4872.3999999999996</v>
    </nc>
  </rcc>
  <rcc rId="1378" sId="15" numFmtId="4">
    <oc r="AF14">
      <v>6601.15</v>
    </oc>
    <nc r="AF14">
      <v>6312.63</v>
    </nc>
  </rcc>
  <rcc rId="1379" sId="15">
    <oc r="E14">
      <f>J14+L14+N14</f>
    </oc>
    <nc r="E14">
      <f>J14+L14+N14+P14</f>
    </nc>
  </rcc>
  <rcc rId="1380" sId="15">
    <oc r="E12">
      <f>J12</f>
    </oc>
    <nc r="E12">
      <f>J12+L12+N12+P12</f>
    </nc>
  </rcc>
  <rcc rId="1381" sId="15" numFmtId="19">
    <oc r="E6">
      <v>45748</v>
    </oc>
    <nc r="E6">
      <v>45778</v>
    </nc>
  </rcc>
  <rcc rId="1382" sId="15" numFmtId="19">
    <oc r="F6">
      <v>45748</v>
    </oc>
    <nc r="F6">
      <v>45778</v>
    </nc>
  </rcc>
  <rcc rId="1383" sId="15" numFmtId="19">
    <oc r="G6">
      <v>45689</v>
    </oc>
    <nc r="G6">
      <v>45778</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7" sId="9">
    <oc r="H15">
      <f>IFERROR(G15/D15*100,0)</f>
    </oc>
    <nc r="H15">
      <f>IFERROR(G15/D15*100,0)</f>
    </nc>
  </rcc>
  <rcc rId="1478" sId="9">
    <oc r="I16">
      <f>IFERROR(G16/E16*100,0)</f>
    </oc>
    <nc r="I16">
      <f>IFERROR(G16/E16*100,0)</f>
    </nc>
  </rcc>
  <rcc rId="1479" sId="9">
    <oc r="E15">
      <f>J15</f>
    </oc>
    <nc r="E15">
      <f>J15++L15+N15+P15</f>
    </nc>
  </rcc>
  <rcc rId="1480" sId="9" numFmtId="4">
    <oc r="E16">
      <v>2235.88</v>
    </oc>
    <nc r="E16">
      <f>J16++L16+N16+P16</f>
    </nc>
  </rcc>
  <rcc rId="1481" sId="9">
    <oc r="H13">
      <f>IFERROR(G13/D13*100,0)</f>
    </oc>
    <nc r="H13">
      <f>IFERROR(G13/D13*100,0)</f>
    </nc>
  </rcc>
  <rcc rId="1482" sId="9">
    <oc r="I13">
      <f>IFERROR(G13/E13*100,0)</f>
    </oc>
    <nc r="I13">
      <f>IFERROR(G13/E13*100,0)</f>
    </nc>
  </rcc>
  <rcc rId="1483" sId="9">
    <nc r="AI15">
      <f>E16-G16</f>
    </nc>
  </rcc>
  <rcc rId="1484" sId="9" odxf="1" dxf="1">
    <nc r="AI16">
      <f>E17-G17</f>
    </nc>
    <odxf>
      <font>
        <b val="0"/>
        <sz val="16"/>
        <color auto="1"/>
      </font>
    </odxf>
    <ndxf>
      <font>
        <b/>
        <sz val="16"/>
        <color auto="1"/>
      </font>
    </ndxf>
  </rcc>
  <rcc rId="1485" sId="9" odxf="1" dxf="1">
    <nc r="AI17">
      <f>E18-G18</f>
    </nc>
    <odxf>
      <font>
        <b val="0"/>
        <sz val="16"/>
        <color auto="1"/>
      </font>
    </odxf>
    <ndxf>
      <font>
        <b/>
        <sz val="16"/>
        <color auto="1"/>
      </font>
    </ndxf>
  </rcc>
  <rcc rId="1486" sId="9" odxf="1" dxf="1">
    <nc r="AI18">
      <f>E19-G19</f>
    </nc>
    <odxf>
      <font>
        <b val="0"/>
        <sz val="16"/>
        <color auto="1"/>
      </font>
    </odxf>
    <ndxf>
      <font>
        <b/>
        <sz val="16"/>
        <color auto="1"/>
      </font>
    </ndxf>
  </rcc>
  <rfmt sheetId="9" sqref="AI19" start="0" length="0">
    <dxf>
      <font>
        <b/>
        <sz val="16"/>
        <color auto="1"/>
      </font>
    </dxf>
  </rfmt>
  <rcc rId="1487" sId="9" odxf="1" dxf="1">
    <nc r="AI20">
      <f>E21-G21</f>
    </nc>
    <odxf>
      <font>
        <b val="0"/>
        <sz val="16"/>
        <color auto="1"/>
      </font>
    </odxf>
    <ndxf>
      <font>
        <b/>
        <sz val="16"/>
        <color auto="1"/>
      </font>
    </ndxf>
  </rcc>
  <rcc rId="1488" sId="9" odxf="1" dxf="1">
    <nc r="AI21">
      <f>E22-G22</f>
    </nc>
    <odxf>
      <font>
        <b val="0"/>
        <sz val="16"/>
        <color auto="1"/>
      </font>
    </odxf>
    <ndxf>
      <font>
        <b/>
        <sz val="16"/>
        <color auto="1"/>
      </font>
    </ndxf>
  </rcc>
  <rcc rId="1489" sId="9" odxf="1" dxf="1">
    <nc r="AI22">
      <f>E23-G23</f>
    </nc>
    <odxf>
      <font>
        <b val="0"/>
        <sz val="16"/>
        <color auto="1"/>
      </font>
    </odxf>
    <ndxf>
      <font>
        <b/>
        <sz val="16"/>
        <color auto="1"/>
      </font>
    </ndxf>
  </rcc>
  <rcc rId="1490" sId="9" odxf="1" dxf="1">
    <nc r="AI23">
      <f>E24-G24</f>
    </nc>
    <odxf>
      <font>
        <b val="0"/>
        <sz val="16"/>
        <color auto="1"/>
      </font>
    </odxf>
    <ndxf>
      <font>
        <b/>
        <sz val="16"/>
        <color auto="1"/>
      </font>
    </ndxf>
  </rcc>
  <rcc rId="1491" sId="9">
    <nc r="AI19">
      <f>E20-G20</f>
    </nc>
  </rcc>
  <rcc rId="1492" sId="9" numFmtId="4">
    <oc r="G16">
      <v>2235.88</v>
    </oc>
    <nc r="G16">
      <f>SUM(K16,M16,O16,Q16,S16,U16,W16,Y16,AA16,AC16,AE16,AG16)</f>
    </nc>
  </rcc>
  <rcc rId="1493" sId="9">
    <oc r="G11">
      <f>K11+M11+O11+Q11+S11+U11+W11+Y11+AA11+AC11+AE11+AG11</f>
    </oc>
    <nc r="G11">
      <f>K11+M11+O11+Q11+S11+U11+W11+Y11+AA11+AC11+AE11+AG11</f>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8" sId="13">
    <oc r="E19">
      <f>J19+L19</f>
    </oc>
    <nc r="E19">
      <f>J19+L19+N19</f>
    </nc>
  </rcc>
  <rcc rId="1359" sId="13">
    <oc r="E17">
      <f>J17+L17</f>
    </oc>
    <nc r="E17">
      <f>J17+L17+N17</f>
    </nc>
  </rcc>
  <rcc rId="1360" sId="13">
    <oc r="E15">
      <f>J15+L15</f>
    </oc>
    <nc r="E15">
      <f>J15+L15+N15</f>
    </nc>
  </rcc>
  <rcc rId="1361" sId="13">
    <oc r="E12">
      <f>J12+L12</f>
    </oc>
    <nc r="E12">
      <f>J12+L12+N12</f>
    </nc>
  </rcc>
  <rcc rId="1362" sId="13" numFmtId="4">
    <oc r="O17">
      <v>0</v>
    </oc>
    <nc r="O17">
      <v>1895.7860000000001</v>
    </nc>
  </rcc>
  <rcc rId="1363" sId="13" numFmtId="4">
    <oc r="O19">
      <v>0</v>
    </oc>
    <nc r="O19">
      <v>528.66399999999999</v>
    </nc>
  </rcc>
  <rcc rId="1364" sId="13" numFmtId="19">
    <oc r="E6">
      <v>45717</v>
    </oc>
    <nc r="E6">
      <v>45748</v>
    </nc>
  </rcc>
  <rcc rId="1365" sId="13" numFmtId="19">
    <oc r="F6">
      <v>45717</v>
    </oc>
    <nc r="F6">
      <v>45748</v>
    </nc>
  </rcc>
  <rcc rId="1366" sId="13" numFmtId="19">
    <oc r="G6">
      <v>45717</v>
    </oc>
    <nc r="G6">
      <v>45748</v>
    </nc>
  </rcc>
  <rcv guid="{21E1D423-7B38-4272-8354-09B4DB62C9EB}" action="delete"/>
  <rdn rId="0" localSheetId="1" customView="1" name="Z_21E1D423_7B38_4272_8354_09B4DB62C9EB_.wvu.Rows" hidden="1" oldHidden="1">
    <formula>'1. РО'!$28:$28,'1. РО'!$32:$32,'1. РО'!$52:$52,'1. РО'!$59:$59,'1. РО'!$71:$71,'1. РО'!$75:$75</formula>
    <oldFormula>'1. РО'!$28:$28,'1. РО'!$32:$32,'1. РО'!$52:$52,'1. РО'!$59:$59,'1. РО'!$71:$71,'1. РО'!$75:$75</oldFormula>
  </rdn>
  <rdn rId="0" localSheetId="4" customView="1" name="Z_21E1D423_7B38_4272_8354_09B4DB62C9EB_.wvu.Rows" hidden="1" oldHidden="1">
    <formula>'4. КП'!$23:$23,'4. КП'!$27:$27,'4. КП'!$68:$68,'4. КП'!$75:$75,'4. КП'!$83:$83,'4. КП'!$87:$88,'4. КП'!$91:$91,'4. КП'!$93:$93</formula>
    <oldFormula>'4. КП'!$23:$23,'4. КП'!$27:$27,'4. КП'!$68:$68,'4. КП'!$75:$75,'4. КП'!$83:$83,'4. КП'!$87:$88,'4. КП'!$91:$91,'4. КП'!$93:$93</oldFormula>
  </rdn>
  <rdn rId="0" localSheetId="5" customView="1" name="Z_21E1D423_7B38_4272_8354_09B4DB62C9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1E1D423_7B38_4272_8354_09B4DB62C9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1E1D423_7B38_4272_8354_09B4DB62C9EB_.wvu.Rows" hidden="1" oldHidden="1">
    <formula>'9. РЖКК'!$14:$14,'9. РЖКК'!$28:$28</formula>
    <oldFormula>'9. РЖКК'!$14:$14,'9. РЖКК'!$28:$28</oldFormula>
  </rdn>
  <rdn rId="0" localSheetId="14" customView="1" name="Z_21E1D423_7B38_4272_8354_09B4DB62C9EB_.wvu.Rows" hidden="1" oldHidden="1">
    <formula>'14. РТС'!$14:$15,'14. РТС'!$19:$19,'14. РТС'!$30:$30,'14. РТС'!$33:$33,'14. РТС'!$36:$36,'14. РТС'!$43:$43</formula>
    <oldFormula>'14. РТС'!$14:$15,'14. РТС'!$19:$19,'14. РТС'!$30:$30,'14. РТС'!$33:$33,'14. РТС'!$36:$36,'14. РТС'!$43:$43</oldFormula>
  </rdn>
  <rdn rId="0" localSheetId="20" customView="1" name="Z_21E1D423_7B38_4272_8354_09B4DB62C9EB_.wvu.Rows" hidden="1" oldHidden="1">
    <formula>'20. МСП'!$19:$19</formula>
    <oldFormula>'20. МСП'!$19:$19</oldFormula>
  </rdn>
  <rcv guid="{21E1D423-7B38-4272-8354-09B4DB62C9EB}"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3">
    <nc r="AH12" t="inlineStr">
      <is>
        <t xml:space="preserve">Оплата произведена в начале апреля 2025 года (учитывая фактичечские сроки поступления статистической информации). </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5" sId="13">
    <oc r="AH14" t="inlineStr">
      <is>
        <t>Экономия на оплату труда и начисления на нее сложилась  в связи с наличем вакансий и больничных листов.</t>
      </is>
    </oc>
    <nc r="AH14" t="inlineStr">
      <is>
        <t>Экономия на оплату труда и начисления на нее сложилась  в связи с наличем больничных листов.</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solid">
          <bgColor rgb="FFFFFF00"/>
        </patternFill>
      </fill>
    </dxf>
  </rfmt>
  <rfmt sheetId="9" sqref="D22">
    <dxf>
      <fill>
        <patternFill patternType="solid">
          <bgColor rgb="FFFFFF00"/>
        </patternFill>
      </fill>
    </dxf>
  </rfmt>
  <rfmt sheetId="9" sqref="L22">
    <dxf>
      <fill>
        <patternFill patternType="solid">
          <bgColor rgb="FFFFFF00"/>
        </patternFill>
      </fill>
    </dxf>
  </rfmt>
  <rcc rId="1494" sId="9" numFmtId="4">
    <oc r="D21">
      <f>D22</f>
    </oc>
    <nc r="D21">
      <v>119452.97</v>
    </nc>
  </rcc>
  <rcc rId="1495" sId="9" numFmtId="4">
    <oc r="AF22">
      <f>7827.968+100000</f>
    </oc>
    <nc r="AF22">
      <v>119247.97</v>
    </nc>
  </rcc>
  <rfmt sheetId="9" sqref="D22">
    <dxf>
      <fill>
        <patternFill patternType="none">
          <bgColor auto="1"/>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L22">
    <dxf>
      <fill>
        <patternFill patternType="none">
          <bgColor auto="1"/>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AH17">
    <dxf>
      <fill>
        <patternFill patternType="none">
          <bgColor auto="1"/>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6" sId="7" numFmtId="19">
    <oc r="E6">
      <v>45748</v>
    </oc>
    <nc r="E6">
      <v>45778</v>
    </nc>
  </rcc>
  <rcc rId="1497" sId="7" numFmtId="19">
    <oc r="F6">
      <v>45748</v>
    </oc>
    <nc r="F6">
      <v>45778</v>
    </nc>
  </rcc>
  <rcc rId="1498" sId="7" numFmtId="19">
    <oc r="G6">
      <v>45748</v>
    </oc>
    <nc r="G6">
      <v>45778</v>
    </nc>
  </rcc>
  <rcc rId="1499" sId="7">
    <oc r="E13">
      <f>J13+L13+N13</f>
    </oc>
    <nc r="E13">
      <f>J13+L13+N13+P13</f>
    </nc>
  </rcc>
  <rcc rId="1500" sId="7">
    <oc r="E15">
      <f>J15+L15+N15</f>
    </oc>
    <nc r="E15">
      <f>J15+L15+N15+P15</f>
    </nc>
  </rcc>
  <rcc rId="1501" sId="7">
    <oc r="E8">
      <f>E9+E10</f>
    </oc>
    <nc r="E8">
      <f>E9+E10</f>
    </nc>
  </rcc>
  <rcc rId="1502" sId="7">
    <oc r="F9">
      <f>F13</f>
    </oc>
    <nc r="F9">
      <f>F13</f>
    </nc>
  </rcc>
  <rcv guid="{7C5A2A36-3D69-43D9-9018-A52C27EC78F9}" action="delete"/>
  <rdn rId="0" localSheetId="1" customView="1" name="Z_7C5A2A36_3D69_43D9_9018_A52C27EC78F9_.wvu.Rows" hidden="1" oldHidden="1">
    <formula>'1. РО'!$28:$28,'1. РО'!$32:$32,'1. РО'!$52:$52,'1. РО'!$59:$59,'1. РО'!$71:$71,'1. РО'!$75:$75</formula>
    <oldFormula>'1. РО'!$28:$28,'1. РО'!$32:$32,'1. РО'!$52:$52,'1. РО'!$59:$59,'1. РО'!$71:$71,'1. РО'!$75:$75</oldFormula>
  </rdn>
  <rdn rId="0" localSheetId="4" customView="1" name="Z_7C5A2A36_3D69_43D9_9018_A52C27EC78F9_.wvu.Rows" hidden="1" oldHidden="1">
    <formula>'4. КП'!$23:$23,'4. КП'!$27:$27,'4. КП'!$68:$68,'4. КП'!$75:$75,'4. КП'!$83:$83,'4. КП'!$87:$88,'4. КП'!$91:$91,'4. КП'!$93:$93</formula>
    <oldFormula>'4. КП'!$23:$23,'4. КП'!$27:$27,'4. КП'!$68:$68,'4. КП'!$75:$75,'4. КП'!$83:$83,'4. КП'!$87:$88,'4. КП'!$91:$91,'4. КП'!$93:$93</oldFormula>
  </rdn>
  <rdn rId="0" localSheetId="5" customView="1" name="Z_7C5A2A36_3D69_43D9_9018_A52C27EC78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7C5A2A36_3D69_43D9_9018_A52C27EC78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7C5A2A36_3D69_43D9_9018_A52C27EC78F9_.wvu.Rows" hidden="1" oldHidden="1">
    <formula>'9. РЖКК'!$14:$14,'9. РЖКК'!$28:$28</formula>
    <oldFormula>'9. РЖКК'!$14:$14,'9. РЖКК'!$28:$28</oldFormula>
  </rdn>
  <rdn rId="0" localSheetId="14" customView="1" name="Z_7C5A2A36_3D69_43D9_9018_A52C27EC78F9_.wvu.Rows" hidden="1" oldHidden="1">
    <formula>'14. РТС'!$14:$15,'14. РТС'!$19:$19,'14. РТС'!$30:$30,'14. РТС'!$33:$33,'14. РТС'!$36:$36,'14. РТС'!$43:$43</formula>
    <oldFormula>'14. РТС'!$14:$15,'14. РТС'!$19:$19,'14. РТС'!$30:$30,'14. РТС'!$33:$33,'14. РТС'!$36:$36,'14. РТС'!$43:$43</oldFormula>
  </rdn>
  <rdn rId="0" localSheetId="20" customView="1" name="Z_7C5A2A36_3D69_43D9_9018_A52C27EC78F9_.wvu.Rows" hidden="1" oldHidden="1">
    <formula>'20. МСП'!$19:$19</formula>
    <oldFormula>'20. МСП'!$19:$19</oldFormula>
  </rdn>
  <rcv guid="{7C5A2A36-3D69-43D9-9018-A52C27EC78F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J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cc rId="1510" sId="2" odxf="1" s="1" dxf="1" numFmtId="34">
    <oc r="K18">
      <v>0</v>
    </oc>
    <nc r="K18"/>
    <odxf>
      <font>
        <b val="0"/>
        <i val="0"/>
        <strike val="0"/>
        <condense val="0"/>
        <extend val="0"/>
        <outline val="0"/>
        <shadow val="0"/>
        <u val="none"/>
        <vertAlign val="baseline"/>
        <sz val="12"/>
        <color auto="1"/>
        <name val="Times New Roman"/>
        <scheme val="none"/>
      </font>
      <numFmt numFmtId="166" formatCode="#,##0.00_ ;[Red]\-#,##0.00\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font>
        <sz val="14"/>
        <color auto="1"/>
        <name val="Times New Roman"/>
        <scheme val="none"/>
      </font>
      <numFmt numFmtId="167" formatCode="_(* #,##0.00_);_(* \(#,##0.00\);_(* &quot;-&quot;??_);_(@_)"/>
      <fill>
        <patternFill patternType="none">
          <bgColor indexed="65"/>
        </patternFill>
      </fill>
      <alignment horizontal="justify" wrapText="1" readingOrder="0"/>
      <protection locked="1"/>
    </ndxf>
  </rcc>
  <rfmt sheetId="2" s="1" sqref="L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M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N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O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P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Q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R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S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T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U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V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W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X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Y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Z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A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B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C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D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E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F18" start="0" length="0">
    <dxf>
      <font>
        <sz val="14"/>
        <color auto="1"/>
        <name val="Times New Roman"/>
        <scheme val="none"/>
      </font>
      <numFmt numFmtId="167" formatCode="_(* #,##0.00_);_(* \(#,##0.00\);_(* &quot;-&quot;??_);_(@_)"/>
      <fill>
        <patternFill patternType="none">
          <bgColor indexed="65"/>
        </patternFill>
      </fill>
      <alignment horizontal="justify" wrapText="1" readingOrder="0"/>
      <protection locked="1"/>
    </dxf>
  </rfmt>
  <rfmt sheetId="2" s="1" sqref="AG18" start="0" length="0">
    <dxf>
      <font>
        <b/>
        <sz val="12"/>
        <color auto="1"/>
        <name val="Times New Roman"/>
        <scheme val="none"/>
      </font>
      <numFmt numFmtId="0" formatCode="General"/>
      <fill>
        <patternFill patternType="none">
          <bgColor indexed="65"/>
        </patternFill>
      </fill>
      <alignment horizontal="general" wrapText="1" readingOrder="0"/>
      <protection locked="1"/>
    </dxf>
  </rfmt>
  <rcc rId="1511" sId="2">
    <oc r="E18">
      <f>J18+L18+N18</f>
    </oc>
    <nc r="E18">
      <f>J18+L18+N18+P18</f>
    </nc>
  </rcc>
  <rfmt sheetId="2" sqref="A18:XFD18" start="0" length="2147483647">
    <dxf>
      <font>
        <sz val="12"/>
      </font>
    </dxf>
  </rfmt>
  <rfmt sheetId="2" sqref="J18:V18">
    <dxf>
      <alignment horizontal="center" readingOrder="0"/>
    </dxf>
  </rfmt>
  <rfmt sheetId="2" sqref="J18:V18">
    <dxf>
      <alignment horizontal="general" readingOrder="0"/>
    </dxf>
  </rfmt>
  <rfmt sheetId="2" sqref="J18:V18">
    <dxf>
      <alignment horizontal="left" readingOrder="0"/>
    </dxf>
  </rfmt>
  <rfmt sheetId="2" sqref="J18:V18">
    <dxf>
      <alignment horizontal="general" readingOrder="0"/>
    </dxf>
  </rfmt>
  <rfmt sheetId="2" sqref="L18">
    <dxf>
      <alignment horizontal="center" readingOrder="0"/>
    </dxf>
  </rfmt>
  <rfmt sheetId="2" s="1" sqref="L18" start="0" length="0">
    <dxf>
      <numFmt numFmtId="166" formatCode="#,##0.00_ ;[Red]\-#,##0.00\ "/>
      <fill>
        <patternFill patternType="solid">
          <bgColor theme="0"/>
        </patternFill>
      </fill>
      <alignment wrapText="0" readingOrder="0"/>
      <protection locked="0"/>
    </dxf>
  </rfmt>
  <rfmt sheetId="2" s="1" sqref="M18" start="0" length="0">
    <dxf>
      <numFmt numFmtId="166" formatCode="#,##0.00_ ;[Red]\-#,##0.00\ "/>
      <fill>
        <patternFill patternType="solid">
          <bgColor theme="0"/>
        </patternFill>
      </fill>
      <alignment horizontal="center" wrapText="0" readingOrder="0"/>
      <protection locked="0"/>
    </dxf>
  </rfmt>
  <rcc rId="1512" sId="2" odxf="1" s="1" dxf="1">
    <oc r="N18">
      <v>0</v>
    </oc>
    <nc r="N18"/>
    <ndxf>
      <numFmt numFmtId="166" formatCode="#,##0.00_ ;[Red]\-#,##0.00\ "/>
      <fill>
        <patternFill patternType="solid">
          <bgColor theme="0"/>
        </patternFill>
      </fill>
      <alignment horizontal="center" wrapText="0" readingOrder="0"/>
      <protection locked="0"/>
    </ndxf>
  </rcc>
  <rcc rId="1513" sId="2" odxf="1" s="1" dxf="1">
    <oc r="O18">
      <v>0</v>
    </oc>
    <nc r="O18"/>
    <ndxf>
      <numFmt numFmtId="166" formatCode="#,##0.00_ ;[Red]\-#,##0.00\ "/>
      <fill>
        <patternFill patternType="solid">
          <bgColor theme="0"/>
        </patternFill>
      </fill>
      <alignment horizontal="center" wrapText="0" readingOrder="0"/>
      <protection locked="0"/>
    </ndxf>
  </rcc>
  <rcc rId="1514" sId="2" odxf="1" s="1" dxf="1">
    <oc r="P18">
      <v>0</v>
    </oc>
    <nc r="P18">
      <f>1360150/1000</f>
    </nc>
    <ndxf>
      <numFmt numFmtId="166" formatCode="#,##0.00_ ;[Red]\-#,##0.00\ "/>
      <fill>
        <patternFill patternType="solid">
          <bgColor theme="0"/>
        </patternFill>
      </fill>
      <alignment horizontal="center" wrapText="0" readingOrder="0"/>
      <protection locked="0"/>
    </ndxf>
  </rcc>
  <rcc rId="1515" sId="2" odxf="1" s="1" dxf="1">
    <oc r="Q18">
      <v>0</v>
    </oc>
    <nc r="Q18"/>
    <ndxf>
      <numFmt numFmtId="166" formatCode="#,##0.00_ ;[Red]\-#,##0.00\ "/>
      <fill>
        <patternFill patternType="solid">
          <bgColor theme="0"/>
        </patternFill>
      </fill>
      <alignment horizontal="center" wrapText="0" readingOrder="0"/>
      <protection locked="0"/>
    </ndxf>
  </rcc>
  <rcc rId="1516" sId="2" odxf="1" s="1" dxf="1">
    <oc r="R18">
      <v>0</v>
    </oc>
    <nc r="R18">
      <f>1402969.5/1000</f>
    </nc>
    <ndxf>
      <numFmt numFmtId="166" formatCode="#,##0.00_ ;[Red]\-#,##0.00\ "/>
      <fill>
        <patternFill patternType="solid">
          <bgColor theme="0"/>
        </patternFill>
      </fill>
      <alignment horizontal="center" wrapText="0" readingOrder="0"/>
      <protection locked="0"/>
    </ndxf>
  </rcc>
  <rcc rId="1517" sId="2" odxf="1" s="1" dxf="1">
    <oc r="S18">
      <v>0</v>
    </oc>
    <nc r="S18"/>
    <ndxf>
      <numFmt numFmtId="166" formatCode="#,##0.00_ ;[Red]\-#,##0.00\ "/>
      <fill>
        <patternFill patternType="solid">
          <bgColor theme="0"/>
        </patternFill>
      </fill>
      <alignment horizontal="center" wrapText="0" readingOrder="0"/>
      <protection locked="0"/>
    </ndxf>
  </rcc>
  <rcc rId="1518" sId="2" odxf="1" s="1" dxf="1">
    <oc r="T18">
      <v>0</v>
    </oc>
    <nc r="T18">
      <f>1059319.5/1000</f>
    </nc>
    <ndxf>
      <numFmt numFmtId="166" formatCode="#,##0.00_ ;[Red]\-#,##0.00\ "/>
      <fill>
        <patternFill patternType="solid">
          <bgColor theme="0"/>
        </patternFill>
      </fill>
      <alignment horizontal="center" wrapText="0" readingOrder="0"/>
      <protection locked="0"/>
    </ndxf>
  </rcc>
  <rcc rId="1519" sId="2" odxf="1" s="1" dxf="1">
    <oc r="U18">
      <v>0</v>
    </oc>
    <nc r="U18"/>
    <ndxf>
      <numFmt numFmtId="166" formatCode="#,##0.00_ ;[Red]\-#,##0.00\ "/>
      <fill>
        <patternFill patternType="solid">
          <bgColor theme="0"/>
        </patternFill>
      </fill>
      <alignment horizontal="center" wrapText="0" readingOrder="0"/>
      <protection locked="0"/>
    </ndxf>
  </rcc>
  <rcc rId="1520" sId="2" odxf="1" s="1" dxf="1">
    <oc r="V18">
      <v>0</v>
    </oc>
    <nc r="V18">
      <f>2969.5/1000</f>
    </nc>
    <ndxf>
      <numFmt numFmtId="166" formatCode="#,##0.00_ ;[Red]\-#,##0.00\ "/>
      <fill>
        <patternFill patternType="solid">
          <bgColor theme="0"/>
        </patternFill>
      </fill>
      <alignment horizontal="center" wrapText="0" readingOrder="0"/>
      <protection locked="0"/>
    </ndxf>
  </rcc>
  <rcc rId="1521" sId="2" odxf="1" s="1" dxf="1">
    <oc r="W18">
      <v>0</v>
    </oc>
    <nc r="W18"/>
    <ndxf>
      <numFmt numFmtId="166" formatCode="#,##0.00_ ;[Red]\-#,##0.00\ "/>
      <fill>
        <patternFill patternType="solid">
          <bgColor theme="0"/>
        </patternFill>
      </fill>
      <alignment horizontal="center" wrapText="0" readingOrder="0"/>
      <protection locked="0"/>
    </ndxf>
  </rcc>
  <rcc rId="1522" sId="2" odxf="1" s="1" dxf="1">
    <oc r="X18">
      <v>0</v>
    </oc>
    <nc r="X18">
      <f>2969.5/1000</f>
    </nc>
    <ndxf>
      <numFmt numFmtId="166" formatCode="#,##0.00_ ;[Red]\-#,##0.00\ "/>
      <fill>
        <patternFill patternType="solid">
          <bgColor theme="0"/>
        </patternFill>
      </fill>
      <alignment horizontal="center" wrapText="0" readingOrder="0"/>
      <protection locked="0"/>
    </ndxf>
  </rcc>
  <rcc rId="1523" sId="2" odxf="1" s="1" dxf="1">
    <oc r="Y18">
      <v>0</v>
    </oc>
    <nc r="Y18"/>
    <ndxf>
      <numFmt numFmtId="166" formatCode="#,##0.00_ ;[Red]\-#,##0.00\ "/>
      <fill>
        <patternFill patternType="solid">
          <bgColor theme="0"/>
        </patternFill>
      </fill>
      <alignment horizontal="center" wrapText="0" readingOrder="0"/>
      <protection locked="0"/>
    </ndxf>
  </rcc>
  <rcc rId="1524" sId="2" odxf="1" s="1" dxf="1">
    <oc r="Z18">
      <v>0</v>
    </oc>
    <nc r="Z18">
      <f>2969.5/1000</f>
    </nc>
    <ndxf>
      <numFmt numFmtId="166" formatCode="#,##0.00_ ;[Red]\-#,##0.00\ "/>
      <fill>
        <patternFill patternType="solid">
          <bgColor theme="0"/>
        </patternFill>
      </fill>
      <alignment horizontal="center" wrapText="0" readingOrder="0"/>
      <protection locked="0"/>
    </ndxf>
  </rcc>
  <rcc rId="1525" sId="2" odxf="1" s="1" dxf="1">
    <oc r="AA18">
      <v>0</v>
    </oc>
    <nc r="AA18"/>
    <ndxf>
      <numFmt numFmtId="166" formatCode="#,##0.00_ ;[Red]\-#,##0.00\ "/>
      <fill>
        <patternFill patternType="solid">
          <bgColor theme="0"/>
        </patternFill>
      </fill>
      <alignment horizontal="center" wrapText="0" readingOrder="0"/>
      <protection locked="0"/>
    </ndxf>
  </rcc>
  <rcc rId="1526" sId="2" odxf="1" s="1" dxf="1">
    <oc r="AB18">
      <v>992.2</v>
    </oc>
    <nc r="AB18">
      <f>968444/1000</f>
    </nc>
    <ndxf>
      <numFmt numFmtId="166" formatCode="#,##0.00_ ;[Red]\-#,##0.00\ "/>
      <fill>
        <patternFill patternType="solid">
          <bgColor theme="0"/>
        </patternFill>
      </fill>
      <alignment horizontal="center" wrapText="0" readingOrder="0"/>
      <protection locked="0"/>
    </ndxf>
  </rcc>
  <rcc rId="1527" sId="2" odxf="1" s="1" dxf="1">
    <oc r="AC18">
      <v>0</v>
    </oc>
    <nc r="AC18"/>
    <ndxf>
      <numFmt numFmtId="166" formatCode="#,##0.00_ ;[Red]\-#,##0.00\ "/>
      <fill>
        <patternFill patternType="solid">
          <bgColor theme="0"/>
        </patternFill>
      </fill>
      <alignment horizontal="center" wrapText="0" readingOrder="0"/>
      <protection locked="0"/>
    </ndxf>
  </rcc>
  <rcc rId="1528" sId="2" odxf="1" s="1" dxf="1">
    <oc r="AD18">
      <v>0</v>
    </oc>
    <nc r="AD18">
      <f>2969.5/1000</f>
    </nc>
    <ndxf>
      <numFmt numFmtId="166" formatCode="#,##0.00_ ;[Red]\-#,##0.00\ "/>
      <fill>
        <patternFill patternType="solid">
          <bgColor theme="0"/>
        </patternFill>
      </fill>
      <alignment horizontal="center" wrapText="0" readingOrder="0"/>
      <protection locked="0"/>
    </ndxf>
  </rcc>
  <rcc rId="1529" sId="2" odxf="1" s="1" dxf="1">
    <oc r="AE18">
      <v>0</v>
    </oc>
    <nc r="AE18"/>
    <ndxf>
      <numFmt numFmtId="166" formatCode="#,##0.00_ ;[Red]\-#,##0.00\ "/>
      <fill>
        <patternFill patternType="solid">
          <bgColor theme="0"/>
        </patternFill>
      </fill>
      <alignment horizontal="center" wrapText="0" readingOrder="0"/>
      <protection locked="0"/>
    </ndxf>
  </rcc>
  <rcc rId="1530" sId="2" odxf="1" s="1" dxf="1">
    <oc r="AF18">
      <v>0</v>
    </oc>
    <nc r="AF18">
      <f>5939/1000</f>
    </nc>
    <ndxf>
      <numFmt numFmtId="166" formatCode="#,##0.00_ ;[Red]\-#,##0.00\ "/>
      <fill>
        <patternFill patternType="solid">
          <bgColor theme="0"/>
        </patternFill>
      </fill>
      <alignment horizontal="center" wrapText="0" readingOrder="0"/>
      <protection locked="0"/>
    </ndxf>
  </rcc>
  <rcc rId="1531" sId="2" odxf="1" s="1" dxf="1">
    <oc r="AG18">
      <v>0</v>
    </oc>
    <nc r="AG18"/>
    <ndxf>
      <font>
        <b val="0"/>
        <sz val="12"/>
        <color auto="1"/>
        <name val="Times New Roman"/>
        <scheme val="none"/>
      </font>
      <numFmt numFmtId="166" formatCode="#,##0.00_ ;[Red]\-#,##0.00\ "/>
      <fill>
        <patternFill patternType="solid">
          <bgColor theme="0"/>
        </patternFill>
      </fill>
      <alignment horizontal="center" wrapText="0" readingOrder="0"/>
      <protection locked="0"/>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B13:B16">
    <dxf>
      <fill>
        <patternFill patternType="solid">
          <bgColor theme="9" tint="0.59999389629810485"/>
        </patternFill>
      </fill>
    </dxf>
  </rfmt>
  <rfmt sheetId="9" sqref="B17:B20">
    <dxf>
      <fill>
        <patternFill patternType="solid">
          <bgColor theme="9" tint="0.59999389629810485"/>
        </patternFill>
      </fill>
    </dxf>
  </rfmt>
  <rfmt sheetId="9" sqref="B21:B22">
    <dxf>
      <fill>
        <patternFill patternType="solid">
          <bgColor theme="9" tint="0.59999389629810485"/>
        </patternFill>
      </fill>
    </dxf>
  </rfmt>
  <rfmt sheetId="9" sqref="B24:B25">
    <dxf>
      <fill>
        <patternFill patternType="solid">
          <bgColor theme="9" tint="0.59999389629810485"/>
        </patternFill>
      </fill>
    </dxf>
  </rfmt>
  <rcc rId="1384" sId="9" numFmtId="19">
    <oc r="E6">
      <v>45689</v>
    </oc>
    <nc r="E6">
      <v>45778</v>
    </nc>
  </rcc>
  <rcc rId="1385" sId="9" numFmtId="19">
    <oc r="F6">
      <v>45689</v>
    </oc>
    <nc r="F6" t="inlineStr">
      <is>
        <t>0105.2025</t>
      </is>
    </nc>
  </rcc>
  <rcc rId="1386" sId="9" numFmtId="19">
    <oc r="G6">
      <v>45689</v>
    </oc>
    <nc r="G6">
      <v>45778</v>
    </nc>
  </rcc>
  <rdn rId="0" localSheetId="1" customView="1" name="Z_DAEDC989_02E7_4319_8354_59410ACF3F1F_.wvu.Rows" hidden="1" oldHidden="1">
    <formula>'1. РО'!$28:$28,'1. РО'!$32:$32,'1. РО'!$52:$52,'1. РО'!$59:$59,'1. РО'!$71:$71,'1. РО'!$75:$75</formula>
  </rdn>
  <rdn rId="0" localSheetId="4" customView="1" name="Z_DAEDC989_02E7_4319_8354_59410ACF3F1F_.wvu.Rows" hidden="1" oldHidden="1">
    <formula>'4. КП'!$23:$23,'4. КП'!$27:$27,'4. КП'!$68:$68,'4. КП'!$75:$75,'4. КП'!$83:$83,'4. КП'!$87:$88,'4. КП'!$91:$91,'4. КП'!$93:$93</formula>
  </rdn>
  <rdn rId="0" localSheetId="5" customView="1" name="Z_DAEDC989_02E7_4319_8354_59410ACF3F1F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DAEDC989_02E7_4319_8354_59410ACF3F1F_.wvu.Rows" hidden="1" oldHidden="1">
    <formula>'6. СЗН'!$9:$9,'6. СЗН'!$14:$14,'6. СЗН'!$18:$18,'6. СЗН'!$22:$22,'6. СЗН'!$26:$26,'6. СЗН'!$30:$31,'6. СЗН'!$34:$34,'6. СЗН'!$36:$36,'6. СЗН'!$39:$39,'6. СЗН'!$43:$43,'6. СЗН'!$45:$45,'6. СЗН'!$47:$48</formula>
  </rdn>
  <rdn rId="0" localSheetId="9" customView="1" name="Z_DAEDC989_02E7_4319_8354_59410ACF3F1F_.wvu.Rows" hidden="1" oldHidden="1">
    <formula>'9. РЖКК'!$14:$14,'9. РЖКК'!$28:$28</formula>
  </rdn>
  <rdn rId="0" localSheetId="14" customView="1" name="Z_DAEDC989_02E7_4319_8354_59410ACF3F1F_.wvu.Rows" hidden="1" oldHidden="1">
    <formula>'14. РТС'!$14:$15,'14. РТС'!$19:$19,'14. РТС'!$30:$30,'14. РТС'!$33:$33,'14. РТС'!$36:$36,'14. РТС'!$43:$43</formula>
  </rdn>
  <rdn rId="0" localSheetId="20" customView="1" name="Z_DAEDC989_02E7_4319_8354_59410ACF3F1F_.wvu.Rows" hidden="1" oldHidden="1">
    <formula>'20. МСП'!$19:$19</formula>
  </rdn>
  <rcv guid="{DAEDC989-02E7-4319-8354-59410ACF3F1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4" sId="5" numFmtId="4">
    <oc r="N33">
      <v>4659.72</v>
    </oc>
    <nc r="N33">
      <v>5374.1049999999996</v>
    </nc>
  </rcc>
  <rcc rId="1395" sId="5" numFmtId="4">
    <oc r="T33">
      <v>8.84</v>
    </oc>
    <nc r="T33">
      <v>1105.4549999999999</v>
    </nc>
  </rcc>
  <rcc rId="1396" sId="5" numFmtId="4">
    <oc r="AB33">
      <v>4597.82</v>
    </oc>
    <nc r="AB33">
      <v>4189.268</v>
    </nc>
  </rcc>
  <rcc rId="1397" sId="5" numFmtId="4">
    <oc r="P33">
      <v>4274.58</v>
    </oc>
    <nc r="P33">
      <v>3560.194</v>
    </nc>
  </rcc>
  <rcc rId="1398" sId="5" numFmtId="4">
    <oc r="AD33">
      <v>4597.82</v>
    </oc>
    <nc r="AD33">
      <v>3909.7559999999999</v>
    </nc>
  </rcc>
  <rcc rId="1399" sId="5" numFmtId="4">
    <oc r="J32">
      <v>18031.330000000002</v>
    </oc>
    <nc r="J32">
      <f>18103.863+9992.46</f>
    </nc>
  </rcc>
  <rcc rId="1400" sId="5" numFmtId="4">
    <oc r="N32">
      <v>21066.936000000002</v>
    </oc>
    <nc r="N32">
      <f>14786.868+6352.602</f>
    </nc>
  </rcc>
  <rcc rId="1401" sId="5" numFmtId="4">
    <oc r="R32">
      <v>33269.781999999999</v>
    </oc>
    <nc r="R32">
      <f>21281.203+12061.111</f>
    </nc>
  </rcc>
  <rcc rId="1402" sId="5" numFmtId="4">
    <oc r="T32">
      <v>32351.752</v>
    </oc>
    <nc r="T32">
      <f>14173.817+18250.468</f>
    </nc>
  </rcc>
  <rcc rId="1403" sId="5" numFmtId="4">
    <oc r="V32">
      <v>22155.816999999999</v>
    </oc>
    <nc r="V32">
      <f>14405.061+7823.288</f>
    </nc>
  </rcc>
  <rcc rId="1404" sId="5" numFmtId="4">
    <oc r="AD32">
      <v>16368.959000000001</v>
    </oc>
    <nc r="AD32">
      <f>9433.743+7007.749</f>
    </nc>
  </rcc>
  <rcc rId="1405" sId="5" numFmtId="4">
    <oc r="AF32">
      <v>19471.544000000002</v>
    </oc>
    <nc r="AF32">
      <f>10376.512+9167.564</f>
    </nc>
  </rcc>
  <rcc rId="1406" sId="5">
    <oc r="L32">
      <v>25034.974999999999</v>
    </oc>
    <nc r="L32">
      <f>19335.834+5993.974</f>
    </nc>
  </rcc>
  <rcc rId="1407" sId="5">
    <oc r="P32">
      <v>23645.031999999999</v>
    </oc>
    <nc r="P32">
      <f>16299.542+7196.022</f>
    </nc>
  </rcc>
  <rcc rId="1408" sId="5">
    <oc r="X32">
      <v>17466.782999999999</v>
    </oc>
    <nc r="X32">
      <f>13860.501+3678.815</f>
    </nc>
  </rcc>
  <rcc rId="1409" sId="5">
    <oc r="Z32">
      <v>17426.800999999999</v>
    </oc>
    <nc r="Z32">
      <f>9913.031+7586.302</f>
    </nc>
  </rcc>
  <rcc rId="1410" sId="5">
    <oc r="AB32">
      <v>16946.629000000001</v>
    </oc>
    <nc r="AB32">
      <f>10650.361+6368.8</f>
    </nc>
  </rcc>
  <rcc rId="1411" sId="5" numFmtId="4">
    <oc r="J73">
      <v>2815.826</v>
    </oc>
    <nc r="J73">
      <v>2631.2460000000001</v>
    </nc>
  </rcc>
  <rcc rId="1412" sId="5" numFmtId="4">
    <oc r="T73">
      <v>1495.7950000000001</v>
    </oc>
    <nc r="T73">
      <v>1496.7940000000001</v>
    </nc>
  </rcc>
  <rcc rId="1413" sId="5" numFmtId="19">
    <oc r="E6">
      <v>45748</v>
    </oc>
    <nc r="E6">
      <v>45778</v>
    </nc>
  </rcc>
  <rcc rId="1414" sId="5" numFmtId="19">
    <oc r="F6">
      <v>45748</v>
    </oc>
    <nc r="F6">
      <v>45778</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5" numFmtId="4">
    <oc r="Q27">
      <v>0</v>
    </oc>
    <nc r="Q27">
      <v>18292.32</v>
    </nc>
  </rcc>
  <rcc rId="1416" sId="5" numFmtId="4">
    <oc r="Q32">
      <v>0</v>
    </oc>
    <nc r="Q32">
      <f>12114.04+7745.51</f>
    </nc>
  </rcc>
  <rcc rId="1417" sId="5" numFmtId="4">
    <oc r="Q37">
      <v>0</v>
    </oc>
    <nc r="Q37">
      <v>19.73</v>
    </nc>
  </rcc>
  <rcc rId="1418" sId="5" numFmtId="4">
    <oc r="Q47">
      <v>0</v>
    </oc>
    <nc r="Q47">
      <v>64.7</v>
    </nc>
  </rcc>
  <rcc rId="1419" sId="5" numFmtId="4">
    <oc r="Q68">
      <v>0</v>
    </oc>
    <nc r="Q68">
      <v>153.6</v>
    </nc>
  </rcc>
  <rcc rId="1420" sId="5" numFmtId="4">
    <oc r="Q72">
      <v>0</v>
    </oc>
    <nc r="Q72">
      <v>1197.6600000000001</v>
    </nc>
  </rcc>
  <rcc rId="1421" sId="5" numFmtId="4">
    <oc r="Q73">
      <v>0</v>
    </oc>
    <nc r="Q73">
      <f>1370.58+690.7</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2" sId="5" numFmtId="4">
    <oc r="Q85">
      <v>0</v>
    </oc>
    <nc r="Q85">
      <v>436.44</v>
    </nc>
  </rc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Q1:Q1048576">
    <dxf>
      <fill>
        <patternFill>
          <bgColor rgb="FFFFFF00"/>
        </patternFill>
      </fill>
    </dxf>
  </rfmt>
  <rcc rId="2014" sId="10">
    <oc r="Q10">
      <f>Q14+Q19+Q35</f>
    </oc>
    <nc r="Q10">
      <f>Q14+Q19+Q35</f>
    </nc>
  </rcc>
  <rcc rId="2015" sId="10" numFmtId="4">
    <oc r="Q14">
      <v>0</v>
    </oc>
    <nc r="Q14">
      <v>36.85</v>
    </nc>
  </rcc>
  <rcc rId="2016" sId="10" numFmtId="4">
    <oc r="Q15">
      <v>0</v>
    </oc>
    <nc r="Q15">
      <v>67.91</v>
    </nc>
  </rcc>
  <rcc rId="2017" sId="10" numFmtId="4">
    <oc r="Q19">
      <v>148.69</v>
    </oc>
    <nc r="Q19">
      <v>197.57</v>
    </nc>
  </rcc>
  <rcc rId="2018" sId="10" numFmtId="4">
    <oc r="Q20">
      <v>0</v>
    </oc>
    <nc r="Q20">
      <v>6.8630000000000004</v>
    </nc>
  </rcc>
  <rcc rId="2019" sId="10" numFmtId="4">
    <oc r="Q22">
      <v>0</v>
    </oc>
    <nc r="Q22">
      <v>1.8</v>
    </nc>
  </rcc>
  <rcc rId="2020" sId="10" numFmtId="4">
    <oc r="Q24">
      <v>0</v>
    </oc>
    <nc r="Q24">
      <v>8.35</v>
    </nc>
  </rcc>
  <rcc rId="2021" sId="10" numFmtId="4">
    <oc r="Q31">
      <v>0</v>
    </oc>
    <nc r="Q31">
      <v>5.76</v>
    </nc>
  </rcc>
  <rcc rId="2022" sId="10" numFmtId="4">
    <oc r="Q35">
      <v>0</v>
    </oc>
    <nc r="Q35">
      <v>560.24199999999996</v>
    </nc>
  </rcc>
  <rcc rId="2023" sId="10" numFmtId="4">
    <oc r="Q38">
      <v>0</v>
    </oc>
    <nc r="Q38">
      <v>436.30599999999998</v>
    </nc>
  </rcc>
  <rcc rId="2024" sId="10" numFmtId="4">
    <oc r="Q33">
      <v>0</v>
    </oc>
    <nc r="Q33">
      <v>15.33</v>
    </nc>
  </rcc>
  <rcc rId="2025" sId="10" numFmtId="4">
    <oc r="Q26">
      <v>0</v>
    </oc>
    <nc r="Q26">
      <v>113</v>
    </nc>
  </rcc>
  <rcc rId="2026" sId="10" numFmtId="4">
    <oc r="Q17">
      <v>0</v>
    </oc>
    <nc r="Q17">
      <v>710.17399999999998</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10" numFmtId="19">
    <oc r="E6">
      <v>45748</v>
    </oc>
    <nc r="E6">
      <v>45778</v>
    </nc>
  </rcc>
  <rcc rId="2028" sId="10" numFmtId="19">
    <oc r="F6">
      <v>45748</v>
    </oc>
    <nc r="F6">
      <v>45778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0" sId="9" numFmtId="4">
    <oc r="D16">
      <f>SUM(J16,L16,N16,P16,R16,T16,V16,X16,Z16,AB16,AD16,AF16)</f>
    </oc>
    <nc r="D16">
      <v>30654.02</v>
    </nc>
  </rcc>
  <rcc rId="1431" sId="9" numFmtId="4">
    <oc r="E16">
      <f>J16</f>
    </oc>
    <nc r="E16">
      <v>2235.88</v>
    </nc>
  </rcc>
  <rcc rId="1432" sId="9" numFmtId="4">
    <oc r="F16">
      <f>G16</f>
    </oc>
    <nc r="F16">
      <v>2235.88</v>
    </nc>
  </rcc>
  <rcc rId="1433" sId="9" numFmtId="4">
    <oc r="G16">
      <f>SUM(K16,M16,O16,Q16,S16,U16,W16,Y16,AA16,AC16,AE16,AG16)</f>
    </oc>
    <nc r="G16">
      <v>2235.88</v>
    </nc>
  </rcc>
  <rcc rId="1434" sId="9">
    <oc r="H16">
      <f>IFERROR(G16/D16*100,0)</f>
    </oc>
    <nc r="H16">
      <f>IFERROR(G16/D16*100,K17)</f>
    </nc>
  </rcc>
  <rdn rId="0" localSheetId="1" customView="1" name="Z_30B635D9_57DB_47D5_8A0F_4B30DD769960_.wvu.Rows" hidden="1" oldHidden="1">
    <formula>'1. РО'!$28:$28,'1. РО'!$32:$32,'1. РО'!$52:$52,'1. РО'!$59:$59,'1. РО'!$71:$71,'1. РО'!$75:$75</formula>
  </rdn>
  <rdn rId="0" localSheetId="4" customView="1" name="Z_30B635D9_57DB_47D5_8A0F_4B30DD769960_.wvu.Rows" hidden="1" oldHidden="1">
    <formula>'4. КП'!$23:$23,'4. КП'!$27:$27,'4. КП'!$68:$68,'4. КП'!$75:$75,'4. КП'!$83:$83,'4. КП'!$87:$88,'4. КП'!$91:$91,'4. КП'!$93:$93</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30B635D9_57DB_47D5_8A0F_4B30DD769960_.wvu.Rows" hidden="1" oldHidden="1">
    <formula>'6. СЗН'!$9:$9,'6. СЗН'!$14:$14,'6. СЗН'!$18:$18,'6. СЗН'!$22:$22,'6. СЗН'!$26:$26,'6. СЗН'!$30:$31,'6. СЗН'!$34:$34,'6. СЗН'!$36:$36,'6. СЗН'!$39:$39,'6. СЗН'!$43:$43,'6. СЗН'!$45:$45,'6. СЗН'!$47:$48</formula>
  </rdn>
  <rdn rId="0" localSheetId="9" customView="1" name="Z_30B635D9_57DB_47D5_8A0F_4B30DD769960_.wvu.Rows" hidden="1" oldHidden="1">
    <formula>'9. РЖКК'!$14:$14,'9. РЖКК'!$28:$28</formula>
  </rdn>
  <rdn rId="0" localSheetId="14" customView="1" name="Z_30B635D9_57DB_47D5_8A0F_4B30DD769960_.wvu.Rows" hidden="1" oldHidden="1">
    <formula>'14. РТС'!$14:$15,'14. РТС'!$19:$19,'14. РТС'!$30:$30,'14. РТС'!$33:$33,'14. РТС'!$36:$36,'14. РТС'!$43:$43</formula>
  </rdn>
  <rdn rId="0" localSheetId="20" customView="1" name="Z_30B635D9_57DB_47D5_8A0F_4B30DD769960_.wvu.Rows" hidden="1" oldHidden="1">
    <formula>'20. МСП'!$19:$19</formula>
  </rdn>
  <rcv guid="{30B635D9-57DB-47D5-8A0F-4B30DD769960}"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6" numFmtId="4">
    <oc r="Q31">
      <v>0</v>
    </oc>
    <nc r="Q31">
      <v>1000</v>
    </nc>
  </rcc>
  <rcc rId="2030" sId="16" numFmtId="4">
    <oc r="P31">
      <v>0</v>
    </oc>
    <nc r="P31">
      <v>1100</v>
    </nc>
  </rcc>
  <rcc rId="2031" sId="16">
    <oc r="E31">
      <f>J31+L31+N31</f>
    </oc>
    <nc r="E31">
      <f>J31+L31+N31+P31</f>
    </nc>
  </rcc>
  <rfmt sheetId="16" sqref="P30:Q41">
    <dxf>
      <fill>
        <patternFill patternType="solid">
          <bgColor rgb="FFFFC000"/>
        </patternFill>
      </fill>
    </dxf>
  </rfmt>
  <rrc rId="2032" sId="16" ref="A26:XFD26" action="insertRow"/>
  <rfmt sheetId="16" sqref="B26:AH26">
    <dxf>
      <border>
        <left style="thin">
          <color indexed="64"/>
        </left>
        <right style="thin">
          <color indexed="64"/>
        </right>
        <vertical style="thin">
          <color indexed="64"/>
        </vertical>
      </border>
    </dxf>
  </rfmt>
  <rfmt sheetId="16" sqref="B26:AH26" start="0" length="0">
    <dxf>
      <border>
        <top style="thin">
          <color indexed="64"/>
        </top>
      </border>
    </dxf>
  </rfmt>
  <rfmt sheetId="16" sqref="B26:AH26" start="0" length="0">
    <dxf>
      <border>
        <bottom style="thin">
          <color indexed="64"/>
        </bottom>
      </border>
    </dxf>
  </rfmt>
  <rcc rId="2033" sId="16" xfDxf="1" s="1" dxf="1">
    <nc r="C26" t="inlineStr">
      <is>
        <t>бюджет города Когалыма</t>
      </is>
    </nc>
    <ndxf>
      <font>
        <b val="0"/>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m rId="2034" sheetId="16" source="D26:E26" destination="J26:K26" sourceSheetId="16">
    <rfmt sheetId="16" s="1" sqref="J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6" s="1" sqref="K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m rId="2035" sheetId="16" source="K26" destination="L26" sourceSheetId="16">
    <rfmt sheetId="16" s="1" sqref="L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fmt sheetId="16" sqref="K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D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E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rc rId="2036" sId="16" ref="A26:XFD26" action="insertRow"/>
  <rcc rId="2037" sId="16">
    <nc r="B26" t="inlineStr">
      <is>
        <t>Оосвещение деятельности  структурных подразделенийАдминистрации города Когалыма  в телевизионных эфирах</t>
      </is>
    </nc>
  </rcc>
  <rcc rId="2038" sId="16">
    <nc r="C26" t="inlineStr">
      <is>
        <t>бюджет города Когалыма</t>
      </is>
    </nc>
  </rcc>
  <rcc rId="2039" sId="16" numFmtId="4">
    <nc r="J26">
      <v>335.17500000000001</v>
    </nc>
  </rcc>
  <rcc rId="2040" sId="16" numFmtId="4">
    <nc r="L26">
      <v>144.67500000000001</v>
    </nc>
  </rcc>
  <rcc rId="2041" sId="16" numFmtId="4">
    <nc r="N26">
      <v>144.67500000000001</v>
    </nc>
  </rcc>
  <rcc rId="2042" sId="16" numFmtId="4">
    <nc r="P26">
      <v>144.67500000000001</v>
    </nc>
  </rcc>
  <rcc rId="2043" sId="16">
    <nc r="B27" t="inlineStr">
      <is>
        <t>Обеспечение осуществления деятельности муниципального тказенного учреждения "Редакция газеты "Когалымский вестник"</t>
      </is>
    </nc>
  </rcc>
  <rcc rId="2044" sId="16" numFmtId="4">
    <nc r="J27">
      <v>1322.9159999999999</v>
    </nc>
  </rcc>
  <rcc rId="2045" sId="16" numFmtId="4">
    <nc r="L27">
      <v>1220.7739999999999</v>
    </nc>
  </rcc>
  <rcc rId="2046" sId="16" numFmtId="4">
    <nc r="N27">
      <v>1354.6144999999999</v>
    </nc>
  </rcc>
  <rcc rId="2047" sId="16" numFmtId="4">
    <nc r="P27">
      <v>1567.8030000000001</v>
    </nc>
  </rcc>
  <rcc rId="2048" sId="16">
    <nc r="D27">
      <f>J27+L27+N27+P27+R27+T27+V27+X27+Z27+AB27+AD27+AF27</f>
    </nc>
  </rcc>
  <rcc rId="2049" sId="16" numFmtId="4">
    <nc r="R27">
      <v>1380.4179999999999</v>
    </nc>
  </rcc>
  <rcc rId="2050" sId="16" numFmtId="4">
    <nc r="T27">
      <v>1495.1590000000001</v>
    </nc>
  </rcc>
  <rcc rId="2051" sId="16" numFmtId="4">
    <nc r="X27">
      <v>1453.259</v>
    </nc>
  </rcc>
  <rcc rId="2052" sId="16" numFmtId="4">
    <nc r="Z27">
      <v>1268.499</v>
    </nc>
  </rcc>
  <rcc rId="2053" sId="16" numFmtId="4">
    <nc r="AB27">
      <v>1271.634</v>
    </nc>
  </rcc>
  <rcc rId="2054" sId="16" numFmtId="4">
    <nc r="AD27">
      <v>1269.258</v>
    </nc>
  </rcc>
  <rcc rId="2055" sId="16" numFmtId="4">
    <nc r="AF27">
      <v>1407.124</v>
    </nc>
  </rcc>
  <rcc rId="2056" sId="16" numFmtId="4">
    <nc r="V27">
      <v>1827.54</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6" numFmtId="4">
    <nc r="R26">
      <v>144.67500000000001</v>
    </nc>
  </rcc>
  <rcc rId="2065" sId="16" numFmtId="4">
    <nc r="T26">
      <v>144.67500000000001</v>
    </nc>
  </rcc>
  <rcc rId="2066" sId="16" numFmtId="4">
    <nc r="V26">
      <v>144.67500000000001</v>
    </nc>
  </rcc>
  <rcc rId="2067" sId="16" numFmtId="4">
    <nc r="X26">
      <v>144.67500000000001</v>
    </nc>
  </rcc>
  <rcc rId="2068" sId="16" numFmtId="4">
    <nc r="Z26">
      <v>144.67500000000001</v>
    </nc>
  </rcc>
  <rcc rId="2069" sId="16" numFmtId="4">
    <nc r="AB26">
      <v>144.67500000000001</v>
    </nc>
  </rcc>
  <rcc rId="2070" sId="16" numFmtId="4">
    <nc r="AD26">
      <v>144.67500000000001</v>
    </nc>
  </rcc>
  <rcc rId="2071" sId="16" numFmtId="4">
    <nc r="AF26">
      <v>144.67500000000001</v>
    </nc>
  </rcc>
  <rcc rId="2072" sId="16">
    <nc r="D26">
      <f>J26+L26+N26+P26+R26+T26+V26+X26+Z26+AB26+AD26+AF26</f>
    </nc>
  </rcc>
  <rcc rId="2073" sId="16">
    <nc r="E26">
      <f>J26+L26+N26+P26</f>
    </nc>
  </rcc>
  <rcc rId="2074" sId="16">
    <nc r="E27">
      <f>J27+L27+N27+P27</f>
    </nc>
  </rcc>
  <rcc rId="2075" sId="16">
    <nc r="G26">
      <f>K26+M26+O26+Q26</f>
    </nc>
  </rcc>
  <rcc rId="2076" sId="16">
    <nc r="G27">
      <f>K27+M27+O27+Q27</f>
    </nc>
  </rcc>
  <rcc rId="2077" sId="16">
    <nc r="H26">
      <f>IFERROR(G26/D26*100,0)</f>
    </nc>
  </rcc>
  <rcc rId="2078" sId="16">
    <nc r="I26">
      <f>IFERROR(G26/E26*100,0)</f>
    </nc>
  </rcc>
  <rcc rId="2079" sId="16">
    <nc r="H27">
      <f>IFERROR(G27/D27*100,0)</f>
    </nc>
  </rcc>
  <rcc rId="2080" sId="16">
    <nc r="I27">
      <f>IFERROR(G27/E27*100,0)</f>
    </nc>
  </rcc>
  <rfmt sheetId="16" sqref="A26:B26" start="0" length="0">
    <dxf>
      <border>
        <top style="thin">
          <color indexed="64"/>
        </top>
      </border>
    </dxf>
  </rfmt>
  <rfmt sheetId="16" sqref="A26:B26" start="0" length="0">
    <dxf>
      <border>
        <bottom style="thin">
          <color indexed="64"/>
        </bottom>
      </border>
    </dxf>
  </rfmt>
  <rcc rId="2081" sId="16" numFmtId="4">
    <nc r="K26">
      <v>335.17500000000001</v>
    </nc>
  </rcc>
  <rcc rId="2082" sId="16" numFmtId="4">
    <nc r="M26">
      <v>144.67500000000001</v>
    </nc>
  </rcc>
  <rcc rId="2083" sId="16" numFmtId="4">
    <nc r="O26">
      <v>144.67500000000001</v>
    </nc>
  </rcc>
  <rcc rId="2084" sId="16">
    <nc r="F26">
      <f>K26+M26+O26+Q26</f>
    </nc>
  </rcc>
  <rcc rId="2085" sId="16" numFmtId="4">
    <nc r="Q26">
      <v>144.67500000000001</v>
    </nc>
  </rcc>
  <rcc rId="2086" sId="16">
    <nc r="F27">
      <f>K27+M27+O27+Q27</f>
    </nc>
  </rcc>
  <rcc rId="2087" sId="16" numFmtId="4">
    <nc r="K27">
      <v>349.4</v>
    </nc>
  </rcc>
  <rcc rId="2088" sId="16" numFmtId="4">
    <nc r="M27">
      <v>1485.9</v>
    </nc>
  </rcc>
  <rcc rId="2089" sId="16" numFmtId="4">
    <nc r="O27">
      <v>1276.3</v>
    </nc>
  </rcc>
  <rcc rId="2090" sId="16" numFmtId="4">
    <nc r="Q27">
      <v>1389.9</v>
    </nc>
  </rcc>
  <rcc rId="2091" sId="16" numFmtId="4">
    <oc r="Q25">
      <v>0</v>
    </oc>
    <nc r="Q25">
      <f>Q26+Q27</f>
    </nc>
  </rcc>
  <rfmt sheetId="16" sqref="P25">
    <dxf>
      <fill>
        <patternFill>
          <bgColor rgb="FFFF0000"/>
        </patternFill>
      </fill>
    </dxf>
  </rfmt>
  <rcc rId="2092" sId="16">
    <oc r="F25">
      <f>K25+M25+O25</f>
    </oc>
    <nc r="F25">
      <f>K25+M25+O25+Q25</f>
    </nc>
  </rcc>
  <rcc rId="2093" sId="16">
    <oc r="E25">
      <f>J25+L25+N25</f>
    </oc>
    <nc r="E25">
      <f>J25+L25+N25+P25</f>
    </nc>
  </rcc>
  <rcc rId="2094" sId="16" numFmtId="4">
    <oc r="R25">
      <v>1526.84</v>
    </oc>
    <nc r="R25">
      <f>R26+R27</f>
    </nc>
  </rcc>
  <rcc rId="2095" sId="16" numFmtId="4">
    <oc r="T25">
      <v>1641.58</v>
    </oc>
    <nc r="T25">
      <f>T26+T27</f>
    </nc>
  </rcc>
  <rcc rId="2096" sId="16" numFmtId="4">
    <oc r="V25">
      <v>1973.95</v>
    </oc>
    <nc r="V25">
      <f>V26+V27</f>
    </nc>
  </rcc>
  <rcc rId="2097" sId="16" numFmtId="4">
    <oc r="X25">
      <v>1599.68</v>
    </oc>
    <nc r="X25">
      <f>X26+X27</f>
    </nc>
  </rcc>
  <rcc rId="2098" sId="16" numFmtId="4">
    <oc r="Z25">
      <v>1414.9</v>
    </oc>
    <nc r="Z25">
      <f>Z26+Z27</f>
    </nc>
  </rcc>
  <rcc rId="2099" sId="16" numFmtId="4">
    <oc r="AB25">
      <v>1418.05</v>
    </oc>
    <nc r="AB25">
      <f>AB26+AB27</f>
    </nc>
  </rcc>
  <rcc rId="2100" sId="16" numFmtId="4">
    <oc r="AD25">
      <v>1415.68</v>
    </oc>
    <nc r="AD25">
      <f>AD26+AD27</f>
    </nc>
  </rcc>
  <rcc rId="2101" sId="16" numFmtId="4">
    <oc r="AF25">
      <v>1553.54</v>
    </oc>
    <nc r="AF25">
      <f>AF26+AF27</f>
    </nc>
  </rcc>
  <rcc rId="2102" sId="16" odxf="1" dxf="1">
    <oc r="P25">
      <v>1698.55</v>
    </oc>
    <nc r="P25">
      <f>P26+P27</f>
    </nc>
    <ndxf>
      <fill>
        <patternFill>
          <bgColor theme="4" tint="0.79998168889431442"/>
        </patternFill>
      </fill>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3" sId="16" numFmtId="4">
    <oc r="Q33">
      <v>1000</v>
    </oc>
    <nc r="Q33">
      <v>1100</v>
    </nc>
  </rcc>
  <rcc rId="2104" sId="16" numFmtId="4">
    <oc r="Q35">
      <f>Q37+Q39+Q41+Q43</f>
    </oc>
    <nc r="Q35">
      <v>59.4</v>
    </nc>
  </rcc>
  <rcc rId="2105" sId="16" numFmtId="4">
    <oc r="Q37">
      <v>0</v>
    </oc>
    <nc r="Q37">
      <v>59.4</v>
    </nc>
  </rcc>
  <rcc rId="2106" sId="16">
    <oc r="E37">
      <f>J37+L37+N37</f>
    </oc>
    <nc r="E37">
      <f>J37+L37+N37+P37</f>
    </nc>
  </rcc>
  <rcc rId="2107" sId="16">
    <oc r="E35">
      <f>J35+L35+N35</f>
    </oc>
    <nc r="E35">
      <f>J35+L35+N35+P35</f>
    </nc>
  </rcc>
  <rcc rId="2108" sId="16" numFmtId="4">
    <oc r="Q45">
      <v>0</v>
    </oc>
    <nc r="Q45">
      <v>6281.3190000000004</v>
    </nc>
  </rcc>
  <rfmt sheetId="16" sqref="P37:Q43">
    <dxf>
      <fill>
        <patternFill patternType="none">
          <bgColor auto="1"/>
        </patternFill>
      </fill>
    </dxf>
  </rfmt>
  <rcc rId="2109" sId="16">
    <oc r="E45">
      <f>J45+L45+N45</f>
    </oc>
    <nc r="E45">
      <f>J45+L45+N45+P45</f>
    </nc>
  </rcc>
  <rcc rId="2110" sId="16" numFmtId="4">
    <oc r="Q50">
      <v>0</v>
    </oc>
    <nc r="Q50">
      <v>3897.32</v>
    </nc>
  </rcc>
  <rfmt sheetId="16" sqref="P49:Q50">
    <dxf>
      <fill>
        <patternFill patternType="solid">
          <bgColor rgb="FFFF0000"/>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1" sId="16" numFmtId="4">
    <oc r="Q50">
      <v>3897.32</v>
    </oc>
    <nc r="Q50">
      <v>3.89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2" sId="16" numFmtId="4">
    <oc r="Q57">
      <v>0</v>
    </oc>
    <nc r="Q57">
      <v>320.39699999999999</v>
    </nc>
  </rcc>
  <rcc rId="2113" sId="16" numFmtId="4">
    <oc r="Q59">
      <v>0</v>
    </oc>
    <nc r="Q59">
      <v>260.827</v>
    </nc>
  </rcc>
  <rcc rId="2114" sId="16" numFmtId="4">
    <oc r="Q61">
      <v>0</v>
    </oc>
    <nc r="Q61">
      <v>1023.159</v>
    </nc>
  </rcc>
  <rcc rId="2115" sId="16" odxf="1" dxf="1">
    <oc r="P49">
      <f>P50</f>
    </oc>
    <nc r="P49">
      <f>P50</f>
    </nc>
    <odxf>
      <fill>
        <patternFill patternType="solid">
          <bgColor rgb="FFFF0000"/>
        </patternFill>
      </fill>
    </odxf>
    <ndxf>
      <fill>
        <patternFill patternType="none">
          <bgColor indexed="65"/>
        </patternFill>
      </fill>
    </ndxf>
  </rcc>
  <rcc rId="2116" sId="16" odxf="1" dxf="1">
    <oc r="Q49">
      <f>Q50</f>
    </oc>
    <nc r="Q49">
      <f>Q50</f>
    </nc>
    <odxf>
      <fill>
        <patternFill patternType="solid">
          <bgColor rgb="FFFF0000"/>
        </patternFill>
      </fill>
    </odxf>
    <ndxf>
      <fill>
        <patternFill patternType="none">
          <bgColor indexed="65"/>
        </patternFill>
      </fill>
    </ndxf>
  </rcc>
  <rfmt sheetId="16" sqref="P50" start="0" length="0">
    <dxf>
      <fill>
        <patternFill patternType="none">
          <bgColor indexed="65"/>
        </patternFill>
      </fill>
    </dxf>
  </rfmt>
  <rfmt sheetId="16" sqref="Q50" start="0" length="0">
    <dxf>
      <fill>
        <patternFill patternType="none">
          <bgColor indexed="65"/>
        </patternFill>
      </fill>
    </dxf>
  </rfmt>
  <rcc rId="2117" sId="16">
    <oc r="E61">
      <f>J61+L61+N61</f>
    </oc>
    <nc r="E61">
      <f>J61+L61+N61+P61</f>
    </nc>
  </rcc>
  <rcc rId="2118" sId="16">
    <oc r="E59">
      <f>J59+L59+N59</f>
    </oc>
    <nc r="E59">
      <f>J59+L59+N59+P59</f>
    </nc>
  </rcc>
  <rcc rId="2119" sId="16">
    <oc r="E57">
      <f>J57+L57+N57</f>
    </oc>
    <nc r="E57">
      <f>J57+L57+N57+P57</f>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P32:Q36">
    <dxf>
      <fill>
        <patternFill patternType="none">
          <bgColor auto="1"/>
        </patternFill>
      </fill>
    </dxf>
  </rfmt>
  <rcc rId="2127" sId="16" numFmtId="19">
    <oc r="E6">
      <v>45748</v>
    </oc>
    <nc r="E6">
      <v>45778</v>
    </nc>
  </rcc>
  <rcc rId="2128" sId="16" numFmtId="19">
    <oc r="F6">
      <v>45748</v>
    </oc>
    <nc r="F6">
      <v>45778</v>
    </nc>
  </rcc>
  <rcc rId="2129" sId="16" numFmtId="19">
    <oc r="G6">
      <v>45748</v>
    </oc>
    <nc r="G6">
      <v>45778</v>
    </nc>
  </rcc>
  <rcc rId="2130" sId="16">
    <oc r="E30">
      <f>J30+L30+N30</f>
    </oc>
    <nc r="E30">
      <f>J30+L30+N30+P30</f>
    </nc>
  </rcc>
  <rcc rId="2131" sId="16">
    <oc r="E43">
      <f>J43+L43</f>
    </oc>
    <nc r="E43">
      <f>J43+L43+N43+P43</f>
    </nc>
  </rcc>
  <rcc rId="2132" sId="16" odxf="1" dxf="1">
    <n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nc>
    <odxf>
      <font>
        <b/>
        <sz val="12"/>
        <name val="Times New Roman"/>
        <scheme val="none"/>
      </font>
    </odxf>
    <ndxf>
      <font>
        <b val="0"/>
        <sz val="12"/>
        <name val="Times New Roman"/>
        <scheme val="none"/>
      </font>
    </ndxf>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fmt sheetId="16" sqref="AH52:AH6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2"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9" sqref="H16">
    <dxf>
      <fill>
        <patternFill patternType="solid">
          <bgColor rgb="FFFFFF00"/>
        </patternFill>
      </fill>
    </dxf>
  </rfmt>
  <rcc rId="1442" sId="9" numFmtId="4">
    <oc r="H16">
      <f>IFERROR(G16/D16*100,K17)</f>
    </oc>
    <nc r="H16">
      <v>73.38</v>
    </nc>
  </rcc>
  <rfmt sheetId="9" sqref="H16">
    <dxf>
      <fill>
        <patternFill>
          <bgColor theme="0"/>
        </patternFill>
      </fill>
    </dxf>
  </rfmt>
  <rcc rId="1443" sId="9" numFmtId="4">
    <oc r="N16">
      <v>0</v>
    </oc>
    <nc r="N16">
      <v>2235.88</v>
    </nc>
  </rcc>
  <rcc rId="1444" sId="9" numFmtId="4">
    <oc r="O16">
      <v>0</v>
    </oc>
    <nc r="O16">
      <v>2235.88</v>
    </nc>
  </rcc>
  <rcc rId="1445" sId="9" numFmtId="4">
    <oc r="P16">
      <v>23711.599999999999</v>
    </oc>
    <nc r="P16">
      <v>0</v>
    </nc>
  </rcc>
  <rcc rId="1446" sId="9" numFmtId="4">
    <oc r="P13">
      <f>P15+P16+P14</f>
    </oc>
    <nc r="P13">
      <v>0</v>
    </nc>
  </rcc>
  <rcc rId="1447" sId="9" numFmtId="4">
    <oc r="P15">
      <v>450518.6</v>
    </oc>
    <nc r="P15">
      <v>0</v>
    </nc>
  </rcc>
  <rcc rId="1448" sId="9" numFmtId="4">
    <oc r="V16">
      <v>0</v>
    </oc>
    <nc r="V16">
      <v>3556.73</v>
    </nc>
  </rcc>
  <rcc rId="1449" sId="9" numFmtId="4">
    <oc r="V15">
      <v>0</v>
    </oc>
    <nc r="V15">
      <v>67577.8</v>
    </nc>
  </rcc>
  <rcc rId="1450" sId="9" numFmtId="4">
    <oc r="X16">
      <v>0</v>
    </oc>
    <nc r="X16">
      <v>2371.15</v>
    </nc>
  </rcc>
  <rcc rId="1451" sId="9" numFmtId="4">
    <oc r="X15">
      <v>0</v>
    </oc>
    <nc r="X15">
      <v>45051.87</v>
    </nc>
  </rcc>
  <rcc rId="1452" sId="9" numFmtId="4">
    <oc r="Z16">
      <v>0</v>
    </oc>
    <nc r="Z16">
      <v>2371.15</v>
    </nc>
  </rcc>
  <rcc rId="1453" sId="9" numFmtId="4">
    <oc r="Z15">
      <v>0</v>
    </oc>
    <nc r="Z15">
      <v>45051.87</v>
    </nc>
  </rcc>
  <rcc rId="1454" sId="9" numFmtId="4">
    <oc r="AB16">
      <v>3891.8</v>
    </oc>
    <nc r="AB16">
      <v>8634.2000000000007</v>
    </nc>
  </rcc>
  <rcc rId="1455" sId="9" numFmtId="4">
    <oc r="AB15">
      <v>73945.600000000006</v>
    </oc>
    <nc r="AB15">
      <v>164049.34</v>
    </nc>
  </rcc>
  <rcc rId="1456" sId="9" numFmtId="4">
    <oc r="AD16">
      <v>0</v>
    </oc>
    <nc r="AD16">
      <v>7113.45</v>
    </nc>
  </rcc>
  <rcc rId="1457" sId="9" numFmtId="4">
    <oc r="AD15">
      <v>0</v>
    </oc>
    <nc r="AD15">
      <v>135155.60999999999</v>
    </nc>
  </rcc>
  <rcc rId="1458" sId="9" numFmtId="4">
    <oc r="AF16">
      <f>3050.52+11420</f>
    </oc>
    <nc r="AF16">
      <v>4371.46</v>
    </nc>
  </rcc>
  <rcc rId="1459" sId="9" numFmtId="4">
    <oc r="AF15">
      <v>0</v>
    </oc>
    <nc r="AF15">
      <v>67577.710000000006</v>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5" sId="16">
    <oc r="AH58" t="inlineStr">
      <is>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nc>
  </rcc>
  <rfmt sheetId="16" sqref="AH58" start="0" length="2147483647">
    <dxf>
      <font>
        <color auto="1"/>
      </font>
    </dxf>
  </rfmt>
  <rcc rId="2146" sId="16" odxf="1" dxf="1">
    <oc r="AH60" t="inlineStr">
      <is>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ndxf>
      <font>
        <sz val="12"/>
        <color auto="1"/>
        <name val="Times New Roman"/>
        <scheme val="none"/>
      </font>
    </ndxf>
  </rcc>
  <rcc rId="2147" sId="16">
    <oc r="AH56" t="inlineStr">
      <is>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fmt sheetId="16" sqref="AH56" start="0" length="2147483647">
    <dxf>
      <font>
        <color auto="1"/>
      </font>
    </dxf>
  </rfmt>
  <rfmt sheetId="16" sqref="AH52" start="0" length="0">
    <dxf>
      <font>
        <sz val="12"/>
        <color auto="1"/>
        <name val="Times New Roman"/>
        <scheme val="none"/>
      </font>
    </dxf>
  </rfmt>
  <rcc rId="2148" sId="16">
    <oc r="F45">
      <f>K45+M45+O45</f>
    </oc>
    <nc r="F45">
      <f>K45+M45+O45+Q45</f>
    </nc>
  </rcc>
  <rcc rId="2149" sId="16">
    <oc r="AH43" t="inlineStr">
      <is>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is>
    </oc>
    <nc r="AH43"/>
  </rcc>
  <rcc rId="2150" sId="16">
    <oc r="I40">
      <f>IFERROR(G40/E40*100,0)</f>
    </oc>
    <nc r="I40">
      <f>IFERROR(G40/E40*100,0)</f>
    </nc>
  </rcc>
  <rcc rId="2151" sId="16">
    <oc r="E41">
      <f>J41</f>
    </oc>
    <nc r="E41">
      <f>J41+L41+N41+P41</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
    <oc r="C2" t="inlineStr">
      <is>
        <t xml:space="preserve">Отчет о ходе реализации муниципальной программы </t>
      </is>
    </oc>
    <nc r="C2"/>
  </rcc>
  <rcc rId="2160" sId="1">
    <oc r="C3" t="inlineStr">
      <is>
        <t xml:space="preserve"> "Развитие образования в городе Когалыме" </t>
      </is>
    </oc>
    <nc r="C3"/>
  </rcc>
  <rcc rId="2161" sId="1">
    <oc r="AG3" t="inlineStr">
      <is>
        <t>тыс. рублей</t>
      </is>
    </oc>
    <nc r="AG3"/>
  </rcc>
  <rcc rId="2162" sId="1">
    <oc r="A4" t="inlineStr">
      <is>
        <t>№п/п</t>
      </is>
    </oc>
    <nc r="A4"/>
  </rcc>
  <rcc rId="2163" sId="1">
    <oc r="B4" t="inlineStr">
      <is>
        <t>Наименование направления (подпрограмм), структурных элементов</t>
      </is>
    </oc>
    <nc r="B4"/>
  </rcc>
  <rcc rId="2164" sId="1">
    <oc r="C4" t="inlineStr">
      <is>
        <t>Источники финансирования</t>
      </is>
    </oc>
    <nc r="C4"/>
  </rcc>
  <rcc rId="2165" sId="1">
    <oc r="D4" t="inlineStr">
      <is>
        <t>План на</t>
      </is>
    </oc>
    <nc r="D4"/>
  </rcc>
  <rcc rId="2166" sId="1">
    <oc r="E4" t="inlineStr">
      <is>
        <t>План на</t>
      </is>
    </oc>
    <nc r="E4"/>
  </rcc>
  <rcc rId="2167" sId="1">
    <oc r="F4" t="inlineStr">
      <is>
        <t xml:space="preserve">Профинансировано на </t>
      </is>
    </oc>
    <nc r="F4"/>
  </rcc>
  <rcc rId="2168" sId="1">
    <oc r="G4" t="inlineStr">
      <is>
        <t xml:space="preserve">Кассовый расход на </t>
      </is>
    </oc>
    <nc r="G4"/>
  </rcc>
  <rcc rId="2169" sId="1">
    <oc r="H4" t="inlineStr">
      <is>
        <t>Исполнение, %</t>
      </is>
    </oc>
    <nc r="H4"/>
  </rcc>
  <rcc rId="2170" sId="1">
    <oc r="J4" t="inlineStr">
      <is>
        <t>январь</t>
      </is>
    </oc>
    <nc r="J4"/>
  </rcc>
  <rcc rId="2171" sId="1">
    <oc r="L4" t="inlineStr">
      <is>
        <t>февраль</t>
      </is>
    </oc>
    <nc r="L4"/>
  </rcc>
  <rcc rId="2172" sId="1">
    <oc r="N4" t="inlineStr">
      <is>
        <t>март</t>
      </is>
    </oc>
    <nc r="N4"/>
  </rcc>
  <rcc rId="2173" sId="1">
    <oc r="P4" t="inlineStr">
      <is>
        <t>апрель</t>
      </is>
    </oc>
    <nc r="P4"/>
  </rcc>
  <rcc rId="2174" sId="1">
    <oc r="R4" t="inlineStr">
      <is>
        <t>май</t>
      </is>
    </oc>
    <nc r="R4"/>
  </rcc>
  <rcc rId="2175" sId="1">
    <oc r="T4" t="inlineStr">
      <is>
        <t>июнь</t>
      </is>
    </oc>
    <nc r="T4"/>
  </rcc>
  <rcc rId="2176" sId="1">
    <oc r="V4" t="inlineStr">
      <is>
        <t>июль</t>
      </is>
    </oc>
    <nc r="V4"/>
  </rcc>
  <rcc rId="2177" sId="1">
    <oc r="X4" t="inlineStr">
      <is>
        <t>август</t>
      </is>
    </oc>
    <nc r="X4"/>
  </rcc>
  <rcc rId="2178" sId="1">
    <oc r="Z4" t="inlineStr">
      <is>
        <t>сентябрь</t>
      </is>
    </oc>
    <nc r="Z4"/>
  </rcc>
  <rcc rId="2179" sId="1">
    <oc r="AB4" t="inlineStr">
      <is>
        <t>октябрь</t>
      </is>
    </oc>
    <nc r="AB4"/>
  </rcc>
  <rcc rId="2180" sId="1">
    <oc r="AD4" t="inlineStr">
      <is>
        <t>ноябрь</t>
      </is>
    </oc>
    <nc r="AD4"/>
  </rcc>
  <rcc rId="2181" sId="1">
    <oc r="AF4" t="inlineStr">
      <is>
        <t>декабрь</t>
      </is>
    </oc>
    <nc r="AF4"/>
  </rcc>
  <rcc rId="2182" sId="1">
    <oc r="AH4" t="inlineStr">
      <is>
        <t>Результаты реализации и причины отклонений факта от плана</t>
      </is>
    </oc>
    <nc r="AH4"/>
  </rcc>
  <rcc rId="2183" sId="1">
    <oc r="D6">
      <v>2025</v>
    </oc>
    <nc r="D6"/>
  </rcc>
  <rcc rId="2184" sId="1" numFmtId="19">
    <oc r="E6">
      <v>45778</v>
    </oc>
    <nc r="E6"/>
  </rcc>
  <rcc rId="2185" sId="1" numFmtId="19">
    <oc r="F6">
      <v>45778</v>
    </oc>
    <nc r="F6"/>
  </rcc>
  <rcc rId="2186" sId="1" numFmtId="19">
    <oc r="G6">
      <v>45778</v>
    </oc>
    <nc r="G6"/>
  </rcc>
  <rcc rId="2187" sId="1">
    <oc r="H6" t="inlineStr">
      <is>
        <t>к плану на год</t>
      </is>
    </oc>
    <nc r="H6"/>
  </rcc>
  <rcc rId="2188" sId="1">
    <oc r="I6" t="inlineStr">
      <is>
        <t>к плану на отчетную дату</t>
      </is>
    </oc>
    <nc r="I6"/>
  </rcc>
  <rcc rId="2189" sId="1">
    <oc r="J6" t="inlineStr">
      <is>
        <t xml:space="preserve">план </t>
      </is>
    </oc>
    <nc r="J6"/>
  </rcc>
  <rcc rId="2190" sId="1">
    <oc r="K6" t="inlineStr">
      <is>
        <t>кассовый расход</t>
      </is>
    </oc>
    <nc r="K6"/>
  </rcc>
  <rcc rId="2191" sId="1">
    <oc r="L6" t="inlineStr">
      <is>
        <t xml:space="preserve">план </t>
      </is>
    </oc>
    <nc r="L6"/>
  </rcc>
  <rcc rId="2192" sId="1">
    <oc r="M6" t="inlineStr">
      <is>
        <t>кассовый расход</t>
      </is>
    </oc>
    <nc r="M6"/>
  </rcc>
  <rcc rId="2193" sId="1">
    <oc r="N6" t="inlineStr">
      <is>
        <t xml:space="preserve">план </t>
      </is>
    </oc>
    <nc r="N6"/>
  </rcc>
  <rcc rId="2194" sId="1">
    <oc r="O6" t="inlineStr">
      <is>
        <t>кассовый расход</t>
      </is>
    </oc>
    <nc r="O6"/>
  </rcc>
  <rcc rId="2195" sId="1">
    <oc r="P6" t="inlineStr">
      <is>
        <t xml:space="preserve">план </t>
      </is>
    </oc>
    <nc r="P6"/>
  </rcc>
  <rcc rId="2196" sId="1">
    <oc r="Q6" t="inlineStr">
      <is>
        <t>кассовый расход</t>
      </is>
    </oc>
    <nc r="Q6"/>
  </rcc>
  <rcc rId="2197" sId="1">
    <oc r="R6" t="inlineStr">
      <is>
        <t xml:space="preserve">план </t>
      </is>
    </oc>
    <nc r="R6"/>
  </rcc>
  <rcc rId="2198" sId="1">
    <oc r="S6" t="inlineStr">
      <is>
        <t>кассовый расход</t>
      </is>
    </oc>
    <nc r="S6"/>
  </rcc>
  <rcc rId="2199" sId="1">
    <oc r="T6" t="inlineStr">
      <is>
        <t xml:space="preserve">план </t>
      </is>
    </oc>
    <nc r="T6"/>
  </rcc>
  <rcc rId="2200" sId="1">
    <oc r="U6" t="inlineStr">
      <is>
        <t>кассовый расход</t>
      </is>
    </oc>
    <nc r="U6"/>
  </rcc>
  <rcc rId="2201" sId="1">
    <oc r="V6" t="inlineStr">
      <is>
        <t xml:space="preserve">план </t>
      </is>
    </oc>
    <nc r="V6"/>
  </rcc>
  <rcc rId="2202" sId="1">
    <oc r="W6" t="inlineStr">
      <is>
        <t>кассовый расход</t>
      </is>
    </oc>
    <nc r="W6"/>
  </rcc>
  <rcc rId="2203" sId="1">
    <oc r="X6" t="inlineStr">
      <is>
        <t xml:space="preserve">план </t>
      </is>
    </oc>
    <nc r="X6"/>
  </rcc>
  <rcc rId="2204" sId="1">
    <oc r="Y6" t="inlineStr">
      <is>
        <t>кассовый расход</t>
      </is>
    </oc>
    <nc r="Y6"/>
  </rcc>
  <rcc rId="2205" sId="1">
    <oc r="Z6" t="inlineStr">
      <is>
        <t xml:space="preserve">план </t>
      </is>
    </oc>
    <nc r="Z6"/>
  </rcc>
  <rcc rId="2206" sId="1">
    <oc r="AA6" t="inlineStr">
      <is>
        <t>кассовый расход</t>
      </is>
    </oc>
    <nc r="AA6"/>
  </rcc>
  <rcc rId="2207" sId="1">
    <oc r="AB6" t="inlineStr">
      <is>
        <t xml:space="preserve">план </t>
      </is>
    </oc>
    <nc r="AB6"/>
  </rcc>
  <rcc rId="2208" sId="1">
    <oc r="AC6" t="inlineStr">
      <is>
        <t>кассовый расход</t>
      </is>
    </oc>
    <nc r="AC6"/>
  </rcc>
  <rcc rId="2209" sId="1">
    <oc r="AD6" t="inlineStr">
      <is>
        <t xml:space="preserve">план </t>
      </is>
    </oc>
    <nc r="AD6"/>
  </rcc>
  <rcc rId="2210" sId="1">
    <oc r="AE6" t="inlineStr">
      <is>
        <t>кассовый расход</t>
      </is>
    </oc>
    <nc r="AE6"/>
  </rcc>
  <rcc rId="2211" sId="1">
    <oc r="AF6" t="inlineStr">
      <is>
        <t xml:space="preserve">план </t>
      </is>
    </oc>
    <nc r="AF6"/>
  </rcc>
  <rcc rId="2212" sId="1">
    <oc r="AG6" t="inlineStr">
      <is>
        <t>кассовый расход</t>
      </is>
    </oc>
    <nc r="AG6"/>
  </rcc>
  <rcc rId="2213" sId="1" numFmtId="4">
    <oc r="A7">
      <v>1</v>
    </oc>
    <nc r="A7"/>
  </rcc>
  <rcc rId="2214" sId="1" numFmtId="4">
    <oc r="B7">
      <v>2</v>
    </oc>
    <nc r="B7"/>
  </rcc>
  <rcc rId="2215" sId="1" numFmtId="4">
    <oc r="C7">
      <v>3</v>
    </oc>
    <nc r="C7"/>
  </rcc>
  <rcc rId="2216" sId="1" numFmtId="4">
    <oc r="D7">
      <v>4</v>
    </oc>
    <nc r="D7"/>
  </rcc>
  <rcc rId="2217" sId="1" numFmtId="4">
    <oc r="E7">
      <v>5</v>
    </oc>
    <nc r="E7"/>
  </rcc>
  <rcc rId="2218" sId="1" numFmtId="4">
    <oc r="F7">
      <v>6</v>
    </oc>
    <nc r="F7"/>
  </rcc>
  <rcc rId="2219" sId="1" numFmtId="4">
    <oc r="G7">
      <v>7</v>
    </oc>
    <nc r="G7"/>
  </rcc>
  <rcc rId="2220" sId="1" numFmtId="4">
    <oc r="H7">
      <v>8</v>
    </oc>
    <nc r="H7"/>
  </rcc>
  <rcc rId="2221" sId="1" numFmtId="4">
    <oc r="I7">
      <v>9</v>
    </oc>
    <nc r="I7"/>
  </rcc>
  <rcc rId="2222" sId="1" numFmtId="4">
    <oc r="J7">
      <v>10</v>
    </oc>
    <nc r="J7"/>
  </rcc>
  <rcc rId="2223" sId="1" numFmtId="4">
    <oc r="K7">
      <v>11</v>
    </oc>
    <nc r="K7"/>
  </rcc>
  <rcc rId="2224" sId="1" numFmtId="4">
    <oc r="L7">
      <v>12</v>
    </oc>
    <nc r="L7"/>
  </rcc>
  <rcc rId="2225" sId="1" numFmtId="4">
    <oc r="M7">
      <v>13</v>
    </oc>
    <nc r="M7"/>
  </rcc>
  <rcc rId="2226" sId="1" numFmtId="4">
    <oc r="N7">
      <v>14</v>
    </oc>
    <nc r="N7"/>
  </rcc>
  <rcc rId="2227" sId="1" numFmtId="4">
    <oc r="O7">
      <v>15</v>
    </oc>
    <nc r="O7"/>
  </rcc>
  <rcc rId="2228" sId="1" numFmtId="4">
    <oc r="P7">
      <v>16</v>
    </oc>
    <nc r="P7"/>
  </rcc>
  <rcc rId="2229" sId="1" numFmtId="4">
    <oc r="Q7">
      <v>17</v>
    </oc>
    <nc r="Q7"/>
  </rcc>
  <rcc rId="2230" sId="1" numFmtId="4">
    <oc r="R7">
      <v>18</v>
    </oc>
    <nc r="R7"/>
  </rcc>
  <rcc rId="2231" sId="1" numFmtId="4">
    <oc r="S7">
      <v>19</v>
    </oc>
    <nc r="S7"/>
  </rcc>
  <rcc rId="2232" sId="1" numFmtId="4">
    <oc r="T7">
      <v>20</v>
    </oc>
    <nc r="T7"/>
  </rcc>
  <rcc rId="2233" sId="1" numFmtId="4">
    <oc r="U7">
      <v>21</v>
    </oc>
    <nc r="U7"/>
  </rcc>
  <rcc rId="2234" sId="1" numFmtId="4">
    <oc r="V7">
      <v>22</v>
    </oc>
    <nc r="V7"/>
  </rcc>
  <rcc rId="2235" sId="1" numFmtId="4">
    <oc r="W7">
      <v>23</v>
    </oc>
    <nc r="W7"/>
  </rcc>
  <rcc rId="2236" sId="1" numFmtId="4">
    <oc r="X7">
      <v>24</v>
    </oc>
    <nc r="X7"/>
  </rcc>
  <rcc rId="2237" sId="1" numFmtId="4">
    <oc r="Y7">
      <v>25</v>
    </oc>
    <nc r="Y7"/>
  </rcc>
  <rcc rId="2238" sId="1" numFmtId="4">
    <oc r="Z7">
      <v>26</v>
    </oc>
    <nc r="Z7"/>
  </rcc>
  <rcc rId="2239" sId="1" numFmtId="4">
    <oc r="AA7">
      <v>27</v>
    </oc>
    <nc r="AA7"/>
  </rcc>
  <rcc rId="2240" sId="1" numFmtId="4">
    <oc r="AB7">
      <v>28</v>
    </oc>
    <nc r="AB7"/>
  </rcc>
  <rcc rId="2241" sId="1" numFmtId="4">
    <oc r="AC7">
      <v>29</v>
    </oc>
    <nc r="AC7"/>
  </rcc>
  <rcc rId="2242" sId="1" numFmtId="4">
    <oc r="AD7">
      <v>30</v>
    </oc>
    <nc r="AD7"/>
  </rcc>
  <rcc rId="2243" sId="1" numFmtId="4">
    <oc r="AE7">
      <v>31</v>
    </oc>
    <nc r="AE7"/>
  </rcc>
  <rcc rId="2244" sId="1" numFmtId="4">
    <oc r="AF7">
      <v>32</v>
    </oc>
    <nc r="AF7"/>
  </rcc>
  <rcc rId="2245" sId="1" numFmtId="4">
    <oc r="AG7">
      <v>33</v>
    </oc>
    <nc r="AG7"/>
  </rcc>
  <rcc rId="2246" sId="1" numFmtId="4">
    <oc r="AH7">
      <v>34</v>
    </oc>
    <nc r="AH7"/>
  </rcc>
  <rcc rId="2247" sId="1">
    <oc r="B8" t="inlineStr">
      <is>
        <t>Всего по муниципальной программе</t>
      </is>
    </oc>
    <nc r="B8"/>
  </rcc>
  <rcc rId="2248" sId="1">
    <oc r="C8" t="inlineStr">
      <is>
        <t>Всего</t>
      </is>
    </oc>
    <nc r="C8"/>
  </rcc>
  <rcc rId="2249" sId="1">
    <oc r="D8">
      <f>D9+D10+D12+D11</f>
    </oc>
    <nc r="D8"/>
  </rcc>
  <rcc rId="2250" sId="1">
    <oc r="E8">
      <f>E9+E10+E12+E11</f>
    </oc>
    <nc r="E8"/>
  </rcc>
  <rcc rId="2251" sId="1">
    <oc r="F8">
      <f>F9+F10+F12+F11</f>
    </oc>
    <nc r="F8"/>
  </rcc>
  <rcc rId="2252" sId="1">
    <oc r="G8">
      <f>G9+G10+G12+G11</f>
    </oc>
    <nc r="G8"/>
  </rcc>
  <rcc rId="2253" sId="1">
    <oc r="H8">
      <f>IFERROR(G8/D8*100,0)</f>
    </oc>
    <nc r="H8"/>
  </rcc>
  <rcc rId="2254" sId="1">
    <oc r="I8">
      <f>IFERROR(G8/E8*100,0)</f>
    </oc>
    <nc r="I8"/>
  </rcc>
  <rcc rId="2255" sId="1">
    <oc r="J8">
      <f>J9+J10+J12+J11</f>
    </oc>
    <nc r="J8"/>
  </rcc>
  <rcc rId="2256" sId="1">
    <oc r="K8">
      <f>K9+K10+K12+K11</f>
    </oc>
    <nc r="K8"/>
  </rcc>
  <rcc rId="2257" sId="1">
    <oc r="L8">
      <f>L9+L10+L12+L11</f>
    </oc>
    <nc r="L8"/>
  </rcc>
  <rcc rId="2258" sId="1">
    <oc r="M8">
      <f>M9+M10+M12+M11</f>
    </oc>
    <nc r="M8"/>
  </rcc>
  <rcc rId="2259" sId="1">
    <oc r="N8">
      <f>N9+N10+N12+N11</f>
    </oc>
    <nc r="N8"/>
  </rcc>
  <rcc rId="2260" sId="1">
    <oc r="O8">
      <f>O9+O10+O12+O11</f>
    </oc>
    <nc r="O8"/>
  </rcc>
  <rcc rId="2261" sId="1">
    <oc r="P8">
      <f>P9+P10+P12+P11</f>
    </oc>
    <nc r="P8"/>
  </rcc>
  <rcc rId="2262" sId="1">
    <oc r="Q8">
      <f>Q9+Q10+Q12+Q11</f>
    </oc>
    <nc r="Q8"/>
  </rcc>
  <rcc rId="2263" sId="1">
    <oc r="R8">
      <f>R9+R10+R12+R11</f>
    </oc>
    <nc r="R8"/>
  </rcc>
  <rcc rId="2264" sId="1">
    <oc r="S8">
      <f>S9+S10+S12+S11</f>
    </oc>
    <nc r="S8"/>
  </rcc>
  <rcc rId="2265" sId="1">
    <oc r="T8">
      <f>T9+T10+T12+T11</f>
    </oc>
    <nc r="T8"/>
  </rcc>
  <rcc rId="2266" sId="1">
    <oc r="U8">
      <f>U9+U10+U12+U11</f>
    </oc>
    <nc r="U8"/>
  </rcc>
  <rcc rId="2267" sId="1">
    <oc r="V8">
      <f>V9+V10+V12+V11</f>
    </oc>
    <nc r="V8"/>
  </rcc>
  <rcc rId="2268" sId="1">
    <oc r="W8">
      <f>W9+W10+W12+W11</f>
    </oc>
    <nc r="W8"/>
  </rcc>
  <rcc rId="2269" sId="1">
    <oc r="X8">
      <f>X9+X10+X12+X11</f>
    </oc>
    <nc r="X8"/>
  </rcc>
  <rcc rId="2270" sId="1">
    <oc r="Y8">
      <f>Y9+Y10+Y12+Y11</f>
    </oc>
    <nc r="Y8"/>
  </rcc>
  <rcc rId="2271" sId="1">
    <oc r="Z8">
      <f>Z9+Z10+Z12+Z11</f>
    </oc>
    <nc r="Z8"/>
  </rcc>
  <rcc rId="2272" sId="1">
    <oc r="AA8">
      <f>AA9+AA10+AA12+AA11</f>
    </oc>
    <nc r="AA8"/>
  </rcc>
  <rcc rId="2273" sId="1">
    <oc r="AB8">
      <f>AB9+AB10+AB12+AB11</f>
    </oc>
    <nc r="AB8"/>
  </rcc>
  <rcc rId="2274" sId="1">
    <oc r="AC8">
      <f>AC9+AC10+AC12+AC11</f>
    </oc>
    <nc r="AC8"/>
  </rcc>
  <rcc rId="2275" sId="1">
    <oc r="AD8">
      <f>AD9+AD10+AD12+AD11</f>
    </oc>
    <nc r="AD8"/>
  </rcc>
  <rcc rId="2276" sId="1">
    <oc r="AE8">
      <f>AE9+AE10+AE12+AE11</f>
    </oc>
    <nc r="AE8"/>
  </rcc>
  <rcc rId="2277" sId="1">
    <oc r="AF8">
      <f>AF9+AF10+AF12+AF11</f>
    </oc>
    <nc r="AF8"/>
  </rcc>
  <rcc rId="2278" sId="1">
    <oc r="AG8">
      <f>AG9+AG10+AG12+AG11</f>
    </oc>
    <nc r="AG8"/>
  </rcc>
  <rcc rId="2279" sId="1">
    <oc r="C9" t="inlineStr">
      <is>
        <t>федеральный бюджет</t>
      </is>
    </oc>
    <nc r="C9"/>
  </rcc>
  <rcc rId="2280" sId="1">
    <oc r="D9">
      <f>J9+L9+N9+P9+R9+T9+V9+X9+Z9+AB9+AD9+AF9</f>
    </oc>
    <nc r="D9"/>
  </rcc>
  <rcc rId="2281" sId="1">
    <oc r="E9">
      <f>J9+L9+N9</f>
    </oc>
    <nc r="E9"/>
  </rcc>
  <rcc rId="2282" sId="1">
    <oc r="F9">
      <f>G9</f>
    </oc>
    <nc r="F9"/>
  </rcc>
  <rcc rId="2283" sId="1">
    <oc r="G9">
      <f>K9+M9+O9+Q9+S9+U9+W9+Y9+AA9+AC9+AE9+AG9</f>
    </oc>
    <nc r="G9"/>
  </rcc>
  <rcc rId="2284" sId="1">
    <oc r="H9">
      <f>IFERROR(G9/D9*100,0)</f>
    </oc>
    <nc r="H9"/>
  </rcc>
  <rcc rId="2285" sId="1">
    <oc r="I9">
      <f>IFERROR(G9/E9*100,0)</f>
    </oc>
    <nc r="I9"/>
  </rcc>
  <rcc rId="2286" sId="1">
    <oc r="J9">
      <f>J15+J20+J34</f>
    </oc>
    <nc r="J9"/>
  </rcc>
  <rcc rId="2287" sId="1">
    <oc r="K9">
      <f>K15+K20+K34</f>
    </oc>
    <nc r="K9"/>
  </rcc>
  <rcc rId="2288" sId="1">
    <oc r="L9">
      <f>L15+L20+L34</f>
    </oc>
    <nc r="L9"/>
  </rcc>
  <rcc rId="2289" sId="1">
    <oc r="M9">
      <f>M15+M20+M34</f>
    </oc>
    <nc r="M9"/>
  </rcc>
  <rcc rId="2290" sId="1">
    <oc r="N9">
      <f>N15+N20+N34</f>
    </oc>
    <nc r="N9"/>
  </rcc>
  <rcc rId="2291" sId="1">
    <oc r="O9">
      <f>O15+O20+O34</f>
    </oc>
    <nc r="O9"/>
  </rcc>
  <rcc rId="2292" sId="1">
    <oc r="P9">
      <f>P15+P20+P34</f>
    </oc>
    <nc r="P9"/>
  </rcc>
  <rcc rId="2293" sId="1">
    <oc r="Q9">
      <f>Q15+Q20+Q34</f>
    </oc>
    <nc r="Q9"/>
  </rcc>
  <rcc rId="2294" sId="1">
    <oc r="R9">
      <f>R15+R20+R34</f>
    </oc>
    <nc r="R9"/>
  </rcc>
  <rcc rId="2295" sId="1">
    <oc r="S9">
      <f>S15+S20+S34</f>
    </oc>
    <nc r="S9"/>
  </rcc>
  <rcc rId="2296" sId="1">
    <oc r="T9">
      <f>T15+T20+T34</f>
    </oc>
    <nc r="T9"/>
  </rcc>
  <rcc rId="2297" sId="1">
    <oc r="U9">
      <f>U15+U20+U34</f>
    </oc>
    <nc r="U9"/>
  </rcc>
  <rcc rId="2298" sId="1">
    <oc r="V9">
      <f>V15+V20+V34</f>
    </oc>
    <nc r="V9"/>
  </rcc>
  <rcc rId="2299" sId="1">
    <oc r="W9">
      <f>W15+W20+W34</f>
    </oc>
    <nc r="W9"/>
  </rcc>
  <rcc rId="2300" sId="1">
    <oc r="X9">
      <f>X15+X20+X34</f>
    </oc>
    <nc r="X9"/>
  </rcc>
  <rcc rId="2301" sId="1">
    <oc r="Y9">
      <f>Y15+Y20+Y34</f>
    </oc>
    <nc r="Y9"/>
  </rcc>
  <rcc rId="2302" sId="1">
    <oc r="Z9">
      <f>Z15+Z20+Z34</f>
    </oc>
    <nc r="Z9"/>
  </rcc>
  <rcc rId="2303" sId="1">
    <oc r="AA9">
      <f>AA15+AA20+AA34</f>
    </oc>
    <nc r="AA9"/>
  </rcc>
  <rcc rId="2304" sId="1">
    <oc r="AB9">
      <f>AB15+AB20+AB34</f>
    </oc>
    <nc r="AB9"/>
  </rcc>
  <rcc rId="2305" sId="1">
    <oc r="AC9">
      <f>AC15+AC20+AC34</f>
    </oc>
    <nc r="AC9"/>
  </rcc>
  <rcc rId="2306" sId="1">
    <oc r="AD9">
      <f>AD15+AD20+AD34</f>
    </oc>
    <nc r="AD9"/>
  </rcc>
  <rcc rId="2307" sId="1">
    <oc r="AE9">
      <f>AE15+AE20+AE34</f>
    </oc>
    <nc r="AE9"/>
  </rcc>
  <rcc rId="2308" sId="1">
    <oc r="AF9">
      <f>AF15+AF20+AF34</f>
    </oc>
    <nc r="AF9"/>
  </rcc>
  <rcc rId="2309" sId="1">
    <oc r="AG9">
      <f>AG15+AG20+AG34</f>
    </oc>
    <nc r="AG9"/>
  </rcc>
  <rcc rId="2310" sId="1">
    <oc r="C10" t="inlineStr">
      <is>
        <t>бюджет автономного округа</t>
      </is>
    </oc>
    <nc r="C10"/>
  </rcc>
  <rcc rId="2311" sId="1">
    <oc r="D10">
      <f>J10+L10+N10+P10+R10+T10+V10+X10+Z10+AB10+AD10+AF10</f>
    </oc>
    <nc r="D10"/>
  </rcc>
  <rcc rId="2312" sId="1">
    <oc r="E10">
      <f>J10+L10+N10</f>
    </oc>
    <nc r="E10"/>
  </rcc>
  <rcc rId="2313" sId="1">
    <oc r="F10">
      <f>G10</f>
    </oc>
    <nc r="F10"/>
  </rcc>
  <rcc rId="2314" sId="1">
    <oc r="G10">
      <f>K10+M10+O10+Q10+S10+U10+W10+Y10+AA10+AC10+AE10+AG10</f>
    </oc>
    <nc r="G10"/>
  </rcc>
  <rcc rId="2315" sId="1">
    <oc r="H10">
      <f>IFERROR(G10/D10*100,0)</f>
    </oc>
    <nc r="H10"/>
  </rcc>
  <rcc rId="2316" sId="1">
    <oc r="I10">
      <f>IFERROR(G10/E10*100,0)</f>
    </oc>
    <nc r="I10"/>
  </rcc>
  <rcc rId="2317" sId="1">
    <oc r="J10">
      <f>J16+J21+J35+J72</f>
    </oc>
    <nc r="J10"/>
  </rcc>
  <rcc rId="2318" sId="1">
    <oc r="K10">
      <f>K16+K21+K35+K72</f>
    </oc>
    <nc r="K10"/>
  </rcc>
  <rcc rId="2319" sId="1">
    <oc r="L10">
      <f>L16+L21+L35+L72</f>
    </oc>
    <nc r="L10"/>
  </rcc>
  <rcc rId="2320" sId="1">
    <oc r="M10">
      <f>M16+M21+M35+M72</f>
    </oc>
    <nc r="M10"/>
  </rcc>
  <rcc rId="2321" sId="1">
    <oc r="N10">
      <f>N16+N21+N35+N72</f>
    </oc>
    <nc r="N10"/>
  </rcc>
  <rcc rId="2322" sId="1">
    <oc r="O10">
      <f>O16+O21+O35+O72</f>
    </oc>
    <nc r="O10"/>
  </rcc>
  <rcc rId="2323" sId="1">
    <oc r="P10">
      <f>P16+P21+P35+P72</f>
    </oc>
    <nc r="P10"/>
  </rcc>
  <rcc rId="2324" sId="1">
    <oc r="Q10">
      <f>Q16+Q21+Q35+Q72</f>
    </oc>
    <nc r="Q10"/>
  </rcc>
  <rcc rId="2325" sId="1">
    <oc r="R10">
      <f>R16+R21+R35+R72</f>
    </oc>
    <nc r="R10"/>
  </rcc>
  <rcc rId="2326" sId="1">
    <oc r="S10">
      <f>S16+S21+S35+S72</f>
    </oc>
    <nc r="S10"/>
  </rcc>
  <rcc rId="2327" sId="1">
    <oc r="T10">
      <f>T16+T21+T35+T72</f>
    </oc>
    <nc r="T10"/>
  </rcc>
  <rcc rId="2328" sId="1">
    <oc r="U10">
      <f>U16+U21+U35+U72</f>
    </oc>
    <nc r="U10"/>
  </rcc>
  <rcc rId="2329" sId="1">
    <oc r="V10">
      <f>V16+V21+V35+V72</f>
    </oc>
    <nc r="V10"/>
  </rcc>
  <rcc rId="2330" sId="1">
    <oc r="W10">
      <f>W16+W21+W35+W72</f>
    </oc>
    <nc r="W10"/>
  </rcc>
  <rcc rId="2331" sId="1">
    <oc r="X10">
      <f>X16+X21+X35+X72</f>
    </oc>
    <nc r="X10"/>
  </rcc>
  <rcc rId="2332" sId="1">
    <oc r="Y10">
      <f>Y16+Y21+Y35+Y72</f>
    </oc>
    <nc r="Y10"/>
  </rcc>
  <rcc rId="2333" sId="1">
    <oc r="Z10">
      <f>Z16+Z21+Z35+Z72</f>
    </oc>
    <nc r="Z10"/>
  </rcc>
  <rcc rId="2334" sId="1">
    <oc r="AA10">
      <f>AA16+AA21+AA35+AA72</f>
    </oc>
    <nc r="AA10"/>
  </rcc>
  <rcc rId="2335" sId="1">
    <oc r="AB10">
      <f>AB16+AB21+AB35+AB72</f>
    </oc>
    <nc r="AB10"/>
  </rcc>
  <rcc rId="2336" sId="1">
    <oc r="AC10">
      <f>AC16+AC21+AC35+AC72</f>
    </oc>
    <nc r="AC10"/>
  </rcc>
  <rcc rId="2337" sId="1">
    <oc r="AD10">
      <f>AD16+AD21+AD35+AD72</f>
    </oc>
    <nc r="AD10"/>
  </rcc>
  <rcc rId="2338" sId="1">
    <oc r="AE10">
      <f>AE16+AE21+AE35+AE72</f>
    </oc>
    <nc r="AE10"/>
  </rcc>
  <rcc rId="2339" sId="1">
    <oc r="AF10">
      <f>AF16+AF21+AF35+AF72</f>
    </oc>
    <nc r="AF10"/>
  </rcc>
  <rcc rId="2340" sId="1">
    <oc r="AG10">
      <f>AG16+AG21+AG35+AG72</f>
    </oc>
    <nc r="AG10"/>
  </rcc>
  <rcc rId="2341" sId="1">
    <oc r="C11" t="inlineStr">
      <is>
        <t>бюджет города Когалыма</t>
      </is>
    </oc>
    <nc r="C11"/>
  </rcc>
  <rcc rId="2342" sId="1">
    <oc r="D11">
      <f>J11+L11+N11+P11+R11+T11+V11+X11+Z11+AB11+AD11+AF11</f>
    </oc>
    <nc r="D11"/>
  </rcc>
  <rcc rId="2343" sId="1">
    <oc r="E11">
      <f>J11+L11+N11</f>
    </oc>
    <nc r="E11"/>
  </rcc>
  <rcc rId="2344" sId="1">
    <oc r="F11">
      <f>G11</f>
    </oc>
    <nc r="F11"/>
  </rcc>
  <rcc rId="2345" sId="1">
    <oc r="G11">
      <f>K11+M11+O11+Q11+S11+U11+W11+Y11+AA11+AC11+AE11+AG11</f>
    </oc>
    <nc r="G11"/>
  </rcc>
  <rcc rId="2346" sId="1">
    <oc r="H11">
      <f>IFERROR(G11/D11*100,0)</f>
    </oc>
    <nc r="H11"/>
  </rcc>
  <rcc rId="2347" sId="1">
    <oc r="I11">
      <f>IFERROR(G11/E11*100,0)</f>
    </oc>
    <nc r="I11"/>
  </rcc>
  <rcc rId="2348" sId="1">
    <oc r="J11">
      <f>J18+J22+J36+J73+J80+J93+J100</f>
    </oc>
    <nc r="J11"/>
  </rcc>
  <rcc rId="2349" sId="1">
    <oc r="K11">
      <f>K18+K22+K36+K73+K80+K93+K100</f>
    </oc>
    <nc r="K11"/>
  </rcc>
  <rcc rId="2350" sId="1">
    <oc r="L11">
      <f>L18+L22+L36+L73+L80+L93+L100</f>
    </oc>
    <nc r="L11"/>
  </rcc>
  <rcc rId="2351" sId="1">
    <oc r="M11">
      <f>M18+M22+M36+M73+M80+M93+M100</f>
    </oc>
    <nc r="M11"/>
  </rcc>
  <rcc rId="2352" sId="1">
    <oc r="N11">
      <f>N18+N22+N36+N73+N80+N93+N100</f>
    </oc>
    <nc r="N11"/>
  </rcc>
  <rcc rId="2353" sId="1">
    <oc r="O11">
      <f>O18+O22+O36+O73+O80+O93+O100</f>
    </oc>
    <nc r="O11"/>
  </rcc>
  <rcc rId="2354" sId="1">
    <oc r="P11">
      <f>P18+P22+P36+P73+P80+P93+P100</f>
    </oc>
    <nc r="P11"/>
  </rcc>
  <rcc rId="2355" sId="1">
    <oc r="Q11">
      <f>Q18+Q22+Q36+Q73+Q80+Q93+Q100</f>
    </oc>
    <nc r="Q11"/>
  </rcc>
  <rcc rId="2356" sId="1">
    <oc r="R11">
      <f>R18+R22+R36+R73+R80+R93+R100</f>
    </oc>
    <nc r="R11"/>
  </rcc>
  <rcc rId="2357" sId="1">
    <oc r="S11">
      <f>S18+S22+S36+S73+S80+S93+S100</f>
    </oc>
    <nc r="S11"/>
  </rcc>
  <rcc rId="2358" sId="1">
    <oc r="T11">
      <f>T18+T22+T36+T73+T80+T93+T100</f>
    </oc>
    <nc r="T11"/>
  </rcc>
  <rcc rId="2359" sId="1">
    <oc r="U11">
      <f>U18+U22+U36+U73+U80+U93+U100</f>
    </oc>
    <nc r="U11"/>
  </rcc>
  <rcc rId="2360" sId="1">
    <oc r="V11">
      <f>V18+V22+V36+V73+V80+V93+V100</f>
    </oc>
    <nc r="V11"/>
  </rcc>
  <rcc rId="2361" sId="1">
    <oc r="W11">
      <f>W18+W22+W36+W73+W80+W93+W100</f>
    </oc>
    <nc r="W11"/>
  </rcc>
  <rcc rId="2362" sId="1">
    <oc r="X11">
      <f>X18+X22+X36+X73+X80+X93+X100</f>
    </oc>
    <nc r="X11"/>
  </rcc>
  <rcc rId="2363" sId="1">
    <oc r="Y11">
      <f>Y18+Y22+Y36+Y73+Y80+Y93+Y100</f>
    </oc>
    <nc r="Y11"/>
  </rcc>
  <rcc rId="2364" sId="1">
    <oc r="Z11">
      <f>Z18+Z22+Z36+Z73+Z80+Z93+Z100</f>
    </oc>
    <nc r="Z11"/>
  </rcc>
  <rcc rId="2365" sId="1">
    <oc r="AA11">
      <f>AA18+AA22+AA36+AA73+AA80+AA93+AA100</f>
    </oc>
    <nc r="AA11"/>
  </rcc>
  <rcc rId="2366" sId="1">
    <oc r="AB11">
      <f>AB18+AB22+AB36+AB73+AB80+AB93+AB100</f>
    </oc>
    <nc r="AB11"/>
  </rcc>
  <rcc rId="2367" sId="1">
    <oc r="AC11">
      <f>AC18+AC22+AC36+AC73+AC80+AC93+AC100</f>
    </oc>
    <nc r="AC11"/>
  </rcc>
  <rcc rId="2368" sId="1">
    <oc r="AD11">
      <f>AD18+AD22+AD36+AD73+AD80+AD93+AD100</f>
    </oc>
    <nc r="AD11"/>
  </rcc>
  <rcc rId="2369" sId="1">
    <oc r="AE11">
      <f>AE18+AE22+AE36+AE73+AE80+AE93+AE100</f>
    </oc>
    <nc r="AE11"/>
  </rcc>
  <rcc rId="2370" sId="1">
    <oc r="AF11">
      <f>AF18+AF22+AF36+AF73+AF80+AF93+AF100</f>
    </oc>
    <nc r="AF11"/>
  </rcc>
  <rcc rId="2371" sId="1">
    <oc r="AG11">
      <f>AG18+AG22+AG36+AG73+AG80+AG93+AG100</f>
    </oc>
    <nc r="AG11"/>
  </rcc>
  <rcc rId="2372" sId="1">
    <oc r="C12" t="inlineStr">
      <is>
        <t>внебюджетные источики</t>
      </is>
    </oc>
    <nc r="C12"/>
  </rcc>
  <rcc rId="2373" sId="1">
    <oc r="D12">
      <f>J12+L12+N12+P12+R12+T12+V12+X12+Z12+AB12+AD12+AF12</f>
    </oc>
    <nc r="D12"/>
  </rcc>
  <rcc rId="2374" sId="1">
    <oc r="E12">
      <f>J12+L12+N12</f>
    </oc>
    <nc r="E12"/>
  </rcc>
  <rcc rId="2375" sId="1">
    <oc r="F12">
      <f>G12</f>
    </oc>
    <nc r="F12"/>
  </rcc>
  <rcc rId="2376" sId="1">
    <oc r="G12">
      <f>K12+M12+O12+Q12+S12+U12+W12+Y12+AA12+AC12+AE12+AG12</f>
    </oc>
    <nc r="G12"/>
  </rcc>
  <rcc rId="2377" sId="1">
    <oc r="H12">
      <f>IFERROR(G12/D12*100,0)</f>
    </oc>
    <nc r="H12"/>
  </rcc>
  <rcc rId="2378" sId="1">
    <oc r="I12">
      <f>IFERROR(G12/E12*100,0)</f>
    </oc>
    <nc r="I12"/>
  </rcc>
  <rcc rId="2379" sId="1">
    <oc r="J12">
      <f>J37</f>
    </oc>
    <nc r="J12"/>
  </rcc>
  <rcc rId="2380" sId="1">
    <oc r="K12">
      <f>K37</f>
    </oc>
    <nc r="K12"/>
  </rcc>
  <rcc rId="2381" sId="1">
    <oc r="L12">
      <f>L37</f>
    </oc>
    <nc r="L12"/>
  </rcc>
  <rcc rId="2382" sId="1">
    <oc r="M12">
      <f>M37</f>
    </oc>
    <nc r="M12"/>
  </rcc>
  <rcc rId="2383" sId="1">
    <oc r="N12">
      <f>N37</f>
    </oc>
    <nc r="N12"/>
  </rcc>
  <rcc rId="2384" sId="1">
    <oc r="O12">
      <f>O37</f>
    </oc>
    <nc r="O12"/>
  </rcc>
  <rcc rId="2385" sId="1">
    <oc r="P12">
      <f>P37</f>
    </oc>
    <nc r="P12"/>
  </rcc>
  <rcc rId="2386" sId="1">
    <oc r="Q12">
      <f>Q37</f>
    </oc>
    <nc r="Q12"/>
  </rcc>
  <rcc rId="2387" sId="1">
    <oc r="R12">
      <f>R37</f>
    </oc>
    <nc r="R12"/>
  </rcc>
  <rcc rId="2388" sId="1">
    <oc r="S12">
      <f>S37</f>
    </oc>
    <nc r="S12"/>
  </rcc>
  <rcc rId="2389" sId="1">
    <oc r="T12">
      <f>T37</f>
    </oc>
    <nc r="T12"/>
  </rcc>
  <rcc rId="2390" sId="1">
    <oc r="U12">
      <f>U37</f>
    </oc>
    <nc r="U12"/>
  </rcc>
  <rcc rId="2391" sId="1">
    <oc r="V12">
      <f>V37</f>
    </oc>
    <nc r="V12"/>
  </rcc>
  <rcc rId="2392" sId="1">
    <oc r="W12">
      <f>W37</f>
    </oc>
    <nc r="W12"/>
  </rcc>
  <rcc rId="2393" sId="1">
    <oc r="X12">
      <f>X37</f>
    </oc>
    <nc r="X12"/>
  </rcc>
  <rcc rId="2394" sId="1">
    <oc r="Y12">
      <f>Y37</f>
    </oc>
    <nc r="Y12"/>
  </rcc>
  <rcc rId="2395" sId="1">
    <oc r="Z12">
      <f>Z37</f>
    </oc>
    <nc r="Z12"/>
  </rcc>
  <rcc rId="2396" sId="1">
    <oc r="AA12">
      <f>AA37</f>
    </oc>
    <nc r="AA12"/>
  </rcc>
  <rcc rId="2397" sId="1">
    <oc r="AB12">
      <f>AB37</f>
    </oc>
    <nc r="AB12"/>
  </rcc>
  <rcc rId="2398" sId="1">
    <oc r="AC12">
      <f>AC37</f>
    </oc>
    <nc r="AC12"/>
  </rcc>
  <rcc rId="2399" sId="1">
    <oc r="AD12">
      <f>AD37</f>
    </oc>
    <nc r="AD12"/>
  </rcc>
  <rcc rId="2400" sId="1">
    <oc r="AE12">
      <f>AE37</f>
    </oc>
    <nc r="AE12"/>
  </rcc>
  <rcc rId="2401" sId="1">
    <oc r="AF12">
      <f>AF37</f>
    </oc>
    <nc r="AF12"/>
  </rcc>
  <rcc rId="2402" sId="1">
    <oc r="AG12">
      <f>AG37</f>
    </oc>
    <nc r="AG12"/>
  </rcc>
  <rcc rId="2403" sId="1">
    <oc r="B13" t="inlineStr">
      <is>
        <t>Направление (подпрограмма) «Общее образование»</t>
      </is>
    </oc>
    <nc r="B13"/>
  </rcc>
  <rcc rId="2404" sId="1">
    <oc r="A14" t="inlineStr">
      <is>
        <t>РП 1.1</t>
      </is>
    </oc>
    <nc r="A14"/>
  </rcc>
  <rcc rId="2405" sId="1">
    <oc r="B14" t="inlineStr">
      <is>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is>
    </oc>
    <nc r="B14"/>
  </rcc>
  <rcc rId="2406" sId="1">
    <oc r="C14" t="inlineStr">
      <is>
        <t>Всего</t>
      </is>
    </oc>
    <nc r="C14"/>
  </rcc>
  <rcc rId="2407" sId="1">
    <oc r="D14">
      <f>D16+D18+D15+D17</f>
    </oc>
    <nc r="D14"/>
  </rcc>
  <rcc rId="2408" sId="1">
    <oc r="E14">
      <f>E16+E18+E15+E17</f>
    </oc>
    <nc r="E14"/>
  </rcc>
  <rcc rId="2409" sId="1">
    <oc r="F14">
      <f>F16+F18+F15+F17</f>
    </oc>
    <nc r="F14"/>
  </rcc>
  <rcc rId="2410" sId="1">
    <oc r="G14">
      <f>G16+G18+G15+G17</f>
    </oc>
    <nc r="G14"/>
  </rcc>
  <rcc rId="2411" sId="1">
    <oc r="H14">
      <f>H16+H18+H15+H17</f>
    </oc>
    <nc r="H14"/>
  </rcc>
  <rcc rId="2412" sId="1">
    <oc r="I14">
      <f>IFERROR(G14/E14*100,0)</f>
    </oc>
    <nc r="I14"/>
  </rcc>
  <rcc rId="2413" sId="1">
    <oc r="J14">
      <f>J16+J18+J15+J17</f>
    </oc>
    <nc r="J14"/>
  </rcc>
  <rcc rId="2414" sId="1">
    <oc r="K14">
      <f>K16+K18+K15+K17</f>
    </oc>
    <nc r="K14"/>
  </rcc>
  <rcc rId="2415" sId="1">
    <oc r="L14">
      <f>L16+L18+L15+L17</f>
    </oc>
    <nc r="L14"/>
  </rcc>
  <rcc rId="2416" sId="1">
    <oc r="M14">
      <f>M16+M18+M15+M17</f>
    </oc>
    <nc r="M14"/>
  </rcc>
  <rcc rId="2417" sId="1">
    <oc r="N14">
      <f>N16+N18+N15+N17</f>
    </oc>
    <nc r="N14"/>
  </rcc>
  <rcc rId="2418" sId="1">
    <oc r="O14">
      <f>O16+O18+O15+O17</f>
    </oc>
    <nc r="O14"/>
  </rcc>
  <rcc rId="2419" sId="1">
    <oc r="P14">
      <f>P16+P18+P15+P17</f>
    </oc>
    <nc r="P14"/>
  </rcc>
  <rcc rId="2420" sId="1">
    <oc r="Q14">
      <f>Q16+Q18+Q15+Q17</f>
    </oc>
    <nc r="Q14"/>
  </rcc>
  <rcc rId="2421" sId="1">
    <oc r="R14">
      <f>R16+R18+R15+R17</f>
    </oc>
    <nc r="R14"/>
  </rcc>
  <rcc rId="2422" sId="1">
    <oc r="S14">
      <f>S16+S18+S15+S17</f>
    </oc>
    <nc r="S14"/>
  </rcc>
  <rcc rId="2423" sId="1">
    <oc r="T14">
      <f>T16+T18+T15+T17</f>
    </oc>
    <nc r="T14"/>
  </rcc>
  <rcc rId="2424" sId="1">
    <oc r="U14">
      <f>U16+U18+U15+U17</f>
    </oc>
    <nc r="U14"/>
  </rcc>
  <rcc rId="2425" sId="1">
    <oc r="V14">
      <f>V16+V18+V15+V17</f>
    </oc>
    <nc r="V14"/>
  </rcc>
  <rcc rId="2426" sId="1">
    <oc r="W14">
      <f>W16+W18+W15+W17</f>
    </oc>
    <nc r="W14"/>
  </rcc>
  <rcc rId="2427" sId="1">
    <oc r="X14">
      <f>X16+X18+X15+X17</f>
    </oc>
    <nc r="X14"/>
  </rcc>
  <rcc rId="2428" sId="1">
    <oc r="Y14">
      <f>Y16+Y18+Y15+Y17</f>
    </oc>
    <nc r="Y14"/>
  </rcc>
  <rcc rId="2429" sId="1">
    <oc r="Z14">
      <f>Z16+Z18+Z15+Z17</f>
    </oc>
    <nc r="Z14"/>
  </rcc>
  <rcc rId="2430" sId="1">
    <oc r="AA14">
      <f>AA16+AA18+AA15+AA17</f>
    </oc>
    <nc r="AA14"/>
  </rcc>
  <rcc rId="2431" sId="1">
    <oc r="AB14">
      <f>AB16+AB18+AB15+AB17</f>
    </oc>
    <nc r="AB14"/>
  </rcc>
  <rcc rId="2432" sId="1">
    <oc r="AC14">
      <f>AC16+AC18+AC15+AC17</f>
    </oc>
    <nc r="AC14"/>
  </rcc>
  <rcc rId="2433" sId="1">
    <oc r="AD14">
      <f>AD16+AD18+AD15+AD17</f>
    </oc>
    <nc r="AD14"/>
  </rcc>
  <rcc rId="2434" sId="1">
    <oc r="AE14">
      <f>AE16+AE18+AE15+AE17</f>
    </oc>
    <nc r="AE14"/>
  </rcc>
  <rcc rId="2435" sId="1">
    <oc r="AF14">
      <f>AF16+AF18+AF15+AF17</f>
    </oc>
    <nc r="AF14"/>
  </rcc>
  <rcc rId="2436" sId="1">
    <oc r="AG14">
      <f>AG16+AG18+AG15+AG17</f>
    </oc>
    <nc r="AG14"/>
  </rcc>
  <rcc rId="2437" sId="1">
    <oc r="AH14" t="inlineStr">
      <is>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is>
    </oc>
    <nc r="AH14"/>
  </rcc>
  <rcc rId="2438" sId="1">
    <oc r="C15" t="inlineStr">
      <is>
        <t>федеральный бюджет</t>
      </is>
    </oc>
    <nc r="C15"/>
  </rcc>
  <rcc rId="2439" sId="1">
    <oc r="D15">
      <f>SUM(J15,L15,N15,P15,R15,T15,V15,X15,Z15,AB15,AD15,AF15)</f>
    </oc>
    <nc r="D15"/>
  </rcc>
  <rcc rId="2440" sId="1">
    <oc r="E15">
      <f>J15+L15+N15+P15</f>
    </oc>
    <nc r="E15"/>
  </rcc>
  <rcc rId="2441" sId="1">
    <oc r="F15">
      <f>G15</f>
    </oc>
    <nc r="F15"/>
  </rcc>
  <rcc rId="2442" sId="1">
    <oc r="G15">
      <f>SUM(K15,M15,O15,Q15,S15,U15,W15,Y15,AA15,AC15,AE15,AG15)</f>
    </oc>
    <nc r="G15"/>
  </rcc>
  <rcc rId="2443" sId="1">
    <oc r="H15">
      <f>IFERROR(G15/D15*100,0)</f>
    </oc>
    <nc r="H15"/>
  </rcc>
  <rcc rId="2444" sId="1">
    <oc r="I15">
      <f>IFERROR(G15/E15*100,0)</f>
    </oc>
    <nc r="I15"/>
  </rcc>
  <rcc rId="2445" sId="1" numFmtId="4">
    <oc r="J15">
      <v>0</v>
    </oc>
    <nc r="J15"/>
  </rcc>
  <rcc rId="2446" sId="1" numFmtId="4">
    <oc r="K15">
      <v>0</v>
    </oc>
    <nc r="K15"/>
  </rcc>
  <rcc rId="2447" sId="1" numFmtId="4">
    <oc r="L15">
      <v>0</v>
    </oc>
    <nc r="L15"/>
  </rcc>
  <rcc rId="2448" sId="1" numFmtId="4">
    <oc r="M15">
      <v>0</v>
    </oc>
    <nc r="M15"/>
  </rcc>
  <rcc rId="2449" sId="1" numFmtId="4">
    <oc r="N15">
      <v>4509.9639999999999</v>
    </oc>
    <nc r="N15"/>
  </rcc>
  <rcc rId="2450" sId="1" numFmtId="4">
    <oc r="O15">
      <v>0</v>
    </oc>
    <nc r="O15"/>
  </rcc>
  <rcc rId="2451" sId="1" numFmtId="4">
    <oc r="P15">
      <v>6013.2860000000001</v>
    </oc>
    <nc r="P15"/>
  </rcc>
  <rcc rId="2452" sId="1" numFmtId="4">
    <oc r="Q15">
      <v>0</v>
    </oc>
    <nc r="Q15"/>
  </rcc>
  <rcc rId="2453" sId="1" numFmtId="4">
    <oc r="R15">
      <v>560.548</v>
    </oc>
    <nc r="R15"/>
  </rcc>
  <rcc rId="2454" sId="1" numFmtId="4">
    <oc r="S15">
      <v>0</v>
    </oc>
    <nc r="S15"/>
  </rcc>
  <rcc rId="2455" sId="1" numFmtId="4">
    <oc r="T15">
      <v>0</v>
    </oc>
    <nc r="T15"/>
  </rcc>
  <rcc rId="2456" sId="1" numFmtId="4">
    <oc r="U15">
      <v>0</v>
    </oc>
    <nc r="U15"/>
  </rcc>
  <rcc rId="2457" sId="1" numFmtId="4">
    <oc r="V15">
      <v>0</v>
    </oc>
    <nc r="V15"/>
  </rcc>
  <rcc rId="2458" sId="1" numFmtId="4">
    <oc r="W15">
      <v>0</v>
    </oc>
    <nc r="W15"/>
  </rcc>
  <rcc rId="2459" sId="1" numFmtId="4">
    <oc r="X15">
      <v>0</v>
    </oc>
    <nc r="X15"/>
  </rcc>
  <rcc rId="2460" sId="1" numFmtId="4">
    <oc r="Y15">
      <v>0</v>
    </oc>
    <nc r="Y15"/>
  </rcc>
  <rcc rId="2461" sId="1" numFmtId="4">
    <oc r="Z15">
      <v>0</v>
    </oc>
    <nc r="Z15"/>
  </rcc>
  <rcc rId="2462" sId="1" numFmtId="4">
    <oc r="AA15">
      <v>0</v>
    </oc>
    <nc r="AA15"/>
  </rcc>
  <rcc rId="2463" sId="1" numFmtId="4">
    <oc r="AB15">
      <v>0</v>
    </oc>
    <nc r="AB15"/>
  </rcc>
  <rcc rId="2464" sId="1" numFmtId="4">
    <oc r="AC15">
      <v>0</v>
    </oc>
    <nc r="AC15"/>
  </rcc>
  <rcc rId="2465" sId="1" numFmtId="4">
    <oc r="AD15">
      <v>0</v>
    </oc>
    <nc r="AD15"/>
  </rcc>
  <rcc rId="2466" sId="1" numFmtId="4">
    <oc r="AE15">
      <v>0</v>
    </oc>
    <nc r="AE15"/>
  </rcc>
  <rcc rId="2467" sId="1" numFmtId="4">
    <oc r="AF15">
      <v>0</v>
    </oc>
    <nc r="AF15"/>
  </rcc>
  <rcc rId="2468" sId="1" numFmtId="4">
    <oc r="AG15">
      <v>0</v>
    </oc>
    <nc r="AG15"/>
  </rcc>
  <rcc rId="2469" sId="1">
    <oc r="C16" t="inlineStr">
      <is>
        <t>бюджет автономного округа</t>
      </is>
    </oc>
    <nc r="C16"/>
  </rcc>
  <rcc rId="2470" sId="1">
    <oc r="D16">
      <f>SUM(J16,L16,N16,P16,R16,T16,V16,X16,Z16,AB16,AD16,AF16)</f>
    </oc>
    <nc r="D16"/>
  </rcc>
  <rcc rId="2471" sId="1">
    <oc r="E16">
      <f>J16+L16+N16+P16</f>
    </oc>
    <nc r="E16"/>
  </rcc>
  <rcc rId="2472" sId="1">
    <oc r="F16">
      <f>G16</f>
    </oc>
    <nc r="F16"/>
  </rcc>
  <rcc rId="2473" sId="1">
    <oc r="G16">
      <f>SUM(K16,M16,O16,Q16,S16,U16,W16,Y16,AA16,AC16,AE16,AG16)</f>
    </oc>
    <nc r="G16"/>
  </rcc>
  <rcc rId="2474" sId="1">
    <oc r="H16">
      <f>IFERROR(G16/D16*100,0)</f>
    </oc>
    <nc r="H16"/>
  </rcc>
  <rcc rId="2475" sId="1">
    <oc r="I16">
      <f>IFERROR(G16/E16*100,0)</f>
    </oc>
    <nc r="I16"/>
  </rcc>
  <rcc rId="2476" sId="1" numFmtId="4">
    <oc r="J16">
      <v>0</v>
    </oc>
    <nc r="J16"/>
  </rcc>
  <rcc rId="2477" sId="1" numFmtId="4">
    <oc r="K16">
      <v>0</v>
    </oc>
    <nc r="K16"/>
  </rcc>
  <rcc rId="2478" sId="1" numFmtId="4">
    <oc r="L16">
      <v>0</v>
    </oc>
    <nc r="L16"/>
  </rcc>
  <rcc rId="2479" sId="1" numFmtId="4">
    <oc r="M16">
      <v>0</v>
    </oc>
    <nc r="M16"/>
  </rcc>
  <rcc rId="2480" sId="1" numFmtId="4">
    <oc r="N16">
      <v>12482.68</v>
    </oc>
    <nc r="N16"/>
  </rcc>
  <rcc rId="2481" sId="1" numFmtId="4">
    <oc r="O16">
      <v>12482.68</v>
    </oc>
    <nc r="O16"/>
  </rcc>
  <rcc rId="2482" sId="1" numFmtId="4">
    <oc r="P16">
      <v>16993.11</v>
    </oc>
    <nc r="P16"/>
  </rcc>
  <rcc rId="2483" sId="1" numFmtId="4">
    <oc r="Q16">
      <v>16396.66</v>
    </oc>
    <nc r="Q16"/>
  </rcc>
  <rcc rId="2484" sId="1" numFmtId="4">
    <oc r="R16">
      <v>14106.65</v>
    </oc>
    <nc r="R16"/>
  </rcc>
  <rcc rId="2485" sId="1" numFmtId="4">
    <oc r="S16">
      <v>0</v>
    </oc>
    <nc r="S16"/>
  </rcc>
  <rcc rId="2486" sId="1" numFmtId="4">
    <oc r="T16">
      <v>40999.68</v>
    </oc>
    <nc r="T16"/>
  </rcc>
  <rcc rId="2487" sId="1" numFmtId="4">
    <oc r="U16">
      <v>0</v>
    </oc>
    <nc r="U16"/>
  </rcc>
  <rcc rId="2488" sId="1" numFmtId="4">
    <oc r="V16">
      <v>47832.97</v>
    </oc>
    <nc r="V16"/>
  </rcc>
  <rcc rId="2489" sId="1" numFmtId="4">
    <oc r="W16">
      <v>0</v>
    </oc>
    <nc r="W16"/>
  </rcc>
  <rcc rId="2490" sId="1" numFmtId="4">
    <oc r="X16">
      <v>57399.552000000003</v>
    </oc>
    <nc r="X16"/>
  </rcc>
  <rcc rId="2491" sId="1" numFmtId="4">
    <oc r="Y16">
      <v>0</v>
    </oc>
    <nc r="Y16"/>
  </rcc>
  <rcc rId="2492" sId="1" numFmtId="4">
    <oc r="Z16">
      <v>72432.769</v>
    </oc>
    <nc r="Z16"/>
  </rcc>
  <rcc rId="2493" sId="1" numFmtId="4">
    <oc r="AA16">
      <v>0</v>
    </oc>
    <nc r="AA16"/>
  </rcc>
  <rcc rId="2494" sId="1" numFmtId="4">
    <oc r="AB16">
      <v>122999.042</v>
    </oc>
    <nc r="AB16"/>
  </rcc>
  <rcc rId="2495" sId="1" numFmtId="4">
    <oc r="AC16">
      <v>0</v>
    </oc>
    <nc r="AC16"/>
  </rcc>
  <rcc rId="2496" sId="1" numFmtId="4">
    <oc r="AD16">
      <v>150332.16200000001</v>
    </oc>
    <nc r="AD16"/>
  </rcc>
  <rcc rId="2497" sId="1" numFmtId="4">
    <oc r="AE16">
      <v>0</v>
    </oc>
    <nc r="AE16"/>
  </rcc>
  <rcc rId="2498" sId="1" numFmtId="4">
    <oc r="AF16">
      <v>758187.01</v>
    </oc>
    <nc r="AF16"/>
  </rcc>
  <rcc rId="2499" sId="1" numFmtId="4">
    <oc r="AG16">
      <v>0</v>
    </oc>
    <nc r="AG16"/>
  </rcc>
  <rcc rId="2500" sId="1">
    <oc r="C17" t="inlineStr">
      <is>
        <t>внебюджетные источники финансирования</t>
      </is>
    </oc>
    <nc r="C17"/>
  </rcc>
  <rcc rId="2501" sId="1">
    <oc r="D17">
      <f>SUM(J17,L17,N17,P17,R17,T17,V17,X17,Z17,AB17,AD17,AF17)</f>
    </oc>
    <nc r="D17"/>
  </rcc>
  <rcc rId="2502" sId="1">
    <oc r="E17">
      <f>J17+L17+N17+P17</f>
    </oc>
    <nc r="E17"/>
  </rcc>
  <rcc rId="2503" sId="1">
    <oc r="F17">
      <f>G17</f>
    </oc>
    <nc r="F17"/>
  </rcc>
  <rcc rId="2504" sId="1">
    <oc r="G17">
      <f>SUM(K17,M17,O17,Q17,S17,U17,W17,Y17,AA17,AC17,AE17,AG17)</f>
    </oc>
    <nc r="G17"/>
  </rcc>
  <rcc rId="2505" sId="1">
    <oc r="H17">
      <f>IFERROR(G17/D17*100,0)</f>
    </oc>
    <nc r="H17"/>
  </rcc>
  <rcc rId="2506" sId="1">
    <oc r="I17">
      <f>IFERROR(G17/E17*100,0)</f>
    </oc>
    <nc r="I17"/>
  </rcc>
  <rcc rId="2507" sId="1" numFmtId="4">
    <oc r="AF17">
      <v>321789</v>
    </oc>
    <nc r="AF17"/>
  </rcc>
  <rcc rId="2508" sId="1">
    <oc r="C18" t="inlineStr">
      <is>
        <t>бюджет города Когалыма</t>
      </is>
    </oc>
    <nc r="C18"/>
  </rcc>
  <rcc rId="2509" sId="1">
    <oc r="D18">
      <f>SUM(J18,L18,N18,P18,R18,T18,V18,X18,Z18,AB18,AD18,AF18)</f>
    </oc>
    <nc r="D18"/>
  </rcc>
  <rcc rId="2510" sId="1">
    <oc r="E18">
      <f>J18+L18+N18+P18</f>
    </oc>
    <nc r="E18"/>
  </rcc>
  <rcc rId="2511" sId="1">
    <oc r="F18">
      <f>G18</f>
    </oc>
    <nc r="F18"/>
  </rcc>
  <rcc rId="2512" sId="1">
    <oc r="G18">
      <f>SUM(K18,M18,O18,Q18,S18,U18,W18,Y18,AA18,AC18,AE18,AG18)</f>
    </oc>
    <nc r="G18"/>
  </rcc>
  <rcc rId="2513" sId="1">
    <oc r="H18">
      <f>IFERROR(G18/D18*100,0)</f>
    </oc>
    <nc r="H18"/>
  </rcc>
  <rcc rId="2514" sId="1">
    <oc r="I18">
      <f>IFERROR(G18/E18*100,0)</f>
    </oc>
    <nc r="I18"/>
  </rcc>
  <rcc rId="2515" sId="1" numFmtId="4">
    <oc r="J18">
      <v>0</v>
    </oc>
    <nc r="J18"/>
  </rcc>
  <rcc rId="2516" sId="1" numFmtId="4">
    <oc r="K18">
      <v>0</v>
    </oc>
    <nc r="K18"/>
  </rcc>
  <rcc rId="2517" sId="1" numFmtId="4">
    <oc r="L18">
      <v>0</v>
    </oc>
    <nc r="L18"/>
  </rcc>
  <rcc rId="2518" sId="1" numFmtId="4">
    <oc r="M18">
      <v>0</v>
    </oc>
    <nc r="M18"/>
  </rcc>
  <rcc rId="2519" sId="1" numFmtId="4">
    <oc r="N18">
      <v>1386.96</v>
    </oc>
    <nc r="N18"/>
  </rcc>
  <rcc rId="2520" sId="1" numFmtId="4">
    <oc r="O18">
      <v>1386.96</v>
    </oc>
    <nc r="O18"/>
  </rcc>
  <rcc rId="2521" sId="1" numFmtId="4">
    <oc r="P18">
      <v>1888.12</v>
    </oc>
    <nc r="P18"/>
  </rcc>
  <rcc rId="2522" sId="1" numFmtId="4">
    <oc r="Q18">
      <v>1821.85</v>
    </oc>
    <nc r="Q18"/>
  </rcc>
  <rcc rId="2523" sId="1" numFmtId="4">
    <oc r="R18">
      <v>2798.94</v>
    </oc>
    <nc r="R18"/>
  </rcc>
  <rcc rId="2524" sId="1" numFmtId="4">
    <oc r="S18">
      <v>0</v>
    </oc>
    <nc r="S18"/>
  </rcc>
  <rcc rId="2525" sId="1" numFmtId="4">
    <oc r="T18">
      <v>4555.5200000000004</v>
    </oc>
    <nc r="T18"/>
  </rcc>
  <rcc rId="2526" sId="1" numFmtId="4">
    <oc r="U18">
      <v>0</v>
    </oc>
    <nc r="U18"/>
  </rcc>
  <rcc rId="2527" sId="1" numFmtId="4">
    <oc r="V18">
      <v>5314.7730000000001</v>
    </oc>
    <nc r="V18"/>
  </rcc>
  <rcc rId="2528" sId="1" numFmtId="4">
    <oc r="W18">
      <v>0</v>
    </oc>
    <nc r="W18"/>
  </rcc>
  <rcc rId="2529" sId="1" numFmtId="4">
    <oc r="X18">
      <v>6377.7280000000001</v>
    </oc>
    <nc r="X18"/>
  </rcc>
  <rcc rId="2530" sId="1" numFmtId="4">
    <oc r="Y18">
      <v>0</v>
    </oc>
    <nc r="Y18"/>
  </rcc>
  <rcc rId="2531" sId="1" numFmtId="4">
    <oc r="Z18">
      <v>8048.085</v>
    </oc>
    <nc r="Z18"/>
  </rcc>
  <rcc rId="2532" sId="1" numFmtId="4">
    <oc r="AA18">
      <v>0</v>
    </oc>
    <nc r="AA18"/>
  </rcc>
  <rcc rId="2533" sId="1" numFmtId="4">
    <oc r="AB18">
      <v>13666.56</v>
    </oc>
    <nc r="AB18"/>
  </rcc>
  <rcc rId="2534" sId="1" numFmtId="4">
    <oc r="AC18">
      <v>0</v>
    </oc>
    <nc r="AC18"/>
  </rcc>
  <rcc rId="2535" sId="1" numFmtId="4">
    <oc r="AD18">
      <v>16703.573</v>
    </oc>
    <nc r="AD18"/>
  </rcc>
  <rcc rId="2536" sId="1" numFmtId="4">
    <oc r="AE18">
      <v>0</v>
    </oc>
    <nc r="AE18"/>
  </rcc>
  <rcc rId="2537" sId="1" numFmtId="4">
    <oc r="AF18">
      <v>103050.73</v>
    </oc>
    <nc r="AF18"/>
  </rcc>
  <rcc rId="2538" sId="1" numFmtId="4">
    <oc r="AG18">
      <v>0</v>
    </oc>
    <nc r="AG18"/>
  </rcc>
  <rcc rId="2539" sId="1">
    <oc r="A19" t="inlineStr">
      <is>
        <t>РП 1.2</t>
      </is>
    </oc>
    <nc r="A19"/>
  </rcc>
  <rcc rId="2540" sId="1">
    <oc r="B19" t="inlineStr">
      <is>
        <t>Региональный проект «Педагоги и наставники»всего, в том числе:</t>
      </is>
    </oc>
    <nc r="B19"/>
  </rcc>
  <rcc rId="2541" sId="1">
    <oc r="C19" t="inlineStr">
      <is>
        <t>Всего</t>
      </is>
    </oc>
    <nc r="C19"/>
  </rcc>
  <rcc rId="2542" sId="1">
    <oc r="D19">
      <f>D22+D21+D20</f>
    </oc>
    <nc r="D19"/>
  </rcc>
  <rcc rId="2543" sId="1">
    <oc r="E19">
      <f>E22+E21+E20</f>
    </oc>
    <nc r="E19"/>
  </rcc>
  <rcc rId="2544" sId="1">
    <oc r="F19">
      <f>F22+F21+F20</f>
    </oc>
    <nc r="F19"/>
  </rcc>
  <rcc rId="2545" sId="1">
    <oc r="G19">
      <f>G22+G21+G20</f>
    </oc>
    <nc r="G19"/>
  </rcc>
  <rcc rId="2546" sId="1">
    <oc r="H19">
      <f>IFERROR(G19/D19*100,0)</f>
    </oc>
    <nc r="H19"/>
  </rcc>
  <rcc rId="2547" sId="1">
    <oc r="I19">
      <f>IFERROR(G19/E19*100,0)</f>
    </oc>
    <nc r="I19"/>
  </rcc>
  <rcc rId="2548" sId="1">
    <oc r="J19">
      <f>J22+J21+J20</f>
    </oc>
    <nc r="J19"/>
  </rcc>
  <rcc rId="2549" sId="1">
    <oc r="K19">
      <f>K22+K21+K20</f>
    </oc>
    <nc r="K19"/>
  </rcc>
  <rcc rId="2550" sId="1">
    <oc r="L19">
      <f>L22+L21+L20</f>
    </oc>
    <nc r="L19"/>
  </rcc>
  <rcc rId="2551" sId="1">
    <oc r="M19">
      <f>M22+M21+M20</f>
    </oc>
    <nc r="M19"/>
  </rcc>
  <rcc rId="2552" sId="1">
    <oc r="N19">
      <f>N22+N21+N20</f>
    </oc>
    <nc r="N19"/>
  </rcc>
  <rcc rId="2553" sId="1">
    <oc r="O19">
      <f>O22+O21+O20</f>
    </oc>
    <nc r="O19"/>
  </rcc>
  <rcc rId="2554" sId="1">
    <oc r="P19">
      <f>P22+P21+P20</f>
    </oc>
    <nc r="P19"/>
  </rcc>
  <rcc rId="2555" sId="1">
    <oc r="Q19">
      <f>Q22+Q21+Q20</f>
    </oc>
    <nc r="Q19"/>
  </rcc>
  <rcc rId="2556" sId="1">
    <oc r="R19">
      <f>R22+R21+R20</f>
    </oc>
    <nc r="R19"/>
  </rcc>
  <rcc rId="2557" sId="1">
    <oc r="S19">
      <f>S22+S21+S20</f>
    </oc>
    <nc r="S19"/>
  </rcc>
  <rcc rId="2558" sId="1">
    <oc r="T19">
      <f>T22+T21+T20</f>
    </oc>
    <nc r="T19"/>
  </rcc>
  <rcc rId="2559" sId="1">
    <oc r="U19">
      <f>U22+U21+U20</f>
    </oc>
    <nc r="U19"/>
  </rcc>
  <rcc rId="2560" sId="1">
    <oc r="V19">
      <f>V22+V21+V20</f>
    </oc>
    <nc r="V19"/>
  </rcc>
  <rcc rId="2561" sId="1">
    <oc r="W19">
      <f>W22+W21+W20</f>
    </oc>
    <nc r="W19"/>
  </rcc>
  <rcc rId="2562" sId="1">
    <oc r="X19">
      <f>X22+X21+X20</f>
    </oc>
    <nc r="X19"/>
  </rcc>
  <rcc rId="2563" sId="1">
    <oc r="Y19">
      <f>Y22+Y21+Y20</f>
    </oc>
    <nc r="Y19"/>
  </rcc>
  <rcc rId="2564" sId="1">
    <oc r="Z19">
      <f>Z22+Z21+Z20</f>
    </oc>
    <nc r="Z19"/>
  </rcc>
  <rcc rId="2565" sId="1">
    <oc r="AA19">
      <f>AA22+AA21+AA20</f>
    </oc>
    <nc r="AA19"/>
  </rcc>
  <rcc rId="2566" sId="1">
    <oc r="AB19">
      <f>AB22+AB21+AB20</f>
    </oc>
    <nc r="AB19"/>
  </rcc>
  <rcc rId="2567" sId="1">
    <oc r="AC19">
      <f>AC22+AC21+AC20</f>
    </oc>
    <nc r="AC19"/>
  </rcc>
  <rcc rId="2568" sId="1">
    <oc r="AD19">
      <f>AD22+AD21+AD20</f>
    </oc>
    <nc r="AD19"/>
  </rcc>
  <rcc rId="2569" sId="1">
    <oc r="AE19">
      <f>AE22+AE21+AE20</f>
    </oc>
    <nc r="AE19"/>
  </rcc>
  <rcc rId="2570" sId="1">
    <oc r="AF19">
      <f>AF22+AF21+AF20</f>
    </oc>
    <nc r="AF19"/>
  </rcc>
  <rcc rId="2571" sId="1">
    <oc r="AG19">
      <f>AG22+AG21+AG20</f>
    </oc>
    <nc r="AG19"/>
  </rcc>
  <rcc rId="2572" sId="1">
    <oc r="C20" t="inlineStr">
      <is>
        <t>федеральный бюджет</t>
      </is>
    </oc>
    <nc r="C20"/>
  </rcc>
  <rcc rId="2573" sId="1">
    <oc r="D20">
      <f>SUM(J20,L20,N20,P20,R20,T20,V20,X20,Z20,AB20,AD20,AF20)</f>
    </oc>
    <nc r="D20"/>
  </rcc>
  <rcc rId="2574" sId="1">
    <oc r="E20">
      <f>J20+L20+N20</f>
    </oc>
    <nc r="E20"/>
  </rcc>
  <rcc rId="2575" sId="1">
    <oc r="F20">
      <f>G20</f>
    </oc>
    <nc r="F20"/>
  </rcc>
  <rcc rId="2576" sId="1">
    <oc r="G20">
      <f>SUM(K20,M20,O20,Q20,S20,U20,W20,Y20,AA20,AC20,AE20,AG20)</f>
    </oc>
    <nc r="G20"/>
  </rcc>
  <rcc rId="2577" sId="1">
    <oc r="H20">
      <f>IFERROR(G20/D20*100,0)</f>
    </oc>
    <nc r="H20"/>
  </rcc>
  <rcc rId="2578" sId="1">
    <oc r="I20">
      <f>IFERROR(G20/E20*100,0)</f>
    </oc>
    <nc r="I20"/>
  </rcc>
  <rcc rId="2579" sId="1">
    <oc r="J20">
      <f>J24+J29+J31</f>
    </oc>
    <nc r="J20"/>
  </rcc>
  <rcc rId="2580" sId="1">
    <oc r="K20">
      <f>K24+K29+K31</f>
    </oc>
    <nc r="K20"/>
  </rcc>
  <rcc rId="2581" sId="1">
    <oc r="L20">
      <f>L24+L29+L31</f>
    </oc>
    <nc r="L20"/>
  </rcc>
  <rcc rId="2582" sId="1">
    <oc r="M20">
      <f>M24+M29+M31</f>
    </oc>
    <nc r="M20"/>
  </rcc>
  <rcc rId="2583" sId="1">
    <oc r="N20">
      <f>N24+N29+N31</f>
    </oc>
    <nc r="N20"/>
  </rcc>
  <rcc rId="2584" sId="1">
    <oc r="O20">
      <f>O24+O29+O31</f>
    </oc>
    <nc r="O20"/>
  </rcc>
  <rcc rId="2585" sId="1">
    <oc r="P20">
      <f>P24+P29+P31</f>
    </oc>
    <nc r="P20"/>
  </rcc>
  <rcc rId="2586" sId="1">
    <oc r="Q20">
      <f>Q24+Q29+Q31</f>
    </oc>
    <nc r="Q20"/>
  </rcc>
  <rcc rId="2587" sId="1">
    <oc r="R20">
      <f>R24+R29+R31</f>
    </oc>
    <nc r="R20"/>
  </rcc>
  <rcc rId="2588" sId="1">
    <oc r="S20">
      <f>S24+S29+S31</f>
    </oc>
    <nc r="S20"/>
  </rcc>
  <rcc rId="2589" sId="1">
    <oc r="T20">
      <f>T24+T29+T31</f>
    </oc>
    <nc r="T20"/>
  </rcc>
  <rcc rId="2590" sId="1">
    <oc r="U20">
      <f>U24+U29+U31</f>
    </oc>
    <nc r="U20"/>
  </rcc>
  <rcc rId="2591" sId="1">
    <oc r="V20">
      <f>V24+V29+V31</f>
    </oc>
    <nc r="V20"/>
  </rcc>
  <rcc rId="2592" sId="1">
    <oc r="W20">
      <f>W24+W29+W31</f>
    </oc>
    <nc r="W20"/>
  </rcc>
  <rcc rId="2593" sId="1">
    <oc r="X20">
      <f>X24+X29+X31</f>
    </oc>
    <nc r="X20"/>
  </rcc>
  <rcc rId="2594" sId="1">
    <oc r="Y20">
      <f>Y24+Y29+Y31</f>
    </oc>
    <nc r="Y20"/>
  </rcc>
  <rcc rId="2595" sId="1">
    <oc r="Z20">
      <f>Z24+Z29+Z31</f>
    </oc>
    <nc r="Z20"/>
  </rcc>
  <rcc rId="2596" sId="1">
    <oc r="AA20">
      <f>AA24+AA29+AA31</f>
    </oc>
    <nc r="AA20"/>
  </rcc>
  <rcc rId="2597" sId="1">
    <oc r="AB20">
      <f>AB24+AB29+AB31</f>
    </oc>
    <nc r="AB20"/>
  </rcc>
  <rcc rId="2598" sId="1">
    <oc r="AC20">
      <f>AC24+AC29+AC31</f>
    </oc>
    <nc r="AC20"/>
  </rcc>
  <rcc rId="2599" sId="1">
    <oc r="AD20">
      <f>AD24+AD29+AD31</f>
    </oc>
    <nc r="AD20"/>
  </rcc>
  <rcc rId="2600" sId="1">
    <oc r="AE20">
      <f>AE24+AE29+AE31</f>
    </oc>
    <nc r="AE20"/>
  </rcc>
  <rcc rId="2601" sId="1">
    <oc r="AF20">
      <f>AF24+AF29+AF31</f>
    </oc>
    <nc r="AF20"/>
  </rcc>
  <rcc rId="2602" sId="1">
    <oc r="AG20">
      <f>AG24+AG29+AG31</f>
    </oc>
    <nc r="AG20"/>
  </rcc>
  <rcc rId="2603" sId="1">
    <oc r="C21" t="inlineStr">
      <is>
        <t>бюджет автономного округа</t>
      </is>
    </oc>
    <nc r="C21"/>
  </rcc>
  <rcc rId="2604" sId="1">
    <oc r="D21">
      <f>SUM(J21,L21,N21,P21,R21,T21,V21,X21,Z21,AB21,AD21,AF21)</f>
    </oc>
    <nc r="D21"/>
  </rcc>
  <rcc rId="2605" sId="1">
    <oc r="E21">
      <f>J21+L21+N21</f>
    </oc>
    <nc r="E21"/>
  </rcc>
  <rcc rId="2606" sId="1">
    <oc r="F21">
      <f>G21</f>
    </oc>
    <nc r="F21"/>
  </rcc>
  <rcc rId="2607" sId="1">
    <oc r="G21">
      <f>SUM(K21,M21,O21,Q21,S21,U21,W21,Y21,AA21,AC21,AE21,AG21)</f>
    </oc>
    <nc r="G21"/>
  </rcc>
  <rcc rId="2608" sId="1">
    <oc r="H21">
      <f>IFERROR(G21/D21*100,0)</f>
    </oc>
    <nc r="H21"/>
  </rcc>
  <rcc rId="2609" sId="1">
    <oc r="I21">
      <f>IFERROR(G21/E21*100,0)</f>
    </oc>
    <nc r="I21"/>
  </rcc>
  <rcc rId="2610" sId="1">
    <oc r="J21">
      <f>J25</f>
    </oc>
    <nc r="J21"/>
  </rcc>
  <rcc rId="2611" sId="1">
    <oc r="K21">
      <f>K25</f>
    </oc>
    <nc r="K21"/>
  </rcc>
  <rcc rId="2612" sId="1">
    <oc r="L21">
      <f>L25</f>
    </oc>
    <nc r="L21"/>
  </rcc>
  <rcc rId="2613" sId="1">
    <oc r="M21">
      <f>M25</f>
    </oc>
    <nc r="M21"/>
  </rcc>
  <rcc rId="2614" sId="1">
    <oc r="N21">
      <f>N25</f>
    </oc>
    <nc r="N21"/>
  </rcc>
  <rcc rId="2615" sId="1">
    <oc r="O21">
      <f>O25</f>
    </oc>
    <nc r="O21"/>
  </rcc>
  <rcc rId="2616" sId="1">
    <oc r="P21">
      <f>P25</f>
    </oc>
    <nc r="P21"/>
  </rcc>
  <rcc rId="2617" sId="1">
    <oc r="Q21">
      <f>Q25</f>
    </oc>
    <nc r="Q21"/>
  </rcc>
  <rcc rId="2618" sId="1">
    <oc r="R21">
      <f>R25</f>
    </oc>
    <nc r="R21"/>
  </rcc>
  <rcc rId="2619" sId="1">
    <oc r="S21">
      <f>S25</f>
    </oc>
    <nc r="S21"/>
  </rcc>
  <rcc rId="2620" sId="1">
    <oc r="T21">
      <f>T25</f>
    </oc>
    <nc r="T21"/>
  </rcc>
  <rcc rId="2621" sId="1">
    <oc r="U21">
      <f>U25</f>
    </oc>
    <nc r="U21"/>
  </rcc>
  <rcc rId="2622" sId="1">
    <oc r="V21">
      <f>V25</f>
    </oc>
    <nc r="V21"/>
  </rcc>
  <rcc rId="2623" sId="1">
    <oc r="W21">
      <f>W25</f>
    </oc>
    <nc r="W21"/>
  </rcc>
  <rcc rId="2624" sId="1">
    <oc r="X21">
      <f>X25</f>
    </oc>
    <nc r="X21"/>
  </rcc>
  <rcc rId="2625" sId="1">
    <oc r="Y21">
      <f>Y25</f>
    </oc>
    <nc r="Y21"/>
  </rcc>
  <rcc rId="2626" sId="1">
    <oc r="Z21">
      <f>Z25</f>
    </oc>
    <nc r="Z21"/>
  </rcc>
  <rcc rId="2627" sId="1">
    <oc r="AA21">
      <f>AA25</f>
    </oc>
    <nc r="AA21"/>
  </rcc>
  <rcc rId="2628" sId="1">
    <oc r="AB21">
      <f>AB25</f>
    </oc>
    <nc r="AB21"/>
  </rcc>
  <rcc rId="2629" sId="1">
    <oc r="AC21">
      <f>AC25</f>
    </oc>
    <nc r="AC21"/>
  </rcc>
  <rcc rId="2630" sId="1">
    <oc r="AD21">
      <f>AD25</f>
    </oc>
    <nc r="AD21"/>
  </rcc>
  <rcc rId="2631" sId="1">
    <oc r="AE21">
      <f>AE25</f>
    </oc>
    <nc r="AE21"/>
  </rcc>
  <rcc rId="2632" sId="1">
    <oc r="AF21">
      <f>AF25</f>
    </oc>
    <nc r="AF21"/>
  </rcc>
  <rcc rId="2633" sId="1">
    <oc r="AG21">
      <f>AG25</f>
    </oc>
    <nc r="AG21"/>
  </rcc>
  <rcc rId="2634" sId="1">
    <oc r="C22" t="inlineStr">
      <is>
        <t>бюджет города Когалыма</t>
      </is>
    </oc>
    <nc r="C22"/>
  </rcc>
  <rcc rId="2635" sId="1">
    <oc r="D22">
      <f>SUM(J22,L22,N22,P22,R22,T22,V22,X22,Z22,AB22,AD22,AF22)</f>
    </oc>
    <nc r="D22"/>
  </rcc>
  <rcc rId="2636" sId="1">
    <oc r="E22">
      <f>J22+L22+N22</f>
    </oc>
    <nc r="E22"/>
  </rcc>
  <rcc rId="2637" sId="1">
    <oc r="F22">
      <f>G22</f>
    </oc>
    <nc r="F22"/>
  </rcc>
  <rcc rId="2638" sId="1">
    <oc r="G22">
      <f>SUM(K22,M22,O22,Q22,S22,U22,W22,Y22,AA22,AC22,AE22,AG22)</f>
    </oc>
    <nc r="G22"/>
  </rcc>
  <rcc rId="2639" sId="1">
    <oc r="H22">
      <f>IFERROR(G22/D22*100,0)</f>
    </oc>
    <nc r="H22"/>
  </rcc>
  <rcc rId="2640" sId="1">
    <oc r="I22">
      <f>IFERROR(G22/E22*100,0)</f>
    </oc>
    <nc r="I22"/>
  </rcc>
  <rcc rId="2641" sId="1">
    <oc r="J22">
      <f>J26</f>
    </oc>
    <nc r="J22"/>
  </rcc>
  <rcc rId="2642" sId="1">
    <oc r="K22">
      <f>K26</f>
    </oc>
    <nc r="K22"/>
  </rcc>
  <rcc rId="2643" sId="1">
    <oc r="L22">
      <f>L26</f>
    </oc>
    <nc r="L22"/>
  </rcc>
  <rcc rId="2644" sId="1">
    <oc r="M22">
      <f>M26</f>
    </oc>
    <nc r="M22"/>
  </rcc>
  <rcc rId="2645" sId="1">
    <oc r="N22">
      <f>N26</f>
    </oc>
    <nc r="N22"/>
  </rcc>
  <rcc rId="2646" sId="1">
    <oc r="O22">
      <f>O26</f>
    </oc>
    <nc r="O22"/>
  </rcc>
  <rcc rId="2647" sId="1">
    <oc r="P22">
      <f>P26</f>
    </oc>
    <nc r="P22"/>
  </rcc>
  <rcc rId="2648" sId="1">
    <oc r="Q22">
      <f>Q26</f>
    </oc>
    <nc r="Q22"/>
  </rcc>
  <rcc rId="2649" sId="1">
    <oc r="R22">
      <f>R26</f>
    </oc>
    <nc r="R22"/>
  </rcc>
  <rcc rId="2650" sId="1">
    <oc r="S22">
      <f>S26</f>
    </oc>
    <nc r="S22"/>
  </rcc>
  <rcc rId="2651" sId="1">
    <oc r="T22">
      <f>T26</f>
    </oc>
    <nc r="T22"/>
  </rcc>
  <rcc rId="2652" sId="1">
    <oc r="U22">
      <f>U26</f>
    </oc>
    <nc r="U22"/>
  </rcc>
  <rcc rId="2653" sId="1">
    <oc r="V22">
      <f>V26</f>
    </oc>
    <nc r="V22"/>
  </rcc>
  <rcc rId="2654" sId="1">
    <oc r="W22">
      <f>W26</f>
    </oc>
    <nc r="W22"/>
  </rcc>
  <rcc rId="2655" sId="1">
    <oc r="X22">
      <f>X26</f>
    </oc>
    <nc r="X22"/>
  </rcc>
  <rcc rId="2656" sId="1">
    <oc r="Y22">
      <f>Y26</f>
    </oc>
    <nc r="Y22"/>
  </rcc>
  <rcc rId="2657" sId="1">
    <oc r="Z22">
      <f>Z26</f>
    </oc>
    <nc r="Z22"/>
  </rcc>
  <rcc rId="2658" sId="1">
    <oc r="AA22">
      <f>AA26</f>
    </oc>
    <nc r="AA22"/>
  </rcc>
  <rcc rId="2659" sId="1">
    <oc r="AB22">
      <f>AB26</f>
    </oc>
    <nc r="AB22"/>
  </rcc>
  <rcc rId="2660" sId="1">
    <oc r="AC22">
      <f>AC26</f>
    </oc>
    <nc r="AC22"/>
  </rcc>
  <rcc rId="2661" sId="1">
    <oc r="AD22">
      <f>AD26</f>
    </oc>
    <nc r="AD22"/>
  </rcc>
  <rcc rId="2662" sId="1">
    <oc r="AE22">
      <f>AE26</f>
    </oc>
    <nc r="AE22"/>
  </rcc>
  <rcc rId="2663" sId="1">
    <oc r="AF22">
      <f>AF26</f>
    </oc>
    <nc r="AF22"/>
  </rcc>
  <rcc rId="2664" sId="1">
    <oc r="AG22">
      <f>AG26</f>
    </oc>
    <nc r="AG22"/>
  </rcc>
  <rcc rId="2665" sId="1">
    <oc r="B23" t="inlineStr">
      <is>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is>
    </oc>
    <nc r="B23"/>
  </rcc>
  <rcc rId="2666" sId="1">
    <oc r="C23" t="inlineStr">
      <is>
        <t>Всего</t>
      </is>
    </oc>
    <nc r="C23"/>
  </rcc>
  <rcc rId="2667" sId="1">
    <oc r="D23">
      <f>D26+D25+D24</f>
    </oc>
    <nc r="D23"/>
  </rcc>
  <rcc rId="2668" sId="1">
    <oc r="E23">
      <f>E26+E25+E24</f>
    </oc>
    <nc r="E23"/>
  </rcc>
  <rcc rId="2669" sId="1">
    <oc r="F23">
      <f>F26+F25+F24</f>
    </oc>
    <nc r="F23"/>
  </rcc>
  <rcc rId="2670" sId="1">
    <oc r="G23">
      <f>G26+G25+G24</f>
    </oc>
    <nc r="G23"/>
  </rcc>
  <rcc rId="2671" sId="1">
    <oc r="H23">
      <f>IFERROR(G23/D23*100,0)</f>
    </oc>
    <nc r="H23"/>
  </rcc>
  <rcc rId="2672" sId="1">
    <oc r="I23">
      <f>IFERROR(G23/E23*100,0)</f>
    </oc>
    <nc r="I23"/>
  </rcc>
  <rcc rId="2673" sId="1">
    <oc r="J23">
      <f>J26+J25+J24</f>
    </oc>
    <nc r="J23"/>
  </rcc>
  <rcc rId="2674" sId="1">
    <oc r="K23">
      <f>K26+K25+K24</f>
    </oc>
    <nc r="K23"/>
  </rcc>
  <rcc rId="2675" sId="1">
    <oc r="L23">
      <f>L26+L25+L24</f>
    </oc>
    <nc r="L23"/>
  </rcc>
  <rcc rId="2676" sId="1">
    <oc r="M23">
      <f>M26+M25+M24</f>
    </oc>
    <nc r="M23"/>
  </rcc>
  <rcc rId="2677" sId="1">
    <oc r="N23">
      <f>N26+N25+N24</f>
    </oc>
    <nc r="N23"/>
  </rcc>
  <rcc rId="2678" sId="1">
    <oc r="O23">
      <f>O26+O25+O24</f>
    </oc>
    <nc r="O23"/>
  </rcc>
  <rcc rId="2679" sId="1">
    <oc r="P23">
      <f>P26+P25+P24</f>
    </oc>
    <nc r="P23"/>
  </rcc>
  <rcc rId="2680" sId="1">
    <oc r="Q23">
      <f>Q26+Q25+Q24</f>
    </oc>
    <nc r="Q23"/>
  </rcc>
  <rcc rId="2681" sId="1">
    <oc r="R23">
      <f>R26+R25+R24</f>
    </oc>
    <nc r="R23"/>
  </rcc>
  <rcc rId="2682" sId="1">
    <oc r="S23">
      <f>S26+S25+S24</f>
    </oc>
    <nc r="S23"/>
  </rcc>
  <rcc rId="2683" sId="1">
    <oc r="T23">
      <f>T26+T25+T24</f>
    </oc>
    <nc r="T23"/>
  </rcc>
  <rcc rId="2684" sId="1">
    <oc r="U23">
      <f>U26+U25+U24</f>
    </oc>
    <nc r="U23"/>
  </rcc>
  <rcc rId="2685" sId="1">
    <oc r="V23">
      <f>V26+V25+V24</f>
    </oc>
    <nc r="V23"/>
  </rcc>
  <rcc rId="2686" sId="1">
    <oc r="W23">
      <f>W26+W25+W24</f>
    </oc>
    <nc r="W23"/>
  </rcc>
  <rcc rId="2687" sId="1">
    <oc r="X23">
      <f>X26+X25+X24</f>
    </oc>
    <nc r="X23"/>
  </rcc>
  <rcc rId="2688" sId="1">
    <oc r="Y23">
      <f>Y26+Y25+Y24</f>
    </oc>
    <nc r="Y23"/>
  </rcc>
  <rcc rId="2689" sId="1">
    <oc r="Z23">
      <f>Z26+Z25+Z24</f>
    </oc>
    <nc r="Z23"/>
  </rcc>
  <rcc rId="2690" sId="1">
    <oc r="AA23">
      <f>AA26+AA25+AA24</f>
    </oc>
    <nc r="AA23"/>
  </rcc>
  <rcc rId="2691" sId="1">
    <oc r="AB23">
      <f>AB26+AB25+AB24</f>
    </oc>
    <nc r="AB23"/>
  </rcc>
  <rcc rId="2692" sId="1">
    <oc r="AC23">
      <f>AC26+AC25+AC24</f>
    </oc>
    <nc r="AC23"/>
  </rcc>
  <rcc rId="2693" sId="1">
    <oc r="AD23">
      <f>AD26+AD25+AD24</f>
    </oc>
    <nc r="AD23"/>
  </rcc>
  <rcc rId="2694" sId="1">
    <oc r="AE23">
      <f>AE26+AE25+AE24</f>
    </oc>
    <nc r="AE23"/>
  </rcc>
  <rcc rId="2695" sId="1">
    <oc r="AF23">
      <f>AF26+AF25+AF24</f>
    </oc>
    <nc r="AF23"/>
  </rcc>
  <rcc rId="2696" sId="1">
    <oc r="AG23">
      <f>AG26+AG25+AG24</f>
    </oc>
    <nc r="AG23"/>
  </rcc>
  <rcc rId="2697" sId="1">
    <oc r="C24" t="inlineStr">
      <is>
        <t>федеральный бюджет</t>
      </is>
    </oc>
    <nc r="C24"/>
  </rcc>
  <rcc rId="2698" sId="1">
    <oc r="D24">
      <f>SUM(J24,L24,N24,P24,R24,T24,V24,X24,Z24,AB24,AD24,AF24)</f>
    </oc>
    <nc r="D24"/>
  </rcc>
  <rcc rId="2699" sId="1">
    <oc r="E24">
      <f>J24+L24+N24+P24</f>
    </oc>
    <nc r="E24"/>
  </rcc>
  <rcc rId="2700" sId="1">
    <oc r="F24">
      <f>G24</f>
    </oc>
    <nc r="F24"/>
  </rcc>
  <rcc rId="2701" sId="1">
    <oc r="G24">
      <f>SUM(K24,M24,O24,Q24,S24,U24,W24,Y24,AA24,AC24,AE24,AG24)</f>
    </oc>
    <nc r="G24"/>
  </rcc>
  <rcc rId="2702" sId="1">
    <oc r="H24">
      <f>IFERROR(G24/D24*100,0)</f>
    </oc>
    <nc r="H24"/>
  </rcc>
  <rcc rId="2703" sId="1">
    <oc r="I24">
      <f>IFERROR(G24/E24*100,0)</f>
    </oc>
    <nc r="I24"/>
  </rcc>
  <rcc rId="2704" sId="1" numFmtId="4">
    <oc r="J24">
      <v>38.027999999999999</v>
    </oc>
    <nc r="J24"/>
  </rcc>
  <rcc rId="2705" sId="1" numFmtId="4">
    <oc r="K24">
      <v>0</v>
    </oc>
    <nc r="K24"/>
  </rcc>
  <rcc rId="2706" sId="1" numFmtId="4">
    <oc r="L24">
      <v>38.027999999999999</v>
    </oc>
    <nc r="L24"/>
  </rcc>
  <rcc rId="2707" sId="1" numFmtId="4">
    <oc r="M24">
      <v>0</v>
    </oc>
    <nc r="M24"/>
  </rcc>
  <rcc rId="2708" sId="1" numFmtId="4">
    <oc r="N24">
      <v>38.027999999999999</v>
    </oc>
    <nc r="N24"/>
  </rcc>
  <rcc rId="2709" sId="1" numFmtId="4">
    <oc r="O24">
      <v>88.09</v>
    </oc>
    <nc r="O24"/>
  </rcc>
  <rcc rId="2710" sId="1" numFmtId="4">
    <oc r="P24">
      <v>38.027999999999999</v>
    </oc>
    <nc r="P24"/>
  </rcc>
  <rcc rId="2711" sId="1" numFmtId="4">
    <oc r="Q24">
      <v>7.63</v>
    </oc>
    <nc r="Q24"/>
  </rcc>
  <rcc rId="2712" sId="1" numFmtId="4">
    <oc r="R24">
      <v>38.027999999999999</v>
    </oc>
    <nc r="R24"/>
  </rcc>
  <rcc rId="2713" sId="1" numFmtId="4">
    <oc r="S24">
      <v>0</v>
    </oc>
    <nc r="S24"/>
  </rcc>
  <rcc rId="2714" sId="1" numFmtId="4">
    <oc r="T24">
      <v>38.027999999999999</v>
    </oc>
    <nc r="T24"/>
  </rcc>
  <rcc rId="2715" sId="1" numFmtId="4">
    <oc r="U24">
      <v>0</v>
    </oc>
    <nc r="U24"/>
  </rcc>
  <rcc rId="2716" sId="1" numFmtId="4">
    <oc r="V24">
      <v>38.027999999999999</v>
    </oc>
    <nc r="V24"/>
  </rcc>
  <rcc rId="2717" sId="1" numFmtId="4">
    <oc r="W24">
      <v>0</v>
    </oc>
    <nc r="W24"/>
  </rcc>
  <rcc rId="2718" sId="1" numFmtId="4">
    <oc r="X24">
      <v>38.027999999999999</v>
    </oc>
    <nc r="X24"/>
  </rcc>
  <rcc rId="2719" sId="1" numFmtId="4">
    <oc r="Y24">
      <v>0</v>
    </oc>
    <nc r="Y24"/>
  </rcc>
  <rcc rId="2720" sId="1" numFmtId="4">
    <oc r="Z24">
      <v>38.027999999999999</v>
    </oc>
    <nc r="Z24"/>
  </rcc>
  <rcc rId="2721" sId="1" numFmtId="4">
    <oc r="AA24">
      <v>0</v>
    </oc>
    <nc r="AA24"/>
  </rcc>
  <rcc rId="2722" sId="1" numFmtId="4">
    <oc r="AB24">
      <v>38.027999999999999</v>
    </oc>
    <nc r="AB24"/>
  </rcc>
  <rcc rId="2723" sId="1" numFmtId="4">
    <oc r="AC24">
      <v>0</v>
    </oc>
    <nc r="AC24"/>
  </rcc>
  <rcc rId="2724" sId="1" numFmtId="4">
    <oc r="AD24">
      <v>38.027999999999999</v>
    </oc>
    <nc r="AD24"/>
  </rcc>
  <rcc rId="2725" sId="1" numFmtId="4">
    <oc r="AE24">
      <v>0</v>
    </oc>
    <nc r="AE24"/>
  </rcc>
  <rcc rId="2726" sId="1" numFmtId="4">
    <oc r="AF24">
      <v>38.091999999999999</v>
    </oc>
    <nc r="AF24"/>
  </rcc>
  <rcc rId="2727" sId="1" numFmtId="4">
    <oc r="AG24">
      <v>0</v>
    </oc>
    <nc r="AG24"/>
  </rcc>
  <rcc rId="2728" sId="1">
    <oc r="C25" t="inlineStr">
      <is>
        <t>бюджет автономного округа</t>
      </is>
    </oc>
    <nc r="C25"/>
  </rcc>
  <rcc rId="2729" sId="1">
    <oc r="D25">
      <f>SUM(J25,L25,N25,P25,R25,T25,V25,X25,Z25,AB25,AD25,AF25)</f>
    </oc>
    <nc r="D25"/>
  </rcc>
  <rcc rId="2730" sId="1">
    <oc r="E25">
      <f>J25+L25+N25+P25</f>
    </oc>
    <nc r="E25"/>
  </rcc>
  <rcc rId="2731" sId="1">
    <oc r="F25">
      <f>G25</f>
    </oc>
    <nc r="F25"/>
  </rcc>
  <rcc rId="2732" sId="1">
    <oc r="G25">
      <f>SUM(K25,M25,O25,Q25,S25,U25,W25,Y25,AA25,AC25,AE25,AG25)</f>
    </oc>
    <nc r="G25"/>
  </rcc>
  <rcc rId="2733" sId="1">
    <oc r="H25">
      <f>IFERROR(G25/D25*100,0)</f>
    </oc>
    <nc r="H25"/>
  </rcc>
  <rcc rId="2734" sId="1">
    <oc r="I25">
      <f>IFERROR(G25/E25*100,0)</f>
    </oc>
    <nc r="I25"/>
  </rcc>
  <rcc rId="2735" sId="1" numFmtId="4">
    <oc r="J25">
      <v>59.485999999999997</v>
    </oc>
    <nc r="J25"/>
  </rcc>
  <rcc rId="2736" sId="1" numFmtId="4">
    <oc r="K25">
      <v>0</v>
    </oc>
    <nc r="K25"/>
  </rcc>
  <rcc rId="2737" sId="1" numFmtId="4">
    <oc r="L25">
      <v>59.485999999999997</v>
    </oc>
    <nc r="L25"/>
  </rcc>
  <rcc rId="2738" sId="1" numFmtId="4">
    <oc r="M25">
      <v>0</v>
    </oc>
    <nc r="M25"/>
  </rcc>
  <rcc rId="2739" sId="1" numFmtId="4">
    <oc r="N25">
      <v>59.485999999999997</v>
    </oc>
    <nc r="N25"/>
  </rcc>
  <rcc rId="2740" sId="1" numFmtId="4">
    <oc r="O25">
      <v>137.78</v>
    </oc>
    <nc r="O25"/>
  </rcc>
  <rcc rId="2741" sId="1" numFmtId="4">
    <oc r="P25">
      <v>59.485999999999997</v>
    </oc>
    <nc r="P25"/>
  </rcc>
  <rcc rId="2742" sId="1" numFmtId="4">
    <oc r="Q25">
      <v>11.93</v>
    </oc>
    <nc r="Q25"/>
  </rcc>
  <rcc rId="2743" sId="1" numFmtId="4">
    <oc r="R25">
      <v>59.485999999999997</v>
    </oc>
    <nc r="R25"/>
  </rcc>
  <rcc rId="2744" sId="1" numFmtId="4">
    <oc r="S25">
      <v>0</v>
    </oc>
    <nc r="S25"/>
  </rcc>
  <rcc rId="2745" sId="1" numFmtId="4">
    <oc r="T25">
      <v>59.485999999999997</v>
    </oc>
    <nc r="T25"/>
  </rcc>
  <rcc rId="2746" sId="1" numFmtId="4">
    <oc r="U25">
      <v>0</v>
    </oc>
    <nc r="U25"/>
  </rcc>
  <rcc rId="2747" sId="1" numFmtId="4">
    <oc r="V25">
      <v>59.485999999999997</v>
    </oc>
    <nc r="V25"/>
  </rcc>
  <rcc rId="2748" sId="1" numFmtId="4">
    <oc r="W25">
      <v>0</v>
    </oc>
    <nc r="W25"/>
  </rcc>
  <rcc rId="2749" sId="1" numFmtId="4">
    <oc r="X25">
      <v>59.485999999999997</v>
    </oc>
    <nc r="X25"/>
  </rcc>
  <rcc rId="2750" sId="1" numFmtId="4">
    <oc r="Y25">
      <v>0</v>
    </oc>
    <nc r="Y25"/>
  </rcc>
  <rcc rId="2751" sId="1" numFmtId="4">
    <oc r="Z25">
      <v>59.485999999999997</v>
    </oc>
    <nc r="Z25"/>
  </rcc>
  <rcc rId="2752" sId="1" numFmtId="4">
    <oc r="AA25">
      <v>0</v>
    </oc>
    <nc r="AA25"/>
  </rcc>
  <rcc rId="2753" sId="1" numFmtId="4">
    <oc r="AB25">
      <v>59.485999999999997</v>
    </oc>
    <nc r="AB25"/>
  </rcc>
  <rcc rId="2754" sId="1" numFmtId="4">
    <oc r="AC25">
      <v>0</v>
    </oc>
    <nc r="AC25"/>
  </rcc>
  <rcc rId="2755" sId="1" numFmtId="4">
    <oc r="AD25">
      <v>59.485999999999997</v>
    </oc>
    <nc r="AD25"/>
  </rcc>
  <rcc rId="2756" sId="1" numFmtId="4">
    <oc r="AE25">
      <v>0</v>
    </oc>
    <nc r="AE25"/>
  </rcc>
  <rcc rId="2757" sId="1" numFmtId="4">
    <oc r="AF25">
      <v>59.554000000000002</v>
    </oc>
    <nc r="AF25"/>
  </rcc>
  <rcc rId="2758" sId="1" numFmtId="4">
    <oc r="AG25">
      <v>0</v>
    </oc>
    <nc r="AG25"/>
  </rcc>
  <rcc rId="2759" sId="1">
    <oc r="C26" t="inlineStr">
      <is>
        <t>бюджет города Когалыма</t>
      </is>
    </oc>
    <nc r="C26"/>
  </rcc>
  <rcc rId="2760" sId="1">
    <oc r="D26">
      <f>SUM(J26,L26,N26,P26,R26,T26,V26,X26,Z26,AB26,AD26,AF26)</f>
    </oc>
    <nc r="D26"/>
  </rcc>
  <rcc rId="2761" sId="1">
    <oc r="E26">
      <f>J26+L26+N26+P26</f>
    </oc>
    <nc r="E26"/>
  </rcc>
  <rcc rId="2762" sId="1">
    <oc r="F26">
      <f>G26</f>
    </oc>
    <nc r="F26"/>
  </rcc>
  <rcc rId="2763" sId="1">
    <oc r="G26">
      <f>SUM(K26,M26,O26,Q26,S26,U26,W26,Y26,AA26,AC26,AE26,AG26)</f>
    </oc>
    <nc r="G26"/>
  </rcc>
  <rcc rId="2764" sId="1">
    <oc r="H26">
      <f>IFERROR(G26/D26*100,0)</f>
    </oc>
    <nc r="H26"/>
  </rcc>
  <rcc rId="2765" sId="1">
    <oc r="I26">
      <f>IFERROR(G26/E26*100,0)</f>
    </oc>
    <nc r="I26"/>
  </rcc>
  <rcc rId="2766" sId="1" numFmtId="4">
    <oc r="J26">
      <v>0.98599999999999999</v>
    </oc>
    <nc r="J26"/>
  </rcc>
  <rcc rId="2767" sId="1" numFmtId="4">
    <oc r="K26">
      <v>0</v>
    </oc>
    <nc r="K26"/>
  </rcc>
  <rcc rId="2768" sId="1" numFmtId="4">
    <oc r="L26">
      <v>0.98599999999999999</v>
    </oc>
    <nc r="L26"/>
  </rcc>
  <rcc rId="2769" sId="1" numFmtId="4">
    <oc r="M26">
      <v>0</v>
    </oc>
    <nc r="M26"/>
  </rcc>
  <rcc rId="2770" sId="1" numFmtId="4">
    <oc r="N26">
      <v>0.98599999999999999</v>
    </oc>
    <nc r="N26"/>
  </rcc>
  <rcc rId="2771" sId="1" numFmtId="4">
    <oc r="O26">
      <v>2.27</v>
    </oc>
    <nc r="O26"/>
  </rcc>
  <rcc rId="2772" sId="1" numFmtId="4">
    <oc r="P26">
      <v>0.98599999999999999</v>
    </oc>
    <nc r="P26"/>
  </rcc>
  <rcc rId="2773" sId="1" numFmtId="4">
    <oc r="Q26">
      <v>0.21</v>
    </oc>
    <nc r="Q26"/>
  </rcc>
  <rcc rId="2774" sId="1" numFmtId="4">
    <oc r="R26">
      <v>0.98599999999999999</v>
    </oc>
    <nc r="R26"/>
  </rcc>
  <rcc rId="2775" sId="1" numFmtId="4">
    <oc r="S26">
      <v>0</v>
    </oc>
    <nc r="S26"/>
  </rcc>
  <rcc rId="2776" sId="1" numFmtId="4">
    <oc r="T26">
      <v>0.98599999999999999</v>
    </oc>
    <nc r="T26"/>
  </rcc>
  <rcc rId="2777" sId="1" numFmtId="4">
    <oc r="U26">
      <v>0</v>
    </oc>
    <nc r="U26"/>
  </rcc>
  <rcc rId="2778" sId="1" numFmtId="4">
    <oc r="V26">
      <v>0.98599999999999999</v>
    </oc>
    <nc r="V26"/>
  </rcc>
  <rcc rId="2779" sId="1" numFmtId="4">
    <oc r="W26">
      <v>0</v>
    </oc>
    <nc r="W26"/>
  </rcc>
  <rcc rId="2780" sId="1" numFmtId="4">
    <oc r="X26">
      <v>0.98599999999999999</v>
    </oc>
    <nc r="X26"/>
  </rcc>
  <rcc rId="2781" sId="1" numFmtId="4">
    <oc r="Y26">
      <v>0</v>
    </oc>
    <nc r="Y26"/>
  </rcc>
  <rcc rId="2782" sId="1" numFmtId="4">
    <oc r="Z26">
      <v>0.98599999999999999</v>
    </oc>
    <nc r="Z26"/>
  </rcc>
  <rcc rId="2783" sId="1" numFmtId="4">
    <oc r="AA26">
      <v>0</v>
    </oc>
    <nc r="AA26"/>
  </rcc>
  <rcc rId="2784" sId="1" numFmtId="4">
    <oc r="AB26">
      <v>0.98599999999999999</v>
    </oc>
    <nc r="AB26"/>
  </rcc>
  <rcc rId="2785" sId="1" numFmtId="4">
    <oc r="AC26">
      <v>0</v>
    </oc>
    <nc r="AC26"/>
  </rcc>
  <rcc rId="2786" sId="1" numFmtId="4">
    <oc r="AD26">
      <v>0.98599999999999999</v>
    </oc>
    <nc r="AD26"/>
  </rcc>
  <rcc rId="2787" sId="1" numFmtId="4">
    <oc r="AE26">
      <v>0</v>
    </oc>
    <nc r="AE26"/>
  </rcc>
  <rcc rId="2788" sId="1" numFmtId="4">
    <oc r="AF26">
      <v>1.054</v>
    </oc>
    <nc r="AF26"/>
  </rcc>
  <rcc rId="2789" sId="1" numFmtId="4">
    <oc r="AG26">
      <v>0</v>
    </oc>
    <nc r="AG26"/>
  </rcc>
  <rcc rId="2790" sId="1">
    <oc r="B27" t="inlineStr">
      <is>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is>
    </oc>
    <nc r="B27"/>
  </rcc>
  <rcc rId="2791" sId="1">
    <oc r="C27" t="inlineStr">
      <is>
        <t>Всего</t>
      </is>
    </oc>
    <nc r="C27"/>
  </rcc>
  <rcc rId="2792" sId="1">
    <oc r="D27">
      <f>D29+D28</f>
    </oc>
    <nc r="D27"/>
  </rcc>
  <rcc rId="2793" sId="1">
    <oc r="E27">
      <f>E29+E28</f>
    </oc>
    <nc r="E27"/>
  </rcc>
  <rcc rId="2794" sId="1">
    <oc r="F27">
      <f>F29+F28</f>
    </oc>
    <nc r="F27"/>
  </rcc>
  <rcc rId="2795" sId="1">
    <oc r="G27">
      <f>G29+G28</f>
    </oc>
    <nc r="G27"/>
  </rcc>
  <rcc rId="2796" sId="1">
    <oc r="H27">
      <f>IFERROR(G27/D27*100,0)</f>
    </oc>
    <nc r="H27"/>
  </rcc>
  <rcc rId="2797" sId="1">
    <oc r="I27">
      <f>IFERROR(G27/E27*100,0)</f>
    </oc>
    <nc r="I27"/>
  </rcc>
  <rcc rId="2798" sId="1">
    <oc r="J27">
      <f>J29+J28</f>
    </oc>
    <nc r="J27"/>
  </rcc>
  <rcc rId="2799" sId="1">
    <oc r="K27">
      <f>K29+K28</f>
    </oc>
    <nc r="K27"/>
  </rcc>
  <rcc rId="2800" sId="1">
    <oc r="L27">
      <f>L29+L28</f>
    </oc>
    <nc r="L27"/>
  </rcc>
  <rcc rId="2801" sId="1">
    <oc r="M27">
      <f>M29+M28</f>
    </oc>
    <nc r="M27"/>
  </rcc>
  <rcc rId="2802" sId="1">
    <oc r="N27">
      <f>N29+N28</f>
    </oc>
    <nc r="N27"/>
  </rcc>
  <rcc rId="2803" sId="1">
    <oc r="O27">
      <f>O29+O28</f>
    </oc>
    <nc r="O27"/>
  </rcc>
  <rcc rId="2804" sId="1">
    <oc r="P27">
      <f>P29+P28</f>
    </oc>
    <nc r="P27"/>
  </rcc>
  <rcc rId="2805" sId="1">
    <oc r="Q27">
      <f>Q29+Q28</f>
    </oc>
    <nc r="Q27"/>
  </rcc>
  <rcc rId="2806" sId="1">
    <oc r="R27">
      <f>R29+R28</f>
    </oc>
    <nc r="R27"/>
  </rcc>
  <rcc rId="2807" sId="1">
    <oc r="S27">
      <f>S29+S28</f>
    </oc>
    <nc r="S27"/>
  </rcc>
  <rcc rId="2808" sId="1">
    <oc r="T27">
      <f>T29+T28</f>
    </oc>
    <nc r="T27"/>
  </rcc>
  <rcc rId="2809" sId="1">
    <oc r="U27">
      <f>U29+U28</f>
    </oc>
    <nc r="U27"/>
  </rcc>
  <rcc rId="2810" sId="1">
    <oc r="V27">
      <f>V29+V28</f>
    </oc>
    <nc r="V27"/>
  </rcc>
  <rcc rId="2811" sId="1">
    <oc r="W27">
      <f>W29+W28</f>
    </oc>
    <nc r="W27"/>
  </rcc>
  <rcc rId="2812" sId="1">
    <oc r="X27">
      <f>X29+X28</f>
    </oc>
    <nc r="X27"/>
  </rcc>
  <rcc rId="2813" sId="1">
    <oc r="Y27">
      <f>Y29+Y28</f>
    </oc>
    <nc r="Y27"/>
  </rcc>
  <rcc rId="2814" sId="1">
    <oc r="Z27">
      <f>Z29+Z28</f>
    </oc>
    <nc r="Z27"/>
  </rcc>
  <rcc rId="2815" sId="1">
    <oc r="AA27">
      <f>AA29+AA28</f>
    </oc>
    <nc r="AA27"/>
  </rcc>
  <rcc rId="2816" sId="1">
    <oc r="AB27">
      <f>AB29+AB28</f>
    </oc>
    <nc r="AB27"/>
  </rcc>
  <rcc rId="2817" sId="1">
    <oc r="AC27">
      <f>AC29+AC28</f>
    </oc>
    <nc r="AC27"/>
  </rcc>
  <rcc rId="2818" sId="1">
    <oc r="AD27">
      <f>AD29+AD28</f>
    </oc>
    <nc r="AD27"/>
  </rcc>
  <rcc rId="2819" sId="1">
    <oc r="AE27">
      <f>AE29+AE28</f>
    </oc>
    <nc r="AE27"/>
  </rcc>
  <rcc rId="2820" sId="1">
    <oc r="AF27">
      <f>AF29+AF28</f>
    </oc>
    <nc r="AF27"/>
  </rcc>
  <rcc rId="2821" sId="1">
    <oc r="AG27">
      <f>AG29+AG28</f>
    </oc>
    <nc r="AG27"/>
  </rcc>
  <rcc rId="2822" sId="1">
    <oc r="C28" t="inlineStr">
      <is>
        <t>бюджет автономного округа</t>
      </is>
    </oc>
    <nc r="C28"/>
  </rcc>
  <rcc rId="2823" sId="1">
    <oc r="D28">
      <f>SUM(J28,L28,N28,P28,R28,T28,V28,X28,Z28,AB28,AD28,AF28)</f>
    </oc>
    <nc r="D28"/>
  </rcc>
  <rcc rId="2824" sId="1">
    <oc r="E28">
      <f>J28</f>
    </oc>
    <nc r="E28"/>
  </rcc>
  <rcc rId="2825" sId="1">
    <oc r="F28">
      <f>G28</f>
    </oc>
    <nc r="F28"/>
  </rcc>
  <rcc rId="2826" sId="1">
    <oc r="G28">
      <f>SUM(K28,M28,O28,Q28,S28,U28,W28,Y28,AA28,AC28,AE28,AG28)</f>
    </oc>
    <nc r="G28"/>
  </rcc>
  <rcc rId="2827" sId="1">
    <oc r="H28">
      <f>IFERROR(G28/D28*100,0)</f>
    </oc>
    <nc r="H28"/>
  </rcc>
  <rcc rId="2828" sId="1">
    <oc r="I28">
      <f>IFERROR(G28/E28*100,0)</f>
    </oc>
    <nc r="I28"/>
  </rcc>
  <rcc rId="2829" sId="1" numFmtId="4">
    <oc r="J28">
      <v>0</v>
    </oc>
    <nc r="J28"/>
  </rcc>
  <rcc rId="2830" sId="1" numFmtId="4">
    <oc r="K28">
      <v>0</v>
    </oc>
    <nc r="K28"/>
  </rcc>
  <rcc rId="2831" sId="1" numFmtId="4">
    <oc r="L28">
      <v>0</v>
    </oc>
    <nc r="L28"/>
  </rcc>
  <rcc rId="2832" sId="1" numFmtId="4">
    <oc r="M28">
      <v>0</v>
    </oc>
    <nc r="M28"/>
  </rcc>
  <rcc rId="2833" sId="1" numFmtId="4">
    <oc r="N28">
      <v>0</v>
    </oc>
    <nc r="N28"/>
  </rcc>
  <rcc rId="2834" sId="1" numFmtId="4">
    <oc r="O28">
      <v>0</v>
    </oc>
    <nc r="O28"/>
  </rcc>
  <rcc rId="2835" sId="1" numFmtId="4">
    <oc r="P28">
      <v>0</v>
    </oc>
    <nc r="P28"/>
  </rcc>
  <rcc rId="2836" sId="1" numFmtId="4">
    <oc r="Q28">
      <v>0</v>
    </oc>
    <nc r="Q28"/>
  </rcc>
  <rcc rId="2837" sId="1" numFmtId="4">
    <oc r="R28">
      <v>0</v>
    </oc>
    <nc r="R28"/>
  </rcc>
  <rcc rId="2838" sId="1" numFmtId="4">
    <oc r="S28">
      <v>0</v>
    </oc>
    <nc r="S28"/>
  </rcc>
  <rcc rId="2839" sId="1" numFmtId="4">
    <oc r="T28">
      <v>0</v>
    </oc>
    <nc r="T28"/>
  </rcc>
  <rcc rId="2840" sId="1" numFmtId="4">
    <oc r="U28">
      <v>0</v>
    </oc>
    <nc r="U28"/>
  </rcc>
  <rcc rId="2841" sId="1" numFmtId="4">
    <oc r="V28">
      <v>0</v>
    </oc>
    <nc r="V28"/>
  </rcc>
  <rcc rId="2842" sId="1" numFmtId="4">
    <oc r="W28">
      <v>0</v>
    </oc>
    <nc r="W28"/>
  </rcc>
  <rcc rId="2843" sId="1" numFmtId="4">
    <oc r="X28">
      <v>0</v>
    </oc>
    <nc r="X28"/>
  </rcc>
  <rcc rId="2844" sId="1" numFmtId="4">
    <oc r="Y28">
      <v>0</v>
    </oc>
    <nc r="Y28"/>
  </rcc>
  <rcc rId="2845" sId="1" numFmtId="4">
    <oc r="Z28">
      <v>0</v>
    </oc>
    <nc r="Z28"/>
  </rcc>
  <rcc rId="2846" sId="1" numFmtId="4">
    <oc r="AA28">
      <v>0</v>
    </oc>
    <nc r="AA28"/>
  </rcc>
  <rcc rId="2847" sId="1" numFmtId="4">
    <oc r="AB28">
      <v>0</v>
    </oc>
    <nc r="AB28"/>
  </rcc>
  <rcc rId="2848" sId="1" numFmtId="4">
    <oc r="AC28">
      <v>0</v>
    </oc>
    <nc r="AC28"/>
  </rcc>
  <rcc rId="2849" sId="1" numFmtId="4">
    <oc r="AD28">
      <v>0</v>
    </oc>
    <nc r="AD28"/>
  </rcc>
  <rcc rId="2850" sId="1" numFmtId="4">
    <oc r="AE28">
      <v>0</v>
    </oc>
    <nc r="AE28"/>
  </rcc>
  <rcc rId="2851" sId="1" numFmtId="4">
    <oc r="AF28">
      <v>0</v>
    </oc>
    <nc r="AF28"/>
  </rcc>
  <rcc rId="2852" sId="1" numFmtId="4">
    <oc r="AG28">
      <v>0</v>
    </oc>
    <nc r="AG28"/>
  </rcc>
  <rcc rId="2853" sId="1">
    <oc r="C29" t="inlineStr">
      <is>
        <t>федеральный бюджет</t>
      </is>
    </oc>
    <nc r="C29"/>
  </rcc>
  <rcc rId="2854" sId="1">
    <oc r="D29">
      <f>SUM(J29,L29,N29,P29,R29,T29,V29,X29,Z29,AB29,AD29,AF29)</f>
    </oc>
    <nc r="D29"/>
  </rcc>
  <rcc rId="2855" sId="1">
    <oc r="E29">
      <f>J29+L29+N29+P29</f>
    </oc>
    <nc r="E29"/>
  </rcc>
  <rcc rId="2856" sId="1">
    <oc r="F29">
      <f>G29</f>
    </oc>
    <nc r="F29"/>
  </rcc>
  <rcc rId="2857" sId="1">
    <oc r="G29">
      <f>SUM(K29,M29,O29,Q29,S29,U29,W29,Y29,AA29,AC29,AE29,AG29)</f>
    </oc>
    <nc r="G29"/>
  </rcc>
  <rcc rId="2858" sId="1">
    <oc r="H29">
      <f>IFERROR(G29/D29*100,0)</f>
    </oc>
    <nc r="H29"/>
  </rcc>
  <rcc rId="2859" sId="1">
    <oc r="I29">
      <f>IFERROR(G29/E29*100,0)</f>
    </oc>
    <nc r="I29"/>
  </rcc>
  <rcc rId="2860" sId="1" numFmtId="4">
    <oc r="J29">
      <v>8983.7999999999993</v>
    </oc>
    <nc r="J29"/>
  </rcc>
  <rcc rId="2861" sId="1" numFmtId="4">
    <oc r="K29">
      <v>0</v>
    </oc>
    <nc r="K29"/>
  </rcc>
  <rcc rId="2862" sId="1" numFmtId="4">
    <oc r="L29">
      <v>8983.7999999999993</v>
    </oc>
    <nc r="L29"/>
  </rcc>
  <rcc rId="2863" sId="1" numFmtId="4">
    <oc r="M29">
      <v>0</v>
    </oc>
    <nc r="M29"/>
  </rcc>
  <rcc rId="2864" sId="1" numFmtId="4">
    <oc r="N29">
      <v>8983.7999999999993</v>
    </oc>
    <nc r="N29"/>
  </rcc>
  <rcc rId="2865" sId="1" numFmtId="4">
    <oc r="O29">
      <v>19445.669999999998</v>
    </oc>
    <nc r="O29"/>
  </rcc>
  <rcc rId="2866" sId="1" numFmtId="4">
    <oc r="P29">
      <v>8983.7999999999993</v>
    </oc>
    <nc r="P29"/>
  </rcc>
  <rcc rId="2867" sId="1" numFmtId="4">
    <oc r="Q29">
      <v>7708.8</v>
    </oc>
    <nc r="Q29"/>
  </rcc>
  <rcc rId="2868" sId="1" numFmtId="4">
    <oc r="R29">
      <v>8983.8799999999992</v>
    </oc>
    <nc r="R29"/>
  </rcc>
  <rcc rId="2869" sId="1" numFmtId="4">
    <oc r="S29">
      <v>0</v>
    </oc>
    <nc r="S29"/>
  </rcc>
  <rcc rId="2870" sId="1" numFmtId="4">
    <oc r="T29">
      <v>8983.7999999999993</v>
    </oc>
    <nc r="T29"/>
  </rcc>
  <rcc rId="2871" sId="1" numFmtId="4">
    <oc r="U29">
      <v>0</v>
    </oc>
    <nc r="U29"/>
  </rcc>
  <rcc rId="2872" sId="1" numFmtId="4">
    <oc r="V29">
      <v>8983.7999999999993</v>
    </oc>
    <nc r="V29"/>
  </rcc>
  <rcc rId="2873" sId="1" numFmtId="4">
    <oc r="W29">
      <v>0</v>
    </oc>
    <nc r="W29"/>
  </rcc>
  <rcc rId="2874" sId="1" numFmtId="4">
    <oc r="X29">
      <v>8983.7999999999993</v>
    </oc>
    <nc r="X29"/>
  </rcc>
  <rcc rId="2875" sId="1" numFmtId="4">
    <oc r="Y29">
      <v>0</v>
    </oc>
    <nc r="Y29"/>
  </rcc>
  <rcc rId="2876" sId="1" numFmtId="4">
    <oc r="Z29">
      <v>8983.7999999999993</v>
    </oc>
    <nc r="Z29"/>
  </rcc>
  <rcc rId="2877" sId="1" numFmtId="4">
    <oc r="AA29">
      <v>0</v>
    </oc>
    <nc r="AA29"/>
  </rcc>
  <rcc rId="2878" sId="1" numFmtId="4">
    <oc r="AB29">
      <v>8983.7999999999993</v>
    </oc>
    <nc r="AB29"/>
  </rcc>
  <rcc rId="2879" sId="1" numFmtId="4">
    <oc r="AC29">
      <v>0</v>
    </oc>
    <nc r="AC29"/>
  </rcc>
  <rcc rId="2880" sId="1" numFmtId="4">
    <oc r="AD29">
      <v>8983.7999999999993</v>
    </oc>
    <nc r="AD29"/>
  </rcc>
  <rcc rId="2881" sId="1" numFmtId="4">
    <oc r="AE29">
      <v>0</v>
    </oc>
    <nc r="AE29"/>
  </rcc>
  <rcc rId="2882" sId="1" numFmtId="4">
    <oc r="AF29">
      <v>8983.7999999999993</v>
    </oc>
    <nc r="AF29"/>
  </rcc>
  <rcc rId="2883" sId="1" numFmtId="4">
    <oc r="AG29">
      <v>0</v>
    </oc>
    <nc r="AG29"/>
  </rcc>
  <rcc rId="2884" sId="1">
    <oc r="B30" t="inlineStr">
      <is>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is>
    </oc>
    <nc r="B30"/>
  </rcc>
  <rcc rId="2885" sId="1">
    <oc r="C30" t="inlineStr">
      <is>
        <t>Всего</t>
      </is>
    </oc>
    <nc r="C30"/>
  </rcc>
  <rcc rId="2886" sId="1">
    <oc r="D30">
      <f>D32+D31</f>
    </oc>
    <nc r="D30"/>
  </rcc>
  <rcc rId="2887" sId="1">
    <oc r="E30">
      <f>E32+E31</f>
    </oc>
    <nc r="E30"/>
  </rcc>
  <rcc rId="2888" sId="1">
    <oc r="F30">
      <f>F32+F31</f>
    </oc>
    <nc r="F30"/>
  </rcc>
  <rcc rId="2889" sId="1">
    <oc r="G30">
      <f>G32+G31</f>
    </oc>
    <nc r="G30"/>
  </rcc>
  <rcc rId="2890" sId="1">
    <oc r="H30">
      <f>IFERROR(G30/D30*100,0)</f>
    </oc>
    <nc r="H30"/>
  </rcc>
  <rcc rId="2891" sId="1">
    <oc r="I30">
      <f>IFERROR(G30/E30*100,0)</f>
    </oc>
    <nc r="I30"/>
  </rcc>
  <rcc rId="2892" sId="1">
    <oc r="J30">
      <f>J32+J31</f>
    </oc>
    <nc r="J30"/>
  </rcc>
  <rcc rId="2893" sId="1">
    <oc r="K30">
      <f>K32+K31</f>
    </oc>
    <nc r="K30"/>
  </rcc>
  <rcc rId="2894" sId="1">
    <oc r="L30">
      <f>L32+L31</f>
    </oc>
    <nc r="L30"/>
  </rcc>
  <rcc rId="2895" sId="1">
    <oc r="M30">
      <f>M32+M31</f>
    </oc>
    <nc r="M30"/>
  </rcc>
  <rcc rId="2896" sId="1">
    <oc r="N30">
      <f>N32+N31</f>
    </oc>
    <nc r="N30"/>
  </rcc>
  <rcc rId="2897" sId="1">
    <oc r="O30">
      <f>O32+O31</f>
    </oc>
    <nc r="O30"/>
  </rcc>
  <rcc rId="2898" sId="1">
    <oc r="P30">
      <f>P32+P31</f>
    </oc>
    <nc r="P30"/>
  </rcc>
  <rcc rId="2899" sId="1">
    <oc r="Q30">
      <f>Q32+Q31</f>
    </oc>
    <nc r="Q30"/>
  </rcc>
  <rcc rId="2900" sId="1">
    <oc r="R30">
      <f>R32+R31</f>
    </oc>
    <nc r="R30"/>
  </rcc>
  <rcc rId="2901" sId="1">
    <oc r="S30">
      <f>S32+S31</f>
    </oc>
    <nc r="S30"/>
  </rcc>
  <rcc rId="2902" sId="1">
    <oc r="T30">
      <f>T32+T31</f>
    </oc>
    <nc r="T30"/>
  </rcc>
  <rcc rId="2903" sId="1">
    <oc r="U30">
      <f>U32+U31</f>
    </oc>
    <nc r="U30"/>
  </rcc>
  <rcc rId="2904" sId="1">
    <oc r="V30">
      <f>V32+V31</f>
    </oc>
    <nc r="V30"/>
  </rcc>
  <rcc rId="2905" sId="1">
    <oc r="W30">
      <f>W32+W31</f>
    </oc>
    <nc r="W30"/>
  </rcc>
  <rcc rId="2906" sId="1">
    <oc r="X30">
      <f>X32+X31</f>
    </oc>
    <nc r="X30"/>
  </rcc>
  <rcc rId="2907" sId="1">
    <oc r="Y30">
      <f>Y32+Y31</f>
    </oc>
    <nc r="Y30"/>
  </rcc>
  <rcc rId="2908" sId="1">
    <oc r="Z30">
      <f>Z32+Z31</f>
    </oc>
    <nc r="Z30"/>
  </rcc>
  <rcc rId="2909" sId="1">
    <oc r="AA30">
      <f>AA32+AA31</f>
    </oc>
    <nc r="AA30"/>
  </rcc>
  <rcc rId="2910" sId="1">
    <oc r="AB30">
      <f>AB32+AB31</f>
    </oc>
    <nc r="AB30"/>
  </rcc>
  <rcc rId="2911" sId="1">
    <oc r="AC30">
      <f>AC32+AC31</f>
    </oc>
    <nc r="AC30"/>
  </rcc>
  <rcc rId="2912" sId="1">
    <oc r="AD30">
      <f>AD32+AD31</f>
    </oc>
    <nc r="AD30"/>
  </rcc>
  <rcc rId="2913" sId="1">
    <oc r="AE30">
      <f>AE32+AE31</f>
    </oc>
    <nc r="AE30"/>
  </rcc>
  <rcc rId="2914" sId="1">
    <oc r="AF30">
      <f>AF32+AF31</f>
    </oc>
    <nc r="AF30"/>
  </rcc>
  <rcc rId="2915" sId="1">
    <oc r="AG30">
      <f>AG32+AG31</f>
    </oc>
    <nc r="AG30"/>
  </rcc>
  <rcc rId="2916" sId="1">
    <oc r="C31" t="inlineStr">
      <is>
        <t>федеральный бюджет</t>
      </is>
    </oc>
    <nc r="C31"/>
  </rcc>
  <rcc rId="2917" sId="1">
    <oc r="D31">
      <f>SUM(J31,L31,N31,P31,R31,T31,V31,X31,Z31,AB31,AD31,AF31)</f>
    </oc>
    <nc r="D31"/>
  </rcc>
  <rcc rId="2918" sId="1">
    <oc r="E31">
      <f>J31+L31+N31+P31</f>
    </oc>
    <nc r="E31"/>
  </rcc>
  <rcc rId="2919" sId="1">
    <oc r="F31">
      <f>G31</f>
    </oc>
    <nc r="F31"/>
  </rcc>
  <rcc rId="2920" sId="1">
    <oc r="G31">
      <f>SUM(K31,M31,O31,Q31,S31,U31,W31,Y31,AA31,AC31,AE31,AG31)</f>
    </oc>
    <nc r="G31"/>
  </rcc>
  <rcc rId="2921" sId="1">
    <oc r="H31">
      <f>IFERROR(G31/D31*100,0)</f>
    </oc>
    <nc r="H31"/>
  </rcc>
  <rcc rId="2922" sId="1">
    <oc r="I31">
      <f>IFERROR(G31/E31*100,0)</f>
    </oc>
    <nc r="I31"/>
  </rcc>
  <rcc rId="2923" sId="1" numFmtId="4">
    <oc r="J31">
      <v>91.14</v>
    </oc>
    <nc r="J31"/>
  </rcc>
  <rcc rId="2924" sId="1" numFmtId="4">
    <oc r="K31">
      <v>0</v>
    </oc>
    <nc r="K31"/>
  </rcc>
  <rcc rId="2925" sId="1" numFmtId="4">
    <oc r="L31">
      <v>91.14</v>
    </oc>
    <nc r="L31"/>
  </rcc>
  <rcc rId="2926" sId="1" numFmtId="4">
    <oc r="M31">
      <v>0</v>
    </oc>
    <nc r="M31"/>
  </rcc>
  <rcc rId="2927" sId="1" numFmtId="4">
    <oc r="N31">
      <v>91.14</v>
    </oc>
    <nc r="N31"/>
  </rcc>
  <rcc rId="2928" sId="1" numFmtId="4">
    <oc r="O31">
      <v>240</v>
    </oc>
    <nc r="O31"/>
  </rcc>
  <rcc rId="2929" sId="1" numFmtId="4">
    <oc r="P31">
      <v>91.14</v>
    </oc>
    <nc r="P31"/>
  </rcc>
  <rcc rId="2930" sId="1" numFmtId="4">
    <oc r="Q31">
      <v>79.599999999999994</v>
    </oc>
    <nc r="Q31"/>
  </rcc>
  <rcc rId="2931" sId="1" numFmtId="4">
    <oc r="R31">
      <v>91.14</v>
    </oc>
    <nc r="R31"/>
  </rcc>
  <rcc rId="2932" sId="1" numFmtId="4">
    <oc r="S31">
      <v>0</v>
    </oc>
    <nc r="S31"/>
  </rcc>
  <rcc rId="2933" sId="1" numFmtId="4">
    <oc r="T31">
      <v>91.14</v>
    </oc>
    <nc r="T31"/>
  </rcc>
  <rcc rId="2934" sId="1" numFmtId="4">
    <oc r="U31">
      <v>0</v>
    </oc>
    <nc r="U31"/>
  </rcc>
  <rcc rId="2935" sId="1" numFmtId="4">
    <oc r="V31">
      <v>91.14</v>
    </oc>
    <nc r="V31"/>
  </rcc>
  <rcc rId="2936" sId="1" numFmtId="4">
    <oc r="W31">
      <v>0</v>
    </oc>
    <nc r="W31"/>
  </rcc>
  <rcc rId="2937" sId="1" numFmtId="4">
    <oc r="X31">
      <v>91.14</v>
    </oc>
    <nc r="X31"/>
  </rcc>
  <rcc rId="2938" sId="1" numFmtId="4">
    <oc r="Y31">
      <v>0</v>
    </oc>
    <nc r="Y31"/>
  </rcc>
  <rcc rId="2939" sId="1" numFmtId="4">
    <oc r="Z31">
      <v>91.14</v>
    </oc>
    <nc r="Z31"/>
  </rcc>
  <rcc rId="2940" sId="1" numFmtId="4">
    <oc r="AA31">
      <v>0</v>
    </oc>
    <nc r="AA31"/>
  </rcc>
  <rcc rId="2941" sId="1" numFmtId="4">
    <oc r="AB31">
      <v>91.14</v>
    </oc>
    <nc r="AB31"/>
  </rcc>
  <rcc rId="2942" sId="1" numFmtId="4">
    <oc r="AC31">
      <v>0</v>
    </oc>
    <nc r="AC31"/>
  </rcc>
  <rcc rId="2943" sId="1" numFmtId="4">
    <oc r="AD31">
      <v>91.14</v>
    </oc>
    <nc r="AD31"/>
  </rcc>
  <rcc rId="2944" sId="1" numFmtId="4">
    <oc r="AE31">
      <v>0</v>
    </oc>
    <nc r="AE31"/>
  </rcc>
  <rcc rId="2945" sId="1" numFmtId="4">
    <oc r="AF31">
      <v>91.16</v>
    </oc>
    <nc r="AF31"/>
  </rcc>
  <rcc rId="2946" sId="1" numFmtId="4">
    <oc r="AG31">
      <v>0</v>
    </oc>
    <nc r="AG31"/>
  </rcc>
  <rcc rId="2947" sId="1">
    <oc r="C32" t="inlineStr">
      <is>
        <t>бюджет города Когалыма</t>
      </is>
    </oc>
    <nc r="C32"/>
  </rcc>
  <rcc rId="2948" sId="1">
    <oc r="D32">
      <f>SUM(J32,L32,N32,P32,R32,T32,V32,X32,Z32,AB32,AD32,AF32)</f>
    </oc>
    <nc r="D32"/>
  </rcc>
  <rcc rId="2949" sId="1">
    <oc r="E32">
      <f>J32</f>
    </oc>
    <nc r="E32"/>
  </rcc>
  <rcc rId="2950" sId="1">
    <oc r="F32">
      <f>G32</f>
    </oc>
    <nc r="F32"/>
  </rcc>
  <rcc rId="2951" sId="1">
    <oc r="G32">
      <f>SUM(K32,M32,O32,Q32,S32,U32,W32,Y32,AA32,AC32,AE32,AG32)</f>
    </oc>
    <nc r="G32"/>
  </rcc>
  <rcc rId="2952" sId="1">
    <oc r="H32">
      <f>IFERROR(G32/D32*100,0)</f>
    </oc>
    <nc r="H32"/>
  </rcc>
  <rcc rId="2953" sId="1">
    <oc r="I32">
      <f>IFERROR(G32/E32*100,0)</f>
    </oc>
    <nc r="I32"/>
  </rcc>
  <rcc rId="2954" sId="1" numFmtId="4">
    <oc r="J32">
      <v>0</v>
    </oc>
    <nc r="J32"/>
  </rcc>
  <rcc rId="2955" sId="1" numFmtId="4">
    <oc r="K32">
      <v>0</v>
    </oc>
    <nc r="K32"/>
  </rcc>
  <rcc rId="2956" sId="1" numFmtId="4">
    <oc r="L32">
      <v>0</v>
    </oc>
    <nc r="L32"/>
  </rcc>
  <rcc rId="2957" sId="1" numFmtId="4">
    <oc r="M32">
      <v>0</v>
    </oc>
    <nc r="M32"/>
  </rcc>
  <rcc rId="2958" sId="1" numFmtId="4">
    <oc r="N32">
      <v>0</v>
    </oc>
    <nc r="N32"/>
  </rcc>
  <rcc rId="2959" sId="1" numFmtId="4">
    <oc r="O32">
      <v>0</v>
    </oc>
    <nc r="O32"/>
  </rcc>
  <rcc rId="2960" sId="1" numFmtId="4">
    <oc r="P32">
      <v>0</v>
    </oc>
    <nc r="P32"/>
  </rcc>
  <rcc rId="2961" sId="1" numFmtId="4">
    <oc r="Q32">
      <v>0</v>
    </oc>
    <nc r="Q32"/>
  </rcc>
  <rcc rId="2962" sId="1" numFmtId="4">
    <oc r="R32">
      <v>0</v>
    </oc>
    <nc r="R32"/>
  </rcc>
  <rcc rId="2963" sId="1" numFmtId="4">
    <oc r="S32">
      <v>0</v>
    </oc>
    <nc r="S32"/>
  </rcc>
  <rcc rId="2964" sId="1" numFmtId="4">
    <oc r="T32">
      <v>0</v>
    </oc>
    <nc r="T32"/>
  </rcc>
  <rcc rId="2965" sId="1" numFmtId="4">
    <oc r="U32">
      <v>0</v>
    </oc>
    <nc r="U32"/>
  </rcc>
  <rcc rId="2966" sId="1" numFmtId="4">
    <oc r="V32">
      <v>0</v>
    </oc>
    <nc r="V32"/>
  </rcc>
  <rcc rId="2967" sId="1" numFmtId="4">
    <oc r="W32">
      <v>0</v>
    </oc>
    <nc r="W32"/>
  </rcc>
  <rcc rId="2968" sId="1" numFmtId="4">
    <oc r="X32">
      <v>0</v>
    </oc>
    <nc r="X32"/>
  </rcc>
  <rcc rId="2969" sId="1" numFmtId="4">
    <oc r="Y32">
      <v>0</v>
    </oc>
    <nc r="Y32"/>
  </rcc>
  <rcc rId="2970" sId="1" numFmtId="4">
    <oc r="Z32">
      <v>0</v>
    </oc>
    <nc r="Z32"/>
  </rcc>
  <rcc rId="2971" sId="1" numFmtId="4">
    <oc r="AA32">
      <v>0</v>
    </oc>
    <nc r="AA32"/>
  </rcc>
  <rcc rId="2972" sId="1" numFmtId="4">
    <oc r="AB32">
      <v>0</v>
    </oc>
    <nc r="AB32"/>
  </rcc>
  <rcc rId="2973" sId="1" numFmtId="4">
    <oc r="AC32">
      <v>0</v>
    </oc>
    <nc r="AC32"/>
  </rcc>
  <rcc rId="2974" sId="1" numFmtId="4">
    <oc r="AD32">
      <v>0</v>
    </oc>
    <nc r="AD32"/>
  </rcc>
  <rcc rId="2975" sId="1" numFmtId="4">
    <oc r="AE32">
      <v>0</v>
    </oc>
    <nc r="AE32"/>
  </rcc>
  <rcc rId="2976" sId="1" numFmtId="4">
    <oc r="AF32">
      <v>0</v>
    </oc>
    <nc r="AF32"/>
  </rcc>
  <rcc rId="2977" sId="1" numFmtId="4">
    <oc r="AG32">
      <v>0</v>
    </oc>
    <nc r="AG32"/>
  </rcc>
  <rcc rId="2978" sId="1">
    <oc r="A33" t="inlineStr">
      <is>
        <t xml:space="preserve"> 1.1</t>
      </is>
    </oc>
    <nc r="A33"/>
  </rcc>
  <rcc rId="2979" sId="1">
    <oc r="B33" t="inlineStr">
      <is>
        <t>Комплекс процессных мероприятий «Содействие развитию дошкольного и общего образования», в том числе:</t>
      </is>
    </oc>
    <nc r="B33"/>
  </rcc>
  <rcc rId="2980" sId="1">
    <oc r="C33" t="inlineStr">
      <is>
        <t>Всего</t>
      </is>
    </oc>
    <nc r="C33"/>
  </rcc>
  <rcc rId="2981" sId="1">
    <oc r="D33">
      <f>D37+D36+D34+D35</f>
    </oc>
    <nc r="D33"/>
  </rcc>
  <rcc rId="2982" sId="1">
    <oc r="E33">
      <f>E37+E36+E34+E35</f>
    </oc>
    <nc r="E33"/>
  </rcc>
  <rcc rId="2983" sId="1">
    <oc r="F33">
      <f>F37+F36+F34+F35</f>
    </oc>
    <nc r="F33"/>
  </rcc>
  <rcc rId="2984" sId="1">
    <oc r="G33">
      <f>G37+G36+G34+G35</f>
    </oc>
    <nc r="G33"/>
  </rcc>
  <rcc rId="2985" sId="1">
    <oc r="H33">
      <f>IFERROR(G33/D33*100,0)</f>
    </oc>
    <nc r="H33"/>
  </rcc>
  <rcc rId="2986" sId="1">
    <oc r="I33">
      <f>IFERROR(G33/E33*100,0)</f>
    </oc>
    <nc r="I33"/>
  </rcc>
  <rcc rId="2987" sId="1">
    <oc r="J33">
      <f>J37+J36+J34+J35</f>
    </oc>
    <nc r="J33"/>
  </rcc>
  <rcc rId="2988" sId="1">
    <oc r="K33">
      <f>K37+K36+K34+K35</f>
    </oc>
    <nc r="K33"/>
  </rcc>
  <rcc rId="2989" sId="1">
    <oc r="L33">
      <f>L37+L36+L34+L35</f>
    </oc>
    <nc r="L33"/>
  </rcc>
  <rcc rId="2990" sId="1">
    <oc r="M33">
      <f>M37+M36+M34+M35</f>
    </oc>
    <nc r="M33"/>
  </rcc>
  <rcc rId="2991" sId="1">
    <oc r="N33">
      <f>N37+N36+N34+N35</f>
    </oc>
    <nc r="N33"/>
  </rcc>
  <rcc rId="2992" sId="1">
    <oc r="O33">
      <f>O37+O36+O34+O35</f>
    </oc>
    <nc r="O33"/>
  </rcc>
  <rcc rId="2993" sId="1">
    <oc r="P33">
      <f>P37+P36+P34+P35</f>
    </oc>
    <nc r="P33"/>
  </rcc>
  <rcc rId="2994" sId="1">
    <oc r="Q33">
      <f>Q37+Q36+Q34+Q35</f>
    </oc>
    <nc r="Q33"/>
  </rcc>
  <rcc rId="2995" sId="1">
    <oc r="R33">
      <f>R37+R36+R34+R35</f>
    </oc>
    <nc r="R33"/>
  </rcc>
  <rcc rId="2996" sId="1">
    <oc r="S33">
      <f>S37+S36+S34+S35</f>
    </oc>
    <nc r="S33"/>
  </rcc>
  <rcc rId="2997" sId="1">
    <oc r="T33">
      <f>T37+T36+T34+T35</f>
    </oc>
    <nc r="T33"/>
  </rcc>
  <rcc rId="2998" sId="1">
    <oc r="U33">
      <f>U37+U36+U34+U35</f>
    </oc>
    <nc r="U33"/>
  </rcc>
  <rcc rId="2999" sId="1">
    <oc r="V33">
      <f>V37+V36+V34+V35</f>
    </oc>
    <nc r="V33"/>
  </rcc>
  <rcc rId="3000" sId="1">
    <oc r="W33">
      <f>W37+W36+W34+W35</f>
    </oc>
    <nc r="W33"/>
  </rcc>
  <rcc rId="3001" sId="1">
    <oc r="X33">
      <f>X37+X36+X34+X35</f>
    </oc>
    <nc r="X33"/>
  </rcc>
  <rcc rId="3002" sId="1">
    <oc r="Y33">
      <f>Y37+Y36+Y34+Y35</f>
    </oc>
    <nc r="Y33"/>
  </rcc>
  <rcc rId="3003" sId="1">
    <oc r="Z33">
      <f>Z37+Z36+Z34+Z35</f>
    </oc>
    <nc r="Z33"/>
  </rcc>
  <rcc rId="3004" sId="1">
    <oc r="AA33">
      <f>AA37+AA36+AA34+AA35</f>
    </oc>
    <nc r="AA33"/>
  </rcc>
  <rcc rId="3005" sId="1">
    <oc r="AB33">
      <f>AB37+AB36+AB34+AB35</f>
    </oc>
    <nc r="AB33"/>
  </rcc>
  <rcc rId="3006" sId="1">
    <oc r="AC33">
      <f>AC37+AC36+AC34+AC35</f>
    </oc>
    <nc r="AC33"/>
  </rcc>
  <rcc rId="3007" sId="1">
    <oc r="AD33">
      <f>AD37+AD36+AD34+AD35</f>
    </oc>
    <nc r="AD33"/>
  </rcc>
  <rcc rId="3008" sId="1">
    <oc r="AE33">
      <f>AE37+AE36+AE34+AE35</f>
    </oc>
    <nc r="AE33"/>
  </rcc>
  <rcc rId="3009" sId="1">
    <oc r="AF33">
      <f>AF37+AF36+AF34+AF35</f>
    </oc>
    <nc r="AF33"/>
  </rcc>
  <rcc rId="3010" sId="1">
    <oc r="AG33">
      <f>AG37+AG36+AG34+AG35</f>
    </oc>
    <nc r="AG33"/>
  </rcc>
  <rcc rId="3011" sId="1">
    <oc r="C34" t="inlineStr">
      <is>
        <t>федеральный бюджет</t>
      </is>
    </oc>
    <nc r="C34"/>
  </rcc>
  <rcc rId="3012" sId="1">
    <oc r="D34">
      <f>SUM(J34,L34,N34,P34,R34,T34,V34,X34,Z34,AB34,AD34,AF34)</f>
    </oc>
    <nc r="D34"/>
  </rcc>
  <rcc rId="3013" sId="1">
    <oc r="E34">
      <f>J34</f>
    </oc>
    <nc r="E34"/>
  </rcc>
  <rcc rId="3014" sId="1">
    <oc r="F34">
      <f>G34</f>
    </oc>
    <nc r="F34"/>
  </rcc>
  <rcc rId="3015" sId="1">
    <oc r="G34">
      <f>SUM(K34,M34,O34,Q34,S34,U34,W34,Y34,AA34,AC34,AE34,AG34)</f>
    </oc>
    <nc r="G34"/>
  </rcc>
  <rcc rId="3016" sId="1">
    <oc r="H34">
      <f>IFERROR(G34/D34*100,0)</f>
    </oc>
    <nc r="H34"/>
  </rcc>
  <rcc rId="3017" sId="1">
    <oc r="I34">
      <f>IFERROR(G34/E34*100,0)</f>
    </oc>
    <nc r="I34"/>
  </rcc>
  <rcc rId="3018" sId="1">
    <oc r="J34">
      <f>J66</f>
    </oc>
    <nc r="J34"/>
  </rcc>
  <rcc rId="3019" sId="1">
    <oc r="K34">
      <f>K66</f>
    </oc>
    <nc r="K34"/>
  </rcc>
  <rcc rId="3020" sId="1">
    <oc r="L34">
      <f>L66</f>
    </oc>
    <nc r="L34"/>
  </rcc>
  <rcc rId="3021" sId="1">
    <oc r="M34">
      <f>M66</f>
    </oc>
    <nc r="M34"/>
  </rcc>
  <rcc rId="3022" sId="1">
    <oc r="N34">
      <f>N66</f>
    </oc>
    <nc r="N34"/>
  </rcc>
  <rcc rId="3023" sId="1">
    <oc r="O34">
      <f>O66</f>
    </oc>
    <nc r="O34"/>
  </rcc>
  <rcc rId="3024" sId="1">
    <oc r="P34">
      <f>P66</f>
    </oc>
    <nc r="P34"/>
  </rcc>
  <rcc rId="3025" sId="1">
    <oc r="Q34">
      <f>Q66</f>
    </oc>
    <nc r="Q34"/>
  </rcc>
  <rcc rId="3026" sId="1">
    <oc r="R34">
      <f>R66</f>
    </oc>
    <nc r="R34"/>
  </rcc>
  <rcc rId="3027" sId="1">
    <oc r="S34">
      <f>S66</f>
    </oc>
    <nc r="S34"/>
  </rcc>
  <rcc rId="3028" sId="1">
    <oc r="T34">
      <f>T66</f>
    </oc>
    <nc r="T34"/>
  </rcc>
  <rcc rId="3029" sId="1">
    <oc r="U34">
      <f>U66</f>
    </oc>
    <nc r="U34"/>
  </rcc>
  <rcc rId="3030" sId="1">
    <oc r="V34">
      <f>V66</f>
    </oc>
    <nc r="V34"/>
  </rcc>
  <rcc rId="3031" sId="1">
    <oc r="W34">
      <f>W66</f>
    </oc>
    <nc r="W34"/>
  </rcc>
  <rcc rId="3032" sId="1">
    <oc r="X34">
      <f>X66</f>
    </oc>
    <nc r="X34"/>
  </rcc>
  <rcc rId="3033" sId="1">
    <oc r="Y34">
      <f>Y66</f>
    </oc>
    <nc r="Y34"/>
  </rcc>
  <rcc rId="3034" sId="1">
    <oc r="Z34">
      <f>Z66</f>
    </oc>
    <nc r="Z34"/>
  </rcc>
  <rcc rId="3035" sId="1">
    <oc r="AA34">
      <f>AA66</f>
    </oc>
    <nc r="AA34"/>
  </rcc>
  <rcc rId="3036" sId="1">
    <oc r="AB34">
      <f>AB66</f>
    </oc>
    <nc r="AB34"/>
  </rcc>
  <rcc rId="3037" sId="1">
    <oc r="AC34">
      <f>AC66</f>
    </oc>
    <nc r="AC34"/>
  </rcc>
  <rcc rId="3038" sId="1">
    <oc r="AD34">
      <f>AD66</f>
    </oc>
    <nc r="AD34"/>
  </rcc>
  <rcc rId="3039" sId="1">
    <oc r="AE34">
      <f>AE66</f>
    </oc>
    <nc r="AE34"/>
  </rcc>
  <rcc rId="3040" sId="1">
    <oc r="AF34">
      <f>AF66</f>
    </oc>
    <nc r="AF34"/>
  </rcc>
  <rcc rId="3041" sId="1">
    <oc r="AG34">
      <f>AG66</f>
    </oc>
    <nc r="AG34"/>
  </rcc>
  <rcc rId="3042" sId="1">
    <oc r="C35" t="inlineStr">
      <is>
        <t>бюджет автономного округа</t>
      </is>
    </oc>
    <nc r="C35"/>
  </rcc>
  <rcc rId="3043" sId="1">
    <oc r="D35">
      <f>SUM(J35,L35,N35,P35,R35,T35,V35,X35,Z35,AB35,AD35,AF35)</f>
    </oc>
    <nc r="D35"/>
  </rcc>
  <rcc rId="3044" sId="1">
    <oc r="E35">
      <f>J35</f>
    </oc>
    <nc r="E35"/>
  </rcc>
  <rcc rId="3045" sId="1">
    <oc r="F35">
      <f>G35</f>
    </oc>
    <nc r="F35"/>
  </rcc>
  <rcc rId="3046" sId="1">
    <oc r="G35">
      <f>SUM(K35,M35,O35,Q35,S35,U35,W35,Y35,AA35,AC35,AE35,AG35)</f>
    </oc>
    <nc r="G35"/>
  </rcc>
  <rcc rId="3047" sId="1">
    <oc r="H35">
      <f>IFERROR(G35/D35*100,0)</f>
    </oc>
    <nc r="H35"/>
  </rcc>
  <rcc rId="3048" sId="1">
    <oc r="I35">
      <f>IFERROR(G35/E35*100,0)</f>
    </oc>
    <nc r="I35"/>
  </rcc>
  <rcc rId="3049" sId="1">
    <oc r="J35">
      <f>J39+J67</f>
    </oc>
    <nc r="J35"/>
  </rcc>
  <rcc rId="3050" sId="1">
    <oc r="K35">
      <f>K39+K67</f>
    </oc>
    <nc r="K35"/>
  </rcc>
  <rcc rId="3051" sId="1">
    <oc r="L35">
      <f>L39+L67</f>
    </oc>
    <nc r="L35"/>
  </rcc>
  <rcc rId="3052" sId="1">
    <oc r="M35">
      <f>M39+M67</f>
    </oc>
    <nc r="M35"/>
  </rcc>
  <rcc rId="3053" sId="1">
    <oc r="N35">
      <f>N39+N67</f>
    </oc>
    <nc r="N35"/>
  </rcc>
  <rcc rId="3054" sId="1">
    <oc r="O35">
      <f>O39+O67</f>
    </oc>
    <nc r="O35"/>
  </rcc>
  <rcc rId="3055" sId="1">
    <oc r="P35">
      <f>P39+P67</f>
    </oc>
    <nc r="P35"/>
  </rcc>
  <rcc rId="3056" sId="1">
    <oc r="Q35">
      <f>Q39+Q67</f>
    </oc>
    <nc r="Q35"/>
  </rcc>
  <rcc rId="3057" sId="1">
    <oc r="R35">
      <f>R39+R67</f>
    </oc>
    <nc r="R35"/>
  </rcc>
  <rcc rId="3058" sId="1">
    <oc r="S35">
      <f>S39+S67</f>
    </oc>
    <nc r="S35"/>
  </rcc>
  <rcc rId="3059" sId="1">
    <oc r="T35">
      <f>T39+T67</f>
    </oc>
    <nc r="T35"/>
  </rcc>
  <rcc rId="3060" sId="1">
    <oc r="U35">
      <f>U39+U67</f>
    </oc>
    <nc r="U35"/>
  </rcc>
  <rcc rId="3061" sId="1">
    <oc r="V35">
      <f>V39+V67</f>
    </oc>
    <nc r="V35"/>
  </rcc>
  <rcc rId="3062" sId="1">
    <oc r="W35">
      <f>W39+W67</f>
    </oc>
    <nc r="W35"/>
  </rcc>
  <rcc rId="3063" sId="1">
    <oc r="X35">
      <f>X39+X67</f>
    </oc>
    <nc r="X35"/>
  </rcc>
  <rcc rId="3064" sId="1">
    <oc r="Y35">
      <f>Y39+Y67</f>
    </oc>
    <nc r="Y35"/>
  </rcc>
  <rcc rId="3065" sId="1">
    <oc r="Z35">
      <f>Z39+Z67</f>
    </oc>
    <nc r="Z35"/>
  </rcc>
  <rcc rId="3066" sId="1">
    <oc r="AA35">
      <f>AA39+AA67</f>
    </oc>
    <nc r="AA35"/>
  </rcc>
  <rcc rId="3067" sId="1">
    <oc r="AB35">
      <f>AB39+AB67</f>
    </oc>
    <nc r="AB35"/>
  </rcc>
  <rcc rId="3068" sId="1">
    <oc r="AC35">
      <f>AC39+AC67</f>
    </oc>
    <nc r="AC35"/>
  </rcc>
  <rcc rId="3069" sId="1">
    <oc r="AD35">
      <f>AD39+AD67</f>
    </oc>
    <nc r="AD35"/>
  </rcc>
  <rcc rId="3070" sId="1">
    <oc r="AE35">
      <f>AE39+AE67</f>
    </oc>
    <nc r="AE35"/>
  </rcc>
  <rcc rId="3071" sId="1">
    <oc r="AF35">
      <f>AF39+AF67</f>
    </oc>
    <nc r="AF35"/>
  </rcc>
  <rcc rId="3072" sId="1">
    <oc r="AG35">
      <f>AG39+AG67</f>
    </oc>
    <nc r="AG35"/>
  </rcc>
  <rcc rId="3073" sId="1">
    <oc r="C36" t="inlineStr">
      <is>
        <t>бюджет города Когалыма</t>
      </is>
    </oc>
    <nc r="C36"/>
  </rcc>
  <rcc rId="3074" sId="1">
    <oc r="D36">
      <f>SUM(J36,L36,N36,P36,R36,T36,V36,X36,Z36,AB36,AD36,AF36)</f>
    </oc>
    <nc r="D36"/>
  </rcc>
  <rcc rId="3075" sId="1">
    <oc r="E36">
      <f>J36</f>
    </oc>
    <nc r="E36"/>
  </rcc>
  <rcc rId="3076" sId="1">
    <oc r="F36">
      <f>G36</f>
    </oc>
    <nc r="F36"/>
  </rcc>
  <rcc rId="3077" sId="1">
    <oc r="G36">
      <f>SUM(K36,M36,O36,Q36,S36,U36,W36,Y36,AA36,AC36,AE36,AG36)</f>
    </oc>
    <nc r="G36"/>
  </rcc>
  <rcc rId="3078" sId="1">
    <oc r="H36">
      <f>IFERROR(G36/D36*100,0)</f>
    </oc>
    <nc r="H36"/>
  </rcc>
  <rcc rId="3079" sId="1">
    <oc r="I36">
      <f>IFERROR(G36/E36*100,0)</f>
    </oc>
    <nc r="I36"/>
  </rcc>
  <rcc rId="3080" sId="1">
    <oc r="J36">
      <f>J40+J60+J68</f>
    </oc>
    <nc r="J36"/>
  </rcc>
  <rcc rId="3081" sId="1">
    <oc r="K36">
      <f>K40+K60+K68</f>
    </oc>
    <nc r="K36"/>
  </rcc>
  <rcc rId="3082" sId="1">
    <oc r="L36">
      <f>L40+L60+L68</f>
    </oc>
    <nc r="L36"/>
  </rcc>
  <rcc rId="3083" sId="1">
    <oc r="M36">
      <f>M40+M60+M68</f>
    </oc>
    <nc r="M36"/>
  </rcc>
  <rcc rId="3084" sId="1">
    <oc r="N36">
      <f>N40+N60+N68</f>
    </oc>
    <nc r="N36"/>
  </rcc>
  <rcc rId="3085" sId="1">
    <oc r="O36">
      <f>O40+O60+O68</f>
    </oc>
    <nc r="O36"/>
  </rcc>
  <rcc rId="3086" sId="1">
    <oc r="P36">
      <f>P40+P60+P68</f>
    </oc>
    <nc r="P36"/>
  </rcc>
  <rcc rId="3087" sId="1">
    <oc r="Q36">
      <f>Q40+Q60+Q68</f>
    </oc>
    <nc r="Q36"/>
  </rcc>
  <rcc rId="3088" sId="1">
    <oc r="R36">
      <f>R40+R60+R68</f>
    </oc>
    <nc r="R36"/>
  </rcc>
  <rcc rId="3089" sId="1">
    <oc r="S36">
      <f>S40+S60+S68</f>
    </oc>
    <nc r="S36"/>
  </rcc>
  <rcc rId="3090" sId="1">
    <oc r="T36">
      <f>T40+T60+T68</f>
    </oc>
    <nc r="T36"/>
  </rcc>
  <rcc rId="3091" sId="1">
    <oc r="U36">
      <f>U40+U60+U68</f>
    </oc>
    <nc r="U36"/>
  </rcc>
  <rcc rId="3092" sId="1">
    <oc r="V36">
      <f>V40+V60+V68</f>
    </oc>
    <nc r="V36"/>
  </rcc>
  <rcc rId="3093" sId="1">
    <oc r="W36">
      <f>W40+W60+W68</f>
    </oc>
    <nc r="W36"/>
  </rcc>
  <rcc rId="3094" sId="1">
    <oc r="X36">
      <f>X40+X60+X68</f>
    </oc>
    <nc r="X36"/>
  </rcc>
  <rcc rId="3095" sId="1">
    <oc r="Y36">
      <f>Y40+Y60+Y68</f>
    </oc>
    <nc r="Y36"/>
  </rcc>
  <rcc rId="3096" sId="1">
    <oc r="Z36">
      <f>Z40+Z60+Z68</f>
    </oc>
    <nc r="Z36"/>
  </rcc>
  <rcc rId="3097" sId="1">
    <oc r="AA36">
      <f>AA40+AA60+AA68</f>
    </oc>
    <nc r="AA36"/>
  </rcc>
  <rcc rId="3098" sId="1">
    <oc r="AB36">
      <f>AB40+AB60+AB68</f>
    </oc>
    <nc r="AB36"/>
  </rcc>
  <rcc rId="3099" sId="1">
    <oc r="AC36">
      <f>AC40+AC60+AC68</f>
    </oc>
    <nc r="AC36"/>
  </rcc>
  <rcc rId="3100" sId="1">
    <oc r="AD36">
      <f>AD40+AD60+AD68</f>
    </oc>
    <nc r="AD36"/>
  </rcc>
  <rcc rId="3101" sId="1">
    <oc r="AE36">
      <f>AE40+AE60+AE68</f>
    </oc>
    <nc r="AE36"/>
  </rcc>
  <rcc rId="3102" sId="1">
    <oc r="AF36">
      <f>AF40+AF60+AF68</f>
    </oc>
    <nc r="AF36"/>
  </rcc>
  <rcc rId="3103" sId="1">
    <oc r="AG36">
      <f>AG40+AG60+AG68</f>
    </oc>
    <nc r="AG36"/>
  </rcc>
  <rcc rId="3104" sId="1">
    <oc r="C37" t="inlineStr">
      <is>
        <t>внебюджетные источики</t>
      </is>
    </oc>
    <nc r="C37"/>
  </rcc>
  <rcc rId="3105" sId="1">
    <oc r="D37">
      <f>SUM(J37,L37,N37,P37,R37,T37,V37,X37,Z37,AB37,AD37,AF37)</f>
    </oc>
    <nc r="D37"/>
  </rcc>
  <rcc rId="3106" sId="1">
    <oc r="E37">
      <f>J37</f>
    </oc>
    <nc r="E37"/>
  </rcc>
  <rcc rId="3107" sId="1">
    <oc r="F37">
      <f>G37</f>
    </oc>
    <nc r="F37"/>
  </rcc>
  <rcc rId="3108" sId="1">
    <oc r="G37">
      <f>SUM(K37,M37,O37,Q37,S37,U37,W37,Y37,AA37,AC37,AE37,AG37)</f>
    </oc>
    <nc r="G37"/>
  </rcc>
  <rcc rId="3109" sId="1">
    <oc r="H37">
      <f>IFERROR(G37/D37*100,0)</f>
    </oc>
    <nc r="H37"/>
  </rcc>
  <rcc rId="3110" sId="1">
    <oc r="I37">
      <f>IFERROR(G37/E37*100,0)</f>
    </oc>
    <nc r="I37"/>
  </rcc>
  <rcc rId="3111" sId="1">
    <oc r="J37">
      <f>J41</f>
    </oc>
    <nc r="J37"/>
  </rcc>
  <rcc rId="3112" sId="1">
    <oc r="K37">
      <f>K41</f>
    </oc>
    <nc r="K37"/>
  </rcc>
  <rcc rId="3113" sId="1">
    <oc r="L37">
      <f>L41</f>
    </oc>
    <nc r="L37"/>
  </rcc>
  <rcc rId="3114" sId="1">
    <oc r="M37">
      <f>M41</f>
    </oc>
    <nc r="M37"/>
  </rcc>
  <rcc rId="3115" sId="1">
    <oc r="N37">
      <f>N41</f>
    </oc>
    <nc r="N37"/>
  </rcc>
  <rcc rId="3116" sId="1">
    <oc r="O37">
      <f>O41</f>
    </oc>
    <nc r="O37"/>
  </rcc>
  <rcc rId="3117" sId="1">
    <oc r="P37">
      <f>P41</f>
    </oc>
    <nc r="P37"/>
  </rcc>
  <rcc rId="3118" sId="1">
    <oc r="Q37">
      <f>Q41</f>
    </oc>
    <nc r="Q37"/>
  </rcc>
  <rcc rId="3119" sId="1">
    <oc r="R37">
      <f>R41</f>
    </oc>
    <nc r="R37"/>
  </rcc>
  <rcc rId="3120" sId="1">
    <oc r="S37">
      <f>S41</f>
    </oc>
    <nc r="S37"/>
  </rcc>
  <rcc rId="3121" sId="1">
    <oc r="T37">
      <f>T41</f>
    </oc>
    <nc r="T37"/>
  </rcc>
  <rcc rId="3122" sId="1">
    <oc r="U37">
      <f>U41</f>
    </oc>
    <nc r="U37"/>
  </rcc>
  <rcc rId="3123" sId="1">
    <oc r="V37">
      <f>V41</f>
    </oc>
    <nc r="V37"/>
  </rcc>
  <rcc rId="3124" sId="1">
    <oc r="W37">
      <f>W41</f>
    </oc>
    <nc r="W37"/>
  </rcc>
  <rcc rId="3125" sId="1">
    <oc r="X37">
      <f>X41</f>
    </oc>
    <nc r="X37"/>
  </rcc>
  <rcc rId="3126" sId="1">
    <oc r="Y37">
      <f>Y41</f>
    </oc>
    <nc r="Y37"/>
  </rcc>
  <rcc rId="3127" sId="1">
    <oc r="Z37">
      <f>Z41</f>
    </oc>
    <nc r="Z37"/>
  </rcc>
  <rcc rId="3128" sId="1">
    <oc r="AA37">
      <f>AA41</f>
    </oc>
    <nc r="AA37"/>
  </rcc>
  <rcc rId="3129" sId="1">
    <oc r="AB37">
      <f>AB41</f>
    </oc>
    <nc r="AB37"/>
  </rcc>
  <rcc rId="3130" sId="1">
    <oc r="AC37">
      <f>AC41</f>
    </oc>
    <nc r="AC37"/>
  </rcc>
  <rcc rId="3131" sId="1">
    <oc r="AD37">
      <f>AD41</f>
    </oc>
    <nc r="AD37"/>
  </rcc>
  <rcc rId="3132" sId="1">
    <oc r="AE37">
      <f>AE41</f>
    </oc>
    <nc r="AE37"/>
  </rcc>
  <rcc rId="3133" sId="1">
    <oc r="AF37">
      <f>AF41</f>
    </oc>
    <nc r="AF37"/>
  </rcc>
  <rcc rId="3134" sId="1">
    <oc r="AG37">
      <f>AG41</f>
    </oc>
    <nc r="AG37"/>
  </rcc>
  <rcc rId="3135" sId="1">
    <oc r="B38" t="inlineStr">
      <is>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is>
    </oc>
    <nc r="B38"/>
  </rcc>
  <rcc rId="3136" sId="1">
    <oc r="C38" t="inlineStr">
      <is>
        <t>Всего</t>
      </is>
    </oc>
    <nc r="C38"/>
  </rcc>
  <rcc rId="3137" sId="1">
    <oc r="D38">
      <f>D41+D40</f>
    </oc>
    <nc r="D38"/>
  </rcc>
  <rcc rId="3138" sId="1">
    <oc r="E38">
      <f>E41+E40</f>
    </oc>
    <nc r="E38"/>
  </rcc>
  <rcc rId="3139" sId="1">
    <oc r="F38">
      <f>F41+F40</f>
    </oc>
    <nc r="F38"/>
  </rcc>
  <rcc rId="3140" sId="1">
    <oc r="G38">
      <f>G41+G40</f>
    </oc>
    <nc r="G38"/>
  </rcc>
  <rcc rId="3141" sId="1">
    <oc r="H38">
      <f>IFERROR(G38/D38*100,0)</f>
    </oc>
    <nc r="H38"/>
  </rcc>
  <rcc rId="3142" sId="1">
    <oc r="I38">
      <f>IFERROR(G38/E38*100,0)</f>
    </oc>
    <nc r="I38"/>
  </rcc>
  <rcc rId="3143" sId="1">
    <oc r="J38">
      <f>J41+J40</f>
    </oc>
    <nc r="J38"/>
  </rcc>
  <rcc rId="3144" sId="1">
    <oc r="K38">
      <f>K41+K40</f>
    </oc>
    <nc r="K38"/>
  </rcc>
  <rcc rId="3145" sId="1">
    <oc r="L38">
      <f>L41+L40</f>
    </oc>
    <nc r="L38"/>
  </rcc>
  <rcc rId="3146" sId="1">
    <oc r="M38">
      <f>M41+M40</f>
    </oc>
    <nc r="M38"/>
  </rcc>
  <rcc rId="3147" sId="1">
    <oc r="N38">
      <f>N41+N40</f>
    </oc>
    <nc r="N38"/>
  </rcc>
  <rcc rId="3148" sId="1">
    <oc r="O38">
      <f>O41+O40</f>
    </oc>
    <nc r="O38"/>
  </rcc>
  <rcc rId="3149" sId="1">
    <oc r="P38">
      <f>P41+P40</f>
    </oc>
    <nc r="P38"/>
  </rcc>
  <rcc rId="3150" sId="1">
    <oc r="Q38">
      <f>Q41+Q40</f>
    </oc>
    <nc r="Q38"/>
  </rcc>
  <rcc rId="3151" sId="1">
    <oc r="R38">
      <f>R41+R40</f>
    </oc>
    <nc r="R38"/>
  </rcc>
  <rcc rId="3152" sId="1">
    <oc r="S38">
      <f>S41+S40</f>
    </oc>
    <nc r="S38"/>
  </rcc>
  <rcc rId="3153" sId="1">
    <oc r="T38">
      <f>T41+T40</f>
    </oc>
    <nc r="T38"/>
  </rcc>
  <rcc rId="3154" sId="1">
    <oc r="U38">
      <f>U41+U40</f>
    </oc>
    <nc r="U38"/>
  </rcc>
  <rcc rId="3155" sId="1">
    <oc r="V38">
      <f>V41+V40</f>
    </oc>
    <nc r="V38"/>
  </rcc>
  <rcc rId="3156" sId="1">
    <oc r="W38">
      <f>W41+W40</f>
    </oc>
    <nc r="W38"/>
  </rcc>
  <rcc rId="3157" sId="1">
    <oc r="X38">
      <f>X41+X40</f>
    </oc>
    <nc r="X38"/>
  </rcc>
  <rcc rId="3158" sId="1">
    <oc r="Y38">
      <f>Y41+Y40</f>
    </oc>
    <nc r="Y38"/>
  </rcc>
  <rcc rId="3159" sId="1">
    <oc r="Z38">
      <f>Z41+Z40</f>
    </oc>
    <nc r="Z38"/>
  </rcc>
  <rcc rId="3160" sId="1">
    <oc r="AA38">
      <f>AA41+AA40</f>
    </oc>
    <nc r="AA38"/>
  </rcc>
  <rcc rId="3161" sId="1">
    <oc r="AB38">
      <f>AB41+AB40</f>
    </oc>
    <nc r="AB38"/>
  </rcc>
  <rcc rId="3162" sId="1">
    <oc r="AC38">
      <f>AC41+AC40</f>
    </oc>
    <nc r="AC38"/>
  </rcc>
  <rcc rId="3163" sId="1">
    <oc r="AD38">
      <f>AD41+AD40</f>
    </oc>
    <nc r="AD38"/>
  </rcc>
  <rcc rId="3164" sId="1">
    <oc r="AE38">
      <f>AE41+AE40</f>
    </oc>
    <nc r="AE38"/>
  </rcc>
  <rcc rId="3165" sId="1">
    <oc r="AF38">
      <f>AF41+AF40</f>
    </oc>
    <nc r="AF38"/>
  </rcc>
  <rcc rId="3166" sId="1">
    <oc r="AG38">
      <f>AG41+AG40</f>
    </oc>
    <nc r="AG38"/>
  </rcc>
  <rcc rId="3167" sId="1">
    <oc r="C39" t="inlineStr">
      <is>
        <t>бюджет автономного округа</t>
      </is>
    </oc>
    <nc r="C39"/>
  </rcc>
  <rcc rId="3168" sId="1">
    <oc r="D39">
      <f>SUM(J39,L39,N39,P39,R39,T39,V39,X39,Z39,AB39,AD39,AF39)</f>
    </oc>
    <nc r="D39"/>
  </rcc>
  <rcc rId="3169" sId="1">
    <oc r="E39">
      <f>J39</f>
    </oc>
    <nc r="E39"/>
  </rcc>
  <rcc rId="3170" sId="1">
    <oc r="F39">
      <f>G39</f>
    </oc>
    <nc r="F39"/>
  </rcc>
  <rcc rId="3171" sId="1">
    <oc r="G39">
      <f>SUM(K39,M39,O39,Q39,S39,U39,W39,Y39,AA39,AC39,AE39,AG39)</f>
    </oc>
    <nc r="G39"/>
  </rcc>
  <rcc rId="3172" sId="1">
    <oc r="H39">
      <f>IFERROR(G39/D39*100,0)</f>
    </oc>
    <nc r="H39"/>
  </rcc>
  <rcc rId="3173" sId="1">
    <oc r="I39">
      <f>IFERROR(G39/E39*100,0)</f>
    </oc>
    <nc r="I39"/>
  </rcc>
  <rcc rId="3174" sId="1">
    <oc r="J39">
      <f>J47+J49+J51+J54+J56+J44</f>
    </oc>
    <nc r="J39"/>
  </rcc>
  <rcc rId="3175" sId="1">
    <oc r="K39">
      <f>K47+K49+K51+K54+K56</f>
    </oc>
    <nc r="K39"/>
  </rcc>
  <rcc rId="3176" sId="1">
    <oc r="L39">
      <f>L47+L49+L51+L54+L56</f>
    </oc>
    <nc r="L39"/>
  </rcc>
  <rcc rId="3177" sId="1">
    <oc r="M39">
      <f>M47+M49+M51+M54+M56</f>
    </oc>
    <nc r="M39"/>
  </rcc>
  <rcc rId="3178" sId="1">
    <oc r="N39">
      <f>N47+N49+N51+N54+N56</f>
    </oc>
    <nc r="N39"/>
  </rcc>
  <rcc rId="3179" sId="1">
    <oc r="O39">
      <f>O47+O49+O51+O54+O56</f>
    </oc>
    <nc r="O39"/>
  </rcc>
  <rcc rId="3180" sId="1">
    <oc r="P39">
      <f>P47+P49+P51+P54+P56</f>
    </oc>
    <nc r="P39"/>
  </rcc>
  <rcc rId="3181" sId="1">
    <oc r="Q39">
      <f>Q47+Q49+Q51+Q54+Q56</f>
    </oc>
    <nc r="Q39"/>
  </rcc>
  <rcc rId="3182" sId="1">
    <oc r="R39">
      <f>R47+R49+R51+R54+R56</f>
    </oc>
    <nc r="R39"/>
  </rcc>
  <rcc rId="3183" sId="1">
    <oc r="S39">
      <f>S47+S49+S51+S54+S56</f>
    </oc>
    <nc r="S39"/>
  </rcc>
  <rcc rId="3184" sId="1">
    <oc r="T39">
      <f>T47+T49+T51+T54+T56</f>
    </oc>
    <nc r="T39"/>
  </rcc>
  <rcc rId="3185" sId="1">
    <oc r="U39">
      <f>U47+U49+U51+U54+U56</f>
    </oc>
    <nc r="U39"/>
  </rcc>
  <rcc rId="3186" sId="1">
    <oc r="V39">
      <f>V47+V49+V51+V54+V56</f>
    </oc>
    <nc r="V39"/>
  </rcc>
  <rcc rId="3187" sId="1">
    <oc r="W39">
      <f>W47+W49+W51+W54+W56</f>
    </oc>
    <nc r="W39"/>
  </rcc>
  <rcc rId="3188" sId="1">
    <oc r="X39">
      <f>X47+X49+X51+X54+X56</f>
    </oc>
    <nc r="X39"/>
  </rcc>
  <rcc rId="3189" sId="1">
    <oc r="Y39">
      <f>Y47+Y49+Y51+Y54+Y56</f>
    </oc>
    <nc r="Y39"/>
  </rcc>
  <rcc rId="3190" sId="1">
    <oc r="Z39">
      <f>Z47+Z49+Z51+Z54+Z56</f>
    </oc>
    <nc r="Z39"/>
  </rcc>
  <rcc rId="3191" sId="1">
    <oc r="AA39">
      <f>AA47+AA49+AA51+AA54+AA56</f>
    </oc>
    <nc r="AA39"/>
  </rcc>
  <rcc rId="3192" sId="1">
    <oc r="AB39">
      <f>AB47+AB49+AB51+AB54+AB56</f>
    </oc>
    <nc r="AB39"/>
  </rcc>
  <rcc rId="3193" sId="1">
    <oc r="AC39">
      <f>AC47+AC49+AC51+AC54+AC56</f>
    </oc>
    <nc r="AC39"/>
  </rcc>
  <rcc rId="3194" sId="1">
    <oc r="AD39">
      <f>AD47+AD49+AD51+AD54+AD56</f>
    </oc>
    <nc r="AD39"/>
  </rcc>
  <rcc rId="3195" sId="1">
    <oc r="AE39">
      <f>AE47+AE49+AE51+AE54+AE56</f>
    </oc>
    <nc r="AE39"/>
  </rcc>
  <rcc rId="3196" sId="1">
    <oc r="AF39">
      <f>AF47+AF49+AF51+AF54+AF56</f>
    </oc>
    <nc r="AF39"/>
  </rcc>
  <rcc rId="3197" sId="1">
    <oc r="AG39">
      <f>AG47+AG49+AG51+AG54+AG56</f>
    </oc>
    <nc r="AG39"/>
  </rcc>
  <rcc rId="3198" sId="1">
    <oc r="C40" t="inlineStr">
      <is>
        <t>бюджет города Когалыма</t>
      </is>
    </oc>
    <nc r="C40"/>
  </rcc>
  <rcc rId="3199" sId="1">
    <oc r="D40">
      <f>SUM(J40,L40,N40,P40,R40,T40,V40,X40,Z40,AB40,AD40,AF40)</f>
    </oc>
    <nc r="D40"/>
  </rcc>
  <rcc rId="3200" sId="1">
    <oc r="E40">
      <f>J40</f>
    </oc>
    <nc r="E40"/>
  </rcc>
  <rcc rId="3201" sId="1">
    <oc r="F40">
      <f>G40</f>
    </oc>
    <nc r="F40"/>
  </rcc>
  <rcc rId="3202" sId="1">
    <oc r="G40">
      <f>SUM(K40,M40,O40,Q40,S40,U40,W40,Y40,AA40,AC40,AE40,AG40)</f>
    </oc>
    <nc r="G40"/>
  </rcc>
  <rcc rId="3203" sId="1">
    <oc r="H40">
      <f>IFERROR(G40/D40*100,0)</f>
    </oc>
    <nc r="H40"/>
  </rcc>
  <rcc rId="3204" sId="1">
    <oc r="I40">
      <f>IFERROR(G40/E40*100,0)</f>
    </oc>
    <nc r="I40"/>
  </rcc>
  <rcc rId="3205" sId="1">
    <oc r="J40">
      <f>J43+J57</f>
    </oc>
    <nc r="J40"/>
  </rcc>
  <rcc rId="3206" sId="1">
    <oc r="K40">
      <f>K43+K57</f>
    </oc>
    <nc r="K40"/>
  </rcc>
  <rcc rId="3207" sId="1">
    <oc r="L40">
      <f>L43+L57</f>
    </oc>
    <nc r="L40"/>
  </rcc>
  <rcc rId="3208" sId="1">
    <oc r="M40">
      <f>M43+M57</f>
    </oc>
    <nc r="M40"/>
  </rcc>
  <rcc rId="3209" sId="1">
    <oc r="N40">
      <f>N43+N57</f>
    </oc>
    <nc r="N40"/>
  </rcc>
  <rcc rId="3210" sId="1">
    <oc r="O40">
      <f>O43+O57</f>
    </oc>
    <nc r="O40"/>
  </rcc>
  <rcc rId="3211" sId="1">
    <oc r="P40">
      <f>P43+P57</f>
    </oc>
    <nc r="P40"/>
  </rcc>
  <rcc rId="3212" sId="1">
    <oc r="Q40">
      <f>Q43+Q57</f>
    </oc>
    <nc r="Q40"/>
  </rcc>
  <rcc rId="3213" sId="1">
    <oc r="R40">
      <f>R43+R57</f>
    </oc>
    <nc r="R40"/>
  </rcc>
  <rcc rId="3214" sId="1">
    <oc r="S40">
      <f>S43+S57</f>
    </oc>
    <nc r="S40"/>
  </rcc>
  <rcc rId="3215" sId="1">
    <oc r="T40">
      <f>T43+T57</f>
    </oc>
    <nc r="T40"/>
  </rcc>
  <rcc rId="3216" sId="1">
    <oc r="U40">
      <f>U43+U57</f>
    </oc>
    <nc r="U40"/>
  </rcc>
  <rcc rId="3217" sId="1">
    <oc r="V40">
      <f>V43+V57</f>
    </oc>
    <nc r="V40"/>
  </rcc>
  <rcc rId="3218" sId="1">
    <oc r="W40">
      <f>W43+W57</f>
    </oc>
    <nc r="W40"/>
  </rcc>
  <rcc rId="3219" sId="1">
    <oc r="X40">
      <f>X43+X57</f>
    </oc>
    <nc r="X40"/>
  </rcc>
  <rcc rId="3220" sId="1">
    <oc r="Y40">
      <f>Y43+Y57</f>
    </oc>
    <nc r="Y40"/>
  </rcc>
  <rcc rId="3221" sId="1">
    <oc r="Z40">
      <f>Z43+Z57</f>
    </oc>
    <nc r="Z40"/>
  </rcc>
  <rcc rId="3222" sId="1">
    <oc r="AA40">
      <f>AA43+AA57</f>
    </oc>
    <nc r="AA40"/>
  </rcc>
  <rcc rId="3223" sId="1">
    <oc r="AB40">
      <f>AB43+AB57</f>
    </oc>
    <nc r="AB40"/>
  </rcc>
  <rcc rId="3224" sId="1">
    <oc r="AC40">
      <f>AC43+AC57</f>
    </oc>
    <nc r="AC40"/>
  </rcc>
  <rcc rId="3225" sId="1">
    <oc r="AD40">
      <f>AD43+AD57</f>
    </oc>
    <nc r="AD40"/>
  </rcc>
  <rcc rId="3226" sId="1">
    <oc r="AE40">
      <f>AE43+AE57</f>
    </oc>
    <nc r="AE40"/>
  </rcc>
  <rcc rId="3227" sId="1">
    <oc r="AF40">
      <f>AF43+AF57</f>
    </oc>
    <nc r="AF40"/>
  </rcc>
  <rcc rId="3228" sId="1">
    <oc r="AG40">
      <f>AG43+AG57</f>
    </oc>
    <nc r="AG40"/>
  </rcc>
  <rcc rId="3229" sId="1">
    <oc r="C41" t="inlineStr">
      <is>
        <t>внебюджетные источики</t>
      </is>
    </oc>
    <nc r="C41"/>
  </rcc>
  <rcc rId="3230" sId="1">
    <oc r="D41">
      <f>SUM(J41,L41,N41,P41,R41,T41,V41,X41,Z41,AB41,AD41,AF41)</f>
    </oc>
    <nc r="D41"/>
  </rcc>
  <rcc rId="3231" sId="1">
    <oc r="E41">
      <f>J41</f>
    </oc>
    <nc r="E41"/>
  </rcc>
  <rcc rId="3232" sId="1">
    <oc r="F41">
      <f>G41</f>
    </oc>
    <nc r="F41"/>
  </rcc>
  <rcc rId="3233" sId="1">
    <oc r="G41">
      <f>SUM(K41,M41,O41,Q41,S41,U41,W41,Y41,AA41,AC41,AE41,AG41)</f>
    </oc>
    <nc r="G41"/>
  </rcc>
  <rcc rId="3234" sId="1">
    <oc r="H41">
      <f>IFERROR(G41/D41*100,0)</f>
    </oc>
    <nc r="H41"/>
  </rcc>
  <rcc rId="3235" sId="1">
    <oc r="I41">
      <f>IFERROR(G41/E41*100,0)</f>
    </oc>
    <nc r="I41"/>
  </rcc>
  <rcc rId="3236" sId="1">
    <oc r="J41">
      <f>J45</f>
    </oc>
    <nc r="J41"/>
  </rcc>
  <rcc rId="3237" sId="1">
    <oc r="K41">
      <f>K45</f>
    </oc>
    <nc r="K41"/>
  </rcc>
  <rcc rId="3238" sId="1">
    <oc r="L41">
      <f>L45</f>
    </oc>
    <nc r="L41"/>
  </rcc>
  <rcc rId="3239" sId="1">
    <oc r="M41">
      <f>M45</f>
    </oc>
    <nc r="M41"/>
  </rcc>
  <rcc rId="3240" sId="1">
    <oc r="N41">
      <f>N45</f>
    </oc>
    <nc r="N41"/>
  </rcc>
  <rcc rId="3241" sId="1">
    <oc r="O41">
      <f>O45</f>
    </oc>
    <nc r="O41"/>
  </rcc>
  <rcc rId="3242" sId="1">
    <oc r="P41">
      <f>P45</f>
    </oc>
    <nc r="P41"/>
  </rcc>
  <rcc rId="3243" sId="1">
    <oc r="Q41">
      <f>Q45</f>
    </oc>
    <nc r="Q41"/>
  </rcc>
  <rcc rId="3244" sId="1">
    <oc r="R41">
      <f>R45</f>
    </oc>
    <nc r="R41"/>
  </rcc>
  <rcc rId="3245" sId="1">
    <oc r="S41">
      <f>S45</f>
    </oc>
    <nc r="S41"/>
  </rcc>
  <rcc rId="3246" sId="1">
    <oc r="T41">
      <f>T45</f>
    </oc>
    <nc r="T41"/>
  </rcc>
  <rcc rId="3247" sId="1">
    <oc r="U41">
      <f>U45</f>
    </oc>
    <nc r="U41"/>
  </rcc>
  <rcc rId="3248" sId="1">
    <oc r="V41">
      <f>V45</f>
    </oc>
    <nc r="V41"/>
  </rcc>
  <rcc rId="3249" sId="1">
    <oc r="W41">
      <f>W45</f>
    </oc>
    <nc r="W41"/>
  </rcc>
  <rcc rId="3250" sId="1">
    <oc r="X41">
      <f>X45</f>
    </oc>
    <nc r="X41"/>
  </rcc>
  <rcc rId="3251" sId="1">
    <oc r="Y41">
      <f>Y45</f>
    </oc>
    <nc r="Y41"/>
  </rcc>
  <rcc rId="3252" sId="1">
    <oc r="Z41">
      <f>Z45</f>
    </oc>
    <nc r="Z41"/>
  </rcc>
  <rcc rId="3253" sId="1">
    <oc r="AA41">
      <f>AA45</f>
    </oc>
    <nc r="AA41"/>
  </rcc>
  <rcc rId="3254" sId="1">
    <oc r="AB41">
      <f>AB45</f>
    </oc>
    <nc r="AB41"/>
  </rcc>
  <rcc rId="3255" sId="1">
    <oc r="AC41">
      <f>AC45</f>
    </oc>
    <nc r="AC41"/>
  </rcc>
  <rcc rId="3256" sId="1">
    <oc r="AD41">
      <f>AD45</f>
    </oc>
    <nc r="AD41"/>
  </rcc>
  <rcc rId="3257" sId="1">
    <oc r="AE41">
      <f>AE45</f>
    </oc>
    <nc r="AE41"/>
  </rcc>
  <rcc rId="3258" sId="1">
    <oc r="AF41">
      <f>AF45</f>
    </oc>
    <nc r="AF41"/>
  </rcc>
  <rcc rId="3259" sId="1">
    <oc r="AG41">
      <f>AG45</f>
    </oc>
    <nc r="AG41"/>
  </rcc>
  <rcc rId="3260" sId="1">
    <oc r="B42" t="inlineStr">
      <is>
        <t xml:space="preserve">1.1./1.1.1 Осуществление деятельности автономных учреждений подведомственных управлению образования Администрации города Когалыма </t>
      </is>
    </oc>
    <nc r="B42"/>
  </rcc>
  <rcc rId="3261" sId="1">
    <oc r="C42" t="inlineStr">
      <is>
        <t>Всего</t>
      </is>
    </oc>
    <nc r="C42"/>
  </rcc>
  <rcc rId="3262" sId="1">
    <oc r="D42">
      <f>D45+D43+D44</f>
    </oc>
    <nc r="D42"/>
  </rcc>
  <rcc rId="3263" sId="1">
    <oc r="E42">
      <f>E45+E43+E44</f>
    </oc>
    <nc r="E42"/>
  </rcc>
  <rcc rId="3264" sId="1">
    <oc r="F42">
      <f>F45+F43+F44</f>
    </oc>
    <nc r="F42"/>
  </rcc>
  <rcc rId="3265" sId="1">
    <oc r="G42">
      <f>G45+G43+G44</f>
    </oc>
    <nc r="G42"/>
  </rcc>
  <rcc rId="3266" sId="1">
    <oc r="H42">
      <f>H45+H43+H44</f>
    </oc>
    <nc r="H42"/>
  </rcc>
  <rcc rId="3267" sId="1">
    <oc r="I42">
      <f>I45+I43+I44</f>
    </oc>
    <nc r="I42"/>
  </rcc>
  <rcc rId="3268" sId="1">
    <oc r="J42">
      <f>J45+J43+J44</f>
    </oc>
    <nc r="J42"/>
  </rcc>
  <rcc rId="3269" sId="1">
    <oc r="K42">
      <f>K45+K43</f>
    </oc>
    <nc r="K42"/>
  </rcc>
  <rcc rId="3270" sId="1">
    <oc r="L42">
      <f>L45+L43</f>
    </oc>
    <nc r="L42"/>
  </rcc>
  <rcc rId="3271" sId="1">
    <oc r="M42">
      <f>M45+M43</f>
    </oc>
    <nc r="M42"/>
  </rcc>
  <rcc rId="3272" sId="1">
    <oc r="N42">
      <f>N45+N43</f>
    </oc>
    <nc r="N42"/>
  </rcc>
  <rcc rId="3273" sId="1">
    <oc r="O42">
      <f>O45+O43</f>
    </oc>
    <nc r="O42"/>
  </rcc>
  <rcc rId="3274" sId="1">
    <oc r="P42">
      <f>P45+P43</f>
    </oc>
    <nc r="P42"/>
  </rcc>
  <rcc rId="3275" sId="1">
    <oc r="Q42">
      <f>Q45+Q43</f>
    </oc>
    <nc r="Q42"/>
  </rcc>
  <rcc rId="3276" sId="1">
    <oc r="R42">
      <f>R45+R43</f>
    </oc>
    <nc r="R42"/>
  </rcc>
  <rcc rId="3277" sId="1">
    <oc r="S42">
      <f>S45+S43</f>
    </oc>
    <nc r="S42"/>
  </rcc>
  <rcc rId="3278" sId="1">
    <oc r="T42">
      <f>T45+T43</f>
    </oc>
    <nc r="T42"/>
  </rcc>
  <rcc rId="3279" sId="1">
    <oc r="U42">
      <f>U45+U43</f>
    </oc>
    <nc r="U42"/>
  </rcc>
  <rcc rId="3280" sId="1">
    <oc r="V42">
      <f>V45+V43</f>
    </oc>
    <nc r="V42"/>
  </rcc>
  <rcc rId="3281" sId="1">
    <oc r="W42">
      <f>W45+W43</f>
    </oc>
    <nc r="W42"/>
  </rcc>
  <rcc rId="3282" sId="1">
    <oc r="X42">
      <f>X45+X43</f>
    </oc>
    <nc r="X42"/>
  </rcc>
  <rcc rId="3283" sId="1">
    <oc r="Y42">
      <f>Y45+Y43</f>
    </oc>
    <nc r="Y42"/>
  </rcc>
  <rcc rId="3284" sId="1">
    <oc r="Z42">
      <f>Z45+Z43</f>
    </oc>
    <nc r="Z42"/>
  </rcc>
  <rcc rId="3285" sId="1">
    <oc r="AA42">
      <f>AA45+AA43</f>
    </oc>
    <nc r="AA42"/>
  </rcc>
  <rcc rId="3286" sId="1">
    <oc r="AB42">
      <f>AB45+AB43</f>
    </oc>
    <nc r="AB42"/>
  </rcc>
  <rcc rId="3287" sId="1">
    <oc r="AC42">
      <f>AC45+AC43</f>
    </oc>
    <nc r="AC42"/>
  </rcc>
  <rcc rId="3288" sId="1">
    <oc r="AD42">
      <f>AD45+AD43</f>
    </oc>
    <nc r="AD42"/>
  </rcc>
  <rcc rId="3289" sId="1">
    <oc r="AE42">
      <f>AE45+AE43</f>
    </oc>
    <nc r="AE42"/>
  </rcc>
  <rcc rId="3290" sId="1">
    <oc r="AF42">
      <f>AF45+AF43</f>
    </oc>
    <nc r="AF42"/>
  </rcc>
  <rcc rId="3291" sId="1">
    <oc r="AG42">
      <f>AG45+AG43</f>
    </oc>
    <nc r="AG42"/>
  </rcc>
  <rcc rId="3292" sId="1">
    <oc r="C43" t="inlineStr">
      <is>
        <t>бюджет города Когалыма</t>
      </is>
    </oc>
    <nc r="C43"/>
  </rcc>
  <rcc rId="3293" sId="1">
    <oc r="D43">
      <f>SUM(J43,L43,N43,P43,R43,T43,V43,X43,Z43,AB43,AD43,AF43)</f>
    </oc>
    <nc r="D43"/>
  </rcc>
  <rcc rId="3294" sId="1">
    <oc r="E43">
      <f>J43+L43+N43+P43</f>
    </oc>
    <nc r="E43"/>
  </rcc>
  <rcc rId="3295" sId="1">
    <oc r="F43">
      <f>G43</f>
    </oc>
    <nc r="F43"/>
  </rcc>
  <rcc rId="3296" sId="1">
    <oc r="G43">
      <f>SUM(K43,M43,O43,Q43,S43,U43,W43,Y43,AA43,AC43,AE43,AG43)</f>
    </oc>
    <nc r="G43"/>
  </rcc>
  <rcc rId="3297" sId="1">
    <oc r="H43">
      <f>IFERROR(G43/D43*100,0)</f>
    </oc>
    <nc r="H43"/>
  </rcc>
  <rcc rId="3298" sId="1">
    <oc r="I43">
      <f>IFERROR(G43/E43*100,0)</f>
    </oc>
    <nc r="I43"/>
  </rcc>
  <rcc rId="3299" sId="1" numFmtId="4">
    <oc r="J43">
      <v>65711.012000000002</v>
    </oc>
    <nc r="J43"/>
  </rcc>
  <rcc rId="3300" sId="1" numFmtId="4">
    <oc r="K43">
      <v>65711.009999999995</v>
    </oc>
    <nc r="K43"/>
  </rcc>
  <rcc rId="3301" sId="1">
    <oc r="L43">
      <f>105.68+61008.441</f>
    </oc>
    <nc r="L43"/>
  </rcc>
  <rcc rId="3302" sId="1" numFmtId="4">
    <oc r="M43">
      <v>59608.250999999997</v>
    </oc>
    <nc r="M43"/>
  </rcc>
  <rcc rId="3303" sId="1" numFmtId="4">
    <oc r="N43">
      <v>56203.796000000002</v>
    </oc>
    <nc r="N43"/>
  </rcc>
  <rcc rId="3304" sId="1" numFmtId="4">
    <oc r="O43">
      <v>56210.1</v>
    </oc>
    <nc r="O43"/>
  </rcc>
  <rcc rId="3305" sId="1">
    <oc r="P43">
      <f>2178.32+48307.303</f>
    </oc>
    <nc r="P43"/>
  </rcc>
  <rcc rId="3306" sId="1" numFmtId="4">
    <oc r="Q43">
      <v>51235.14</v>
    </oc>
    <nc r="Q43"/>
  </rcc>
  <rcc rId="3307" sId="1">
    <oc r="R43">
      <f>49626.801</f>
    </oc>
    <nc r="R43"/>
  </rcc>
  <rcc rId="3308" sId="1" numFmtId="4">
    <oc r="S43">
      <v>0</v>
    </oc>
    <nc r="S43"/>
  </rcc>
  <rcc rId="3309" sId="1" numFmtId="4">
    <oc r="T43">
      <v>40279.286999999997</v>
    </oc>
    <nc r="T43"/>
  </rcc>
  <rcc rId="3310" sId="1" numFmtId="4">
    <oc r="U43">
      <v>0</v>
    </oc>
    <nc r="U43"/>
  </rcc>
  <rcc rId="3311" sId="1" numFmtId="4">
    <oc r="V43">
      <v>36493.83</v>
    </oc>
    <nc r="V43"/>
  </rcc>
  <rcc rId="3312" sId="1" numFmtId="4">
    <oc r="W43">
      <v>0</v>
    </oc>
    <nc r="W43"/>
  </rcc>
  <rcc rId="3313" sId="1" numFmtId="4">
    <oc r="X43">
      <v>27356.437000000002</v>
    </oc>
    <nc r="X43"/>
  </rcc>
  <rcc rId="3314" sId="1" numFmtId="4">
    <oc r="Y43">
      <v>0</v>
    </oc>
    <nc r="Y43"/>
  </rcc>
  <rcc rId="3315" sId="1" numFmtId="4">
    <oc r="Z43">
      <v>29843.427</v>
    </oc>
    <nc r="Z43"/>
  </rcc>
  <rcc rId="3316" sId="1" numFmtId="4">
    <oc r="AA43">
      <v>0</v>
    </oc>
    <nc r="AA43"/>
  </rcc>
  <rcc rId="3317" sId="1" numFmtId="4">
    <oc r="AB43">
      <v>31768.600999999999</v>
    </oc>
    <nc r="AB43"/>
  </rcc>
  <rcc rId="3318" sId="1" numFmtId="4">
    <oc r="AC43">
      <v>0</v>
    </oc>
    <nc r="AC43"/>
  </rcc>
  <rcc rId="3319" sId="1" numFmtId="4">
    <oc r="AD43">
      <v>28218.963</v>
    </oc>
    <nc r="AD43"/>
  </rcc>
  <rcc rId="3320" sId="1" numFmtId="4">
    <oc r="AE43">
      <v>0</v>
    </oc>
    <nc r="AE43"/>
  </rcc>
  <rcc rId="3321" sId="1">
    <oc r="AF43">
      <f>26784.398-2225.7</f>
    </oc>
    <nc r="AF43"/>
  </rcc>
  <rcc rId="3322" sId="1" numFmtId="4">
    <oc r="AG43">
      <v>0</v>
    </oc>
    <nc r="AG43"/>
  </rcc>
  <rcc rId="3323" sId="1">
    <oc r="C44" t="inlineStr">
      <is>
        <t>бюджет автономного округа</t>
      </is>
    </oc>
    <nc r="C44"/>
  </rcc>
  <rcc rId="3324" sId="1">
    <oc r="D44">
      <f>SUM(J44,L44,N44,P44,R44,T44,V44,X44,Z44,AB44,AD44,AF44)</f>
    </oc>
    <nc r="D44"/>
  </rcc>
  <rcc rId="3325" sId="1">
    <oc r="E44">
      <f>J44+L44+N44+P44</f>
    </oc>
    <nc r="E44"/>
  </rcc>
  <rcc rId="3326" sId="1">
    <oc r="F44">
      <f>G44</f>
    </oc>
    <nc r="F44"/>
  </rcc>
  <rcc rId="3327" sId="1">
    <oc r="G44">
      <f>SUM(K44,M44,O44,Q44,S44,U44,W44,Y44,AA44,AC44,AE44,AG44)</f>
    </oc>
    <nc r="G44"/>
  </rcc>
  <rcc rId="3328" sId="1">
    <oc r="H44">
      <f>IFERROR(G44/D44*100,0)</f>
    </oc>
    <nc r="H44"/>
  </rcc>
  <rcc rId="3329" sId="1">
    <oc r="I44">
      <f>IFERROR(G44/E44*100,0)</f>
    </oc>
    <nc r="I44"/>
  </rcc>
  <rcc rId="3330" sId="1" numFmtId="4">
    <oc r="N44">
      <v>338</v>
    </oc>
    <nc r="N44"/>
  </rcc>
  <rcc rId="3331" sId="1" numFmtId="4">
    <oc r="O44">
      <v>108</v>
    </oc>
    <nc r="O44"/>
  </rcc>
  <rcc rId="3332" sId="1">
    <oc r="C45" t="inlineStr">
      <is>
        <t>внебюджетные источики</t>
      </is>
    </oc>
    <nc r="C45"/>
  </rcc>
  <rcc rId="3333" sId="1">
    <oc r="D45">
      <f>SUM(J45,L45,N45,P45,R45,T45,V45,X45,Z45,AB45,AD45,AF45)</f>
    </oc>
    <nc r="D45"/>
  </rcc>
  <rcc rId="3334" sId="1">
    <oc r="E45">
      <f>J45+L45+N45+P45</f>
    </oc>
    <nc r="E45"/>
  </rcc>
  <rcc rId="3335" sId="1">
    <oc r="F45">
      <f>G45</f>
    </oc>
    <nc r="F45"/>
  </rcc>
  <rcc rId="3336" sId="1">
    <oc r="G45">
      <f>SUM(K45,M45,O45,Q45,S45,U45,W45,Y45,AA45,AC45,AE45,AG45)</f>
    </oc>
    <nc r="G45"/>
  </rcc>
  <rcc rId="3337" sId="1">
    <oc r="H45">
      <f>IFERROR(G45/D45*100,0)</f>
    </oc>
    <nc r="H45"/>
  </rcc>
  <rcc rId="3338" sId="1">
    <oc r="I45">
      <f>IFERROR(G45/E45*100,0)</f>
    </oc>
    <nc r="I45"/>
  </rcc>
  <rcc rId="3339" sId="1" numFmtId="4">
    <oc r="J45">
      <v>31362.18</v>
    </oc>
    <nc r="J45"/>
  </rcc>
  <rcc rId="3340" sId="1" numFmtId="4">
    <oc r="K45">
      <v>5718.9219999999996</v>
    </oc>
    <nc r="K45"/>
  </rcc>
  <rcc rId="3341" sId="1" numFmtId="4">
    <oc r="L45">
      <v>13891.33</v>
    </oc>
    <nc r="L45"/>
  </rcc>
  <rcc rId="3342" sId="1" numFmtId="4">
    <oc r="M45">
      <v>11215.286</v>
    </oc>
    <nc r="M45"/>
  </rcc>
  <rcc rId="3343" sId="1" numFmtId="4">
    <oc r="N45">
      <v>10899.261</v>
    </oc>
    <nc r="N45"/>
  </rcc>
  <rcc rId="3344" sId="1" numFmtId="4">
    <oc r="O45">
      <v>11274.9</v>
    </oc>
    <nc r="O45"/>
  </rcc>
  <rcc rId="3345" sId="1" numFmtId="4">
    <oc r="P45">
      <v>9704.4680000000008</v>
    </oc>
    <nc r="P45"/>
  </rcc>
  <rcc rId="3346" sId="1" numFmtId="4">
    <oc r="Q45">
      <v>10567.06</v>
    </oc>
    <nc r="Q45"/>
  </rcc>
  <rcc rId="3347" sId="1" numFmtId="4">
    <oc r="R45">
      <v>8731.3529999999992</v>
    </oc>
    <nc r="R45"/>
  </rcc>
  <rcc rId="3348" sId="1" numFmtId="4">
    <oc r="S45">
      <v>0</v>
    </oc>
    <nc r="S45"/>
  </rcc>
  <rcc rId="3349" sId="1" numFmtId="4">
    <oc r="T45">
      <v>6506.6679999999997</v>
    </oc>
    <nc r="T45"/>
  </rcc>
  <rcc rId="3350" sId="1" numFmtId="4">
    <oc r="U45">
      <v>0</v>
    </oc>
    <nc r="U45"/>
  </rcc>
  <rcc rId="3351" sId="1" numFmtId="4">
    <oc r="V45">
      <v>6165.4719999999998</v>
    </oc>
    <nc r="V45"/>
  </rcc>
  <rcc rId="3352" sId="1" numFmtId="4">
    <oc r="W45">
      <v>0</v>
    </oc>
    <nc r="W45"/>
  </rcc>
  <rcc rId="3353" sId="1" numFmtId="4">
    <oc r="X45">
      <v>5972.3149999999996</v>
    </oc>
    <nc r="X45"/>
  </rcc>
  <rcc rId="3354" sId="1" numFmtId="4">
    <oc r="Y45">
      <v>0</v>
    </oc>
    <nc r="Y45"/>
  </rcc>
  <rcc rId="3355" sId="1" numFmtId="4">
    <oc r="Z45">
      <v>5979.9309999999996</v>
    </oc>
    <nc r="Z45"/>
  </rcc>
  <rcc rId="3356" sId="1" numFmtId="4">
    <oc r="AA45">
      <v>0</v>
    </oc>
    <nc r="AA45"/>
  </rcc>
  <rcc rId="3357" sId="1" numFmtId="4">
    <oc r="AB45">
      <v>6884.62</v>
    </oc>
    <nc r="AB45"/>
  </rcc>
  <rcc rId="3358" sId="1" numFmtId="4">
    <oc r="AC45">
      <v>0</v>
    </oc>
    <nc r="AC45"/>
  </rcc>
  <rcc rId="3359" sId="1" numFmtId="4">
    <oc r="AD45">
      <v>5989.6809999999996</v>
    </oc>
    <nc r="AD45"/>
  </rcc>
  <rcc rId="3360" sId="1" numFmtId="4">
    <oc r="AE45">
      <v>0</v>
    </oc>
    <nc r="AE45"/>
  </rcc>
  <rcc rId="3361" sId="1">
    <oc r="AF45">
      <f>22562.669-17655.05</f>
    </oc>
    <nc r="AF45"/>
  </rcc>
  <rcc rId="3362" sId="1" numFmtId="4">
    <oc r="AG45">
      <v>0</v>
    </oc>
    <nc r="AG45"/>
  </rcc>
  <rcc rId="3363" sId="1">
    <oc r="B46" t="inlineStr">
      <is>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is>
    </oc>
    <nc r="B46"/>
  </rcc>
  <rcc rId="3364" sId="1">
    <oc r="C46" t="inlineStr">
      <is>
        <t>Всего</t>
      </is>
    </oc>
    <nc r="C46"/>
  </rcc>
  <rcc rId="3365" sId="1">
    <oc r="D46">
      <f>D47</f>
    </oc>
    <nc r="D46"/>
  </rcc>
  <rcc rId="3366" sId="1">
    <oc r="E46">
      <f>E47</f>
    </oc>
    <nc r="E46"/>
  </rcc>
  <rcc rId="3367" sId="1">
    <oc r="F46">
      <f>G46</f>
    </oc>
    <nc r="F46"/>
  </rcc>
  <rcc rId="3368" sId="1">
    <oc r="G46">
      <f>G47</f>
    </oc>
    <nc r="G46"/>
  </rcc>
  <rcc rId="3369" sId="1">
    <oc r="H46">
      <f>IFERROR(G46/D46*100,0)</f>
    </oc>
    <nc r="H46"/>
  </rcc>
  <rcc rId="3370" sId="1">
    <oc r="I46">
      <f>IFERROR(G46/E46*100,0)</f>
    </oc>
    <nc r="I46"/>
  </rcc>
  <rcc rId="3371" sId="1">
    <oc r="J46">
      <f>J47</f>
    </oc>
    <nc r="J46"/>
  </rcc>
  <rcc rId="3372" sId="1">
    <oc r="K46">
      <f>K47</f>
    </oc>
    <nc r="K46"/>
  </rcc>
  <rcc rId="3373" sId="1">
    <oc r="L46">
      <f>L47</f>
    </oc>
    <nc r="L46"/>
  </rcc>
  <rcc rId="3374" sId="1">
    <oc r="M46">
      <f>M47</f>
    </oc>
    <nc r="M46"/>
  </rcc>
  <rcc rId="3375" sId="1">
    <oc r="N46">
      <f>N47</f>
    </oc>
    <nc r="N46"/>
  </rcc>
  <rcc rId="3376" sId="1">
    <oc r="O46">
      <f>O47</f>
    </oc>
    <nc r="O46"/>
  </rcc>
  <rcc rId="3377" sId="1">
    <oc r="P46">
      <f>P47</f>
    </oc>
    <nc r="P46"/>
  </rcc>
  <rcc rId="3378" sId="1">
    <oc r="Q46">
      <f>Q47</f>
    </oc>
    <nc r="Q46"/>
  </rcc>
  <rcc rId="3379" sId="1">
    <oc r="R46">
      <f>R47</f>
    </oc>
    <nc r="R46"/>
  </rcc>
  <rcc rId="3380" sId="1">
    <oc r="S46">
      <f>S47</f>
    </oc>
    <nc r="S46"/>
  </rcc>
  <rcc rId="3381" sId="1">
    <oc r="T46">
      <f>T47</f>
    </oc>
    <nc r="T46"/>
  </rcc>
  <rcc rId="3382" sId="1">
    <oc r="U46">
      <f>U47</f>
    </oc>
    <nc r="U46"/>
  </rcc>
  <rcc rId="3383" sId="1">
    <oc r="V46">
      <f>V47</f>
    </oc>
    <nc r="V46"/>
  </rcc>
  <rcc rId="3384" sId="1">
    <oc r="W46">
      <f>W47</f>
    </oc>
    <nc r="W46"/>
  </rcc>
  <rcc rId="3385" sId="1">
    <oc r="X46">
      <f>X47</f>
    </oc>
    <nc r="X46"/>
  </rcc>
  <rcc rId="3386" sId="1">
    <oc r="Y46">
      <f>Y47</f>
    </oc>
    <nc r="Y46"/>
  </rcc>
  <rcc rId="3387" sId="1">
    <oc r="Z46">
      <f>Z47</f>
    </oc>
    <nc r="Z46"/>
  </rcc>
  <rcc rId="3388" sId="1">
    <oc r="AA46">
      <f>AA47</f>
    </oc>
    <nc r="AA46"/>
  </rcc>
  <rcc rId="3389" sId="1">
    <oc r="AB46">
      <f>AB47</f>
    </oc>
    <nc r="AB46"/>
  </rcc>
  <rcc rId="3390" sId="1">
    <oc r="AC46">
      <f>AC47</f>
    </oc>
    <nc r="AC46"/>
  </rcc>
  <rcc rId="3391" sId="1">
    <oc r="AD46">
      <f>AD47</f>
    </oc>
    <nc r="AD46"/>
  </rcc>
  <rcc rId="3392" sId="1">
    <oc r="AE46">
      <f>AE47</f>
    </oc>
    <nc r="AE46"/>
  </rcc>
  <rcc rId="3393" sId="1">
    <oc r="AF46">
      <f>AF47</f>
    </oc>
    <nc r="AF46"/>
  </rcc>
  <rcc rId="3394" sId="1">
    <oc r="AG46">
      <f>AG47</f>
    </oc>
    <nc r="AG46"/>
  </rcc>
  <rcc rId="3395" sId="1">
    <oc r="C47" t="inlineStr">
      <is>
        <t>бюджет автономного округа</t>
      </is>
    </oc>
    <nc r="C47"/>
  </rcc>
  <rcc rId="3396" sId="1">
    <oc r="D47">
      <f>SUM(J47,L47,N47,P47,R47,T47,V47,X47,Z47,AB47,AD47,AF47)</f>
    </oc>
    <nc r="D47"/>
  </rcc>
  <rcc rId="3397" sId="1">
    <oc r="E47">
      <f>J47+L47+N47+P47</f>
    </oc>
    <nc r="E47"/>
  </rcc>
  <rcc rId="3398" sId="1">
    <oc r="F47">
      <f>G47</f>
    </oc>
    <nc r="F47"/>
  </rcc>
  <rcc rId="3399" sId="1">
    <oc r="G47">
      <f>SUM(K47,M47,O47,Q47,S47,U47,W47,Y47,AA47,AC47,AE47,AG47)</f>
    </oc>
    <nc r="G47"/>
  </rcc>
  <rcc rId="3400" sId="1">
    <oc r="H47">
      <f>IFERROR(G47/D47*100,0)</f>
    </oc>
    <nc r="H47"/>
  </rcc>
  <rcc rId="3401" sId="1">
    <oc r="I47">
      <f>IFERROR(G47/E47*100,0)</f>
    </oc>
    <nc r="I47"/>
  </rcc>
  <rcc rId="3402" sId="1" numFmtId="4">
    <oc r="J47">
      <v>189901.766</v>
    </oc>
    <nc r="J47"/>
  </rcc>
  <rcc rId="3403" sId="1" numFmtId="4">
    <oc r="K47">
      <v>38211.910000000003</v>
    </oc>
    <nc r="K47"/>
  </rcc>
  <rcc rId="3404" sId="1" numFmtId="4">
    <oc r="L47">
      <v>316255.65000000002</v>
    </oc>
    <nc r="L47"/>
  </rcc>
  <rcc rId="3405" sId="1" numFmtId="4">
    <oc r="M47">
      <v>40344.345000000001</v>
    </oc>
    <nc r="M47"/>
  </rcc>
  <rcc rId="3406" sId="1" numFmtId="4">
    <oc r="N47">
      <v>242332.639</v>
    </oc>
    <nc r="N47"/>
  </rcc>
  <rcc rId="3407" sId="1" numFmtId="4">
    <oc r="O47">
      <v>325347.32</v>
    </oc>
    <nc r="O47"/>
  </rcc>
  <rcc rId="3408" sId="1" numFmtId="4">
    <oc r="P47">
      <v>212215.00899999999</v>
    </oc>
    <nc r="P47"/>
  </rcc>
  <rcc rId="3409" sId="1" numFmtId="4">
    <oc r="Q47">
      <v>315359.42</v>
    </oc>
    <nc r="Q47"/>
  </rcc>
  <rcc rId="3410" sId="1" numFmtId="4">
    <oc r="R47">
      <v>356506.087</v>
    </oc>
    <nc r="R47"/>
  </rcc>
  <rcc rId="3411" sId="1" numFmtId="4">
    <oc r="S47">
      <v>0</v>
    </oc>
    <nc r="S47"/>
  </rcc>
  <rcc rId="3412" sId="1" numFmtId="4">
    <oc r="T47">
      <v>210618.63699999999</v>
    </oc>
    <nc r="T47"/>
  </rcc>
  <rcc rId="3413" sId="1" numFmtId="4">
    <oc r="U47">
      <v>0</v>
    </oc>
    <nc r="U47"/>
  </rcc>
  <rcc rId="3414" sId="1" numFmtId="4">
    <oc r="V47">
      <v>122384.175</v>
    </oc>
    <nc r="V47"/>
  </rcc>
  <rcc rId="3415" sId="1" numFmtId="4">
    <oc r="W47">
      <v>0</v>
    </oc>
    <nc r="W47"/>
  </rcc>
  <rcc rId="3416" sId="1" numFmtId="4">
    <oc r="X47">
      <v>95421.072</v>
    </oc>
    <nc r="X47"/>
  </rcc>
  <rcc rId="3417" sId="1" numFmtId="4">
    <oc r="Y47">
      <v>0</v>
    </oc>
    <nc r="Y47"/>
  </rcc>
  <rcc rId="3418" sId="1" numFmtId="4">
    <oc r="Z47">
      <v>130036.44100000001</v>
    </oc>
    <nc r="Z47"/>
  </rcc>
  <rcc rId="3419" sId="1" numFmtId="4">
    <oc r="AA47">
      <v>0</v>
    </oc>
    <nc r="AA47"/>
  </rcc>
  <rcc rId="3420" sId="1" numFmtId="4">
    <oc r="AB47">
      <v>123715.728</v>
    </oc>
    <nc r="AB47"/>
  </rcc>
  <rcc rId="3421" sId="1" numFmtId="4">
    <oc r="AC47">
      <v>0</v>
    </oc>
    <nc r="AC47"/>
  </rcc>
  <rcc rId="3422" sId="1" numFmtId="4">
    <oc r="AD47">
      <v>109478.251</v>
    </oc>
    <nc r="AD47"/>
  </rcc>
  <rcc rId="3423" sId="1" numFmtId="4">
    <oc r="AE47">
      <v>0</v>
    </oc>
    <nc r="AE47"/>
  </rcc>
  <rcc rId="3424" sId="1" numFmtId="4">
    <oc r="AF47">
      <v>228353.641</v>
    </oc>
    <nc r="AF47"/>
  </rcc>
  <rcc rId="3425" sId="1" numFmtId="4">
    <oc r="AG47">
      <v>0</v>
    </oc>
    <nc r="AG47"/>
  </rcc>
  <rcc rId="3426" sId="1">
    <oc r="B48" t="inlineStr">
      <is>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is>
    </oc>
    <nc r="B48"/>
  </rcc>
  <rcc rId="3427" sId="1">
    <oc r="C48" t="inlineStr">
      <is>
        <t>Всего</t>
      </is>
    </oc>
    <nc r="C48"/>
  </rcc>
  <rcc rId="3428" sId="1">
    <oc r="D48">
      <f>D49</f>
    </oc>
    <nc r="D48"/>
  </rcc>
  <rcc rId="3429" sId="1">
    <oc r="E48">
      <f>E49</f>
    </oc>
    <nc r="E48"/>
  </rcc>
  <rcc rId="3430" sId="1">
    <oc r="F48">
      <f>G48</f>
    </oc>
    <nc r="F48"/>
  </rcc>
  <rcc rId="3431" sId="1">
    <oc r="G48">
      <f>G49</f>
    </oc>
    <nc r="G48"/>
  </rcc>
  <rcc rId="3432" sId="1">
    <oc r="H48">
      <f>IFERROR(G48/D48*100,0)</f>
    </oc>
    <nc r="H48"/>
  </rcc>
  <rcc rId="3433" sId="1">
    <oc r="I48">
      <f>IFERROR(G48/E48*100,0)</f>
    </oc>
    <nc r="I48"/>
  </rcc>
  <rcc rId="3434" sId="1">
    <oc r="J48">
      <f>J49</f>
    </oc>
    <nc r="J48"/>
  </rcc>
  <rcc rId="3435" sId="1">
    <oc r="K48">
      <f>K49</f>
    </oc>
    <nc r="K48"/>
  </rcc>
  <rcc rId="3436" sId="1">
    <oc r="L48">
      <f>L49</f>
    </oc>
    <nc r="L48"/>
  </rcc>
  <rcc rId="3437" sId="1">
    <oc r="M48">
      <f>M49</f>
    </oc>
    <nc r="M48"/>
  </rcc>
  <rcc rId="3438" sId="1">
    <oc r="N48">
      <f>N49</f>
    </oc>
    <nc r="N48"/>
  </rcc>
  <rcc rId="3439" sId="1">
    <oc r="O48">
      <f>O49</f>
    </oc>
    <nc r="O48"/>
  </rcc>
  <rcc rId="3440" sId="1">
    <oc r="P48">
      <f>P49</f>
    </oc>
    <nc r="P48"/>
  </rcc>
  <rcc rId="3441" sId="1">
    <oc r="Q48">
      <f>Q49</f>
    </oc>
    <nc r="Q48"/>
  </rcc>
  <rcc rId="3442" sId="1">
    <oc r="R48">
      <f>R49</f>
    </oc>
    <nc r="R48"/>
  </rcc>
  <rcc rId="3443" sId="1">
    <oc r="S48">
      <f>S49</f>
    </oc>
    <nc r="S48"/>
  </rcc>
  <rcc rId="3444" sId="1">
    <oc r="T48">
      <f>T49</f>
    </oc>
    <nc r="T48"/>
  </rcc>
  <rcc rId="3445" sId="1">
    <oc r="U48">
      <f>U49</f>
    </oc>
    <nc r="U48"/>
  </rcc>
  <rcc rId="3446" sId="1">
    <oc r="V48">
      <f>V49</f>
    </oc>
    <nc r="V48"/>
  </rcc>
  <rcc rId="3447" sId="1">
    <oc r="W48">
      <f>W49</f>
    </oc>
    <nc r="W48"/>
  </rcc>
  <rcc rId="3448" sId="1">
    <oc r="X48">
      <f>X49</f>
    </oc>
    <nc r="X48"/>
  </rcc>
  <rcc rId="3449" sId="1">
    <oc r="Y48">
      <f>Y49</f>
    </oc>
    <nc r="Y48"/>
  </rcc>
  <rcc rId="3450" sId="1">
    <oc r="Z48">
      <f>Z49</f>
    </oc>
    <nc r="Z48"/>
  </rcc>
  <rcc rId="3451" sId="1">
    <oc r="AA48">
      <f>AA49</f>
    </oc>
    <nc r="AA48"/>
  </rcc>
  <rcc rId="3452" sId="1">
    <oc r="AB48">
      <f>AB49</f>
    </oc>
    <nc r="AB48"/>
  </rcc>
  <rcc rId="3453" sId="1">
    <oc r="AC48">
      <f>AC49</f>
    </oc>
    <nc r="AC48"/>
  </rcc>
  <rcc rId="3454" sId="1">
    <oc r="AD48">
      <f>AD49</f>
    </oc>
    <nc r="AD48"/>
  </rcc>
  <rcc rId="3455" sId="1">
    <oc r="AE48">
      <f>AE49</f>
    </oc>
    <nc r="AE48"/>
  </rcc>
  <rcc rId="3456" sId="1">
    <oc r="AF48">
      <f>AF49</f>
    </oc>
    <nc r="AF48"/>
  </rcc>
  <rcc rId="3457" sId="1">
    <oc r="AG48">
      <f>AG49</f>
    </oc>
    <nc r="AG48"/>
  </rcc>
  <rcc rId="3458" sId="1">
    <oc r="C49" t="inlineStr">
      <is>
        <t>бюджет автономного округа</t>
      </is>
    </oc>
    <nc r="C49"/>
  </rcc>
  <rcc rId="3459" sId="1">
    <oc r="D49">
      <f>SUM(J49,L49,N49,P49,R49,T49,V49,X49,Z49,AB49,AD49,AF49)</f>
    </oc>
    <nc r="D49"/>
  </rcc>
  <rcc rId="3460" sId="1">
    <oc r="E49">
      <f>J49+L49+N49+P49</f>
    </oc>
    <nc r="E49"/>
  </rcc>
  <rcc rId="3461" sId="1">
    <oc r="F49">
      <f>G49</f>
    </oc>
    <nc r="F49"/>
  </rcc>
  <rcc rId="3462" sId="1">
    <oc r="G49">
      <f>SUM(K49,M49,O49,Q49,S49,U49,W49,Y49,AA49,AC49,AE49,AG49)</f>
    </oc>
    <nc r="G49"/>
  </rcc>
  <rcc rId="3463" sId="1">
    <oc r="H49">
      <f>IFERROR(G49/D49*100,0)</f>
    </oc>
    <nc r="H49"/>
  </rcc>
  <rcc rId="3464" sId="1">
    <oc r="I49">
      <f>IFERROR(G49/E49*100,0)</f>
    </oc>
    <nc r="I49"/>
  </rcc>
  <rcc rId="3465" sId="1" numFmtId="4">
    <oc r="J49">
      <v>4729.085</v>
    </oc>
    <nc r="J49"/>
  </rcc>
  <rcc rId="3466" sId="1" numFmtId="4">
    <oc r="K49">
      <v>1017.74</v>
    </oc>
    <nc r="K49"/>
  </rcc>
  <rcc rId="3467" sId="1" numFmtId="4">
    <oc r="L49">
      <v>4931.268</v>
    </oc>
    <nc r="L49"/>
  </rcc>
  <rcc rId="3468" sId="1" numFmtId="4">
    <oc r="M49">
      <v>4075.4470000000001</v>
    </oc>
    <nc r="M49"/>
  </rcc>
  <rcc rId="3469" sId="1" numFmtId="4">
    <oc r="N49">
      <v>5070.2219999999998</v>
    </oc>
    <nc r="N49"/>
  </rcc>
  <rcc rId="3470" sId="1" numFmtId="4">
    <oc r="O49">
      <v>5310.01</v>
    </oc>
    <nc r="O49"/>
  </rcc>
  <rcc rId="3471" sId="1" numFmtId="4">
    <oc r="P49">
      <v>5128.4309999999996</v>
    </oc>
    <nc r="P49"/>
  </rcc>
  <rcc rId="3472" sId="1" numFmtId="4">
    <oc r="Q49">
      <v>10403.200000000001</v>
    </oc>
    <nc r="Q49"/>
  </rcc>
  <rcc rId="3473" sId="1" numFmtId="4">
    <oc r="R49">
      <v>5058.4309999999996</v>
    </oc>
    <nc r="R49"/>
  </rcc>
  <rcc rId="3474" sId="1" numFmtId="4">
    <oc r="S49">
      <v>0</v>
    </oc>
    <nc r="S49"/>
  </rcc>
  <rcc rId="3475" sId="1" numFmtId="4">
    <oc r="T49">
      <v>3848.0439999999999</v>
    </oc>
    <nc r="T49"/>
  </rcc>
  <rcc rId="3476" sId="1" numFmtId="4">
    <oc r="U49">
      <v>0</v>
    </oc>
    <nc r="U49"/>
  </rcc>
  <rcc rId="3477" sId="1" numFmtId="4">
    <oc r="V49">
      <v>2660.346</v>
    </oc>
    <nc r="V49"/>
  </rcc>
  <rcc rId="3478" sId="1" numFmtId="4">
    <oc r="W49">
      <v>0</v>
    </oc>
    <nc r="W49"/>
  </rcc>
  <rcc rId="3479" sId="1" numFmtId="4">
    <oc r="X49">
      <v>1752.5940000000001</v>
    </oc>
    <nc r="X49"/>
  </rcc>
  <rcc rId="3480" sId="1" numFmtId="4">
    <oc r="Y49">
      <v>0</v>
    </oc>
    <nc r="Y49"/>
  </rcc>
  <rcc rId="3481" sId="1" numFmtId="4">
    <oc r="Z49">
      <v>1275.7249999999999</v>
    </oc>
    <nc r="Z49"/>
  </rcc>
  <rcc rId="3482" sId="1" numFmtId="4">
    <oc r="AA49">
      <v>0</v>
    </oc>
    <nc r="AA49"/>
  </rcc>
  <rcc rId="3483" sId="1" numFmtId="4">
    <oc r="AB49">
      <v>994.83</v>
    </oc>
    <nc r="AB49"/>
  </rcc>
  <rcc rId="3484" sId="1" numFmtId="4">
    <oc r="AC49">
      <v>0</v>
    </oc>
    <nc r="AC49"/>
  </rcc>
  <rcc rId="3485" sId="1" numFmtId="4">
    <oc r="AD49">
      <v>972.43</v>
    </oc>
    <nc r="AD49"/>
  </rcc>
  <rcc rId="3486" sId="1" numFmtId="4">
    <oc r="AE49">
      <v>0</v>
    </oc>
    <nc r="AE49"/>
  </rcc>
  <rcc rId="3487" sId="1" numFmtId="4">
    <oc r="AF49">
      <v>991.59199999999998</v>
    </oc>
    <nc r="AF49"/>
  </rcc>
  <rcc rId="3488" sId="1" numFmtId="4">
    <oc r="AG49">
      <v>0</v>
    </oc>
    <nc r="AG49"/>
  </rcc>
  <rcc rId="3489" sId="1">
    <oc r="B50" t="inlineStr">
      <is>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is>
    </oc>
    <nc r="B50"/>
  </rcc>
  <rcc rId="3490" sId="1">
    <oc r="C50" t="inlineStr">
      <is>
        <t>Всего</t>
      </is>
    </oc>
    <nc r="C50"/>
  </rcc>
  <rcc rId="3491" sId="1">
    <oc r="D50">
      <f>D52+D51</f>
    </oc>
    <nc r="D50"/>
  </rcc>
  <rcc rId="3492" sId="1">
    <oc r="E50">
      <f>E52+E51</f>
    </oc>
    <nc r="E50"/>
  </rcc>
  <rcc rId="3493" sId="1">
    <oc r="F50">
      <f>F52+F51</f>
    </oc>
    <nc r="F50"/>
  </rcc>
  <rcc rId="3494" sId="1">
    <oc r="G50">
      <f>G52+G51</f>
    </oc>
    <nc r="G50"/>
  </rcc>
  <rcc rId="3495" sId="1">
    <oc r="H50">
      <f>IFERROR(G50/D50*100,0)</f>
    </oc>
    <nc r="H50"/>
  </rcc>
  <rcc rId="3496" sId="1">
    <oc r="I50">
      <f>IFERROR(G50/E50*100,0)</f>
    </oc>
    <nc r="I50"/>
  </rcc>
  <rcc rId="3497" sId="1">
    <oc r="J50">
      <f>J52+J51</f>
    </oc>
    <nc r="J50"/>
  </rcc>
  <rcc rId="3498" sId="1">
    <oc r="K50">
      <f>K52+K51</f>
    </oc>
    <nc r="K50"/>
  </rcc>
  <rcc rId="3499" sId="1">
    <oc r="L50">
      <f>L52+L51</f>
    </oc>
    <nc r="L50"/>
  </rcc>
  <rcc rId="3500" sId="1">
    <oc r="M50">
      <f>M52+M51</f>
    </oc>
    <nc r="M50"/>
  </rcc>
  <rcc rId="3501" sId="1">
    <oc r="N50">
      <f>N52+N51</f>
    </oc>
    <nc r="N50"/>
  </rcc>
  <rcc rId="3502" sId="1">
    <oc r="O50">
      <f>O52+O51</f>
    </oc>
    <nc r="O50"/>
  </rcc>
  <rcc rId="3503" sId="1">
    <oc r="P50">
      <f>P52+P51</f>
    </oc>
    <nc r="P50"/>
  </rcc>
  <rcc rId="3504" sId="1">
    <oc r="Q50">
      <f>Q52+Q51</f>
    </oc>
    <nc r="Q50"/>
  </rcc>
  <rcc rId="3505" sId="1">
    <oc r="R50">
      <f>R52+R51</f>
    </oc>
    <nc r="R50"/>
  </rcc>
  <rcc rId="3506" sId="1">
    <oc r="S50">
      <f>S52+S51</f>
    </oc>
    <nc r="S50"/>
  </rcc>
  <rcc rId="3507" sId="1">
    <oc r="T50">
      <f>T52+T51</f>
    </oc>
    <nc r="T50"/>
  </rcc>
  <rcc rId="3508" sId="1">
    <oc r="U50">
      <f>U52+U51</f>
    </oc>
    <nc r="U50"/>
  </rcc>
  <rcc rId="3509" sId="1">
    <oc r="V50">
      <f>V52+V51</f>
    </oc>
    <nc r="V50"/>
  </rcc>
  <rcc rId="3510" sId="1">
    <oc r="W50">
      <f>W52+W51</f>
    </oc>
    <nc r="W50"/>
  </rcc>
  <rcc rId="3511" sId="1">
    <oc r="X50">
      <f>X52+X51</f>
    </oc>
    <nc r="X50"/>
  </rcc>
  <rcc rId="3512" sId="1">
    <oc r="Y50">
      <f>Y52+Y51</f>
    </oc>
    <nc r="Y50"/>
  </rcc>
  <rcc rId="3513" sId="1">
    <oc r="Z50">
      <f>Z52+Z51</f>
    </oc>
    <nc r="Z50"/>
  </rcc>
  <rcc rId="3514" sId="1">
    <oc r="AA50">
      <f>AA52+AA51</f>
    </oc>
    <nc r="AA50"/>
  </rcc>
  <rcc rId="3515" sId="1">
    <oc r="AB50">
      <f>AB52+AB51</f>
    </oc>
    <nc r="AB50"/>
  </rcc>
  <rcc rId="3516" sId="1">
    <oc r="AC50">
      <f>AC52+AC51</f>
    </oc>
    <nc r="AC50"/>
  </rcc>
  <rcc rId="3517" sId="1">
    <oc r="AD50">
      <f>AD52+AD51</f>
    </oc>
    <nc r="AD50"/>
  </rcc>
  <rcc rId="3518" sId="1">
    <oc r="AE50">
      <f>AE52+AE51</f>
    </oc>
    <nc r="AE50"/>
  </rcc>
  <rcc rId="3519" sId="1">
    <oc r="AF50">
      <f>AF52+AF51</f>
    </oc>
    <nc r="AF50"/>
  </rcc>
  <rcc rId="3520" sId="1">
    <oc r="AG50">
      <f>AG52+AG51</f>
    </oc>
    <nc r="AG50"/>
  </rcc>
  <rcc rId="3521" sId="1">
    <oc r="C51" t="inlineStr">
      <is>
        <t>бюджет автономного округа</t>
      </is>
    </oc>
    <nc r="C51"/>
  </rcc>
  <rcc rId="3522" sId="1">
    <oc r="D51">
      <f>SUM(J51,L51,N51,P51,R51,T51,V51,X51,Z51,AB51,AD51,AF51)</f>
    </oc>
    <nc r="D51"/>
  </rcc>
  <rcc rId="3523" sId="1">
    <oc r="E51">
      <f>J51+L51+N51+P51</f>
    </oc>
    <nc r="E51"/>
  </rcc>
  <rcc rId="3524" sId="1">
    <oc r="F51">
      <f>G51</f>
    </oc>
    <nc r="F51"/>
  </rcc>
  <rcc rId="3525" sId="1">
    <oc r="G51">
      <f>SUM(K51,M51,O51,Q51,S51,U51,W51,Y51,AA51,AC51,AE51,AG51)</f>
    </oc>
    <nc r="G51"/>
  </rcc>
  <rcc rId="3526" sId="1">
    <oc r="H51">
      <f>IFERROR(G51/D51*100,0)</f>
    </oc>
    <nc r="H51"/>
  </rcc>
  <rcc rId="3527" sId="1">
    <oc r="I51">
      <f>IFERROR(G51/E51*100,0)</f>
    </oc>
    <nc r="I51"/>
  </rcc>
  <rcc rId="3528" sId="1" numFmtId="4">
    <oc r="J51">
      <v>930</v>
    </oc>
    <nc r="J51"/>
  </rcc>
  <rcc rId="3529" sId="1" numFmtId="4">
    <oc r="K51">
      <v>0</v>
    </oc>
    <nc r="K51"/>
  </rcc>
  <rcc rId="3530" sId="1" numFmtId="4">
    <oc r="L51">
      <v>930</v>
    </oc>
    <nc r="L51"/>
  </rcc>
  <rcc rId="3531" sId="1" numFmtId="4">
    <oc r="M51">
      <v>1300</v>
    </oc>
    <nc r="M51"/>
  </rcc>
  <rcc rId="3532" sId="1" numFmtId="4">
    <oc r="N51">
      <v>930</v>
    </oc>
    <nc r="N51"/>
  </rcc>
  <rcc rId="3533" sId="1" numFmtId="4">
    <oc r="O51">
      <v>1060</v>
    </oc>
    <nc r="O51"/>
  </rcc>
  <rcc rId="3534" sId="1" numFmtId="4">
    <oc r="P51">
      <v>930</v>
    </oc>
    <nc r="P51"/>
  </rcc>
  <rcc rId="3535" sId="1" numFmtId="4">
    <oc r="Q51">
      <v>1076</v>
    </oc>
    <nc r="Q51"/>
  </rcc>
  <rcc rId="3536" sId="1" numFmtId="4">
    <oc r="R51">
      <v>930</v>
    </oc>
    <nc r="R51"/>
  </rcc>
  <rcc rId="3537" sId="1" numFmtId="4">
    <oc r="S51">
      <v>0</v>
    </oc>
    <nc r="S51"/>
  </rcc>
  <rcc rId="3538" sId="1" numFmtId="4">
    <oc r="T51">
      <v>930</v>
    </oc>
    <nc r="T51"/>
  </rcc>
  <rcc rId="3539" sId="1" numFmtId="4">
    <oc r="U51">
      <v>0</v>
    </oc>
    <nc r="U51"/>
  </rcc>
  <rcc rId="3540" sId="1" numFmtId="4">
    <oc r="V51">
      <v>930</v>
    </oc>
    <nc r="V51"/>
  </rcc>
  <rcc rId="3541" sId="1" numFmtId="4">
    <oc r="W51">
      <v>0</v>
    </oc>
    <nc r="W51"/>
  </rcc>
  <rcc rId="3542" sId="1" numFmtId="4">
    <oc r="X51">
      <v>930</v>
    </oc>
    <nc r="X51"/>
  </rcc>
  <rcc rId="3543" sId="1" numFmtId="4">
    <oc r="Y51">
      <v>0</v>
    </oc>
    <nc r="Y51"/>
  </rcc>
  <rcc rId="3544" sId="1" numFmtId="4">
    <oc r="Z51">
      <v>600</v>
    </oc>
    <nc r="Z51"/>
  </rcc>
  <rcc rId="3545" sId="1" numFmtId="4">
    <oc r="AA51">
      <v>0</v>
    </oc>
    <nc r="AA51"/>
  </rcc>
  <rcc rId="3546" sId="1" numFmtId="4">
    <oc r="AB51">
      <v>600</v>
    </oc>
    <nc r="AB51"/>
  </rcc>
  <rcc rId="3547" sId="1" numFmtId="4">
    <oc r="AC51">
      <v>0</v>
    </oc>
    <nc r="AC51"/>
  </rcc>
  <rcc rId="3548" sId="1" numFmtId="4">
    <oc r="AD51">
      <v>0</v>
    </oc>
    <nc r="AD51"/>
  </rcc>
  <rcc rId="3549" sId="1" numFmtId="4">
    <oc r="AE51">
      <v>0</v>
    </oc>
    <nc r="AE51"/>
  </rcc>
  <rcc rId="3550" sId="1" numFmtId="4">
    <oc r="AF51">
      <v>0</v>
    </oc>
    <nc r="AF51"/>
  </rcc>
  <rcc rId="3551" sId="1" numFmtId="4">
    <oc r="AG51">
      <v>0</v>
    </oc>
    <nc r="AG51"/>
  </rcc>
  <rcc rId="3552" sId="1">
    <oc r="C52" t="inlineStr">
      <is>
        <t>внебюджетные источики</t>
      </is>
    </oc>
    <nc r="C52"/>
  </rcc>
  <rcc rId="3553" sId="1">
    <oc r="D52">
      <f>SUM(J52,L52,N52,P52,R52,T52,V52,X52,Z52,AB52,AD52,AF52)</f>
    </oc>
    <nc r="D52"/>
  </rcc>
  <rcc rId="3554" sId="1">
    <oc r="E52">
      <f>J52</f>
    </oc>
    <nc r="E52"/>
  </rcc>
  <rcc rId="3555" sId="1">
    <oc r="F52">
      <f>G52</f>
    </oc>
    <nc r="F52"/>
  </rcc>
  <rcc rId="3556" sId="1">
    <oc r="G52">
      <f>SUM(K52,M52,O52,Q52,S52,U52,W52,Y52,AA52,AC52,AE52,AG52)</f>
    </oc>
    <nc r="G52"/>
  </rcc>
  <rcc rId="3557" sId="1">
    <oc r="H52">
      <f>IFERROR(G52/D52*100,0)</f>
    </oc>
    <nc r="H52"/>
  </rcc>
  <rcc rId="3558" sId="1">
    <oc r="I52">
      <f>IFERROR(G52/E52*100,0)</f>
    </oc>
    <nc r="I52"/>
  </rcc>
  <rcc rId="3559" sId="1" numFmtId="4">
    <oc r="J52">
      <v>0</v>
    </oc>
    <nc r="J52"/>
  </rcc>
  <rcc rId="3560" sId="1" numFmtId="4">
    <oc r="K52">
      <v>0</v>
    </oc>
    <nc r="K52"/>
  </rcc>
  <rcc rId="3561" sId="1" numFmtId="4">
    <oc r="L52">
      <v>0</v>
    </oc>
    <nc r="L52"/>
  </rcc>
  <rcc rId="3562" sId="1" numFmtId="4">
    <oc r="M52">
      <v>0</v>
    </oc>
    <nc r="M52"/>
  </rcc>
  <rcc rId="3563" sId="1" numFmtId="4">
    <oc r="N52">
      <v>0</v>
    </oc>
    <nc r="N52"/>
  </rcc>
  <rcc rId="3564" sId="1" numFmtId="4">
    <oc r="O52">
      <v>0</v>
    </oc>
    <nc r="O52"/>
  </rcc>
  <rcc rId="3565" sId="1" numFmtId="4">
    <oc r="P52">
      <v>0</v>
    </oc>
    <nc r="P52"/>
  </rcc>
  <rcc rId="3566" sId="1" numFmtId="4">
    <oc r="Q52">
      <v>0</v>
    </oc>
    <nc r="Q52"/>
  </rcc>
  <rcc rId="3567" sId="1" numFmtId="4">
    <oc r="R52">
      <v>0</v>
    </oc>
    <nc r="R52"/>
  </rcc>
  <rcc rId="3568" sId="1" numFmtId="4">
    <oc r="S52">
      <v>0</v>
    </oc>
    <nc r="S52"/>
  </rcc>
  <rcc rId="3569" sId="1" numFmtId="4">
    <oc r="T52">
      <v>0</v>
    </oc>
    <nc r="T52"/>
  </rcc>
  <rcc rId="3570" sId="1" numFmtId="4">
    <oc r="U52">
      <v>0</v>
    </oc>
    <nc r="U52"/>
  </rcc>
  <rcc rId="3571" sId="1" numFmtId="4">
    <oc r="V52">
      <v>0</v>
    </oc>
    <nc r="V52"/>
  </rcc>
  <rcc rId="3572" sId="1" numFmtId="4">
    <oc r="W52">
      <v>0</v>
    </oc>
    <nc r="W52"/>
  </rcc>
  <rcc rId="3573" sId="1" numFmtId="4">
    <oc r="X52">
      <v>0</v>
    </oc>
    <nc r="X52"/>
  </rcc>
  <rcc rId="3574" sId="1" numFmtId="4">
    <oc r="Y52">
      <v>0</v>
    </oc>
    <nc r="Y52"/>
  </rcc>
  <rcc rId="3575" sId="1" numFmtId="4">
    <oc r="Z52">
      <v>0</v>
    </oc>
    <nc r="Z52"/>
  </rcc>
  <rcc rId="3576" sId="1" numFmtId="4">
    <oc r="AA52">
      <v>0</v>
    </oc>
    <nc r="AA52"/>
  </rcc>
  <rcc rId="3577" sId="1" numFmtId="4">
    <oc r="AB52">
      <v>0</v>
    </oc>
    <nc r="AB52"/>
  </rcc>
  <rcc rId="3578" sId="1" numFmtId="4">
    <oc r="AC52">
      <v>0</v>
    </oc>
    <nc r="AC52"/>
  </rcc>
  <rcc rId="3579" sId="1" numFmtId="4">
    <oc r="AD52">
      <v>0</v>
    </oc>
    <nc r="AD52"/>
  </rcc>
  <rcc rId="3580" sId="1" numFmtId="4">
    <oc r="AE52">
      <v>0</v>
    </oc>
    <nc r="AE52"/>
  </rcc>
  <rcc rId="3581" sId="1" numFmtId="4">
    <oc r="AF52">
      <v>0</v>
    </oc>
    <nc r="AF52"/>
  </rcc>
  <rcc rId="3582" sId="1" numFmtId="4">
    <oc r="AG52">
      <v>0</v>
    </oc>
    <nc r="AG52"/>
  </rcc>
  <rcc rId="3583" sId="1">
    <oc r="B53" t="inlineStr">
      <is>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is>
    </oc>
    <nc r="B53"/>
  </rcc>
  <rcc rId="3584" sId="1">
    <oc r="C53" t="inlineStr">
      <is>
        <t>Всего</t>
      </is>
    </oc>
    <nc r="C53"/>
  </rcc>
  <rcc rId="3585" sId="1">
    <oc r="D53">
      <f>D54</f>
    </oc>
    <nc r="D53"/>
  </rcc>
  <rcc rId="3586" sId="1">
    <oc r="E53">
      <f>E54</f>
    </oc>
    <nc r="E53"/>
  </rcc>
  <rcc rId="3587" sId="1">
    <oc r="F53">
      <f>G53</f>
    </oc>
    <nc r="F53"/>
  </rcc>
  <rcc rId="3588" sId="1">
    <oc r="G53">
      <f>G54</f>
    </oc>
    <nc r="G53"/>
  </rcc>
  <rcc rId="3589" sId="1">
    <oc r="H53">
      <f>IFERROR(G53/D53*100,0)</f>
    </oc>
    <nc r="H53"/>
  </rcc>
  <rcc rId="3590" sId="1">
    <oc r="I53">
      <f>IFERROR(G53/E53*100,0)</f>
    </oc>
    <nc r="I53"/>
  </rcc>
  <rcc rId="3591" sId="1">
    <oc r="J53">
      <f>J54</f>
    </oc>
    <nc r="J53"/>
  </rcc>
  <rcc rId="3592" sId="1">
    <oc r="K53">
      <f>K54</f>
    </oc>
    <nc r="K53"/>
  </rcc>
  <rcc rId="3593" sId="1">
    <oc r="L53">
      <f>L54</f>
    </oc>
    <nc r="L53"/>
  </rcc>
  <rcc rId="3594" sId="1">
    <oc r="M53">
      <f>M54</f>
    </oc>
    <nc r="M53"/>
  </rcc>
  <rcc rId="3595" sId="1">
    <oc r="N53">
      <f>N54</f>
    </oc>
    <nc r="N53"/>
  </rcc>
  <rcc rId="3596" sId="1">
    <oc r="O53">
      <f>O54</f>
    </oc>
    <nc r="O53"/>
  </rcc>
  <rcc rId="3597" sId="1">
    <oc r="P53">
      <f>P54</f>
    </oc>
    <nc r="P53"/>
  </rcc>
  <rcc rId="3598" sId="1">
    <oc r="Q53">
      <f>Q54</f>
    </oc>
    <nc r="Q53"/>
  </rcc>
  <rcc rId="3599" sId="1">
    <oc r="R53">
      <f>R54</f>
    </oc>
    <nc r="R53"/>
  </rcc>
  <rcc rId="3600" sId="1">
    <oc r="S53">
      <f>S54</f>
    </oc>
    <nc r="S53"/>
  </rcc>
  <rcc rId="3601" sId="1">
    <oc r="T53">
      <f>T54</f>
    </oc>
    <nc r="T53"/>
  </rcc>
  <rcc rId="3602" sId="1">
    <oc r="U53">
      <f>U54</f>
    </oc>
    <nc r="U53"/>
  </rcc>
  <rcc rId="3603" sId="1">
    <oc r="V53">
      <f>V54</f>
    </oc>
    <nc r="V53"/>
  </rcc>
  <rcc rId="3604" sId="1">
    <oc r="W53">
      <f>W54</f>
    </oc>
    <nc r="W53"/>
  </rcc>
  <rcc rId="3605" sId="1">
    <oc r="X53">
      <f>X54</f>
    </oc>
    <nc r="X53"/>
  </rcc>
  <rcc rId="3606" sId="1">
    <oc r="Y53">
      <f>Y54</f>
    </oc>
    <nc r="Y53"/>
  </rcc>
  <rcc rId="3607" sId="1">
    <oc r="Z53">
      <f>Z54</f>
    </oc>
    <nc r="Z53"/>
  </rcc>
  <rcc rId="3608" sId="1">
    <oc r="AA53">
      <f>AA54</f>
    </oc>
    <nc r="AA53"/>
  </rcc>
  <rcc rId="3609" sId="1">
    <oc r="AB53">
      <f>AB54</f>
    </oc>
    <nc r="AB53"/>
  </rcc>
  <rcc rId="3610" sId="1">
    <oc r="AC53">
      <f>AC54</f>
    </oc>
    <nc r="AC53"/>
  </rcc>
  <rcc rId="3611" sId="1">
    <oc r="AD53">
      <f>AD54</f>
    </oc>
    <nc r="AD53"/>
  </rcc>
  <rcc rId="3612" sId="1">
    <oc r="AE53">
      <f>AE54</f>
    </oc>
    <nc r="AE53"/>
  </rcc>
  <rcc rId="3613" sId="1">
    <oc r="AF53">
      <f>AF54</f>
    </oc>
    <nc r="AF53"/>
  </rcc>
  <rcc rId="3614" sId="1">
    <oc r="AG53">
      <f>AG54</f>
    </oc>
    <nc r="AG53"/>
  </rcc>
  <rcc rId="3615" sId="1">
    <oc r="C54" t="inlineStr">
      <is>
        <t>бюджет автономного округа</t>
      </is>
    </oc>
    <nc r="C54"/>
  </rcc>
  <rcc rId="3616" sId="1">
    <oc r="D54">
      <f>SUM(J54,L54,N54,P54,R54,T54,V54,X54,Z54,AB54,AD54,AF54)</f>
    </oc>
    <nc r="D54"/>
  </rcc>
  <rcc rId="3617" sId="1">
    <oc r="E54">
      <f>J54+L54+N54+P54</f>
    </oc>
    <nc r="E54"/>
  </rcc>
  <rcc rId="3618" sId="1">
    <oc r="F54">
      <f>G54</f>
    </oc>
    <nc r="F54"/>
  </rcc>
  <rcc rId="3619" sId="1">
    <oc r="G54">
      <f>SUM(K54,M54,O54,Q54,S54,U54,W54,Y54,AA54,AC54,AE54,AG54)</f>
    </oc>
    <nc r="G54"/>
  </rcc>
  <rcc rId="3620" sId="1">
    <oc r="H54">
      <f>IFERROR(G54/D54*100,0)</f>
    </oc>
    <nc r="H54"/>
  </rcc>
  <rcc rId="3621" sId="1">
    <oc r="I54">
      <f>IFERROR(G54/E54*100,0)</f>
    </oc>
    <nc r="I54"/>
  </rcc>
  <rcc rId="3622" sId="1" numFmtId="4">
    <oc r="J54">
      <v>0</v>
    </oc>
    <nc r="J54"/>
  </rcc>
  <rcc rId="3623" sId="1" numFmtId="4">
    <oc r="K54">
      <v>0</v>
    </oc>
    <nc r="K54"/>
  </rcc>
  <rcc rId="3624" sId="1" numFmtId="4">
    <oc r="L54">
      <v>10000</v>
    </oc>
    <nc r="L54"/>
  </rcc>
  <rcc rId="3625" sId="1" numFmtId="4">
    <oc r="M54">
      <v>9277.5139999999992</v>
    </oc>
    <nc r="M54"/>
  </rcc>
  <rcc rId="3626" sId="1" numFmtId="4">
    <oc r="N54">
      <v>5000</v>
    </oc>
    <nc r="N54"/>
  </rcc>
  <rcc rId="3627" sId="1" numFmtId="4">
    <oc r="O54">
      <v>5629.19</v>
    </oc>
    <nc r="O54"/>
  </rcc>
  <rcc rId="3628" sId="1" numFmtId="4">
    <oc r="P54">
      <v>6300</v>
    </oc>
    <nc r="P54"/>
  </rcc>
  <rcc rId="3629" sId="1" numFmtId="4">
    <oc r="Q54">
      <v>5751.82</v>
    </oc>
    <nc r="Q54"/>
  </rcc>
  <rcc rId="3630" sId="1" numFmtId="4">
    <oc r="R54">
      <v>0</v>
    </oc>
    <nc r="R54"/>
  </rcc>
  <rcc rId="3631" sId="1" numFmtId="4">
    <oc r="S54">
      <v>0</v>
    </oc>
    <nc r="S54"/>
  </rcc>
  <rcc rId="3632" sId="1" numFmtId="4">
    <oc r="T54">
      <v>0</v>
    </oc>
    <nc r="T54"/>
  </rcc>
  <rcc rId="3633" sId="1" numFmtId="4">
    <oc r="U54">
      <v>0</v>
    </oc>
    <nc r="U54"/>
  </rcc>
  <rcc rId="3634" sId="1" numFmtId="4">
    <oc r="V54">
      <v>0</v>
    </oc>
    <nc r="V54"/>
  </rcc>
  <rcc rId="3635" sId="1" numFmtId="4">
    <oc r="W54">
      <v>0</v>
    </oc>
    <nc r="W54"/>
  </rcc>
  <rcc rId="3636" sId="1" numFmtId="4">
    <oc r="X54">
      <v>0</v>
    </oc>
    <nc r="X54"/>
  </rcc>
  <rcc rId="3637" sId="1" numFmtId="4">
    <oc r="Y54">
      <v>0</v>
    </oc>
    <nc r="Y54"/>
  </rcc>
  <rcc rId="3638" sId="1" numFmtId="4">
    <oc r="Z54">
      <v>0</v>
    </oc>
    <nc r="Z54"/>
  </rcc>
  <rcc rId="3639" sId="1" numFmtId="4">
    <oc r="AA54">
      <v>0</v>
    </oc>
    <nc r="AA54"/>
  </rcc>
  <rcc rId="3640" sId="1" numFmtId="4">
    <oc r="AB54">
      <v>0</v>
    </oc>
    <nc r="AB54"/>
  </rcc>
  <rcc rId="3641" sId="1" numFmtId="4">
    <oc r="AC54">
      <v>0</v>
    </oc>
    <nc r="AC54"/>
  </rcc>
  <rcc rId="3642" sId="1" numFmtId="4">
    <oc r="AD54">
      <v>0</v>
    </oc>
    <nc r="AD54"/>
  </rcc>
  <rcc rId="3643" sId="1" numFmtId="4">
    <oc r="AE54">
      <v>0</v>
    </oc>
    <nc r="AE54"/>
  </rcc>
  <rcc rId="3644" sId="1">
    <oc r="AF54">
      <f>46122.4-10000-5000-6300</f>
    </oc>
    <nc r="AF54"/>
  </rcc>
  <rcc rId="3645" sId="1" numFmtId="4">
    <oc r="AG54">
      <v>0</v>
    </oc>
    <nc r="AG54"/>
  </rcc>
  <rcc rId="3646" sId="1">
    <oc r="B55" t="inlineStr">
      <is>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is>
    </oc>
    <nc r="B55"/>
  </rcc>
  <rcc rId="3647" sId="1">
    <oc r="C55" t="inlineStr">
      <is>
        <t>Всего</t>
      </is>
    </oc>
    <nc r="C55"/>
  </rcc>
  <rcc rId="3648" sId="1">
    <oc r="D55">
      <f>D57+D56</f>
    </oc>
    <nc r="D55"/>
  </rcc>
  <rcc rId="3649" sId="1">
    <oc r="E55">
      <f>E57+E56</f>
    </oc>
    <nc r="E55"/>
  </rcc>
  <rcc rId="3650" sId="1">
    <oc r="F55">
      <f>F57+F56</f>
    </oc>
    <nc r="F55"/>
  </rcc>
  <rcc rId="3651" sId="1">
    <oc r="G55">
      <f>G57+G56</f>
    </oc>
    <nc r="G55"/>
  </rcc>
  <rcc rId="3652" sId="1">
    <oc r="H55">
      <f>IFERROR(G55/D55*100,0)</f>
    </oc>
    <nc r="H55"/>
  </rcc>
  <rcc rId="3653" sId="1">
    <oc r="I55">
      <f>IFERROR(G55/E55*100,0)</f>
    </oc>
    <nc r="I55"/>
  </rcc>
  <rcc rId="3654" sId="1">
    <oc r="J55">
      <f>J57+J56</f>
    </oc>
    <nc r="J55"/>
  </rcc>
  <rcc rId="3655" sId="1">
    <oc r="K55">
      <f>K57+K56</f>
    </oc>
    <nc r="K55"/>
  </rcc>
  <rcc rId="3656" sId="1">
    <oc r="L55">
      <f>L57+L56</f>
    </oc>
    <nc r="L55"/>
  </rcc>
  <rcc rId="3657" sId="1">
    <oc r="M55">
      <f>M57+M56</f>
    </oc>
    <nc r="M55"/>
  </rcc>
  <rcc rId="3658" sId="1">
    <oc r="N55">
      <f>N57+N56</f>
    </oc>
    <nc r="N55"/>
  </rcc>
  <rcc rId="3659" sId="1">
    <oc r="O55">
      <f>O57+O56</f>
    </oc>
    <nc r="O55"/>
  </rcc>
  <rcc rId="3660" sId="1">
    <oc r="P55">
      <f>P57+P56</f>
    </oc>
    <nc r="P55"/>
  </rcc>
  <rcc rId="3661" sId="1">
    <oc r="Q55">
      <f>Q57+Q56</f>
    </oc>
    <nc r="Q55"/>
  </rcc>
  <rcc rId="3662" sId="1">
    <oc r="R55">
      <f>R57+R56</f>
    </oc>
    <nc r="R55"/>
  </rcc>
  <rcc rId="3663" sId="1">
    <oc r="S55">
      <f>S57+S56</f>
    </oc>
    <nc r="S55"/>
  </rcc>
  <rcc rId="3664" sId="1">
    <oc r="T55">
      <f>T57+T56</f>
    </oc>
    <nc r="T55"/>
  </rcc>
  <rcc rId="3665" sId="1">
    <oc r="U55">
      <f>U57+U56</f>
    </oc>
    <nc r="U55"/>
  </rcc>
  <rcc rId="3666" sId="1">
    <oc r="V55">
      <f>V57+V56</f>
    </oc>
    <nc r="V55"/>
  </rcc>
  <rcc rId="3667" sId="1">
    <oc r="W55">
      <f>W57+W56</f>
    </oc>
    <nc r="W55"/>
  </rcc>
  <rcc rId="3668" sId="1">
    <oc r="X55">
      <f>X57+X56</f>
    </oc>
    <nc r="X55"/>
  </rcc>
  <rcc rId="3669" sId="1">
    <oc r="Y55">
      <f>Y57+Y56</f>
    </oc>
    <nc r="Y55"/>
  </rcc>
  <rcc rId="3670" sId="1">
    <oc r="Z55">
      <f>Z57+Z56</f>
    </oc>
    <nc r="Z55"/>
  </rcc>
  <rcc rId="3671" sId="1">
    <oc r="AA55">
      <f>AA57+AA56</f>
    </oc>
    <nc r="AA55"/>
  </rcc>
  <rcc rId="3672" sId="1">
    <oc r="AB55">
      <f>AB57+AB56</f>
    </oc>
    <nc r="AB55"/>
  </rcc>
  <rcc rId="3673" sId="1">
    <oc r="AC55">
      <f>AC57+AC56</f>
    </oc>
    <nc r="AC55"/>
  </rcc>
  <rcc rId="3674" sId="1">
    <oc r="AD55">
      <f>AD57+AD56</f>
    </oc>
    <nc r="AD55"/>
  </rcc>
  <rcc rId="3675" sId="1">
    <oc r="AE55">
      <f>AE57+AE56</f>
    </oc>
    <nc r="AE55"/>
  </rcc>
  <rcc rId="3676" sId="1">
    <oc r="AF55">
      <f>AF57+AF56</f>
    </oc>
    <nc r="AF55"/>
  </rcc>
  <rcc rId="3677" sId="1">
    <oc r="AG55">
      <f>AG57+AG56</f>
    </oc>
    <nc r="AG55"/>
  </rcc>
  <rcc rId="3678" sId="1">
    <oc r="C56" t="inlineStr">
      <is>
        <t>бюджет автономного округа</t>
      </is>
    </oc>
    <nc r="C56"/>
  </rcc>
  <rcc rId="3679" sId="1">
    <oc r="D56">
      <f>SUM(J56,L56,N56,P56,R56,T56,V56,X56,Z56,AB56,AD56,AF56)</f>
    </oc>
    <nc r="D56"/>
  </rcc>
  <rcc rId="3680" sId="1">
    <oc r="E56">
      <f>J56</f>
    </oc>
    <nc r="E56"/>
  </rcc>
  <rcc rId="3681" sId="1">
    <oc r="F56">
      <f>G56</f>
    </oc>
    <nc r="F56"/>
  </rcc>
  <rcc rId="3682" sId="1">
    <oc r="G56">
      <f>SUM(K56,M56,O56,Q56,S56,U56,W56,Y56,AA56,AC56,AE56,AG56)</f>
    </oc>
    <nc r="G56"/>
  </rcc>
  <rcc rId="3683" sId="1">
    <oc r="H56">
      <f>IFERROR(G56/D56*100,0)</f>
    </oc>
    <nc r="H56"/>
  </rcc>
  <rcc rId="3684" sId="1">
    <oc r="I56">
      <f>IFERROR(G56/E56*100,0)</f>
    </oc>
    <nc r="I56"/>
  </rcc>
  <rcc rId="3685" sId="1" numFmtId="4">
    <oc r="J56">
      <v>0</v>
    </oc>
    <nc r="J56"/>
  </rcc>
  <rcc rId="3686" sId="1" numFmtId="4">
    <oc r="K56">
      <v>0</v>
    </oc>
    <nc r="K56"/>
  </rcc>
  <rcc rId="3687" sId="1" numFmtId="4">
    <oc r="L56">
      <v>0</v>
    </oc>
    <nc r="L56"/>
  </rcc>
  <rcc rId="3688" sId="1" numFmtId="4">
    <oc r="M56">
      <v>0</v>
    </oc>
    <nc r="M56"/>
  </rcc>
  <rcc rId="3689" sId="1" numFmtId="4">
    <oc r="N56">
      <v>0</v>
    </oc>
    <nc r="N56"/>
  </rcc>
  <rcc rId="3690" sId="1" numFmtId="4">
    <oc r="O56">
      <v>0</v>
    </oc>
    <nc r="O56"/>
  </rcc>
  <rcc rId="3691" sId="1" numFmtId="4">
    <oc r="P56">
      <v>0</v>
    </oc>
    <nc r="P56"/>
  </rcc>
  <rcc rId="3692" sId="1" numFmtId="4">
    <oc r="Q56">
      <v>0</v>
    </oc>
    <nc r="Q56"/>
  </rcc>
  <rcc rId="3693" sId="1" numFmtId="4">
    <oc r="R56">
      <v>0</v>
    </oc>
    <nc r="R56"/>
  </rcc>
  <rcc rId="3694" sId="1" numFmtId="4">
    <oc r="S56">
      <v>0</v>
    </oc>
    <nc r="S56"/>
  </rcc>
  <rcc rId="3695" sId="1" numFmtId="4">
    <oc r="T56">
      <v>0</v>
    </oc>
    <nc r="T56"/>
  </rcc>
  <rcc rId="3696" sId="1" numFmtId="4">
    <oc r="U56">
      <v>0</v>
    </oc>
    <nc r="U56"/>
  </rcc>
  <rcc rId="3697" sId="1" numFmtId="4">
    <oc r="V56">
      <v>0</v>
    </oc>
    <nc r="V56"/>
  </rcc>
  <rcc rId="3698" sId="1" numFmtId="4">
    <oc r="W56">
      <v>0</v>
    </oc>
    <nc r="W56"/>
  </rcc>
  <rcc rId="3699" sId="1" numFmtId="4">
    <oc r="X56">
      <v>0</v>
    </oc>
    <nc r="X56"/>
  </rcc>
  <rcc rId="3700" sId="1" numFmtId="4">
    <oc r="Y56">
      <v>0</v>
    </oc>
    <nc r="Y56"/>
  </rcc>
  <rcc rId="3701" sId="1" numFmtId="4">
    <oc r="Z56">
      <v>0</v>
    </oc>
    <nc r="Z56"/>
  </rcc>
  <rcc rId="3702" sId="1" numFmtId="4">
    <oc r="AA56">
      <v>0</v>
    </oc>
    <nc r="AA56"/>
  </rcc>
  <rcc rId="3703" sId="1" numFmtId="4">
    <oc r="AB56">
      <v>0</v>
    </oc>
    <nc r="AB56"/>
  </rcc>
  <rcc rId="3704" sId="1" numFmtId="4">
    <oc r="AC56">
      <v>0</v>
    </oc>
    <nc r="AC56"/>
  </rcc>
  <rcc rId="3705" sId="1" numFmtId="4">
    <oc r="AD56">
      <v>0</v>
    </oc>
    <nc r="AD56"/>
  </rcc>
  <rcc rId="3706" sId="1" numFmtId="4">
    <oc r="AE56">
      <v>0</v>
    </oc>
    <nc r="AE56"/>
  </rcc>
  <rcc rId="3707" sId="1" numFmtId="4">
    <oc r="AF56">
      <v>10406.9</v>
    </oc>
    <nc r="AF56"/>
  </rcc>
  <rcc rId="3708" sId="1" numFmtId="4">
    <oc r="AG56">
      <v>0</v>
    </oc>
    <nc r="AG56"/>
  </rcc>
  <rcc rId="3709" sId="1">
    <oc r="C57" t="inlineStr">
      <is>
        <t>бюджет города Когалыма</t>
      </is>
    </oc>
    <nc r="C57"/>
  </rcc>
  <rcc rId="3710" sId="1">
    <oc r="D57">
      <f>SUM(J57,L57,N57,P57,R57,T57,V57,X57,Z57,AB57,AD57,AF57)</f>
    </oc>
    <nc r="D57"/>
  </rcc>
  <rcc rId="3711" sId="1">
    <oc r="E57">
      <f>J57</f>
    </oc>
    <nc r="E57"/>
  </rcc>
  <rcc rId="3712" sId="1">
    <oc r="F57">
      <f>G57</f>
    </oc>
    <nc r="F57"/>
  </rcc>
  <rcc rId="3713" sId="1">
    <oc r="G57">
      <f>SUM(K57,M57,O57,Q57,S57,U57,W57,Y57,AA57,AC57,AE57,AG57)</f>
    </oc>
    <nc r="G57"/>
  </rcc>
  <rcc rId="3714" sId="1">
    <oc r="H57">
      <f>IFERROR(G57/D57*100,0)</f>
    </oc>
    <nc r="H57"/>
  </rcc>
  <rcc rId="3715" sId="1">
    <oc r="I57">
      <f>IFERROR(G57/E57*100,0)</f>
    </oc>
    <nc r="I57"/>
  </rcc>
  <rcc rId="3716" sId="1" numFmtId="4">
    <oc r="J57">
      <v>0</v>
    </oc>
    <nc r="J57"/>
  </rcc>
  <rcc rId="3717" sId="1" numFmtId="4">
    <oc r="K57">
      <v>0</v>
    </oc>
    <nc r="K57"/>
  </rcc>
  <rcc rId="3718" sId="1" numFmtId="4">
    <oc r="L57">
      <v>0</v>
    </oc>
    <nc r="L57"/>
  </rcc>
  <rcc rId="3719" sId="1" numFmtId="4">
    <oc r="M57">
      <v>0</v>
    </oc>
    <nc r="M57"/>
  </rcc>
  <rcc rId="3720" sId="1" numFmtId="4">
    <oc r="N57">
      <v>0</v>
    </oc>
    <nc r="N57"/>
  </rcc>
  <rcc rId="3721" sId="1" numFmtId="4">
    <oc r="O57">
      <v>0</v>
    </oc>
    <nc r="O57"/>
  </rcc>
  <rcc rId="3722" sId="1" numFmtId="4">
    <oc r="P57">
      <v>0</v>
    </oc>
    <nc r="P57"/>
  </rcc>
  <rcc rId="3723" sId="1" numFmtId="4">
    <oc r="Q57">
      <v>0</v>
    </oc>
    <nc r="Q57"/>
  </rcc>
  <rcc rId="3724" sId="1" numFmtId="4">
    <oc r="R57">
      <v>0</v>
    </oc>
    <nc r="R57"/>
  </rcc>
  <rcc rId="3725" sId="1" numFmtId="4">
    <oc r="S57">
      <v>0</v>
    </oc>
    <nc r="S57"/>
  </rcc>
  <rcc rId="3726" sId="1" numFmtId="4">
    <oc r="T57">
      <v>0</v>
    </oc>
    <nc r="T57"/>
  </rcc>
  <rcc rId="3727" sId="1" numFmtId="4">
    <oc r="U57">
      <v>0</v>
    </oc>
    <nc r="U57"/>
  </rcc>
  <rcc rId="3728" sId="1" numFmtId="4">
    <oc r="V57">
      <v>0</v>
    </oc>
    <nc r="V57"/>
  </rcc>
  <rcc rId="3729" sId="1" numFmtId="4">
    <oc r="W57">
      <v>0</v>
    </oc>
    <nc r="W57"/>
  </rcc>
  <rcc rId="3730" sId="1" numFmtId="4">
    <oc r="X57">
      <v>0</v>
    </oc>
    <nc r="X57"/>
  </rcc>
  <rcc rId="3731" sId="1" numFmtId="4">
    <oc r="Y57">
      <v>0</v>
    </oc>
    <nc r="Y57"/>
  </rcc>
  <rcc rId="3732" sId="1" numFmtId="4">
    <oc r="Z57">
      <v>0</v>
    </oc>
    <nc r="Z57"/>
  </rcc>
  <rcc rId="3733" sId="1" numFmtId="4">
    <oc r="AA57">
      <v>0</v>
    </oc>
    <nc r="AA57"/>
  </rcc>
  <rcc rId="3734" sId="1" numFmtId="4">
    <oc r="AB57">
      <v>0</v>
    </oc>
    <nc r="AB57"/>
  </rcc>
  <rcc rId="3735" sId="1" numFmtId="4">
    <oc r="AC57">
      <v>0</v>
    </oc>
    <nc r="AC57"/>
  </rcc>
  <rcc rId="3736" sId="1" numFmtId="4">
    <oc r="AD57">
      <v>0</v>
    </oc>
    <nc r="AD57"/>
  </rcc>
  <rcc rId="3737" sId="1" numFmtId="4">
    <oc r="AE57">
      <v>0</v>
    </oc>
    <nc r="AE57"/>
  </rcc>
  <rcc rId="3738" sId="1" numFmtId="4">
    <oc r="AF57">
      <v>1156.4000000000001</v>
    </oc>
    <nc r="AF57"/>
  </rcc>
  <rcc rId="3739" sId="1" numFmtId="4">
    <oc r="AG57">
      <v>0</v>
    </oc>
    <nc r="AG57"/>
  </rcc>
  <rcc rId="3740" sId="1">
    <oc r="B58" t="inlineStr">
      <is>
        <t>1.2. Поддержка педагогических работников, всего, в том числе:</t>
      </is>
    </oc>
    <nc r="B58"/>
  </rcc>
  <rcc rId="3741" sId="1">
    <oc r="C58" t="inlineStr">
      <is>
        <t>Всего</t>
      </is>
    </oc>
    <nc r="C58"/>
  </rcc>
  <rcc rId="3742" sId="1">
    <oc r="D58">
      <f>D60+D59</f>
    </oc>
    <nc r="D58"/>
  </rcc>
  <rcc rId="3743" sId="1">
    <oc r="E58">
      <f>E60+E59</f>
    </oc>
    <nc r="E58"/>
  </rcc>
  <rcc rId="3744" sId="1">
    <oc r="F58">
      <f>F60+F59</f>
    </oc>
    <nc r="F58"/>
  </rcc>
  <rcc rId="3745" sId="1">
    <oc r="G58">
      <f>G60+G59</f>
    </oc>
    <nc r="G58"/>
  </rcc>
  <rcc rId="3746" sId="1">
    <oc r="H58">
      <f>IFERROR(G58/D58*100,0)</f>
    </oc>
    <nc r="H58"/>
  </rcc>
  <rcc rId="3747" sId="1">
    <oc r="I58">
      <f>IFERROR(G58/E58*100,0)</f>
    </oc>
    <nc r="I58"/>
  </rcc>
  <rcc rId="3748" sId="1">
    <oc r="J58">
      <f>J60+J59</f>
    </oc>
    <nc r="J58"/>
  </rcc>
  <rcc rId="3749" sId="1">
    <oc r="K58">
      <f>K60+K59</f>
    </oc>
    <nc r="K58"/>
  </rcc>
  <rcc rId="3750" sId="1">
    <oc r="L58">
      <f>L60+L59</f>
    </oc>
    <nc r="L58"/>
  </rcc>
  <rcc rId="3751" sId="1">
    <oc r="M58">
      <f>M60+M59</f>
    </oc>
    <nc r="M58"/>
  </rcc>
  <rcc rId="3752" sId="1">
    <oc r="N58">
      <f>N60+N59</f>
    </oc>
    <nc r="N58"/>
  </rcc>
  <rcc rId="3753" sId="1">
    <oc r="O58">
      <f>O60+O59</f>
    </oc>
    <nc r="O58"/>
  </rcc>
  <rcc rId="3754" sId="1">
    <oc r="P58">
      <f>P60+P59</f>
    </oc>
    <nc r="P58"/>
  </rcc>
  <rcc rId="3755" sId="1">
    <oc r="Q58">
      <f>Q60+Q59</f>
    </oc>
    <nc r="Q58"/>
  </rcc>
  <rcc rId="3756" sId="1">
    <oc r="R58">
      <f>R60+R59</f>
    </oc>
    <nc r="R58"/>
  </rcc>
  <rcc rId="3757" sId="1">
    <oc r="S58">
      <f>S60+S59</f>
    </oc>
    <nc r="S58"/>
  </rcc>
  <rcc rId="3758" sId="1">
    <oc r="T58">
      <f>T60+T59</f>
    </oc>
    <nc r="T58"/>
  </rcc>
  <rcc rId="3759" sId="1">
    <oc r="U58">
      <f>U60+U59</f>
    </oc>
    <nc r="U58"/>
  </rcc>
  <rcc rId="3760" sId="1">
    <oc r="V58">
      <f>V60+V59</f>
    </oc>
    <nc r="V58"/>
  </rcc>
  <rcc rId="3761" sId="1">
    <oc r="W58">
      <f>W60+W59</f>
    </oc>
    <nc r="W58"/>
  </rcc>
  <rcc rId="3762" sId="1">
    <oc r="X58">
      <f>X60+X59</f>
    </oc>
    <nc r="X58"/>
  </rcc>
  <rcc rId="3763" sId="1">
    <oc r="Y58">
      <f>Y60+Y59</f>
    </oc>
    <nc r="Y58"/>
  </rcc>
  <rcc rId="3764" sId="1">
    <oc r="Z58">
      <f>Z60+Z59</f>
    </oc>
    <nc r="Z58"/>
  </rcc>
  <rcc rId="3765" sId="1">
    <oc r="AA58">
      <f>AA60+AA59</f>
    </oc>
    <nc r="AA58"/>
  </rcc>
  <rcc rId="3766" sId="1">
    <oc r="AB58">
      <f>AB60+AB59</f>
    </oc>
    <nc r="AB58"/>
  </rcc>
  <rcc rId="3767" sId="1">
    <oc r="AC58">
      <f>AC60+AC59</f>
    </oc>
    <nc r="AC58"/>
  </rcc>
  <rcc rId="3768" sId="1">
    <oc r="AD58">
      <f>AD60+AD59</f>
    </oc>
    <nc r="AD58"/>
  </rcc>
  <rcc rId="3769" sId="1">
    <oc r="AE58">
      <f>AE60+AE59</f>
    </oc>
    <nc r="AE58"/>
  </rcc>
  <rcc rId="3770" sId="1">
    <oc r="AF58">
      <f>AF60+AF59</f>
    </oc>
    <nc r="AF58"/>
  </rcc>
  <rcc rId="3771" sId="1">
    <oc r="AG58">
      <f>AG60+AG59</f>
    </oc>
    <nc r="AG58"/>
  </rcc>
  <rcc rId="3772" sId="1">
    <oc r="C59" t="inlineStr">
      <is>
        <t>бюджет автономного округа</t>
      </is>
    </oc>
    <nc r="C59"/>
  </rcc>
  <rcc rId="3773" sId="1">
    <oc r="D59">
      <f>SUM(J59,L59,N59,P59,R59,T59,V59,X59,Z59,AB59,AD59,AF59)</f>
    </oc>
    <nc r="D59"/>
  </rcc>
  <rcc rId="3774" sId="1">
    <oc r="E59">
      <f>J59</f>
    </oc>
    <nc r="E59"/>
  </rcc>
  <rcc rId="3775" sId="1">
    <oc r="F59">
      <f>G59</f>
    </oc>
    <nc r="F59"/>
  </rcc>
  <rcc rId="3776" sId="1">
    <oc r="G59">
      <f>SUM(K59,M59,O59,Q59,S59,U59,W59,Y59,AA59,AC59,AE59,AG59)</f>
    </oc>
    <nc r="G59"/>
  </rcc>
  <rcc rId="3777" sId="1">
    <oc r="H59">
      <f>IFERROR(G59/D59*100,0)</f>
    </oc>
    <nc r="H59"/>
  </rcc>
  <rcc rId="3778" sId="1">
    <oc r="I59">
      <f>IFERROR(G59/E59*100,0)</f>
    </oc>
    <nc r="I59"/>
  </rcc>
  <rcc rId="3779" sId="1" numFmtId="4">
    <oc r="J59">
      <v>0</v>
    </oc>
    <nc r="J59"/>
  </rcc>
  <rcc rId="3780" sId="1" numFmtId="4">
    <oc r="K59">
      <v>0</v>
    </oc>
    <nc r="K59"/>
  </rcc>
  <rcc rId="3781" sId="1" numFmtId="4">
    <oc r="L59">
      <v>0</v>
    </oc>
    <nc r="L59"/>
  </rcc>
  <rcc rId="3782" sId="1" numFmtId="4">
    <oc r="M59">
      <v>0</v>
    </oc>
    <nc r="M59"/>
  </rcc>
  <rcc rId="3783" sId="1" numFmtId="4">
    <oc r="N59">
      <v>0</v>
    </oc>
    <nc r="N59"/>
  </rcc>
  <rcc rId="3784" sId="1" numFmtId="4">
    <oc r="O59">
      <v>0</v>
    </oc>
    <nc r="O59"/>
  </rcc>
  <rcc rId="3785" sId="1" numFmtId="4">
    <oc r="P59">
      <v>0</v>
    </oc>
    <nc r="P59"/>
  </rcc>
  <rcc rId="3786" sId="1" numFmtId="4">
    <oc r="Q59">
      <v>0</v>
    </oc>
    <nc r="Q59"/>
  </rcc>
  <rcc rId="3787" sId="1" numFmtId="4">
    <oc r="R59">
      <v>0</v>
    </oc>
    <nc r="R59"/>
  </rcc>
  <rcc rId="3788" sId="1" numFmtId="4">
    <oc r="S59">
      <v>0</v>
    </oc>
    <nc r="S59"/>
  </rcc>
  <rcc rId="3789" sId="1" numFmtId="4">
    <oc r="T59">
      <v>0</v>
    </oc>
    <nc r="T59"/>
  </rcc>
  <rcc rId="3790" sId="1" numFmtId="4">
    <oc r="U59">
      <v>0</v>
    </oc>
    <nc r="U59"/>
  </rcc>
  <rcc rId="3791" sId="1" numFmtId="4">
    <oc r="V59">
      <v>0</v>
    </oc>
    <nc r="V59"/>
  </rcc>
  <rcc rId="3792" sId="1" numFmtId="4">
    <oc r="W59">
      <v>0</v>
    </oc>
    <nc r="W59"/>
  </rcc>
  <rcc rId="3793" sId="1" numFmtId="4">
    <oc r="X59">
      <v>0</v>
    </oc>
    <nc r="X59"/>
  </rcc>
  <rcc rId="3794" sId="1" numFmtId="4">
    <oc r="Y59">
      <v>0</v>
    </oc>
    <nc r="Y59"/>
  </rcc>
  <rcc rId="3795" sId="1" numFmtId="4">
    <oc r="Z59">
      <v>0</v>
    </oc>
    <nc r="Z59"/>
  </rcc>
  <rcc rId="3796" sId="1" numFmtId="4">
    <oc r="AA59">
      <v>0</v>
    </oc>
    <nc r="AA59"/>
  </rcc>
  <rcc rId="3797" sId="1" numFmtId="4">
    <oc r="AB59">
      <v>0</v>
    </oc>
    <nc r="AB59"/>
  </rcc>
  <rcc rId="3798" sId="1" numFmtId="4">
    <oc r="AC59">
      <v>0</v>
    </oc>
    <nc r="AC59"/>
  </rcc>
  <rcc rId="3799" sId="1" numFmtId="4">
    <oc r="AD59">
      <v>0</v>
    </oc>
    <nc r="AD59"/>
  </rcc>
  <rcc rId="3800" sId="1" numFmtId="4">
    <oc r="AE59">
      <v>0</v>
    </oc>
    <nc r="AE59"/>
  </rcc>
  <rcc rId="3801" sId="1" numFmtId="4">
    <oc r="AF59">
      <v>0</v>
    </oc>
    <nc r="AF59"/>
  </rcc>
  <rcc rId="3802" sId="1" numFmtId="4">
    <oc r="AG59">
      <v>0</v>
    </oc>
    <nc r="AG59"/>
  </rcc>
  <rcc rId="3803" sId="1">
    <oc r="C60" t="inlineStr">
      <is>
        <t>бюджет города Когалыма</t>
      </is>
    </oc>
    <nc r="C60"/>
  </rcc>
  <rcc rId="3804" sId="1">
    <oc r="D60">
      <f>SUM(J60,L60,N60,P60,R60,T60,V60,X60,Z60,AB60,AD60,AF60)</f>
    </oc>
    <nc r="D60"/>
  </rcc>
  <rcc rId="3805" sId="1">
    <oc r="E60">
      <f>J60+N60</f>
    </oc>
    <nc r="E60"/>
  </rcc>
  <rcc rId="3806" sId="1">
    <oc r="F60">
      <f>G60</f>
    </oc>
    <nc r="F60"/>
  </rcc>
  <rcc rId="3807" sId="1">
    <oc r="G60">
      <f>SUM(K60,M60,O60,Q60,S60,U60,W60,Y60,AA60,AC60,AE60,AG60)</f>
    </oc>
    <nc r="G60"/>
  </rcc>
  <rcc rId="3808" sId="1">
    <oc r="H60">
      <f>IFERROR(G60/D60*100,0)</f>
    </oc>
    <nc r="H60"/>
  </rcc>
  <rcc rId="3809" sId="1">
    <oc r="I60">
      <f>IFERROR(G60/E60*100,0)</f>
    </oc>
    <nc r="I60"/>
  </rcc>
  <rcc rId="3810" sId="1">
    <oc r="J60">
      <f>J62+J64</f>
    </oc>
    <nc r="J60"/>
  </rcc>
  <rcc rId="3811" sId="1">
    <oc r="K60">
      <f>K62+K64</f>
    </oc>
    <nc r="K60"/>
  </rcc>
  <rcc rId="3812" sId="1">
    <oc r="L60">
      <f>L62+L64</f>
    </oc>
    <nc r="L60"/>
  </rcc>
  <rcc rId="3813" sId="1">
    <oc r="M60">
      <f>M62+M64</f>
    </oc>
    <nc r="M60"/>
  </rcc>
  <rcc rId="3814" sId="1">
    <oc r="N60">
      <f>N62+N64</f>
    </oc>
    <nc r="N60"/>
  </rcc>
  <rcc rId="3815" sId="1">
    <oc r="O60">
      <f>O62+O64</f>
    </oc>
    <nc r="O60"/>
  </rcc>
  <rcc rId="3816" sId="1">
    <oc r="P60">
      <f>P62+P64</f>
    </oc>
    <nc r="P60"/>
  </rcc>
  <rcc rId="3817" sId="1">
    <oc r="Q60">
      <f>Q62+Q64</f>
    </oc>
    <nc r="Q60"/>
  </rcc>
  <rcc rId="3818" sId="1">
    <oc r="R60">
      <f>R62+R64</f>
    </oc>
    <nc r="R60"/>
  </rcc>
  <rcc rId="3819" sId="1">
    <oc r="S60">
      <f>S62+S64</f>
    </oc>
    <nc r="S60"/>
  </rcc>
  <rcc rId="3820" sId="1">
    <oc r="T60">
      <f>T62+T64</f>
    </oc>
    <nc r="T60"/>
  </rcc>
  <rcc rId="3821" sId="1">
    <oc r="U60">
      <f>U62+U64</f>
    </oc>
    <nc r="U60"/>
  </rcc>
  <rcc rId="3822" sId="1">
    <oc r="V60">
      <f>V62+V64</f>
    </oc>
    <nc r="V60"/>
  </rcc>
  <rcc rId="3823" sId="1">
    <oc r="W60">
      <f>W62+W64</f>
    </oc>
    <nc r="W60"/>
  </rcc>
  <rcc rId="3824" sId="1">
    <oc r="X60">
      <f>X62+X64</f>
    </oc>
    <nc r="X60"/>
  </rcc>
  <rcc rId="3825" sId="1">
    <oc r="Y60">
      <f>Y62+Y64</f>
    </oc>
    <nc r="Y60"/>
  </rcc>
  <rcc rId="3826" sId="1">
    <oc r="Z60">
      <f>Z62+Z64</f>
    </oc>
    <nc r="Z60"/>
  </rcc>
  <rcc rId="3827" sId="1">
    <oc r="AA60">
      <f>AA62+AA64</f>
    </oc>
    <nc r="AA60"/>
  </rcc>
  <rcc rId="3828" sId="1">
    <oc r="AB60">
      <f>AB62+AB64</f>
    </oc>
    <nc r="AB60"/>
  </rcc>
  <rcc rId="3829" sId="1">
    <oc r="AC60">
      <f>AC62+AC64</f>
    </oc>
    <nc r="AC60"/>
  </rcc>
  <rcc rId="3830" sId="1">
    <oc r="AD60">
      <f>AD62+AD64</f>
    </oc>
    <nc r="AD60"/>
  </rcc>
  <rcc rId="3831" sId="1">
    <oc r="AE60">
      <f>AE62+AE64</f>
    </oc>
    <nc r="AE60"/>
  </rcc>
  <rcc rId="3832" sId="1">
    <oc r="AF60">
      <f>AF62+AF64</f>
    </oc>
    <nc r="AF60"/>
  </rcc>
  <rcc rId="3833" sId="1">
    <oc r="AG60">
      <f>AG62+AG64</f>
    </oc>
    <nc r="AG60"/>
  </rcc>
  <rcc rId="3834" sId="1">
    <oc r="B61" t="inlineStr">
      <is>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is>
    </oc>
    <nc r="B61"/>
  </rcc>
  <rcc rId="3835" sId="1">
    <oc r="C61" t="inlineStr">
      <is>
        <t>Всего</t>
      </is>
    </oc>
    <nc r="C61"/>
  </rcc>
  <rcc rId="3836" sId="1">
    <oc r="D61">
      <f>D62</f>
    </oc>
    <nc r="D61"/>
  </rcc>
  <rcc rId="3837" sId="1">
    <oc r="E61">
      <f>E62</f>
    </oc>
    <nc r="E61"/>
  </rcc>
  <rcc rId="3838" sId="1">
    <oc r="F61">
      <f>G61</f>
    </oc>
    <nc r="F61"/>
  </rcc>
  <rcc rId="3839" sId="1">
    <oc r="G61">
      <f>G62</f>
    </oc>
    <nc r="G61"/>
  </rcc>
  <rcc rId="3840" sId="1">
    <oc r="H61">
      <f>IFERROR(G61/D61*100,0)</f>
    </oc>
    <nc r="H61"/>
  </rcc>
  <rcc rId="3841" sId="1">
    <oc r="I61">
      <f>IFERROR(G61/E61*100,0)</f>
    </oc>
    <nc r="I61"/>
  </rcc>
  <rcc rId="3842" sId="1">
    <oc r="J61">
      <f>J62</f>
    </oc>
    <nc r="J61"/>
  </rcc>
  <rcc rId="3843" sId="1">
    <oc r="K61">
      <f>K62</f>
    </oc>
    <nc r="K61"/>
  </rcc>
  <rcc rId="3844" sId="1">
    <oc r="L61">
      <f>L62</f>
    </oc>
    <nc r="L61"/>
  </rcc>
  <rcc rId="3845" sId="1">
    <oc r="M61">
      <f>M62</f>
    </oc>
    <nc r="M61"/>
  </rcc>
  <rcc rId="3846" sId="1">
    <oc r="N61">
      <f>N62</f>
    </oc>
    <nc r="N61"/>
  </rcc>
  <rcc rId="3847" sId="1">
    <oc r="O61">
      <f>O62</f>
    </oc>
    <nc r="O61"/>
  </rcc>
  <rcc rId="3848" sId="1">
    <oc r="P61">
      <f>P62</f>
    </oc>
    <nc r="P61"/>
  </rcc>
  <rcc rId="3849" sId="1">
    <oc r="Q61">
      <f>Q62</f>
    </oc>
    <nc r="Q61"/>
  </rcc>
  <rcc rId="3850" sId="1">
    <oc r="R61">
      <f>R62</f>
    </oc>
    <nc r="R61"/>
  </rcc>
  <rcc rId="3851" sId="1">
    <oc r="S61">
      <f>S62</f>
    </oc>
    <nc r="S61"/>
  </rcc>
  <rcc rId="3852" sId="1">
    <oc r="T61">
      <f>T62</f>
    </oc>
    <nc r="T61"/>
  </rcc>
  <rcc rId="3853" sId="1">
    <oc r="U61">
      <f>U62</f>
    </oc>
    <nc r="U61"/>
  </rcc>
  <rcc rId="3854" sId="1">
    <oc r="V61">
      <f>V62</f>
    </oc>
    <nc r="V61"/>
  </rcc>
  <rcc rId="3855" sId="1">
    <oc r="W61">
      <f>W62</f>
    </oc>
    <nc r="W61"/>
  </rcc>
  <rcc rId="3856" sId="1">
    <oc r="X61">
      <f>X62</f>
    </oc>
    <nc r="X61"/>
  </rcc>
  <rcc rId="3857" sId="1">
    <oc r="Y61">
      <f>Y62</f>
    </oc>
    <nc r="Y61"/>
  </rcc>
  <rcc rId="3858" sId="1">
    <oc r="Z61">
      <f>Z62</f>
    </oc>
    <nc r="Z61"/>
  </rcc>
  <rcc rId="3859" sId="1">
    <oc r="AA61">
      <f>AA62</f>
    </oc>
    <nc r="AA61"/>
  </rcc>
  <rcc rId="3860" sId="1">
    <oc r="AB61">
      <f>AB62</f>
    </oc>
    <nc r="AB61"/>
  </rcc>
  <rcc rId="3861" sId="1">
    <oc r="AC61">
      <f>AC62</f>
    </oc>
    <nc r="AC61"/>
  </rcc>
  <rcc rId="3862" sId="1">
    <oc r="AD61">
      <f>AD62</f>
    </oc>
    <nc r="AD61"/>
  </rcc>
  <rcc rId="3863" sId="1">
    <oc r="AE61">
      <f>AE62</f>
    </oc>
    <nc r="AE61"/>
  </rcc>
  <rcc rId="3864" sId="1">
    <oc r="AF61">
      <f>AF62</f>
    </oc>
    <nc r="AF61"/>
  </rcc>
  <rcc rId="3865" sId="1">
    <oc r="AG61">
      <f>AG62</f>
    </oc>
    <nc r="AG61"/>
  </rcc>
  <rcc rId="3866" sId="1">
    <oc r="C62" t="inlineStr">
      <is>
        <t>бюджет города Когалыма</t>
      </is>
    </oc>
    <nc r="C62"/>
  </rcc>
  <rcc rId="3867" sId="1">
    <oc r="D62">
      <f>SUM(J62,L62,N62,P62,R62,T62,V62,X62,Z62,AB62,AD62,AF62)</f>
    </oc>
    <nc r="D62"/>
  </rcc>
  <rcc rId="3868" sId="1">
    <oc r="E62">
      <f>J62+L62+N62+P62</f>
    </oc>
    <nc r="E62"/>
  </rcc>
  <rcc rId="3869" sId="1">
    <oc r="F62">
      <f>G62</f>
    </oc>
    <nc r="F62"/>
  </rcc>
  <rcc rId="3870" sId="1">
    <oc r="G62">
      <f>SUM(K62,M62,O62,Q62,S62,U62,W62,Y62,AA62,AC62,AE62,AG62)</f>
    </oc>
    <nc r="G62"/>
  </rcc>
  <rcc rId="3871" sId="1">
    <oc r="H62">
      <f>IFERROR(G62/D62*100,0)</f>
    </oc>
    <nc r="H62"/>
  </rcc>
  <rcc rId="3872" sId="1">
    <oc r="I62">
      <f>IFERROR(G62/E62*100,0)</f>
    </oc>
    <nc r="I62"/>
  </rcc>
  <rcc rId="3873" sId="1" numFmtId="4">
    <oc r="J62">
      <v>0</v>
    </oc>
    <nc r="J62"/>
  </rcc>
  <rcc rId="3874" sId="1" numFmtId="4">
    <oc r="K62">
      <v>0</v>
    </oc>
    <nc r="K62"/>
  </rcc>
  <rcc rId="3875" sId="1" numFmtId="4">
    <oc r="L62">
      <v>0</v>
    </oc>
    <nc r="L62"/>
  </rcc>
  <rcc rId="3876" sId="1" numFmtId="4">
    <oc r="M62">
      <v>0</v>
    </oc>
    <nc r="M62"/>
  </rcc>
  <rcc rId="3877" sId="1">
    <oc r="N62">
      <f>350+174</f>
    </oc>
    <nc r="N62"/>
  </rcc>
  <rcc rId="3878" sId="1" numFmtId="4">
    <oc r="O62">
      <v>399</v>
    </oc>
    <nc r="O62"/>
  </rcc>
  <rcc rId="3879" sId="1" numFmtId="4">
    <oc r="P62">
      <v>189</v>
    </oc>
    <nc r="P62"/>
  </rcc>
  <rcc rId="3880" sId="1" numFmtId="4">
    <oc r="Q62">
      <v>40</v>
    </oc>
    <nc r="Q62"/>
  </rcc>
  <rcc rId="3881" sId="1" numFmtId="4">
    <oc r="R62">
      <v>0</v>
    </oc>
    <nc r="R62"/>
  </rcc>
  <rcc rId="3882" sId="1" numFmtId="4">
    <oc r="S62">
      <v>0</v>
    </oc>
    <nc r="S62"/>
  </rcc>
  <rcc rId="3883" sId="1" numFmtId="4">
    <oc r="T62">
      <v>0</v>
    </oc>
    <nc r="T62"/>
  </rcc>
  <rcc rId="3884" sId="1" numFmtId="4">
    <oc r="U62">
      <v>0</v>
    </oc>
    <nc r="U62"/>
  </rcc>
  <rcc rId="3885" sId="1">
    <oc r="V62">
      <f>240-174</f>
    </oc>
    <nc r="V62"/>
  </rcc>
  <rcc rId="3886" sId="1" numFmtId="4">
    <oc r="W62">
      <v>0</v>
    </oc>
    <nc r="W62"/>
  </rcc>
  <rcc rId="3887" sId="1" numFmtId="4">
    <oc r="X62">
      <v>0</v>
    </oc>
    <nc r="X62"/>
  </rcc>
  <rcc rId="3888" sId="1" numFmtId="4">
    <oc r="Y62">
      <v>0</v>
    </oc>
    <nc r="Y62"/>
  </rcc>
  <rcc rId="3889" sId="1" numFmtId="4">
    <oc r="Z62">
      <v>0</v>
    </oc>
    <nc r="Z62"/>
  </rcc>
  <rcc rId="3890" sId="1" numFmtId="4">
    <oc r="AA62">
      <v>0</v>
    </oc>
    <nc r="AA62"/>
  </rcc>
  <rcc rId="3891" sId="1" numFmtId="4">
    <oc r="AB62">
      <v>0</v>
    </oc>
    <nc r="AB62"/>
  </rcc>
  <rcc rId="3892" sId="1" numFmtId="4">
    <oc r="AC62">
      <v>0</v>
    </oc>
    <nc r="AC62"/>
  </rcc>
  <rcc rId="3893" sId="1" numFmtId="4">
    <oc r="AD62">
      <v>0</v>
    </oc>
    <nc r="AD62"/>
  </rcc>
  <rcc rId="3894" sId="1" numFmtId="4">
    <oc r="AE62">
      <v>0</v>
    </oc>
    <nc r="AE62"/>
  </rcc>
  <rcc rId="3895" sId="1" numFmtId="4">
    <oc r="AF62">
      <v>125</v>
    </oc>
    <nc r="AF62"/>
  </rcc>
  <rcc rId="3896" sId="1" numFmtId="4">
    <oc r="AG62">
      <v>0</v>
    </oc>
    <nc r="AG62"/>
  </rcc>
  <rcc rId="3897" sId="1">
    <oc r="B63" t="inlineStr">
      <is>
        <t>1.2/ 1.2.4.Поддержка студентов педагогических вузов</t>
      </is>
    </oc>
    <nc r="B63"/>
  </rcc>
  <rcc rId="3898" sId="1">
    <oc r="C63" t="inlineStr">
      <is>
        <t>Всего</t>
      </is>
    </oc>
    <nc r="C63"/>
  </rcc>
  <rcc rId="3899" sId="1">
    <oc r="D63">
      <f>D64</f>
    </oc>
    <nc r="D63"/>
  </rcc>
  <rcc rId="3900" sId="1">
    <oc r="E63">
      <f>E64</f>
    </oc>
    <nc r="E63"/>
  </rcc>
  <rcc rId="3901" sId="1">
    <oc r="F63">
      <f>G63</f>
    </oc>
    <nc r="F63"/>
  </rcc>
  <rcc rId="3902" sId="1">
    <oc r="G63">
      <f>G64</f>
    </oc>
    <nc r="G63"/>
  </rcc>
  <rcc rId="3903" sId="1">
    <oc r="H63">
      <f>IFERROR(G63/D63*100,0)</f>
    </oc>
    <nc r="H63"/>
  </rcc>
  <rcc rId="3904" sId="1">
    <oc r="I63">
      <f>IFERROR(G63/E63*100,0)</f>
    </oc>
    <nc r="I63"/>
  </rcc>
  <rcc rId="3905" sId="1">
    <oc r="J63">
      <f>J64</f>
    </oc>
    <nc r="J63"/>
  </rcc>
  <rcc rId="3906" sId="1">
    <oc r="K63">
      <f>K64</f>
    </oc>
    <nc r="K63"/>
  </rcc>
  <rcc rId="3907" sId="1">
    <oc r="L63">
      <f>L64</f>
    </oc>
    <nc r="L63"/>
  </rcc>
  <rcc rId="3908" sId="1">
    <oc r="M63">
      <f>M64</f>
    </oc>
    <nc r="M63"/>
  </rcc>
  <rcc rId="3909" sId="1">
    <oc r="N63">
      <f>N64</f>
    </oc>
    <nc r="N63"/>
  </rcc>
  <rcc rId="3910" sId="1">
    <oc r="O63">
      <f>O64</f>
    </oc>
    <nc r="O63"/>
  </rcc>
  <rcc rId="3911" sId="1">
    <oc r="P63">
      <f>P64</f>
    </oc>
    <nc r="P63"/>
  </rcc>
  <rcc rId="3912" sId="1">
    <oc r="Q63">
      <f>Q64</f>
    </oc>
    <nc r="Q63"/>
  </rcc>
  <rcc rId="3913" sId="1">
    <oc r="R63">
      <f>R64</f>
    </oc>
    <nc r="R63"/>
  </rcc>
  <rcc rId="3914" sId="1">
    <oc r="S63">
      <f>S64</f>
    </oc>
    <nc r="S63"/>
  </rcc>
  <rcc rId="3915" sId="1">
    <oc r="T63">
      <f>T64</f>
    </oc>
    <nc r="T63"/>
  </rcc>
  <rcc rId="3916" sId="1">
    <oc r="U63">
      <f>U64</f>
    </oc>
    <nc r="U63"/>
  </rcc>
  <rcc rId="3917" sId="1">
    <oc r="V63">
      <f>V64</f>
    </oc>
    <nc r="V63"/>
  </rcc>
  <rcc rId="3918" sId="1">
    <oc r="W63">
      <f>W64</f>
    </oc>
    <nc r="W63"/>
  </rcc>
  <rcc rId="3919" sId="1">
    <oc r="X63">
      <f>X64</f>
    </oc>
    <nc r="X63"/>
  </rcc>
  <rcc rId="3920" sId="1">
    <oc r="Y63">
      <f>Y64</f>
    </oc>
    <nc r="Y63"/>
  </rcc>
  <rcc rId="3921" sId="1">
    <oc r="Z63">
      <f>Z64</f>
    </oc>
    <nc r="Z63"/>
  </rcc>
  <rcc rId="3922" sId="1">
    <oc r="AA63">
      <f>AA64</f>
    </oc>
    <nc r="AA63"/>
  </rcc>
  <rcc rId="3923" sId="1">
    <oc r="AB63">
      <f>AB64</f>
    </oc>
    <nc r="AB63"/>
  </rcc>
  <rcc rId="3924" sId="1">
    <oc r="AC63">
      <f>AC64</f>
    </oc>
    <nc r="AC63"/>
  </rcc>
  <rcc rId="3925" sId="1">
    <oc r="AD63">
      <f>AD64</f>
    </oc>
    <nc r="AD63"/>
  </rcc>
  <rcc rId="3926" sId="1">
    <oc r="AE63">
      <f>AE64</f>
    </oc>
    <nc r="AE63"/>
  </rcc>
  <rcc rId="3927" sId="1">
    <oc r="AF63">
      <f>AF64</f>
    </oc>
    <nc r="AF63"/>
  </rcc>
  <rcc rId="3928" sId="1">
    <oc r="AG63">
      <f>AG64</f>
    </oc>
    <nc r="AG63"/>
  </rcc>
  <rcc rId="3929" sId="1">
    <oc r="C64" t="inlineStr">
      <is>
        <t>бюджет города Когалыма</t>
      </is>
    </oc>
    <nc r="C64"/>
  </rcc>
  <rcc rId="3930" sId="1">
    <oc r="D64">
      <f>SUM(J64,L64,N64,P64,R64,T64,V64,X64,Z64,AB64,AD64,AF64)</f>
    </oc>
    <nc r="D64"/>
  </rcc>
  <rcc rId="3931" sId="1">
    <oc r="E64">
      <f>J64+L64+N64+P64</f>
    </oc>
    <nc r="E64"/>
  </rcc>
  <rcc rId="3932" sId="1">
    <oc r="F64">
      <f>G64</f>
    </oc>
    <nc r="F64"/>
  </rcc>
  <rcc rId="3933" sId="1">
    <oc r="G64">
      <f>SUM(K64,M64,O64,Q64,S64,U64,W64,Y64,AA64,AC64,AE64,AG64)</f>
    </oc>
    <nc r="G64"/>
  </rcc>
  <rcc rId="3934" sId="1">
    <oc r="H64">
      <f>IFERROR(G64/D64*100,0)</f>
    </oc>
    <nc r="H64"/>
  </rcc>
  <rcc rId="3935" sId="1">
    <oc r="I64">
      <f>IFERROR(G64/E64*100,0)</f>
    </oc>
    <nc r="I64"/>
  </rcc>
  <rcc rId="3936" sId="1" numFmtId="4">
    <oc r="J64">
      <v>27.14</v>
    </oc>
    <nc r="J64"/>
  </rcc>
  <rcc rId="3937" sId="1" numFmtId="4">
    <oc r="K64">
      <v>0</v>
    </oc>
    <nc r="K64"/>
  </rcc>
  <rcc rId="3938" sId="1" numFmtId="4">
    <oc r="L64">
      <v>0</v>
    </oc>
    <nc r="L64"/>
  </rcc>
  <rcc rId="3939" sId="1" numFmtId="4">
    <oc r="M64">
      <v>27.14</v>
    </oc>
    <nc r="M64"/>
  </rcc>
  <rcc rId="3940" sId="1" numFmtId="4">
    <oc r="N64">
      <v>18.09</v>
    </oc>
    <nc r="N64"/>
  </rcc>
  <rcc rId="3941" sId="1" numFmtId="4">
    <oc r="O64">
      <v>18.09</v>
    </oc>
    <nc r="O64"/>
  </rcc>
  <rcc rId="3942" sId="1" numFmtId="4">
    <oc r="P64">
      <v>18.09</v>
    </oc>
    <nc r="P64"/>
  </rcc>
  <rcc rId="3943" sId="1" numFmtId="4">
    <oc r="Q64">
      <v>18.09</v>
    </oc>
    <nc r="Q64"/>
  </rcc>
  <rcc rId="3944" sId="1" numFmtId="4">
    <oc r="R64">
      <v>0</v>
    </oc>
    <nc r="R64"/>
  </rcc>
  <rcc rId="3945" sId="1" numFmtId="4">
    <oc r="S64">
      <v>0</v>
    </oc>
    <nc r="S64"/>
  </rcc>
  <rcc rId="3946" sId="1" numFmtId="4">
    <oc r="T64">
      <v>0</v>
    </oc>
    <nc r="T64"/>
  </rcc>
  <rcc rId="3947" sId="1" numFmtId="4">
    <oc r="U64">
      <v>0</v>
    </oc>
    <nc r="U64"/>
  </rcc>
  <rcc rId="3948" sId="1">
    <oc r="V64">
      <f>45-18.09</f>
    </oc>
    <nc r="V64"/>
  </rcc>
  <rcc rId="3949" sId="1" numFmtId="4">
    <oc r="W64">
      <v>0</v>
    </oc>
    <nc r="W64"/>
  </rcc>
  <rcc rId="3950" sId="1">
    <oc r="X64">
      <f>45-18.09</f>
    </oc>
    <nc r="X64"/>
  </rcc>
  <rcc rId="3951" sId="1" numFmtId="4">
    <oc r="Y64">
      <v>0</v>
    </oc>
    <nc r="Y64"/>
  </rcc>
  <rcc rId="3952" sId="1" numFmtId="4">
    <oc r="Z64">
      <v>0</v>
    </oc>
    <nc r="Z64"/>
  </rcc>
  <rcc rId="3953" sId="1" numFmtId="4">
    <oc r="AA64">
      <v>0</v>
    </oc>
    <nc r="AA64"/>
  </rcc>
  <rcc rId="3954" sId="1" numFmtId="4">
    <oc r="AB64">
      <v>45</v>
    </oc>
    <nc r="AB64"/>
  </rcc>
  <rcc rId="3955" sId="1" numFmtId="4">
    <oc r="AC64">
      <v>0</v>
    </oc>
    <nc r="AC64"/>
  </rcc>
  <rcc rId="3956" sId="1" numFmtId="4">
    <oc r="AD64">
      <v>0</v>
    </oc>
    <nc r="AD64"/>
  </rcc>
  <rcc rId="3957" sId="1" numFmtId="4">
    <oc r="AE64">
      <v>0</v>
    </oc>
    <nc r="AE64"/>
  </rcc>
  <rcc rId="3958" sId="1" numFmtId="4">
    <oc r="AF64">
      <v>440.16</v>
    </oc>
    <nc r="AF64"/>
  </rcc>
  <rcc rId="3959" sId="1" numFmtId="4">
    <oc r="AG64">
      <v>0</v>
    </oc>
    <nc r="AG64"/>
  </rcc>
  <rcc rId="3960" sId="1">
    <oc r="B65" t="inlineStr">
      <is>
        <t xml:space="preserve">1.3. Обеспечение обучающихся, получающих образование в муниципальных образовательных организациях горячим питанием </t>
      </is>
    </oc>
    <nc r="B65"/>
  </rcc>
  <rcc rId="3961" sId="1">
    <oc r="C65" t="inlineStr">
      <is>
        <t>Всего</t>
      </is>
    </oc>
    <nc r="C65"/>
  </rcc>
  <rcc rId="3962" sId="1">
    <oc r="D65">
      <f>D68+D67+D66</f>
    </oc>
    <nc r="D65"/>
  </rcc>
  <rcc rId="3963" sId="1">
    <oc r="E65">
      <f>E68+E67+E66</f>
    </oc>
    <nc r="E65"/>
  </rcc>
  <rcc rId="3964" sId="1">
    <oc r="F65">
      <f>F68+F67+F66</f>
    </oc>
    <nc r="F65"/>
  </rcc>
  <rcc rId="3965" sId="1">
    <oc r="G65">
      <f>G68+G67+G66</f>
    </oc>
    <nc r="G65"/>
  </rcc>
  <rcc rId="3966" sId="1">
    <oc r="H65">
      <f>IFERROR(G65/D65*100,0)</f>
    </oc>
    <nc r="H65"/>
  </rcc>
  <rcc rId="3967" sId="1">
    <oc r="I65">
      <f>IFERROR(G65/E65*100,0)</f>
    </oc>
    <nc r="I65"/>
  </rcc>
  <rcc rId="3968" sId="1">
    <oc r="J65">
      <f>J68+J67+J66</f>
    </oc>
    <nc r="J65"/>
  </rcc>
  <rcc rId="3969" sId="1">
    <oc r="K65">
      <f>K68+K67+K66</f>
    </oc>
    <nc r="K65"/>
  </rcc>
  <rcc rId="3970" sId="1">
    <oc r="L65">
      <f>L68+L67+L66</f>
    </oc>
    <nc r="L65"/>
  </rcc>
  <rcc rId="3971" sId="1">
    <oc r="M65">
      <f>M68+M67+M66</f>
    </oc>
    <nc r="M65"/>
  </rcc>
  <rcc rId="3972" sId="1">
    <oc r="N65">
      <f>N68+N67+N66</f>
    </oc>
    <nc r="N65"/>
  </rcc>
  <rcc rId="3973" sId="1">
    <oc r="O65">
      <f>O68+O67+O66</f>
    </oc>
    <nc r="O65"/>
  </rcc>
  <rcc rId="3974" sId="1">
    <oc r="P65">
      <f>P68+P67+P66</f>
    </oc>
    <nc r="P65"/>
  </rcc>
  <rcc rId="3975" sId="1">
    <oc r="Q65">
      <f>Q68+Q67+Q66</f>
    </oc>
    <nc r="Q65"/>
  </rcc>
  <rcc rId="3976" sId="1">
    <oc r="R65">
      <f>R68+R67+R66</f>
    </oc>
    <nc r="R65"/>
  </rcc>
  <rcc rId="3977" sId="1">
    <oc r="S65">
      <f>S68+S67+S66</f>
    </oc>
    <nc r="S65"/>
  </rcc>
  <rcc rId="3978" sId="1">
    <oc r="T65">
      <f>T68+T67+T66</f>
    </oc>
    <nc r="T65"/>
  </rcc>
  <rcc rId="3979" sId="1">
    <oc r="U65">
      <f>U68+U67+U66</f>
    </oc>
    <nc r="U65"/>
  </rcc>
  <rcc rId="3980" sId="1">
    <oc r="V65">
      <f>V68+V67+V66</f>
    </oc>
    <nc r="V65"/>
  </rcc>
  <rcc rId="3981" sId="1">
    <oc r="W65">
      <f>W68+W67+W66</f>
    </oc>
    <nc r="W65"/>
  </rcc>
  <rcc rId="3982" sId="1">
    <oc r="X65">
      <f>X68+X67+X66</f>
    </oc>
    <nc r="X65"/>
  </rcc>
  <rcc rId="3983" sId="1">
    <oc r="Y65">
      <f>Y68+Y67+Y66</f>
    </oc>
    <nc r="Y65"/>
  </rcc>
  <rcc rId="3984" sId="1">
    <oc r="Z65">
      <f>Z68+Z67+Z66</f>
    </oc>
    <nc r="Z65"/>
  </rcc>
  <rcc rId="3985" sId="1">
    <oc r="AA65">
      <f>AA68+AA67+AA66</f>
    </oc>
    <nc r="AA65"/>
  </rcc>
  <rcc rId="3986" sId="1">
    <oc r="AB65">
      <f>AB68+AB67+AB66</f>
    </oc>
    <nc r="AB65"/>
  </rcc>
  <rcc rId="3987" sId="1">
    <oc r="AC65">
      <f>AC68+AC67+AC66</f>
    </oc>
    <nc r="AC65"/>
  </rcc>
  <rcc rId="3988" sId="1">
    <oc r="AD65">
      <f>AD68+AD67+AD66</f>
    </oc>
    <nc r="AD65"/>
  </rcc>
  <rcc rId="3989" sId="1">
    <oc r="AE65">
      <f>AE68+AE67+AE66</f>
    </oc>
    <nc r="AE65"/>
  </rcc>
  <rcc rId="3990" sId="1">
    <oc r="AF65">
      <f>AF68+AF67+AF66</f>
    </oc>
    <nc r="AF65"/>
  </rcc>
  <rcc rId="3991" sId="1">
    <oc r="AG65">
      <f>AG68+AG67+AG66</f>
    </oc>
    <nc r="AG65"/>
  </rcc>
  <rcc rId="3992" sId="1">
    <oc r="C66" t="inlineStr">
      <is>
        <t>федеральный бюджет</t>
      </is>
    </oc>
    <nc r="C66"/>
  </rcc>
  <rcc rId="3993" sId="1">
    <oc r="D66">
      <f>SUM(J66,L66,N66,P66,R66,T66,V66,X66,Z66,AB66,AD66,AF66)</f>
    </oc>
    <nc r="D66"/>
  </rcc>
  <rcc rId="3994" sId="1">
    <oc r="E66">
      <f>J66+L66+N66+P66</f>
    </oc>
    <nc r="E66"/>
  </rcc>
  <rcc rId="3995" sId="1">
    <oc r="F66">
      <f>G66</f>
    </oc>
    <nc r="F66"/>
  </rcc>
  <rcc rId="3996" sId="1">
    <oc r="G66">
      <f>SUM(K66,M66,O66,Q66,S66,U66,W66,Y66,AA66,AC66,AE66,AG66)</f>
    </oc>
    <nc r="G66"/>
  </rcc>
  <rcc rId="3997" sId="1">
    <oc r="H66">
      <f>IFERROR(G66/D66*100,0)</f>
    </oc>
    <nc r="H66"/>
  </rcc>
  <rcc rId="3998" sId="1">
    <oc r="I66">
      <f>IFERROR(G66/E66*100,0)</f>
    </oc>
    <nc r="I66"/>
  </rcc>
  <rcc rId="3999" sId="1" numFmtId="4">
    <oc r="K66">
      <v>0</v>
    </oc>
    <nc r="K66"/>
  </rcc>
  <rcc rId="4000" sId="1" numFmtId="4">
    <oc r="L66">
      <v>2950.25</v>
    </oc>
    <nc r="L66"/>
  </rcc>
  <rcc rId="4001" sId="1" numFmtId="4">
    <oc r="M66">
      <v>2950.25</v>
    </oc>
    <nc r="M66"/>
  </rcc>
  <rcc rId="4002" sId="1" numFmtId="4">
    <oc r="N66">
      <v>2582.19</v>
    </oc>
    <nc r="N66"/>
  </rcc>
  <rcc rId="4003" sId="1" numFmtId="4">
    <oc r="O66">
      <v>2582.19</v>
    </oc>
    <nc r="O66"/>
  </rcc>
  <rcc rId="4004" sId="1" numFmtId="4">
    <oc r="P66">
      <v>2701.1570000000002</v>
    </oc>
    <nc r="P66"/>
  </rcc>
  <rcc rId="4005" sId="1" numFmtId="4">
    <oc r="Q66">
      <v>2189.46</v>
    </oc>
    <nc r="Q66"/>
  </rcc>
  <rcc rId="4006" sId="1" numFmtId="4">
    <oc r="R66">
      <v>2562.4679999999998</v>
    </oc>
    <nc r="R66"/>
  </rcc>
  <rcc rId="4007" sId="1" numFmtId="4">
    <oc r="S66">
      <v>0</v>
    </oc>
    <nc r="S66"/>
  </rcc>
  <rcc rId="4008" sId="1">
    <oc r="T66">
      <f>1882.74+1346.155</f>
    </oc>
    <nc r="T66"/>
  </rcc>
  <rcc rId="4009" sId="1" numFmtId="4">
    <oc r="U66">
      <v>0</v>
    </oc>
    <nc r="U66"/>
  </rcc>
  <rcc rId="4010" sId="1" numFmtId="4">
    <oc r="V66">
      <v>0</v>
    </oc>
    <nc r="V66"/>
  </rcc>
  <rcc rId="4011" sId="1" numFmtId="4">
    <oc r="W66">
      <v>0</v>
    </oc>
    <nc r="W66"/>
  </rcc>
  <rcc rId="4012" sId="1" numFmtId="4">
    <oc r="X66">
      <v>0</v>
    </oc>
    <nc r="X66"/>
  </rcc>
  <rcc rId="4013" sId="1" numFmtId="4">
    <oc r="Y66">
      <v>0</v>
    </oc>
    <nc r="Y66"/>
  </rcc>
  <rcc rId="4014" sId="1" numFmtId="4">
    <oc r="Z66">
      <v>1758.44</v>
    </oc>
    <nc r="Z66"/>
  </rcc>
  <rcc rId="4015" sId="1" numFmtId="4">
    <oc r="AA66">
      <v>0</v>
    </oc>
    <nc r="AA66"/>
  </rcc>
  <rcc rId="4016" sId="1" numFmtId="4">
    <oc r="AB66">
      <v>3055.9409999999998</v>
    </oc>
    <nc r="AB66"/>
  </rcc>
  <rcc rId="4017" sId="1" numFmtId="4">
    <oc r="AC66">
      <v>0</v>
    </oc>
    <nc r="AC66"/>
  </rcc>
  <rcc rId="4018" sId="1" numFmtId="4">
    <oc r="AD66">
      <v>2831.2150000000001</v>
    </oc>
    <nc r="AD66"/>
  </rcc>
  <rcc rId="4019" sId="1" numFmtId="4">
    <oc r="AE66">
      <v>0</v>
    </oc>
    <nc r="AE66"/>
  </rcc>
  <rcc rId="4020" sId="1" numFmtId="4">
    <oc r="AF66">
      <v>2688.741</v>
    </oc>
    <nc r="AF66"/>
  </rcc>
  <rcc rId="4021" sId="1" numFmtId="4">
    <oc r="AG66">
      <v>0</v>
    </oc>
    <nc r="AG66"/>
  </rcc>
  <rcc rId="4022" sId="1">
    <oc r="C67" t="inlineStr">
      <is>
        <t>бюджет автономного округа</t>
      </is>
    </oc>
    <nc r="C67"/>
  </rcc>
  <rcc rId="4023" sId="1">
    <oc r="D67">
      <f>SUM(J67,L67,N67,P67,R67,T67,V67,X67,Z67,AB67,AD67,AF67)</f>
    </oc>
    <nc r="D67"/>
  </rcc>
  <rcc rId="4024" sId="1">
    <oc r="E67">
      <f>J67+L67+N67+P67</f>
    </oc>
    <nc r="E67"/>
  </rcc>
  <rcc rId="4025" sId="1">
    <oc r="F67">
      <f>G67</f>
    </oc>
    <nc r="F67"/>
  </rcc>
  <rcc rId="4026" sId="1">
    <oc r="G67">
      <f>SUM(K67,M67,O67,Q67,S67,U67,W67,Y67,AA67,AC67,AE67,AG67)</f>
    </oc>
    <nc r="G67"/>
  </rcc>
  <rcc rId="4027" sId="1">
    <oc r="H67">
      <f>IFERROR(G67/D67*100,0)</f>
    </oc>
    <nc r="H67"/>
  </rcc>
  <rcc rId="4028" sId="1">
    <oc r="I67">
      <f>IFERROR(G67/E67*100,0)</f>
    </oc>
    <nc r="I67"/>
  </rcc>
  <rcc rId="4029" sId="1" numFmtId="4">
    <oc r="J67">
      <v>10826.804</v>
    </oc>
    <nc r="J67"/>
  </rcc>
  <rcc rId="4030" sId="1" numFmtId="4">
    <oc r="K67">
      <v>5045.0659999999998</v>
    </oc>
    <nc r="K67"/>
  </rcc>
  <rcc rId="4031" sId="1" numFmtId="4">
    <oc r="L67">
      <v>23970.313999999998</v>
    </oc>
    <nc r="L67"/>
  </rcc>
  <rcc rId="4032" sId="1" numFmtId="4">
    <oc r="M67">
      <v>26319.394</v>
    </oc>
    <nc r="M67"/>
  </rcc>
  <rcc rId="4033" sId="1">
    <oc r="N67">
      <f>5000+23329.435</f>
    </oc>
    <nc r="N67"/>
  </rcc>
  <rcc rId="4034" sId="1" numFmtId="4">
    <oc r="O67">
      <v>31364.46</v>
    </oc>
    <nc r="O67"/>
  </rcc>
  <rcc rId="4035" sId="1" numFmtId="4">
    <oc r="P67">
      <v>20247.016</v>
    </oc>
    <nc r="P67"/>
  </rcc>
  <rcc rId="4036" sId="1" numFmtId="4">
    <oc r="Q67">
      <v>13781.52</v>
    </oc>
    <nc r="Q67"/>
  </rcc>
  <rcc rId="4037" sId="1" numFmtId="4">
    <oc r="R67">
      <v>20800.191999999999</v>
    </oc>
    <nc r="R67"/>
  </rcc>
  <rcc rId="4038" sId="1" numFmtId="4">
    <oc r="S67">
      <v>0</v>
    </oc>
    <nc r="S67"/>
  </rcc>
  <rcc rId="4039" sId="1">
    <oc r="T67">
      <f>11518.371-5000</f>
    </oc>
    <nc r="T67"/>
  </rcc>
  <rcc rId="4040" sId="1" numFmtId="4">
    <oc r="U67">
      <v>0</v>
    </oc>
    <nc r="U67"/>
  </rcc>
  <rcc rId="4041" sId="1" numFmtId="4">
    <oc r="V67">
      <v>0</v>
    </oc>
    <nc r="V67"/>
  </rcc>
  <rcc rId="4042" sId="1" numFmtId="4">
    <oc r="W67">
      <v>0</v>
    </oc>
    <nc r="W67"/>
  </rcc>
  <rcc rId="4043" sId="1" numFmtId="4">
    <oc r="X67">
      <v>0</v>
    </oc>
    <nc r="X67"/>
  </rcc>
  <rcc rId="4044" sId="1" numFmtId="4">
    <oc r="Y67">
      <v>0</v>
    </oc>
    <nc r="Y67"/>
  </rcc>
  <rcc rId="4045" sId="1" numFmtId="4">
    <oc r="Z67">
      <v>11748.971</v>
    </oc>
    <nc r="Z67"/>
  </rcc>
  <rcc rId="4046" sId="1" numFmtId="4">
    <oc r="AA67">
      <v>0</v>
    </oc>
    <nc r="AA67"/>
  </rcc>
  <rcc rId="4047" sId="1" numFmtId="4">
    <oc r="AB67">
      <v>20744.464</v>
    </oc>
    <nc r="AB67"/>
  </rcc>
  <rcc rId="4048" sId="1" numFmtId="4">
    <oc r="AC67">
      <v>0</v>
    </oc>
    <nc r="AC67"/>
  </rcc>
  <rcc rId="4049" sId="1" numFmtId="4">
    <oc r="AD67">
      <v>20038.042000000001</v>
    </oc>
    <nc r="AD67"/>
  </rcc>
  <rcc rId="4050" sId="1" numFmtId="4">
    <oc r="AE67">
      <v>0</v>
    </oc>
    <nc r="AE67"/>
  </rcc>
  <rcc rId="4051" sId="1" numFmtId="4">
    <oc r="AF67">
      <v>15226.09</v>
    </oc>
    <nc r="AF67"/>
  </rcc>
  <rcc rId="4052" sId="1" numFmtId="4">
    <oc r="AG67">
      <v>0</v>
    </oc>
    <nc r="AG67"/>
  </rcc>
  <rcc rId="4053" sId="1">
    <oc r="C68" t="inlineStr">
      <is>
        <t>бюджет города Когалыма</t>
      </is>
    </oc>
    <nc r="C68"/>
  </rcc>
  <rcc rId="4054" sId="1">
    <oc r="D68">
      <f>SUM(J68,L68,N68,P68,R68,T68,V68,X68,Z68,AB68,AD68,AF68)</f>
    </oc>
    <nc r="D68"/>
  </rcc>
  <rcc rId="4055" sId="1">
    <oc r="E68">
      <f>J68+L68+N68+P68</f>
    </oc>
    <nc r="E68"/>
  </rcc>
  <rcc rId="4056" sId="1">
    <oc r="F68">
      <f>G68</f>
    </oc>
    <nc r="F68"/>
  </rcc>
  <rcc rId="4057" sId="1">
    <oc r="G68">
      <f>SUM(K68,M68,O68,Q68,S68,U68,W68,Y68,AA68,AC68,AE68,AG68)</f>
    </oc>
    <nc r="G68"/>
  </rcc>
  <rcc rId="4058" sId="1">
    <oc r="H68">
      <f>IFERROR(G68/D68*100,0)</f>
    </oc>
    <nc r="H68"/>
  </rcc>
  <rcc rId="4059" sId="1">
    <oc r="I68">
      <f>IFERROR(G68/E68*100,0)</f>
    </oc>
    <nc r="I68"/>
  </rcc>
  <rcc rId="4060" sId="1" numFmtId="4">
    <oc r="J68">
      <v>2668.942</v>
    </oc>
    <nc r="J68"/>
  </rcc>
  <rcc rId="4061" sId="1" numFmtId="4">
    <oc r="K68">
      <v>1922.2660000000001</v>
    </oc>
    <nc r="K68"/>
  </rcc>
  <rcc rId="4062" sId="1" numFmtId="4">
    <oc r="L68">
      <v>4923.8860000000004</v>
    </oc>
    <nc r="L68"/>
  </rcc>
  <rcc rId="4063" sId="1" numFmtId="4">
    <oc r="M68">
      <v>4846.0200000000004</v>
    </oc>
    <nc r="M68"/>
  </rcc>
  <rcc rId="4064" sId="1">
    <oc r="N68">
      <f>4459.913-1036.75</f>
    </oc>
    <nc r="N68"/>
  </rcc>
  <rcc rId="4065" sId="1" numFmtId="4">
    <oc r="O68">
      <v>4247.7</v>
    </oc>
    <nc r="O68"/>
  </rcc>
  <rcc rId="4066" sId="1" numFmtId="4">
    <oc r="P68">
      <v>4190.04</v>
    </oc>
    <nc r="P68"/>
  </rcc>
  <rcc rId="4067" sId="1" numFmtId="4">
    <oc r="Q68">
      <v>3898.23</v>
    </oc>
    <nc r="Q68"/>
  </rcc>
  <rcc rId="4068" sId="1" numFmtId="4">
    <oc r="R68">
      <v>4065.105</v>
    </oc>
    <nc r="R68"/>
  </rcc>
  <rcc rId="4069" sId="1" numFmtId="4">
    <oc r="S68">
      <v>0</v>
    </oc>
    <nc r="S68"/>
  </rcc>
  <rcc rId="4070" sId="1">
    <oc r="T68">
      <f>2353.288-1036.75</f>
    </oc>
    <nc r="T68"/>
  </rcc>
  <rcc rId="4071" sId="1" numFmtId="4">
    <oc r="U68">
      <v>0</v>
    </oc>
    <nc r="U68"/>
  </rcc>
  <rcc rId="4072" sId="1" numFmtId="4">
    <oc r="V68">
      <v>0</v>
    </oc>
    <nc r="V68"/>
  </rcc>
  <rcc rId="4073" sId="1" numFmtId="4">
    <oc r="W68">
      <v>0</v>
    </oc>
    <nc r="W68"/>
  </rcc>
  <rcc rId="4074" sId="1" numFmtId="4">
    <oc r="X68">
      <v>0</v>
    </oc>
    <nc r="X68"/>
  </rcc>
  <rcc rId="4075" sId="1" numFmtId="4">
    <oc r="Y68">
      <v>0</v>
    </oc>
    <nc r="Y68"/>
  </rcc>
  <rcc rId="4076" sId="1" numFmtId="4">
    <oc r="Z68">
      <v>2834.835</v>
    </oc>
    <nc r="Z68"/>
  </rcc>
  <rcc rId="4077" sId="1" numFmtId="4">
    <oc r="AA68">
      <v>0</v>
    </oc>
    <nc r="AA68"/>
  </rcc>
  <rcc rId="4078" sId="1" numFmtId="4">
    <oc r="AB68">
      <v>4507.2309999999998</v>
    </oc>
    <nc r="AB68"/>
  </rcc>
  <rcc rId="4079" sId="1" numFmtId="4">
    <oc r="AC68">
      <v>0</v>
    </oc>
    <nc r="AC68"/>
  </rcc>
  <rcc rId="4080" sId="1" numFmtId="4">
    <oc r="AD68">
      <v>4158.5140000000001</v>
    </oc>
    <nc r="AD68"/>
  </rcc>
  <rcc rId="4081" sId="1" numFmtId="4">
    <oc r="AE68">
      <v>0</v>
    </oc>
    <nc r="AE68"/>
  </rcc>
  <rcc rId="4082" sId="1">
    <oc r="AF68">
      <f>2073.5+3951.543</f>
    </oc>
    <nc r="AF68"/>
  </rcc>
  <rcc rId="4083" sId="1" numFmtId="4">
    <oc r="AG68">
      <v>0</v>
    </oc>
    <nc r="AG68"/>
  </rcc>
  <rcc rId="4084" sId="1">
    <oc r="B69" t="inlineStr">
      <is>
        <t>Направление (подпрограмма) «Организация дополнительного образования, воспитания, отдыха и оздоровления детей»</t>
      </is>
    </oc>
    <nc r="B69"/>
  </rcc>
  <rcc rId="4085" sId="1">
    <oc r="A70" t="inlineStr">
      <is>
        <t xml:space="preserve"> 2.1</t>
      </is>
    </oc>
    <nc r="A70"/>
  </rcc>
  <rcc rId="4086" sId="1">
    <oc r="B70" t="inlineStr">
      <is>
        <t>Комплекс процессных мероприятий «Содействие развитию летнего отдыха и оздоровления»  всего, в том числе</t>
      </is>
    </oc>
    <nc r="B70"/>
  </rcc>
  <rcc rId="4087" sId="1">
    <oc r="C70" t="inlineStr">
      <is>
        <t>Всего</t>
      </is>
    </oc>
    <nc r="C70"/>
  </rcc>
  <rcc rId="4088" sId="1">
    <oc r="D70">
      <f>D72+D73+D71</f>
    </oc>
    <nc r="D70"/>
  </rcc>
  <rcc rId="4089" sId="1">
    <oc r="E70">
      <f>E72+E73+E71</f>
    </oc>
    <nc r="E70"/>
  </rcc>
  <rcc rId="4090" sId="1">
    <oc r="F70">
      <f>F72+F73+F71</f>
    </oc>
    <nc r="F70"/>
  </rcc>
  <rcc rId="4091" sId="1">
    <oc r="G70">
      <f>G72+G73+G71</f>
    </oc>
    <nc r="G70"/>
  </rcc>
  <rcc rId="4092" sId="1">
    <oc r="H70">
      <f>IFERROR(G70/D70*100,0)</f>
    </oc>
    <nc r="H70"/>
  </rcc>
  <rcc rId="4093" sId="1">
    <oc r="I70">
      <f>IFERROR(G70/E70*100,0)</f>
    </oc>
    <nc r="I70"/>
  </rcc>
  <rcc rId="4094" sId="1">
    <oc r="J70">
      <f>J72+J73+J71</f>
    </oc>
    <nc r="J70"/>
  </rcc>
  <rcc rId="4095" sId="1">
    <oc r="K70">
      <f>K72+K73+K71</f>
    </oc>
    <nc r="K70"/>
  </rcc>
  <rcc rId="4096" sId="1">
    <oc r="L70">
      <f>L72+L73+L71</f>
    </oc>
    <nc r="L70"/>
  </rcc>
  <rcc rId="4097" sId="1">
    <oc r="M70">
      <f>M72+M73+M71</f>
    </oc>
    <nc r="M70"/>
  </rcc>
  <rcc rId="4098" sId="1">
    <oc r="N70">
      <f>N72+N73+N71</f>
    </oc>
    <nc r="N70"/>
  </rcc>
  <rcc rId="4099" sId="1">
    <oc r="O70">
      <f>O72+O73+O71</f>
    </oc>
    <nc r="O70"/>
  </rcc>
  <rcc rId="4100" sId="1">
    <oc r="P70">
      <f>P72+P73+P71</f>
    </oc>
    <nc r="P70"/>
  </rcc>
  <rcc rId="4101" sId="1">
    <oc r="Q70">
      <f>Q72+Q73+Q71</f>
    </oc>
    <nc r="Q70"/>
  </rcc>
  <rcc rId="4102" sId="1">
    <oc r="R70">
      <f>R72+R73+R71</f>
    </oc>
    <nc r="R70"/>
  </rcc>
  <rcc rId="4103" sId="1">
    <oc r="S70">
      <f>S72+S73+S71</f>
    </oc>
    <nc r="S70"/>
  </rcc>
  <rcc rId="4104" sId="1">
    <oc r="T70">
      <f>T72+T73+T71</f>
    </oc>
    <nc r="T70"/>
  </rcc>
  <rcc rId="4105" sId="1">
    <oc r="U70">
      <f>U72+U73+U71</f>
    </oc>
    <nc r="U70"/>
  </rcc>
  <rcc rId="4106" sId="1">
    <oc r="V70">
      <f>V72+V73+V71</f>
    </oc>
    <nc r="V70"/>
  </rcc>
  <rcc rId="4107" sId="1">
    <oc r="W70">
      <f>W72+W73+W71</f>
    </oc>
    <nc r="W70"/>
  </rcc>
  <rcc rId="4108" sId="1">
    <oc r="X70">
      <f>X72+X73+X71</f>
    </oc>
    <nc r="X70"/>
  </rcc>
  <rcc rId="4109" sId="1">
    <oc r="Y70">
      <f>Y72+Y73+Y71</f>
    </oc>
    <nc r="Y70"/>
  </rcc>
  <rcc rId="4110" sId="1">
    <oc r="Z70">
      <f>Z72+Z73+Z71</f>
    </oc>
    <nc r="Z70"/>
  </rcc>
  <rcc rId="4111" sId="1">
    <oc r="AA70">
      <f>AA72+AA73+AA71</f>
    </oc>
    <nc r="AA70"/>
  </rcc>
  <rcc rId="4112" sId="1">
    <oc r="AB70">
      <f>AB72+AB73+AB71</f>
    </oc>
    <nc r="AB70"/>
  </rcc>
  <rcc rId="4113" sId="1">
    <oc r="AC70">
      <f>AC72+AC73+AC71</f>
    </oc>
    <nc r="AC70"/>
  </rcc>
  <rcc rId="4114" sId="1">
    <oc r="AD70">
      <f>AD72+AD73+AD71</f>
    </oc>
    <nc r="AD70"/>
  </rcc>
  <rcc rId="4115" sId="1">
    <oc r="AE70">
      <f>AE72+AE73+AE71</f>
    </oc>
    <nc r="AE70"/>
  </rcc>
  <rcc rId="4116" sId="1">
    <oc r="AF70">
      <f>AF72+AF73+AF71</f>
    </oc>
    <nc r="AF70"/>
  </rcc>
  <rcc rId="4117" sId="1">
    <oc r="AG70">
      <f>AG72+AG73+AG71</f>
    </oc>
    <nc r="AG70"/>
  </rcc>
  <rcc rId="4118" sId="1">
    <oc r="C71" t="inlineStr">
      <is>
        <t>федеральный бюджет</t>
      </is>
    </oc>
    <nc r="C71"/>
  </rcc>
  <rcc rId="4119" sId="1">
    <oc r="D71">
      <f>SUM(J71,L71,N71,P71,R71,T71,V71,X71,Z71,AB71,AD71,AF71)</f>
    </oc>
    <nc r="D71"/>
  </rcc>
  <rcc rId="4120" sId="1">
    <oc r="E71">
      <f>J71</f>
    </oc>
    <nc r="E71"/>
  </rcc>
  <rcc rId="4121" sId="1">
    <oc r="F71">
      <f>G71</f>
    </oc>
    <nc r="F71"/>
  </rcc>
  <rcc rId="4122" sId="1">
    <oc r="G71">
      <f>SUM(K71,M71,O71,Q71,S71,U71,W71,Y71,AA71,AC71,AE71,AG71)</f>
    </oc>
    <nc r="G71"/>
  </rcc>
  <rcc rId="4123" sId="1">
    <oc r="H71">
      <f>IFERROR(G71/D71*100,0)</f>
    </oc>
    <nc r="H71"/>
  </rcc>
  <rcc rId="4124" sId="1">
    <oc r="I71">
      <f>IFERROR(G71/E71*100,0)</f>
    </oc>
    <nc r="I71"/>
  </rcc>
  <rcc rId="4125" sId="1">
    <oc r="J71">
      <f>J75</f>
    </oc>
    <nc r="J71"/>
  </rcc>
  <rcc rId="4126" sId="1">
    <oc r="K71">
      <f>K75</f>
    </oc>
    <nc r="K71"/>
  </rcc>
  <rcc rId="4127" sId="1">
    <oc r="L71">
      <f>L75</f>
    </oc>
    <nc r="L71"/>
  </rcc>
  <rcc rId="4128" sId="1">
    <oc r="M71">
      <f>M75</f>
    </oc>
    <nc r="M71"/>
  </rcc>
  <rcc rId="4129" sId="1">
    <oc r="N71">
      <f>N75</f>
    </oc>
    <nc r="N71"/>
  </rcc>
  <rcc rId="4130" sId="1">
    <oc r="O71">
      <f>O75</f>
    </oc>
    <nc r="O71"/>
  </rcc>
  <rcc rId="4131" sId="1">
    <oc r="P71">
      <f>P75</f>
    </oc>
    <nc r="P71"/>
  </rcc>
  <rcc rId="4132" sId="1">
    <oc r="Q71">
      <f>Q75</f>
    </oc>
    <nc r="Q71"/>
  </rcc>
  <rcc rId="4133" sId="1">
    <oc r="R71">
      <f>R75</f>
    </oc>
    <nc r="R71"/>
  </rcc>
  <rcc rId="4134" sId="1">
    <oc r="S71">
      <f>S75</f>
    </oc>
    <nc r="S71"/>
  </rcc>
  <rcc rId="4135" sId="1">
    <oc r="T71">
      <f>T75</f>
    </oc>
    <nc r="T71"/>
  </rcc>
  <rcc rId="4136" sId="1">
    <oc r="U71">
      <f>U75</f>
    </oc>
    <nc r="U71"/>
  </rcc>
  <rcc rId="4137" sId="1">
    <oc r="V71">
      <f>V75</f>
    </oc>
    <nc r="V71"/>
  </rcc>
  <rcc rId="4138" sId="1">
    <oc r="W71">
      <f>W75</f>
    </oc>
    <nc r="W71"/>
  </rcc>
  <rcc rId="4139" sId="1">
    <oc r="X71">
      <f>X75</f>
    </oc>
    <nc r="X71"/>
  </rcc>
  <rcc rId="4140" sId="1">
    <oc r="Y71">
      <f>Y75</f>
    </oc>
    <nc r="Y71"/>
  </rcc>
  <rcc rId="4141" sId="1">
    <oc r="Z71">
      <f>Z75</f>
    </oc>
    <nc r="Z71"/>
  </rcc>
  <rcc rId="4142" sId="1">
    <oc r="AA71">
      <f>AA75</f>
    </oc>
    <nc r="AA71"/>
  </rcc>
  <rcc rId="4143" sId="1">
    <oc r="AB71">
      <f>AB75</f>
    </oc>
    <nc r="AB71"/>
  </rcc>
  <rcc rId="4144" sId="1">
    <oc r="AC71">
      <f>AC75</f>
    </oc>
    <nc r="AC71"/>
  </rcc>
  <rcc rId="4145" sId="1">
    <oc r="AD71">
      <f>AD75</f>
    </oc>
    <nc r="AD71"/>
  </rcc>
  <rcc rId="4146" sId="1">
    <oc r="AE71">
      <f>AE75</f>
    </oc>
    <nc r="AE71"/>
  </rcc>
  <rcc rId="4147" sId="1">
    <oc r="AF71">
      <f>AF75</f>
    </oc>
    <nc r="AF71"/>
  </rcc>
  <rcc rId="4148" sId="1">
    <oc r="AG71">
      <f>AG75</f>
    </oc>
    <nc r="AG71"/>
  </rcc>
  <rcc rId="4149" sId="1">
    <oc r="C72" t="inlineStr">
      <is>
        <t>бюджет автономного округа</t>
      </is>
    </oc>
    <nc r="C72"/>
  </rcc>
  <rcc rId="4150" sId="1">
    <oc r="D72">
      <f>SUM(J72,L72,N72,P72,R72,T72,V72,X72,Z72,AB72,AD72,AF72)</f>
    </oc>
    <nc r="D72"/>
  </rcc>
  <rcc rId="4151" sId="1">
    <oc r="E72">
      <f>J72+L72+N72</f>
    </oc>
    <nc r="E72"/>
  </rcc>
  <rcc rId="4152" sId="1">
    <oc r="F72">
      <f>G72</f>
    </oc>
    <nc r="F72"/>
  </rcc>
  <rcc rId="4153" sId="1">
    <oc r="G72">
      <f>SUM(K72,M72,O72,Q72,S72,U72,W72,Y72,AA72,AC72,AE72,AG72)</f>
    </oc>
    <nc r="G72"/>
  </rcc>
  <rcc rId="4154" sId="1">
    <oc r="H72">
      <f>IFERROR(G72/D72*100,0)</f>
    </oc>
    <nc r="H72"/>
  </rcc>
  <rcc rId="4155" sId="1">
    <oc r="I72">
      <f>IFERROR(G72/E72*100,0)</f>
    </oc>
    <nc r="I72"/>
  </rcc>
  <rcc rId="4156" sId="1">
    <oc r="J72">
      <f>J76</f>
    </oc>
    <nc r="J72"/>
  </rcc>
  <rcc rId="4157" sId="1">
    <oc r="K72">
      <f>K76</f>
    </oc>
    <nc r="K72"/>
  </rcc>
  <rcc rId="4158" sId="1">
    <oc r="L72">
      <f>L76</f>
    </oc>
    <nc r="L72"/>
  </rcc>
  <rcc rId="4159" sId="1">
    <oc r="M72">
      <f>M76</f>
    </oc>
    <nc r="M72"/>
  </rcc>
  <rcc rId="4160" sId="1">
    <oc r="N72">
      <f>N76</f>
    </oc>
    <nc r="N72"/>
  </rcc>
  <rcc rId="4161" sId="1">
    <oc r="O72">
      <f>O76</f>
    </oc>
    <nc r="O72"/>
  </rcc>
  <rcc rId="4162" sId="1">
    <oc r="P72">
      <f>P76</f>
    </oc>
    <nc r="P72"/>
  </rcc>
  <rcc rId="4163" sId="1">
    <oc r="Q72">
      <f>Q76</f>
    </oc>
    <nc r="Q72"/>
  </rcc>
  <rcc rId="4164" sId="1">
    <oc r="R72">
      <f>R76</f>
    </oc>
    <nc r="R72"/>
  </rcc>
  <rcc rId="4165" sId="1">
    <oc r="S72">
      <f>S76</f>
    </oc>
    <nc r="S72"/>
  </rcc>
  <rcc rId="4166" sId="1">
    <oc r="T72">
      <f>T76</f>
    </oc>
    <nc r="T72"/>
  </rcc>
  <rcc rId="4167" sId="1">
    <oc r="U72">
      <f>U76</f>
    </oc>
    <nc r="U72"/>
  </rcc>
  <rcc rId="4168" sId="1">
    <oc r="V72">
      <f>V76</f>
    </oc>
    <nc r="V72"/>
  </rcc>
  <rcc rId="4169" sId="1">
    <oc r="W72">
      <f>W76</f>
    </oc>
    <nc r="W72"/>
  </rcc>
  <rcc rId="4170" sId="1">
    <oc r="X72">
      <f>X76</f>
    </oc>
    <nc r="X72"/>
  </rcc>
  <rcc rId="4171" sId="1">
    <oc r="Y72">
      <f>Y76</f>
    </oc>
    <nc r="Y72"/>
  </rcc>
  <rcc rId="4172" sId="1">
    <oc r="Z72">
      <f>Z76</f>
    </oc>
    <nc r="Z72"/>
  </rcc>
  <rcc rId="4173" sId="1">
    <oc r="AA72">
      <f>AA76</f>
    </oc>
    <nc r="AA72"/>
  </rcc>
  <rcc rId="4174" sId="1">
    <oc r="AB72">
      <f>AB76</f>
    </oc>
    <nc r="AB72"/>
  </rcc>
  <rcc rId="4175" sId="1">
    <oc r="AC72">
      <f>AC76</f>
    </oc>
    <nc r="AC72"/>
  </rcc>
  <rcc rId="4176" sId="1">
    <oc r="AD72">
      <f>AD76</f>
    </oc>
    <nc r="AD72"/>
  </rcc>
  <rcc rId="4177" sId="1">
    <oc r="AE72">
      <f>AE76</f>
    </oc>
    <nc r="AE72"/>
  </rcc>
  <rcc rId="4178" sId="1">
    <oc r="AF72">
      <f>AF76</f>
    </oc>
    <nc r="AF72"/>
  </rcc>
  <rcc rId="4179" sId="1">
    <oc r="AG72">
      <f>AG76</f>
    </oc>
    <nc r="AG72"/>
  </rcc>
  <rcc rId="4180" sId="1">
    <oc r="C73" t="inlineStr">
      <is>
        <t>бюджет города Когалыма</t>
      </is>
    </oc>
    <nc r="C73"/>
  </rcc>
  <rcc rId="4181" sId="1">
    <oc r="D73">
      <f>SUM(J73,L73,N73,P73,R73,T73,V73,X73,Z73,AB73,AD73,AF73)</f>
    </oc>
    <nc r="D73"/>
  </rcc>
  <rcc rId="4182" sId="1">
    <oc r="E73">
      <f>J73+L73+N73</f>
    </oc>
    <nc r="E73"/>
  </rcc>
  <rcc rId="4183" sId="1">
    <oc r="F73">
      <f>G73</f>
    </oc>
    <nc r="F73"/>
  </rcc>
  <rcc rId="4184" sId="1">
    <oc r="G73">
      <f>SUM(K73,M73,O73,Q73,S73,U73,W73,Y73,AA73,AC73,AE73,AG73)</f>
    </oc>
    <nc r="G73"/>
  </rcc>
  <rcc rId="4185" sId="1">
    <oc r="H73">
      <f>IFERROR(G73/D73*100,0)</f>
    </oc>
    <nc r="H73"/>
  </rcc>
  <rcc rId="4186" sId="1">
    <oc r="I73">
      <f>IFERROR(G73/E73*100,0)</f>
    </oc>
    <nc r="I73"/>
  </rcc>
  <rcc rId="4187" sId="1">
    <oc r="J73">
      <f>J78</f>
    </oc>
    <nc r="J73"/>
  </rcc>
  <rcc rId="4188" sId="1">
    <oc r="K73">
      <f>K78</f>
    </oc>
    <nc r="K73"/>
  </rcc>
  <rcc rId="4189" sId="1">
    <oc r="L73">
      <f>L78</f>
    </oc>
    <nc r="L73"/>
  </rcc>
  <rcc rId="4190" sId="1">
    <oc r="M73">
      <f>M78</f>
    </oc>
    <nc r="M73"/>
  </rcc>
  <rcc rId="4191" sId="1">
    <oc r="N73">
      <f>N78</f>
    </oc>
    <nc r="N73"/>
  </rcc>
  <rcc rId="4192" sId="1">
    <oc r="O73">
      <f>O78</f>
    </oc>
    <nc r="O73"/>
  </rcc>
  <rcc rId="4193" sId="1">
    <oc r="P73">
      <f>P78</f>
    </oc>
    <nc r="P73"/>
  </rcc>
  <rcc rId="4194" sId="1">
    <oc r="Q73">
      <f>Q78</f>
    </oc>
    <nc r="Q73"/>
  </rcc>
  <rcc rId="4195" sId="1">
    <oc r="R73">
      <f>R78</f>
    </oc>
    <nc r="R73"/>
  </rcc>
  <rcc rId="4196" sId="1">
    <oc r="S73">
      <f>S78</f>
    </oc>
    <nc r="S73"/>
  </rcc>
  <rcc rId="4197" sId="1">
    <oc r="T73">
      <f>T78</f>
    </oc>
    <nc r="T73"/>
  </rcc>
  <rcc rId="4198" sId="1">
    <oc r="U73">
      <f>U78</f>
    </oc>
    <nc r="U73"/>
  </rcc>
  <rcc rId="4199" sId="1">
    <oc r="V73">
      <f>V78</f>
    </oc>
    <nc r="V73"/>
  </rcc>
  <rcc rId="4200" sId="1">
    <oc r="W73">
      <f>W78</f>
    </oc>
    <nc r="W73"/>
  </rcc>
  <rcc rId="4201" sId="1">
    <oc r="X73">
      <f>X78</f>
    </oc>
    <nc r="X73"/>
  </rcc>
  <rcc rId="4202" sId="1">
    <oc r="Y73">
      <f>Y78</f>
    </oc>
    <nc r="Y73"/>
  </rcc>
  <rcc rId="4203" sId="1">
    <oc r="Z73">
      <f>Z78</f>
    </oc>
    <nc r="Z73"/>
  </rcc>
  <rcc rId="4204" sId="1">
    <oc r="AA73">
      <f>AA78</f>
    </oc>
    <nc r="AA73"/>
  </rcc>
  <rcc rId="4205" sId="1">
    <oc r="AB73">
      <f>AB78</f>
    </oc>
    <nc r="AB73"/>
  </rcc>
  <rcc rId="4206" sId="1">
    <oc r="AC73">
      <f>AC78</f>
    </oc>
    <nc r="AC73"/>
  </rcc>
  <rcc rId="4207" sId="1">
    <oc r="AD73">
      <f>AD78</f>
    </oc>
    <nc r="AD73"/>
  </rcc>
  <rcc rId="4208" sId="1">
    <oc r="AE73">
      <f>AE78</f>
    </oc>
    <nc r="AE73"/>
  </rcc>
  <rcc rId="4209" sId="1">
    <oc r="AF73">
      <f>AF78</f>
    </oc>
    <nc r="AF73"/>
  </rcc>
  <rcc rId="4210" sId="1">
    <oc r="AG73">
      <f>AG78</f>
    </oc>
    <nc r="AG73"/>
  </rcc>
  <rcc rId="4211" sId="1">
    <oc r="B74" t="inlineStr">
      <is>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is>
    </oc>
    <nc r="B74"/>
  </rcc>
  <rcc rId="4212" sId="1">
    <oc r="C74" t="inlineStr">
      <is>
        <t>Всего</t>
      </is>
    </oc>
    <nc r="C74"/>
  </rcc>
  <rcc rId="4213" sId="1">
    <oc r="D74">
      <f>D76+D78+D75+D77</f>
    </oc>
    <nc r="D74"/>
  </rcc>
  <rcc rId="4214" sId="1">
    <oc r="E74">
      <f>E76+E78+E75+E77</f>
    </oc>
    <nc r="E74"/>
  </rcc>
  <rcc rId="4215" sId="1">
    <oc r="F74">
      <f>F76+F78+F75+F77</f>
    </oc>
    <nc r="F74"/>
  </rcc>
  <rcc rId="4216" sId="1">
    <oc r="G74">
      <f>G76+G78+G75+G77</f>
    </oc>
    <nc r="G74"/>
  </rcc>
  <rcc rId="4217" sId="1">
    <oc r="H74">
      <f>IFERROR(G74/D74*100,0)</f>
    </oc>
    <nc r="H74"/>
  </rcc>
  <rcc rId="4218" sId="1">
    <oc r="I74">
      <f>IFERROR(G74/E74*100,0)</f>
    </oc>
    <nc r="I74"/>
  </rcc>
  <rcc rId="4219" sId="1">
    <oc r="J74">
      <f>J76+J78+J75</f>
    </oc>
    <nc r="J74"/>
  </rcc>
  <rcc rId="4220" sId="1">
    <oc r="K74">
      <f>K76+K78+K75</f>
    </oc>
    <nc r="K74"/>
  </rcc>
  <rcc rId="4221" sId="1">
    <oc r="L74">
      <f>L76+L78+L75</f>
    </oc>
    <nc r="L74"/>
  </rcc>
  <rcc rId="4222" sId="1">
    <oc r="M74">
      <f>M76+M78+M75</f>
    </oc>
    <nc r="M74"/>
  </rcc>
  <rcc rId="4223" sId="1">
    <oc r="N74">
      <f>N76+N78+N75</f>
    </oc>
    <nc r="N74"/>
  </rcc>
  <rcc rId="4224" sId="1">
    <oc r="O74">
      <f>O76+O78+O75</f>
    </oc>
    <nc r="O74"/>
  </rcc>
  <rcc rId="4225" sId="1">
    <oc r="P74">
      <f>P76+P78+P75</f>
    </oc>
    <nc r="P74"/>
  </rcc>
  <rcc rId="4226" sId="1">
    <oc r="Q74">
      <f>Q76+Q78+Q75</f>
    </oc>
    <nc r="Q74"/>
  </rcc>
  <rcc rId="4227" sId="1">
    <oc r="R74">
      <f>R76+R78+R75</f>
    </oc>
    <nc r="R74"/>
  </rcc>
  <rcc rId="4228" sId="1">
    <oc r="S74">
      <f>S76+S78+S75</f>
    </oc>
    <nc r="S74"/>
  </rcc>
  <rcc rId="4229" sId="1">
    <oc r="T74">
      <f>T76+T78+T75</f>
    </oc>
    <nc r="T74"/>
  </rcc>
  <rcc rId="4230" sId="1">
    <oc r="U74">
      <f>U76+U78+U75</f>
    </oc>
    <nc r="U74"/>
  </rcc>
  <rcc rId="4231" sId="1">
    <oc r="V74">
      <f>V76+V78+V75</f>
    </oc>
    <nc r="V74"/>
  </rcc>
  <rcc rId="4232" sId="1">
    <oc r="W74">
      <f>W76+W78+W75</f>
    </oc>
    <nc r="W74"/>
  </rcc>
  <rcc rId="4233" sId="1">
    <oc r="X74">
      <f>X76+X78+X75</f>
    </oc>
    <nc r="X74"/>
  </rcc>
  <rcc rId="4234" sId="1">
    <oc r="Y74">
      <f>Y76+Y78+Y75</f>
    </oc>
    <nc r="Y74"/>
  </rcc>
  <rcc rId="4235" sId="1">
    <oc r="Z74">
      <f>Z76+Z78+Z75</f>
    </oc>
    <nc r="Z74"/>
  </rcc>
  <rcc rId="4236" sId="1">
    <oc r="AA74">
      <f>AA76+AA78+AA75</f>
    </oc>
    <nc r="AA74"/>
  </rcc>
  <rcc rId="4237" sId="1">
    <oc r="AB74">
      <f>AB76+AB78+AB75</f>
    </oc>
    <nc r="AB74"/>
  </rcc>
  <rcc rId="4238" sId="1">
    <oc r="AC74">
      <f>AC76+AC78+AC75</f>
    </oc>
    <nc r="AC74"/>
  </rcc>
  <rcc rId="4239" sId="1">
    <oc r="AD74">
      <f>AD76+AD78+AD75</f>
    </oc>
    <nc r="AD74"/>
  </rcc>
  <rcc rId="4240" sId="1">
    <oc r="AE74">
      <f>AE76+AE78+AE75</f>
    </oc>
    <nc r="AE74"/>
  </rcc>
  <rcc rId="4241" sId="1">
    <oc r="AF74">
      <f>AF76+AF78+AF75</f>
    </oc>
    <nc r="AF74"/>
  </rcc>
  <rcc rId="4242" sId="1">
    <oc r="AG74">
      <f>AG76+AG78+AG75</f>
    </oc>
    <nc r="AG74"/>
  </rcc>
  <rcc rId="4243" sId="1">
    <oc r="C75" t="inlineStr">
      <is>
        <t>федеральный бюджет</t>
      </is>
    </oc>
    <nc r="C75"/>
  </rcc>
  <rcc rId="4244" sId="1">
    <oc r="D75">
      <f>SUM(J75,L75,N75,P75,R75,T75,V75,X75,Z75,AB75,AD75,AF75)</f>
    </oc>
    <nc r="D75"/>
  </rcc>
  <rcc rId="4245" sId="1">
    <oc r="E75">
      <f>J75</f>
    </oc>
    <nc r="E75"/>
  </rcc>
  <rcc rId="4246" sId="1">
    <oc r="F75">
      <f>G75</f>
    </oc>
    <nc r="F75"/>
  </rcc>
  <rcc rId="4247" sId="1">
    <oc r="G75">
      <f>SUM(K75,M75,O75,Q75,S75,U75,W75,Y75,AA75,AC75,AE75,AG75)</f>
    </oc>
    <nc r="G75"/>
  </rcc>
  <rcc rId="4248" sId="1">
    <oc r="H75">
      <f>IFERROR(G75/D75*100,0)</f>
    </oc>
    <nc r="H75"/>
  </rcc>
  <rcc rId="4249" sId="1">
    <oc r="I75">
      <f>IFERROR(G75/E75*100,0)</f>
    </oc>
    <nc r="I75"/>
  </rcc>
  <rcc rId="4250" sId="1" numFmtId="4">
    <oc r="J75">
      <v>0</v>
    </oc>
    <nc r="J75"/>
  </rcc>
  <rcc rId="4251" sId="1" numFmtId="4">
    <oc r="K75">
      <v>0</v>
    </oc>
    <nc r="K75"/>
  </rcc>
  <rcc rId="4252" sId="1" numFmtId="4">
    <oc r="L75">
      <v>0</v>
    </oc>
    <nc r="L75"/>
  </rcc>
  <rcc rId="4253" sId="1" numFmtId="4">
    <oc r="M75">
      <v>0</v>
    </oc>
    <nc r="M75"/>
  </rcc>
  <rcc rId="4254" sId="1" numFmtId="4">
    <oc r="N75">
      <v>0</v>
    </oc>
    <nc r="N75"/>
  </rcc>
  <rcc rId="4255" sId="1" numFmtId="4">
    <oc r="O75">
      <v>0</v>
    </oc>
    <nc r="O75"/>
  </rcc>
  <rcc rId="4256" sId="1" numFmtId="4">
    <oc r="P75">
      <v>0</v>
    </oc>
    <nc r="P75"/>
  </rcc>
  <rcc rId="4257" sId="1" numFmtId="4">
    <oc r="Q75">
      <v>0</v>
    </oc>
    <nc r="Q75"/>
  </rcc>
  <rcc rId="4258" sId="1" numFmtId="4">
    <oc r="R75">
      <v>0</v>
    </oc>
    <nc r="R75"/>
  </rcc>
  <rcc rId="4259" sId="1" numFmtId="4">
    <oc r="S75">
      <v>0</v>
    </oc>
    <nc r="S75"/>
  </rcc>
  <rcc rId="4260" sId="1" numFmtId="4">
    <oc r="T75">
      <v>0</v>
    </oc>
    <nc r="T75"/>
  </rcc>
  <rcc rId="4261" sId="1" numFmtId="4">
    <oc r="U75">
      <v>0</v>
    </oc>
    <nc r="U75"/>
  </rcc>
  <rcc rId="4262" sId="1" numFmtId="4">
    <oc r="V75">
      <v>0</v>
    </oc>
    <nc r="V75"/>
  </rcc>
  <rcc rId="4263" sId="1" numFmtId="4">
    <oc r="W75">
      <v>0</v>
    </oc>
    <nc r="W75"/>
  </rcc>
  <rcc rId="4264" sId="1" numFmtId="4">
    <oc r="X75">
      <v>0</v>
    </oc>
    <nc r="X75"/>
  </rcc>
  <rcc rId="4265" sId="1" numFmtId="4">
    <oc r="Y75">
      <v>0</v>
    </oc>
    <nc r="Y75"/>
  </rcc>
  <rcc rId="4266" sId="1" numFmtId="4">
    <oc r="Z75">
      <v>0</v>
    </oc>
    <nc r="Z75"/>
  </rcc>
  <rcc rId="4267" sId="1" numFmtId="4">
    <oc r="AA75">
      <v>0</v>
    </oc>
    <nc r="AA75"/>
  </rcc>
  <rcc rId="4268" sId="1" numFmtId="4">
    <oc r="AB75">
      <v>0</v>
    </oc>
    <nc r="AB75"/>
  </rcc>
  <rcc rId="4269" sId="1" numFmtId="4">
    <oc r="AC75">
      <v>0</v>
    </oc>
    <nc r="AC75"/>
  </rcc>
  <rcc rId="4270" sId="1" numFmtId="4">
    <oc r="AD75">
      <v>0</v>
    </oc>
    <nc r="AD75"/>
  </rcc>
  <rcc rId="4271" sId="1" numFmtId="4">
    <oc r="AE75">
      <v>0</v>
    </oc>
    <nc r="AE75"/>
  </rcc>
  <rcc rId="4272" sId="1" numFmtId="4">
    <oc r="AF75">
      <v>0</v>
    </oc>
    <nc r="AF75"/>
  </rcc>
  <rcc rId="4273" sId="1" numFmtId="4">
    <oc r="AG75">
      <v>0</v>
    </oc>
    <nc r="AG75"/>
  </rcc>
  <rcc rId="4274" sId="1">
    <oc r="C76" t="inlineStr">
      <is>
        <t>бюджет автономного округа</t>
      </is>
    </oc>
    <nc r="C76"/>
  </rcc>
  <rcc rId="4275" sId="1">
    <oc r="D76">
      <f>SUM(J76,L76,N76,P76,R76,T76,V76,X76,Z76,AB76,AD76,AF76)</f>
    </oc>
    <nc r="D76"/>
  </rcc>
  <rcc rId="4276" sId="1">
    <oc r="E76">
      <f>J76+L76+N76+P76</f>
    </oc>
    <nc r="E76"/>
  </rcc>
  <rcc rId="4277" sId="1">
    <oc r="F76">
      <f>G76</f>
    </oc>
    <nc r="F76"/>
  </rcc>
  <rcc rId="4278" sId="1">
    <oc r="G76">
      <f>SUM(K76,M76,O76,Q76,S76,U76,W76,Y76,AA76,AC76,AE76,AG76)</f>
    </oc>
    <nc r="G76"/>
  </rcc>
  <rcc rId="4279" sId="1">
    <oc r="H76">
      <f>IFERROR(G76/D76*100,0)</f>
    </oc>
    <nc r="H76"/>
  </rcc>
  <rcc rId="4280" sId="1">
    <oc r="I76">
      <f>IFERROR(G76/E76*100,0)</f>
    </oc>
    <nc r="I76"/>
  </rcc>
  <rcc rId="4281" sId="1" numFmtId="4">
    <oc r="J76">
      <v>414.19299999999998</v>
    </oc>
    <nc r="J76"/>
  </rcc>
  <rcc rId="4282" sId="1" numFmtId="4">
    <oc r="K76">
      <v>314.19</v>
    </oc>
    <nc r="K76"/>
  </rcc>
  <rcc rId="4283" sId="1" numFmtId="4">
    <oc r="L76">
      <v>81.510000000000005</v>
    </oc>
    <nc r="L76"/>
  </rcc>
  <rcc rId="4284" sId="1" numFmtId="4">
    <oc r="M76">
      <v>111.495</v>
    </oc>
    <nc r="M76"/>
  </rcc>
  <rcc rId="4285" sId="1" numFmtId="4">
    <oc r="N76">
      <v>235.59</v>
    </oc>
    <nc r="N76"/>
  </rcc>
  <rcc rId="4286" sId="1" numFmtId="4">
    <oc r="O76">
      <v>235.589</v>
    </oc>
    <nc r="O76"/>
  </rcc>
  <rcc rId="4287" sId="1" numFmtId="4">
    <oc r="P76">
      <v>13699.06</v>
    </oc>
    <nc r="P76"/>
  </rcc>
  <rcc rId="4288" sId="1" numFmtId="4">
    <oc r="Q76">
      <v>11329.14</v>
    </oc>
    <nc r="Q76"/>
  </rcc>
  <rcc rId="4289" sId="1" numFmtId="4">
    <oc r="R76">
      <v>9685.8060000000005</v>
    </oc>
    <nc r="R76"/>
  </rcc>
  <rcc rId="4290" sId="1" numFmtId="4">
    <oc r="S76">
      <v>0</v>
    </oc>
    <nc r="S76"/>
  </rcc>
  <rcc rId="4291" sId="1">
    <oc r="T76">
      <f>10161.6-235.59</f>
    </oc>
    <nc r="T76"/>
  </rcc>
  <rcc rId="4292" sId="1" numFmtId="4">
    <oc r="U76">
      <v>0</v>
    </oc>
    <nc r="U76"/>
  </rcc>
  <rcc rId="4293" sId="1">
    <oc r="V76">
      <f>7745.89-2473.46</f>
    </oc>
    <nc r="V76"/>
  </rcc>
  <rcc rId="4294" sId="1" numFmtId="4">
    <oc r="W76">
      <v>0</v>
    </oc>
    <nc r="W76"/>
  </rcc>
  <rcc rId="4295" sId="1" numFmtId="4">
    <oc r="X76">
      <v>0</v>
    </oc>
    <nc r="X76"/>
  </rcc>
  <rcc rId="4296" sId="1" numFmtId="4">
    <oc r="Y76">
      <v>0</v>
    </oc>
    <nc r="Y76"/>
  </rcc>
  <rcc rId="4297" sId="1" numFmtId="4">
    <oc r="Z76">
      <v>0</v>
    </oc>
    <nc r="Z76"/>
  </rcc>
  <rcc rId="4298" sId="1" numFmtId="4">
    <oc r="AA76">
      <v>0</v>
    </oc>
    <nc r="AA76"/>
  </rcc>
  <rcc rId="4299" sId="1" numFmtId="4">
    <oc r="AB76">
      <v>0</v>
    </oc>
    <nc r="AB76"/>
  </rcc>
  <rcc rId="4300" sId="1" numFmtId="4">
    <oc r="AC76">
      <v>0</v>
    </oc>
    <nc r="AC76"/>
  </rcc>
  <rcc rId="4301" sId="1" numFmtId="4">
    <oc r="AD76">
      <v>0</v>
    </oc>
    <nc r="AD76"/>
  </rcc>
  <rcc rId="4302" sId="1" numFmtId="4">
    <oc r="AE76">
      <v>0</v>
    </oc>
    <nc r="AE76"/>
  </rcc>
  <rcc rId="4303" sId="1" numFmtId="4">
    <oc r="AG76">
      <v>0</v>
    </oc>
    <nc r="AG76"/>
  </rcc>
  <rcc rId="4304" sId="1">
    <oc r="C77" t="inlineStr">
      <is>
        <t>привлеченный средства</t>
      </is>
    </oc>
    <nc r="C77"/>
  </rcc>
  <rcc rId="4305" sId="1">
    <oc r="D77">
      <f>SUM(J77,L77,N77,P77,R77,T77,V77,X77,Z77,AB77,AD77,AF77)</f>
    </oc>
    <nc r="D77"/>
  </rcc>
  <rcc rId="4306" sId="1">
    <oc r="E77">
      <f>J77+L77+N77+P77</f>
    </oc>
    <nc r="E77"/>
  </rcc>
  <rcc rId="4307" sId="1">
    <oc r="F77">
      <f>G77</f>
    </oc>
    <nc r="F77"/>
  </rcc>
  <rcc rId="4308" sId="1">
    <oc r="G77">
      <f>SUM(K77,M77,O77,Q77,S77,U77,W77,Y77,AA77,AC77,AE77,AG77)</f>
    </oc>
    <nc r="G77"/>
  </rcc>
  <rcc rId="4309" sId="1">
    <oc r="H77">
      <f>IFERROR(G77/D77*100,0)</f>
    </oc>
    <nc r="H77"/>
  </rcc>
  <rcc rId="4310" sId="1">
    <oc r="I77">
      <f>IFERROR(G77/E77*100,0)</f>
    </oc>
    <nc r="I77"/>
  </rcc>
  <rcc rId="4311" sId="1" numFmtId="4">
    <oc r="P77">
      <v>5900</v>
    </oc>
    <nc r="P77"/>
  </rcc>
  <rcc rId="4312" sId="1" numFmtId="4">
    <oc r="Q77">
      <v>5900</v>
    </oc>
    <nc r="Q77"/>
  </rcc>
  <rcc rId="4313" sId="1">
    <oc r="C78" t="inlineStr">
      <is>
        <t>бюджет города Когалыма</t>
      </is>
    </oc>
    <nc r="C78"/>
  </rcc>
  <rcc rId="4314" sId="1">
    <oc r="D78">
      <f>SUM(J78,L78,N78,P78,R78,T78,V78,X78,Z78,AB78,AD78,AF78)</f>
    </oc>
    <nc r="D78"/>
  </rcc>
  <rcc rId="4315" sId="1">
    <oc r="E78">
      <f>J78+L78+N78+P78</f>
    </oc>
    <nc r="E78"/>
  </rcc>
  <rcc rId="4316" sId="1">
    <oc r="F78">
      <f>G78</f>
    </oc>
    <nc r="F78"/>
  </rcc>
  <rcc rId="4317" sId="1">
    <oc r="G78">
      <f>SUM(K78,M78,O78,Q78,S78,U78,W78,Y78,AA78,AC78,AE78,AG78)</f>
    </oc>
    <nc r="G78"/>
  </rcc>
  <rcc rId="4318" sId="1">
    <oc r="H78">
      <f>IFERROR(G78/D78*100,0)</f>
    </oc>
    <nc r="H78"/>
  </rcc>
  <rcc rId="4319" sId="1">
    <oc r="I78">
      <f>IFERROR(G78/E78*100,0)</f>
    </oc>
    <nc r="I78"/>
  </rcc>
  <rcc rId="4320" sId="1" numFmtId="4">
    <oc r="J78">
      <v>104.40600000000001</v>
    </oc>
    <nc r="J78"/>
  </rcc>
  <rcc rId="4321" sId="1" numFmtId="4">
    <oc r="K78">
      <v>104.41</v>
    </oc>
    <nc r="K78"/>
  </rcc>
  <rcc rId="4322" sId="1" numFmtId="4">
    <oc r="L78">
      <v>0</v>
    </oc>
    <nc r="L78"/>
  </rcc>
  <rcc rId="4323" sId="1" numFmtId="4">
    <oc r="M78">
      <v>0</v>
    </oc>
    <nc r="M78"/>
  </rcc>
  <rcc rId="4324" sId="1" numFmtId="4">
    <oc r="N78">
      <v>1211.53</v>
    </oc>
    <nc r="N78"/>
  </rcc>
  <rcc rId="4325" sId="1" numFmtId="4">
    <oc r="O78">
      <v>1211.53</v>
    </oc>
    <nc r="O78"/>
  </rcc>
  <rcc rId="4326" sId="1" numFmtId="4">
    <oc r="P78">
      <v>0</v>
    </oc>
    <nc r="P78"/>
  </rcc>
  <rcc rId="4327" sId="1" numFmtId="4">
    <oc r="Q78">
      <v>0</v>
    </oc>
    <nc r="Q78"/>
  </rcc>
  <rcc rId="4328" sId="1" numFmtId="4">
    <oc r="R78">
      <v>2029.9549999999999</v>
    </oc>
    <nc r="R78"/>
  </rcc>
  <rcc rId="4329" sId="1" numFmtId="4">
    <oc r="S78">
      <v>0</v>
    </oc>
    <nc r="S78"/>
  </rcc>
  <rcc rId="4330" sId="1" numFmtId="4">
    <oc r="T78">
      <v>2727.538</v>
    </oc>
    <nc r="T78"/>
  </rcc>
  <rcc rId="4331" sId="1" numFmtId="4">
    <oc r="U78">
      <v>0</v>
    </oc>
    <nc r="U78"/>
  </rcc>
  <rcc rId="4332" sId="1" numFmtId="4">
    <oc r="V78">
      <v>653.5</v>
    </oc>
    <nc r="V78"/>
  </rcc>
  <rcc rId="4333" sId="1" numFmtId="4">
    <oc r="W78">
      <v>0</v>
    </oc>
    <nc r="W78"/>
  </rcc>
  <rcc rId="4334" sId="1" numFmtId="4">
    <oc r="X78">
      <v>0</v>
    </oc>
    <nc r="X78"/>
  </rcc>
  <rcc rId="4335" sId="1" numFmtId="4">
    <oc r="Y78">
      <v>0</v>
    </oc>
    <nc r="Y78"/>
  </rcc>
  <rcc rId="4336" sId="1" numFmtId="4">
    <oc r="Z78">
      <v>0</v>
    </oc>
    <nc r="Z78"/>
  </rcc>
  <rcc rId="4337" sId="1" numFmtId="4">
    <oc r="AA78">
      <v>0</v>
    </oc>
    <nc r="AA78"/>
  </rcc>
  <rcc rId="4338" sId="1" numFmtId="4">
    <oc r="AB78">
      <v>0</v>
    </oc>
    <nc r="AB78"/>
  </rcc>
  <rcc rId="4339" sId="1" numFmtId="4">
    <oc r="AC78">
      <v>0</v>
    </oc>
    <nc r="AC78"/>
  </rcc>
  <rcc rId="4340" sId="1" numFmtId="4">
    <oc r="AD78">
      <v>0</v>
    </oc>
    <nc r="AD78"/>
  </rcc>
  <rcc rId="4341" sId="1" numFmtId="4">
    <oc r="AE78">
      <v>0</v>
    </oc>
    <nc r="AE78"/>
  </rcc>
  <rcc rId="4342" sId="1">
    <oc r="AF78">
      <f>16585.9-1211.53</f>
    </oc>
    <nc r="AF78"/>
  </rcc>
  <rcc rId="4343" sId="1" numFmtId="4">
    <oc r="AG78">
      <v>0</v>
    </oc>
    <nc r="AG78"/>
  </rcc>
  <rcc rId="4344" sId="1">
    <oc r="A79" t="inlineStr">
      <is>
        <t xml:space="preserve"> 2.2.</t>
      </is>
    </oc>
    <nc r="A79"/>
  </rcc>
  <rcc rId="4345" sId="1">
    <oc r="B79" t="inlineStr">
      <is>
        <t>Комплекс процессных мероприятий «Содействие развитию дополнительного образования детей, воспитания», в том числе:</t>
      </is>
    </oc>
    <nc r="B79"/>
  </rcc>
  <rcc rId="4346" sId="1">
    <oc r="C79" t="inlineStr">
      <is>
        <t>Всего</t>
      </is>
    </oc>
    <nc r="C79"/>
  </rcc>
  <rcc rId="4347" sId="1">
    <oc r="D79">
      <f>D80</f>
    </oc>
    <nc r="D79"/>
  </rcc>
  <rcc rId="4348" sId="1">
    <oc r="E79">
      <f>E80</f>
    </oc>
    <nc r="E79"/>
  </rcc>
  <rcc rId="4349" sId="1">
    <oc r="F79">
      <f>F80</f>
    </oc>
    <nc r="F79"/>
  </rcc>
  <rcc rId="4350" sId="1">
    <oc r="G79">
      <f>G80</f>
    </oc>
    <nc r="G79"/>
  </rcc>
  <rcc rId="4351" sId="1">
    <oc r="H79">
      <f>IFERROR(G79/D79*100,0)</f>
    </oc>
    <nc r="H79"/>
  </rcc>
  <rcc rId="4352" sId="1">
    <oc r="I79">
      <f>IFERROR(G79/E79*100,0)</f>
    </oc>
    <nc r="I79"/>
  </rcc>
  <rcc rId="4353" sId="1">
    <oc r="J79">
      <f>SUM(J80:J80)</f>
    </oc>
    <nc r="J79"/>
  </rcc>
  <rcc rId="4354" sId="1">
    <oc r="K79">
      <f>SUM(K80:K80)</f>
    </oc>
    <nc r="K79"/>
  </rcc>
  <rcc rId="4355" sId="1">
    <oc r="L79">
      <f>SUM(L80:L80)</f>
    </oc>
    <nc r="L79"/>
  </rcc>
  <rcc rId="4356" sId="1">
    <oc r="M79">
      <f>SUM(M80:M80)</f>
    </oc>
    <nc r="M79"/>
  </rcc>
  <rcc rId="4357" sId="1">
    <oc r="N79">
      <f>SUM(N80:N80)</f>
    </oc>
    <nc r="N79"/>
  </rcc>
  <rcc rId="4358" sId="1">
    <oc r="O79">
      <f>SUM(O80:O80)</f>
    </oc>
    <nc r="O79"/>
  </rcc>
  <rcc rId="4359" sId="1">
    <oc r="P79">
      <f>SUM(P80:P80)</f>
    </oc>
    <nc r="P79"/>
  </rcc>
  <rcc rId="4360" sId="1">
    <oc r="Q79">
      <f>SUM(Q80:Q80)</f>
    </oc>
    <nc r="Q79"/>
  </rcc>
  <rcc rId="4361" sId="1">
    <oc r="R79">
      <f>SUM(R80:R80)</f>
    </oc>
    <nc r="R79"/>
  </rcc>
  <rcc rId="4362" sId="1">
    <oc r="S79">
      <f>SUM(S80:S80)</f>
    </oc>
    <nc r="S79"/>
  </rcc>
  <rcc rId="4363" sId="1">
    <oc r="T79">
      <f>SUM(T80:T80)</f>
    </oc>
    <nc r="T79"/>
  </rcc>
  <rcc rId="4364" sId="1">
    <oc r="U79">
      <f>SUM(U80:U80)</f>
    </oc>
    <nc r="U79"/>
  </rcc>
  <rcc rId="4365" sId="1">
    <oc r="V79">
      <f>SUM(V80:V80)</f>
    </oc>
    <nc r="V79"/>
  </rcc>
  <rcc rId="4366" sId="1">
    <oc r="W79">
      <f>SUM(W80:W80)</f>
    </oc>
    <nc r="W79"/>
  </rcc>
  <rcc rId="4367" sId="1">
    <oc r="X79">
      <f>SUM(X80:X80)</f>
    </oc>
    <nc r="X79"/>
  </rcc>
  <rcc rId="4368" sId="1">
    <oc r="Y79">
      <f>SUM(Y80:Y80)</f>
    </oc>
    <nc r="Y79"/>
  </rcc>
  <rcc rId="4369" sId="1">
    <oc r="Z79">
      <f>SUM(Z80:Z80)</f>
    </oc>
    <nc r="Z79"/>
  </rcc>
  <rcc rId="4370" sId="1">
    <oc r="AA79">
      <f>SUM(AA80:AA80)</f>
    </oc>
    <nc r="AA79"/>
  </rcc>
  <rcc rId="4371" sId="1">
    <oc r="AB79">
      <f>SUM(AB80:AB80)</f>
    </oc>
    <nc r="AB79"/>
  </rcc>
  <rcc rId="4372" sId="1">
    <oc r="AC79">
      <f>SUM(AC80:AC80)</f>
    </oc>
    <nc r="AC79"/>
  </rcc>
  <rcc rId="4373" sId="1">
    <oc r="AD79">
      <f>SUM(AD80:AD80)</f>
    </oc>
    <nc r="AD79"/>
  </rcc>
  <rcc rId="4374" sId="1">
    <oc r="AE79">
      <f>SUM(AE80:AE80)</f>
    </oc>
    <nc r="AE79"/>
  </rcc>
  <rcc rId="4375" sId="1">
    <oc r="AF79">
      <f>SUM(AF80:AF80)</f>
    </oc>
    <nc r="AF79"/>
  </rcc>
  <rcc rId="4376" sId="1">
    <oc r="AG79">
      <f>SUM(AG80:AG80)</f>
    </oc>
    <nc r="AG79"/>
  </rcc>
  <rcc rId="4377" sId="1">
    <oc r="C80" t="inlineStr">
      <is>
        <t>бюджет города Когалыма</t>
      </is>
    </oc>
    <nc r="C80"/>
  </rcc>
  <rcc rId="4378" sId="1">
    <oc r="D80">
      <f>SUM(J80,L80,N80,P80,R80,T80,V80,X80,Z80,AB80,AD80,AF80)</f>
    </oc>
    <nc r="D80"/>
  </rcc>
  <rcc rId="4379" sId="1">
    <oc r="E80">
      <f>J80+L80+N80</f>
    </oc>
    <nc r="E80"/>
  </rcc>
  <rcc rId="4380" sId="1">
    <oc r="F80">
      <f>G80</f>
    </oc>
    <nc r="F80"/>
  </rcc>
  <rcc rId="4381" sId="1">
    <oc r="G80">
      <f>SUM(K80,M80,O80,Q80,S80,U80,W80,Y80,AA80,AC80,AE80,AG80)</f>
    </oc>
    <nc r="G80"/>
  </rcc>
  <rcc rId="4382" sId="1">
    <oc r="H80">
      <f>IFERROR(G80/D80*100,0)</f>
    </oc>
    <nc r="H80"/>
  </rcc>
  <rcc rId="4383" sId="1">
    <oc r="I80">
      <f>IFERROR(G80/E80*100,0)</f>
    </oc>
    <nc r="I80"/>
  </rcc>
  <rcc rId="4384" sId="1">
    <oc r="J80">
      <f>J82+J84+J86+J88+J90</f>
    </oc>
    <nc r="J80"/>
  </rcc>
  <rcc rId="4385" sId="1">
    <oc r="K80">
      <f>K82+K84+K86+K88+K90</f>
    </oc>
    <nc r="K80"/>
  </rcc>
  <rcc rId="4386" sId="1">
    <oc r="L80">
      <f>L82+L84+L86+L88+L90</f>
    </oc>
    <nc r="L80"/>
  </rcc>
  <rcc rId="4387" sId="1">
    <oc r="M80">
      <f>M82+M84+M86+M88+M90</f>
    </oc>
    <nc r="M80"/>
  </rcc>
  <rcc rId="4388" sId="1">
    <oc r="N80">
      <f>N82+N84+N86+N88+N90</f>
    </oc>
    <nc r="N80"/>
  </rcc>
  <rcc rId="4389" sId="1">
    <oc r="O80">
      <f>O82+O84+O86+O88+O90</f>
    </oc>
    <nc r="O80"/>
  </rcc>
  <rcc rId="4390" sId="1">
    <oc r="P80">
      <f>P82+P84+P86+P88+P90</f>
    </oc>
    <nc r="P80"/>
  </rcc>
  <rcc rId="4391" sId="1">
    <oc r="Q80">
      <f>Q82+Q84+Q86+Q88+Q90</f>
    </oc>
    <nc r="Q80"/>
  </rcc>
  <rcc rId="4392" sId="1">
    <oc r="R80">
      <f>R82+R84+R86+R88+R90</f>
    </oc>
    <nc r="R80"/>
  </rcc>
  <rcc rId="4393" sId="1">
    <oc r="S80">
      <f>S82+S84+S86+S88+S90</f>
    </oc>
    <nc r="S80"/>
  </rcc>
  <rcc rId="4394" sId="1">
    <oc r="T80">
      <f>T82+T84+T86+T88+T90</f>
    </oc>
    <nc r="T80"/>
  </rcc>
  <rcc rId="4395" sId="1">
    <oc r="U80">
      <f>U82+U84+U86+U88+U90</f>
    </oc>
    <nc r="U80"/>
  </rcc>
  <rcc rId="4396" sId="1">
    <oc r="V80">
      <f>V82+V84+V86+V88+V90</f>
    </oc>
    <nc r="V80"/>
  </rcc>
  <rcc rId="4397" sId="1">
    <oc r="W80">
      <f>W82+W84+W86+W88+W90</f>
    </oc>
    <nc r="W80"/>
  </rcc>
  <rcc rId="4398" sId="1">
    <oc r="X80">
      <f>X82+X84+X86+X88+X90</f>
    </oc>
    <nc r="X80"/>
  </rcc>
  <rcc rId="4399" sId="1">
    <oc r="Y80">
      <f>Y82+Y84+Y86+Y88+Y90</f>
    </oc>
    <nc r="Y80"/>
  </rcc>
  <rcc rId="4400" sId="1">
    <oc r="Z80">
      <f>Z82+Z84+Z86+Z88+Z90</f>
    </oc>
    <nc r="Z80"/>
  </rcc>
  <rcc rId="4401" sId="1">
    <oc r="AA80">
      <f>AA82+AA84+AA86+AA88+AA90</f>
    </oc>
    <nc r="AA80"/>
  </rcc>
  <rcc rId="4402" sId="1">
    <oc r="AB80">
      <f>AB82+AB84+AB86+AB88+AB90</f>
    </oc>
    <nc r="AB80"/>
  </rcc>
  <rcc rId="4403" sId="1">
    <oc r="AC80">
      <f>AC82+AC84+AC86+AC88+AC90</f>
    </oc>
    <nc r="AC80"/>
  </rcc>
  <rcc rId="4404" sId="1">
    <oc r="AD80">
      <f>AD82+AD84+AD86+AD88+AD90</f>
    </oc>
    <nc r="AD80"/>
  </rcc>
  <rcc rId="4405" sId="1">
    <oc r="AE80">
      <f>AE82+AE84+AE86+AE88+AE90</f>
    </oc>
    <nc r="AE80"/>
  </rcc>
  <rcc rId="4406" sId="1">
    <oc r="AF80">
      <f>AF82+AF84+AF86+AF88+AF90</f>
    </oc>
    <nc r="AF80"/>
  </rcc>
  <rcc rId="4407" sId="1">
    <oc r="AG80">
      <f>AG82+AG84+AG86+AG88+AG90</f>
    </oc>
    <nc r="AG80"/>
  </rcc>
  <rcc rId="4408" sId="1">
    <oc r="B81" t="inlineStr">
      <is>
        <t>3.1.1.   Развитие системы выявления, поддержки, сопровождения и стимулирования одаренных детей в различных сферах деятельности</t>
      </is>
    </oc>
    <nc r="B81"/>
  </rcc>
  <rcc rId="4409" sId="1">
    <oc r="C81" t="inlineStr">
      <is>
        <t>Всего</t>
      </is>
    </oc>
    <nc r="C81"/>
  </rcc>
  <rcc rId="4410" sId="1">
    <oc r="D81">
      <f>D82</f>
    </oc>
    <nc r="D81"/>
  </rcc>
  <rcc rId="4411" sId="1">
    <oc r="E81">
      <f>E82</f>
    </oc>
    <nc r="E81"/>
  </rcc>
  <rcc rId="4412" sId="1">
    <oc r="F81">
      <f>F82</f>
    </oc>
    <nc r="F81"/>
  </rcc>
  <rcc rId="4413" sId="1">
    <oc r="G81">
      <f>G82</f>
    </oc>
    <nc r="G81"/>
  </rcc>
  <rcc rId="4414" sId="1">
    <oc r="H81">
      <f>IFERROR(G81/D81*100,0)</f>
    </oc>
    <nc r="H81"/>
  </rcc>
  <rcc rId="4415" sId="1">
    <oc r="I81">
      <f>IFERROR(G81/E81*100,0)</f>
    </oc>
    <nc r="I81"/>
  </rcc>
  <rcc rId="4416" sId="1">
    <oc r="J81">
      <f>SUM(J82:J82)</f>
    </oc>
    <nc r="J81"/>
  </rcc>
  <rcc rId="4417" sId="1">
    <oc r="K81">
      <f>SUM(K82:K82)</f>
    </oc>
    <nc r="K81"/>
  </rcc>
  <rcc rId="4418" sId="1">
    <oc r="L81">
      <f>SUM(L82:L82)</f>
    </oc>
    <nc r="L81"/>
  </rcc>
  <rcc rId="4419" sId="1">
    <oc r="M81">
      <f>SUM(M82:M82)</f>
    </oc>
    <nc r="M81"/>
  </rcc>
  <rcc rId="4420" sId="1">
    <oc r="N81">
      <f>SUM(N82:N82)</f>
    </oc>
    <nc r="N81"/>
  </rcc>
  <rcc rId="4421" sId="1">
    <oc r="O81">
      <f>SUM(O82:O82)</f>
    </oc>
    <nc r="O81"/>
  </rcc>
  <rcc rId="4422" sId="1">
    <oc r="P81">
      <f>SUM(P82:P82)</f>
    </oc>
    <nc r="P81"/>
  </rcc>
  <rcc rId="4423" sId="1">
    <oc r="Q81">
      <f>SUM(Q82:Q82)</f>
    </oc>
    <nc r="Q81"/>
  </rcc>
  <rcc rId="4424" sId="1">
    <oc r="R81">
      <f>SUM(R82:R82)</f>
    </oc>
    <nc r="R81"/>
  </rcc>
  <rcc rId="4425" sId="1">
    <oc r="S81">
      <f>SUM(S82:S82)</f>
    </oc>
    <nc r="S81"/>
  </rcc>
  <rcc rId="4426" sId="1">
    <oc r="T81">
      <f>SUM(T82:T82)</f>
    </oc>
    <nc r="T81"/>
  </rcc>
  <rcc rId="4427" sId="1">
    <oc r="U81">
      <f>SUM(U82:U82)</f>
    </oc>
    <nc r="U81"/>
  </rcc>
  <rcc rId="4428" sId="1">
    <oc r="V81">
      <f>SUM(V82:V82)</f>
    </oc>
    <nc r="V81"/>
  </rcc>
  <rcc rId="4429" sId="1">
    <oc r="W81">
      <f>SUM(W82:W82)</f>
    </oc>
    <nc r="W81"/>
  </rcc>
  <rcc rId="4430" sId="1">
    <oc r="X81">
      <f>SUM(X82:X82)</f>
    </oc>
    <nc r="X81"/>
  </rcc>
  <rcc rId="4431" sId="1">
    <oc r="Y81">
      <f>SUM(Y82:Y82)</f>
    </oc>
    <nc r="Y81"/>
  </rcc>
  <rcc rId="4432" sId="1">
    <oc r="Z81">
      <f>SUM(Z82:Z82)</f>
    </oc>
    <nc r="Z81"/>
  </rcc>
  <rcc rId="4433" sId="1">
    <oc r="AA81">
      <f>SUM(AA82:AA82)</f>
    </oc>
    <nc r="AA81"/>
  </rcc>
  <rcc rId="4434" sId="1">
    <oc r="AB81">
      <f>SUM(AB82:AB82)</f>
    </oc>
    <nc r="AB81"/>
  </rcc>
  <rcc rId="4435" sId="1">
    <oc r="AC81">
      <f>SUM(AC82:AC82)</f>
    </oc>
    <nc r="AC81"/>
  </rcc>
  <rcc rId="4436" sId="1">
    <oc r="AD81">
      <f>SUM(AD82:AD82)</f>
    </oc>
    <nc r="AD81"/>
  </rcc>
  <rcc rId="4437" sId="1">
    <oc r="AE81">
      <f>SUM(AE82:AE82)</f>
    </oc>
    <nc r="AE81"/>
  </rcc>
  <rcc rId="4438" sId="1">
    <oc r="AF81">
      <f>SUM(AF82:AF82)</f>
    </oc>
    <nc r="AF81"/>
  </rcc>
  <rcc rId="4439" sId="1">
    <oc r="AG81">
      <f>SUM(AG82:AG82)</f>
    </oc>
    <nc r="AG81"/>
  </rcc>
  <rcc rId="4440" sId="1">
    <oc r="C82" t="inlineStr">
      <is>
        <t>бюджет города Когалыма</t>
      </is>
    </oc>
    <nc r="C82"/>
  </rcc>
  <rcc rId="4441" sId="1">
    <oc r="D82">
      <f>SUM(J82,L82,N82,P82,R82,T82,V82,X82,Z82,AB82,AD82,AF82)</f>
    </oc>
    <nc r="D82"/>
  </rcc>
  <rcc rId="4442" sId="1">
    <oc r="E82">
      <f>J82+L82+N82+P82</f>
    </oc>
    <nc r="E82"/>
  </rcc>
  <rcc rId="4443" sId="1">
    <oc r="F82">
      <f>G82</f>
    </oc>
    <nc r="F82"/>
  </rcc>
  <rcc rId="4444" sId="1">
    <oc r="G82">
      <f>SUM(K82,M82,O82,Q82,S82,U82,W82,Y82,AA82,AC82,AE82,AG82)</f>
    </oc>
    <nc r="G82"/>
  </rcc>
  <rcc rId="4445" sId="1">
    <oc r="H82">
      <f>IFERROR(G82/D82*100,0)</f>
    </oc>
    <nc r="H82"/>
  </rcc>
  <rcc rId="4446" sId="1">
    <oc r="I82">
      <f>IFERROR(G82/E82*100,0)</f>
    </oc>
    <nc r="I82"/>
  </rcc>
  <rcc rId="4447" sId="1" numFmtId="4">
    <oc r="J82">
      <v>902.625</v>
    </oc>
    <nc r="J82"/>
  </rcc>
  <rcc rId="4448" sId="1" numFmtId="4">
    <oc r="K82">
      <v>837.72</v>
    </oc>
    <nc r="K82"/>
  </rcc>
  <rcc rId="4449" sId="1">
    <oc r="L82">
      <f>216.4+2869.675</f>
    </oc>
    <nc r="L82"/>
  </rcc>
  <rcc rId="4450" sId="1" numFmtId="4">
    <oc r="M82">
      <v>2998.502</v>
    </oc>
    <nc r="M82"/>
  </rcc>
  <rcc rId="4451" sId="1">
    <oc r="N82">
      <f>311+484.5</f>
    </oc>
    <nc r="N82"/>
  </rcc>
  <rcc rId="4452" sId="1">
    <oc r="O82">
      <f>515.52+311</f>
    </oc>
    <nc r="O82"/>
  </rcc>
  <rcc rId="4453" sId="1">
    <oc r="P82">
      <f>3894.72+484.5</f>
    </oc>
    <nc r="P82"/>
  </rcc>
  <rcc rId="4454" sId="1" numFmtId="4">
    <oc r="Q82">
      <v>4466.2</v>
    </oc>
    <nc r="Q82"/>
  </rcc>
  <rcc rId="4455" sId="1">
    <oc r="R82">
      <f>580-216.4</f>
    </oc>
    <nc r="R82"/>
  </rcc>
  <rcc rId="4456" sId="1" numFmtId="4">
    <oc r="S82">
      <v>0</v>
    </oc>
    <nc r="S82"/>
  </rcc>
  <rcc rId="4457" sId="1" numFmtId="4">
    <oc r="T82">
      <v>145</v>
    </oc>
    <nc r="T82"/>
  </rcc>
  <rcc rId="4458" sId="1" numFmtId="4">
    <oc r="U82">
      <v>0</v>
    </oc>
    <nc r="U82"/>
  </rcc>
  <rcc rId="4459" sId="1" numFmtId="4">
    <oc r="V82">
      <v>0</v>
    </oc>
    <nc r="V82"/>
  </rcc>
  <rcc rId="4460" sId="1" numFmtId="4">
    <oc r="W82">
      <v>0</v>
    </oc>
    <nc r="W82"/>
  </rcc>
  <rcc rId="4461" sId="1" numFmtId="4">
    <oc r="X82">
      <v>0</v>
    </oc>
    <nc r="X82"/>
  </rcc>
  <rcc rId="4462" sId="1" numFmtId="4">
    <oc r="Y82">
      <v>0</v>
    </oc>
    <nc r="Y82"/>
  </rcc>
  <rcc rId="4463" sId="1" numFmtId="4">
    <oc r="Z82">
      <v>1350</v>
    </oc>
    <nc r="Z82"/>
  </rcc>
  <rcc rId="4464" sId="1" numFmtId="4">
    <oc r="AA82">
      <v>0</v>
    </oc>
    <nc r="AA82"/>
  </rcc>
  <rcc rId="4465" sId="1" numFmtId="4">
    <oc r="AB82">
      <v>55</v>
    </oc>
    <nc r="AB82"/>
  </rcc>
  <rcc rId="4466" sId="1" numFmtId="4">
    <oc r="AC82">
      <v>0</v>
    </oc>
    <nc r="AC82"/>
  </rcc>
  <rcc rId="4467" sId="1" numFmtId="4">
    <oc r="AD82">
      <v>0</v>
    </oc>
    <nc r="AD82"/>
  </rcc>
  <rcc rId="4468" sId="1" numFmtId="4">
    <oc r="AE82">
      <v>0</v>
    </oc>
    <nc r="AE82"/>
  </rcc>
  <rcc rId="4469" sId="1">
    <oc r="AF82">
      <f>1753.2+731+2380.4-3894.72</f>
    </oc>
    <nc r="AF82"/>
  </rcc>
  <rcc rId="4470" sId="1" numFmtId="4">
    <oc r="AG82">
      <v>0</v>
    </oc>
    <nc r="AG82"/>
  </rcc>
  <rcc rId="4471" sId="1">
    <oc r="B83" t="inlineStr">
      <is>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is>
    </oc>
    <nc r="B83"/>
  </rcc>
  <rcc rId="4472" sId="1">
    <oc r="C83" t="inlineStr">
      <is>
        <t>Всего</t>
      </is>
    </oc>
    <nc r="C83"/>
  </rcc>
  <rcc rId="4473" sId="1">
    <oc r="D83">
      <f>D84</f>
    </oc>
    <nc r="D83"/>
  </rcc>
  <rcc rId="4474" sId="1">
    <oc r="E83">
      <f>E84</f>
    </oc>
    <nc r="E83"/>
  </rcc>
  <rcc rId="4475" sId="1">
    <oc r="F83">
      <f>F84</f>
    </oc>
    <nc r="F83"/>
  </rcc>
  <rcc rId="4476" sId="1">
    <oc r="G83">
      <f>G84</f>
    </oc>
    <nc r="G83"/>
  </rcc>
  <rcc rId="4477" sId="1">
    <oc r="H83">
      <f>IFERROR(G83/D83*100,0)</f>
    </oc>
    <nc r="H83"/>
  </rcc>
  <rcc rId="4478" sId="1">
    <oc r="I83">
      <f>IFERROR(G83/E83*100,0)</f>
    </oc>
    <nc r="I83"/>
  </rcc>
  <rcc rId="4479" sId="1">
    <oc r="J83">
      <f>SUM(J84:J84)</f>
    </oc>
    <nc r="J83"/>
  </rcc>
  <rcc rId="4480" sId="1">
    <oc r="K83">
      <f>SUM(K84:K84)</f>
    </oc>
    <nc r="K83"/>
  </rcc>
  <rcc rId="4481" sId="1">
    <oc r="L83">
      <f>SUM(L84:L84)</f>
    </oc>
    <nc r="L83"/>
  </rcc>
  <rcc rId="4482" sId="1">
    <oc r="M83">
      <f>SUM(M84:M84)</f>
    </oc>
    <nc r="M83"/>
  </rcc>
  <rcc rId="4483" sId="1">
    <oc r="N83">
      <f>SUM(N84:N84)</f>
    </oc>
    <nc r="N83"/>
  </rcc>
  <rcc rId="4484" sId="1">
    <oc r="O83">
      <f>SUM(O84:O84)</f>
    </oc>
    <nc r="O83"/>
  </rcc>
  <rcc rId="4485" sId="1">
    <oc r="P83">
      <f>SUM(P84:P84)</f>
    </oc>
    <nc r="P83"/>
  </rcc>
  <rcc rId="4486" sId="1">
    <oc r="Q83">
      <f>SUM(Q84:Q84)</f>
    </oc>
    <nc r="Q83"/>
  </rcc>
  <rcc rId="4487" sId="1">
    <oc r="R83">
      <f>SUM(R84:R84)</f>
    </oc>
    <nc r="R83"/>
  </rcc>
  <rcc rId="4488" sId="1">
    <oc r="S83">
      <f>SUM(S84:S84)</f>
    </oc>
    <nc r="S83"/>
  </rcc>
  <rcc rId="4489" sId="1">
    <oc r="T83">
      <f>SUM(T84:T84)</f>
    </oc>
    <nc r="T83"/>
  </rcc>
  <rcc rId="4490" sId="1">
    <oc r="U83">
      <f>SUM(U84:U84)</f>
    </oc>
    <nc r="U83"/>
  </rcc>
  <rcc rId="4491" sId="1">
    <oc r="V83">
      <f>SUM(V84:V84)</f>
    </oc>
    <nc r="V83"/>
  </rcc>
  <rcc rId="4492" sId="1">
    <oc r="W83">
      <f>SUM(W84:W84)</f>
    </oc>
    <nc r="W83"/>
  </rcc>
  <rcc rId="4493" sId="1">
    <oc r="X83">
      <f>SUM(X84:X84)</f>
    </oc>
    <nc r="X83"/>
  </rcc>
  <rcc rId="4494" sId="1">
    <oc r="Y83">
      <f>SUM(Y84:Y84)</f>
    </oc>
    <nc r="Y83"/>
  </rcc>
  <rcc rId="4495" sId="1">
    <oc r="Z83">
      <f>SUM(Z84:Z84)</f>
    </oc>
    <nc r="Z83"/>
  </rcc>
  <rcc rId="4496" sId="1">
    <oc r="AA83">
      <f>SUM(AA84:AA84)</f>
    </oc>
    <nc r="AA83"/>
  </rcc>
  <rcc rId="4497" sId="1">
    <oc r="AB83">
      <f>SUM(AB84:AB84)</f>
    </oc>
    <nc r="AB83"/>
  </rcc>
  <rcc rId="4498" sId="1">
    <oc r="AC83">
      <f>SUM(AC84:AC84)</f>
    </oc>
    <nc r="AC83"/>
  </rcc>
  <rcc rId="4499" sId="1">
    <oc r="AD83">
      <f>SUM(AD84:AD84)</f>
    </oc>
    <nc r="AD83"/>
  </rcc>
  <rcc rId="4500" sId="1">
    <oc r="AE83">
      <f>SUM(AE84:AE84)</f>
    </oc>
    <nc r="AE83"/>
  </rcc>
  <rcc rId="4501" sId="1">
    <oc r="AF83">
      <f>SUM(AF84:AF84)</f>
    </oc>
    <nc r="AF83"/>
  </rcc>
  <rcc rId="4502" sId="1">
    <oc r="AG83">
      <f>SUM(AG84:AG84)</f>
    </oc>
    <nc r="AG83"/>
  </rcc>
  <rcc rId="4503" sId="1">
    <oc r="C84" t="inlineStr">
      <is>
        <t>бюджет города Когалыма</t>
      </is>
    </oc>
    <nc r="C84"/>
  </rcc>
  <rcc rId="4504" sId="1">
    <oc r="D84">
      <f>SUM(J84,L84,N84,P84,R84,T84,V84,X84,Z84,AB84,AD84,AF84)</f>
    </oc>
    <nc r="D84"/>
  </rcc>
  <rcc rId="4505" sId="1">
    <oc r="E84">
      <f>J84+L84+N84</f>
    </oc>
    <nc r="E84"/>
  </rcc>
  <rcc rId="4506" sId="1">
    <oc r="F84">
      <f>G84</f>
    </oc>
    <nc r="F84"/>
  </rcc>
  <rcc rId="4507" sId="1">
    <oc r="G84">
      <f>SUM(K84,M84,O84,Q84,S84,U84,W84,Y84,AA84,AC84,AE84,AG84)</f>
    </oc>
    <nc r="G84"/>
  </rcc>
  <rcc rId="4508" sId="1">
    <oc r="H84">
      <f>IFERROR(G84/D84*100,0)</f>
    </oc>
    <nc r="H84"/>
  </rcc>
  <rcc rId="4509" sId="1">
    <oc r="I84">
      <f>IFERROR(G84/E84*100,0)</f>
    </oc>
    <nc r="I84"/>
  </rcc>
  <rcc rId="4510" sId="1" numFmtId="4">
    <oc r="J84">
      <v>0</v>
    </oc>
    <nc r="J84"/>
  </rcc>
  <rcc rId="4511" sId="1" numFmtId="4">
    <oc r="K84">
      <v>0</v>
    </oc>
    <nc r="K84"/>
  </rcc>
  <rcc rId="4512" sId="1" numFmtId="4">
    <oc r="L84">
      <v>0</v>
    </oc>
    <nc r="L84"/>
  </rcc>
  <rcc rId="4513" sId="1" numFmtId="4">
    <oc r="M84">
      <v>0</v>
    </oc>
    <nc r="M84"/>
  </rcc>
  <rcc rId="4514" sId="1" numFmtId="4">
    <oc r="N84">
      <v>8.4</v>
    </oc>
    <nc r="N84"/>
  </rcc>
  <rcc rId="4515" sId="1" numFmtId="4">
    <oc r="O84">
      <v>8.4</v>
    </oc>
    <nc r="O84"/>
  </rcc>
  <rcc rId="4516" sId="1" numFmtId="4">
    <oc r="P84">
      <v>0</v>
    </oc>
    <nc r="P84"/>
  </rcc>
  <rcc rId="4517" sId="1" numFmtId="4">
    <oc r="Q84">
      <v>0</v>
    </oc>
    <nc r="Q84"/>
  </rcc>
  <rcc rId="4518" sId="1" numFmtId="4">
    <oc r="R84">
      <v>0</v>
    </oc>
    <nc r="R84"/>
  </rcc>
  <rcc rId="4519" sId="1" numFmtId="4">
    <oc r="S84">
      <v>0</v>
    </oc>
    <nc r="S84"/>
  </rcc>
  <rcc rId="4520" sId="1" numFmtId="4">
    <oc r="T84">
      <v>0</v>
    </oc>
    <nc r="T84"/>
  </rcc>
  <rcc rId="4521" sId="1" numFmtId="4">
    <oc r="U84">
      <v>0</v>
    </oc>
    <nc r="U84"/>
  </rcc>
  <rcc rId="4522" sId="1" numFmtId="4">
    <oc r="V84">
      <v>0</v>
    </oc>
    <nc r="V84"/>
  </rcc>
  <rcc rId="4523" sId="1" numFmtId="4">
    <oc r="W84">
      <v>0</v>
    </oc>
    <nc r="W84"/>
  </rcc>
  <rcc rId="4524" sId="1" numFmtId="4">
    <oc r="X84">
      <v>0</v>
    </oc>
    <nc r="X84"/>
  </rcc>
  <rcc rId="4525" sId="1" numFmtId="4">
    <oc r="Y84">
      <v>0</v>
    </oc>
    <nc r="Y84"/>
  </rcc>
  <rcc rId="4526" sId="1" numFmtId="4">
    <oc r="Z84">
      <v>0</v>
    </oc>
    <nc r="Z84"/>
  </rcc>
  <rcc rId="4527" sId="1" numFmtId="4">
    <oc r="AA84">
      <v>0</v>
    </oc>
    <nc r="AA84"/>
  </rcc>
  <rcc rId="4528" sId="1">
    <oc r="AB84">
      <f>1000-8.4</f>
    </oc>
    <nc r="AB84"/>
  </rcc>
  <rcc rId="4529" sId="1" numFmtId="4">
    <oc r="AC84">
      <v>0</v>
    </oc>
    <nc r="AC84"/>
  </rcc>
  <rcc rId="4530" sId="1" numFmtId="4">
    <oc r="AD84">
      <v>0</v>
    </oc>
    <nc r="AD84"/>
  </rcc>
  <rcc rId="4531" sId="1" numFmtId="4">
    <oc r="AE84">
      <v>0</v>
    </oc>
    <nc r="AE84"/>
  </rcc>
  <rcc rId="4532" sId="1" numFmtId="4">
    <oc r="AF84">
      <v>0</v>
    </oc>
    <nc r="AF84"/>
  </rcc>
  <rcc rId="4533" sId="1" numFmtId="4">
    <oc r="AG84">
      <v>0</v>
    </oc>
    <nc r="AG84"/>
  </rcc>
  <rcc rId="4534" sId="1">
    <oc r="B85" t="inlineStr">
      <is>
        <t xml:space="preserve">3.1.3.     Развитие системы доступного дополнительного образования в соответствии с индивидуальными запросами населения </t>
      </is>
    </oc>
    <nc r="B85"/>
  </rcc>
  <rcc rId="4535" sId="1">
    <oc r="C85" t="inlineStr">
      <is>
        <t>Всего</t>
      </is>
    </oc>
    <nc r="C85"/>
  </rcc>
  <rcc rId="4536" sId="1">
    <oc r="D85">
      <f>D86</f>
    </oc>
    <nc r="D85"/>
  </rcc>
  <rcc rId="4537" sId="1">
    <oc r="E85">
      <f>E86</f>
    </oc>
    <nc r="E85"/>
  </rcc>
  <rcc rId="4538" sId="1">
    <oc r="F85">
      <f>F86</f>
    </oc>
    <nc r="F85"/>
  </rcc>
  <rcc rId="4539" sId="1">
    <oc r="G85">
      <f>G86</f>
    </oc>
    <nc r="G85"/>
  </rcc>
  <rcc rId="4540" sId="1">
    <oc r="H85">
      <f>IFERROR(G85/D85*100,0)</f>
    </oc>
    <nc r="H85"/>
  </rcc>
  <rcc rId="4541" sId="1">
    <oc r="I85">
      <f>IFERROR(G85/E85*100,0)</f>
    </oc>
    <nc r="I85"/>
  </rcc>
  <rcc rId="4542" sId="1">
    <oc r="J85">
      <f>SUM(J86:J86)</f>
    </oc>
    <nc r="J85"/>
  </rcc>
  <rcc rId="4543" sId="1">
    <oc r="K85">
      <f>SUM(K86:K86)</f>
    </oc>
    <nc r="K85"/>
  </rcc>
  <rcc rId="4544" sId="1">
    <oc r="L85">
      <f>SUM(L86:L86)</f>
    </oc>
    <nc r="L85"/>
  </rcc>
  <rcc rId="4545" sId="1">
    <oc r="M85">
      <f>SUM(M86:M86)</f>
    </oc>
    <nc r="M85"/>
  </rcc>
  <rcc rId="4546" sId="1">
    <oc r="N85">
      <f>SUM(N86:N86)</f>
    </oc>
    <nc r="N85"/>
  </rcc>
  <rcc rId="4547" sId="1">
    <oc r="O85">
      <f>SUM(O86:O86)</f>
    </oc>
    <nc r="O85"/>
  </rcc>
  <rcc rId="4548" sId="1">
    <oc r="P85">
      <f>SUM(P86:P86)</f>
    </oc>
    <nc r="P85"/>
  </rcc>
  <rcc rId="4549" sId="1">
    <oc r="Q85">
      <f>SUM(Q86:Q86)</f>
    </oc>
    <nc r="Q85"/>
  </rcc>
  <rcc rId="4550" sId="1">
    <oc r="R85">
      <f>SUM(R86:R86)</f>
    </oc>
    <nc r="R85"/>
  </rcc>
  <rcc rId="4551" sId="1">
    <oc r="S85">
      <f>SUM(S86:S86)</f>
    </oc>
    <nc r="S85"/>
  </rcc>
  <rcc rId="4552" sId="1">
    <oc r="T85">
      <f>SUM(T86:T86)</f>
    </oc>
    <nc r="T85"/>
  </rcc>
  <rcc rId="4553" sId="1">
    <oc r="U85">
      <f>SUM(U86:U86)</f>
    </oc>
    <nc r="U85"/>
  </rcc>
  <rcc rId="4554" sId="1">
    <oc r="V85">
      <f>SUM(V86:V86)</f>
    </oc>
    <nc r="V85"/>
  </rcc>
  <rcc rId="4555" sId="1">
    <oc r="W85">
      <f>SUM(W86:W86)</f>
    </oc>
    <nc r="W85"/>
  </rcc>
  <rcc rId="4556" sId="1">
    <oc r="X85">
      <f>SUM(X86:X86)</f>
    </oc>
    <nc r="X85"/>
  </rcc>
  <rcc rId="4557" sId="1">
    <oc r="Y85">
      <f>SUM(Y86:Y86)</f>
    </oc>
    <nc r="Y85"/>
  </rcc>
  <rcc rId="4558" sId="1">
    <oc r="Z85">
      <f>SUM(Z86:Z86)</f>
    </oc>
    <nc r="Z85"/>
  </rcc>
  <rcc rId="4559" sId="1">
    <oc r="AA85">
      <f>SUM(AA86:AA86)</f>
    </oc>
    <nc r="AA85"/>
  </rcc>
  <rcc rId="4560" sId="1">
    <oc r="AB85">
      <f>SUM(AB86:AB86)</f>
    </oc>
    <nc r="AB85"/>
  </rcc>
  <rcc rId="4561" sId="1">
    <oc r="AC85">
      <f>SUM(AC86:AC86)</f>
    </oc>
    <nc r="AC85"/>
  </rcc>
  <rcc rId="4562" sId="1">
    <oc r="AD85">
      <f>SUM(AD86:AD86)</f>
    </oc>
    <nc r="AD85"/>
  </rcc>
  <rcc rId="4563" sId="1">
    <oc r="AE85">
      <f>SUM(AE86:AE86)</f>
    </oc>
    <nc r="AE85"/>
  </rcc>
  <rcc rId="4564" sId="1">
    <oc r="AF85">
      <f>SUM(AF86:AF86)</f>
    </oc>
    <nc r="AF85"/>
  </rcc>
  <rcc rId="4565" sId="1">
    <oc r="AG85">
      <f>SUM(AG86:AG86)</f>
    </oc>
    <nc r="AG85"/>
  </rcc>
  <rcc rId="4566" sId="1">
    <oc r="C86" t="inlineStr">
      <is>
        <t>бюджет города Когалыма</t>
      </is>
    </oc>
    <nc r="C86"/>
  </rcc>
  <rcc rId="4567" sId="1">
    <oc r="D86">
      <f>SUM(J86,L86,N86,P86,R86,T86,V86,X86,Z86,AB86,AD86,AF86)</f>
    </oc>
    <nc r="D86"/>
  </rcc>
  <rcc rId="4568" sId="1">
    <oc r="E86">
      <f>J86+L86+N86+P86</f>
    </oc>
    <nc r="E86"/>
  </rcc>
  <rcc rId="4569" sId="1">
    <oc r="F86">
      <f>G86</f>
    </oc>
    <nc r="F86"/>
  </rcc>
  <rcc rId="4570" sId="1">
    <oc r="G86">
      <f>SUM(K86,M86,O86,Q86,S86,U86,W86,Y86,AA86,AC86,AE86,AG86)</f>
    </oc>
    <nc r="G86"/>
  </rcc>
  <rcc rId="4571" sId="1">
    <oc r="H86">
      <f>IFERROR(G86/D86*100,0)</f>
    </oc>
    <nc r="H86"/>
  </rcc>
  <rcc rId="4572" sId="1">
    <oc r="I86">
      <f>IFERROR(G86/E86*100,0)</f>
    </oc>
    <nc r="I86"/>
  </rcc>
  <rcc rId="4573" sId="1" numFmtId="4">
    <oc r="J86">
      <v>507.31400000000002</v>
    </oc>
    <nc r="J86"/>
  </rcc>
  <rcc rId="4574" sId="1" numFmtId="4">
    <oc r="K86">
      <v>507.31</v>
    </oc>
    <nc r="K86"/>
  </rcc>
  <rcc rId="4575" sId="1" numFmtId="4">
    <oc r="L86">
      <v>501.56599999999997</v>
    </oc>
    <nc r="L86"/>
  </rcc>
  <rcc rId="4576" sId="1" numFmtId="4">
    <oc r="M86">
      <v>0</v>
    </oc>
    <nc r="M86"/>
  </rcc>
  <rcc rId="4577" sId="1">
    <oc r="N86">
      <f>812.3+501.565</f>
    </oc>
    <nc r="N86"/>
  </rcc>
  <rcc rId="4578" sId="1" numFmtId="4">
    <oc r="O86">
      <v>1815.43</v>
    </oc>
    <nc r="O86"/>
  </rcc>
  <rcc rId="4579" sId="1" numFmtId="4">
    <oc r="P86">
      <v>500.54399999999998</v>
    </oc>
    <nc r="P86"/>
  </rcc>
  <rcc rId="4580" sId="1" numFmtId="4">
    <oc r="Q86">
      <v>500.54</v>
    </oc>
    <nc r="Q86"/>
  </rcc>
  <rcc rId="4581" sId="1" numFmtId="4">
    <oc r="R86">
      <v>790.45699999999999</v>
    </oc>
    <nc r="R86"/>
  </rcc>
  <rcc rId="4582" sId="1" numFmtId="4">
    <oc r="S86">
      <v>0</v>
    </oc>
    <nc r="S86"/>
  </rcc>
  <rcc rId="4583" sId="1" numFmtId="4">
    <oc r="T86">
      <v>886.39099999999996</v>
    </oc>
    <nc r="T86"/>
  </rcc>
  <rcc rId="4584" sId="1" numFmtId="4">
    <oc r="U86">
      <v>0</v>
    </oc>
    <nc r="U86"/>
  </rcc>
  <rcc rId="4585" sId="1" numFmtId="4">
    <oc r="V86">
      <v>180.77099999999999</v>
    </oc>
    <nc r="V86"/>
  </rcc>
  <rcc rId="4586" sId="1" numFmtId="4">
    <oc r="W86">
      <v>0</v>
    </oc>
    <nc r="W86"/>
  </rcc>
  <rcc rId="4587" sId="1" numFmtId="4">
    <oc r="X86">
      <v>182.27199999999999</v>
    </oc>
    <nc r="X86"/>
  </rcc>
  <rcc rId="4588" sId="1" numFmtId="4">
    <oc r="Y86">
      <v>0</v>
    </oc>
    <nc r="Y86"/>
  </rcc>
  <rcc rId="4589" sId="1" numFmtId="4">
    <oc r="Z86">
      <v>336.62</v>
    </oc>
    <nc r="Z86"/>
  </rcc>
  <rcc rId="4590" sId="1" numFmtId="4">
    <oc r="AA86">
      <v>0</v>
    </oc>
    <nc r="AA86"/>
  </rcc>
  <rcc rId="4591" sId="1" numFmtId="4">
    <oc r="AB86">
      <v>427.21699999999998</v>
    </oc>
    <nc r="AB86"/>
  </rcc>
  <rcc rId="4592" sId="1" numFmtId="4">
    <oc r="AC86">
      <v>0</v>
    </oc>
    <nc r="AC86"/>
  </rcc>
  <rcc rId="4593" sId="1" numFmtId="4">
    <oc r="AD86">
      <v>395.803</v>
    </oc>
    <nc r="AD86"/>
  </rcc>
  <rcc rId="4594" sId="1" numFmtId="4">
    <oc r="AE86">
      <v>0</v>
    </oc>
    <nc r="AE86"/>
  </rcc>
  <rcc rId="4595" sId="1" numFmtId="4">
    <oc r="AF86">
      <v>384.47800000000001</v>
    </oc>
    <nc r="AF86"/>
  </rcc>
  <rcc rId="4596" sId="1" numFmtId="4">
    <oc r="AG86">
      <v>0</v>
    </oc>
    <nc r="AG86"/>
  </rcc>
  <rcc rId="4597" sId="1">
    <oc r="B87" t="inlineStr">
      <is>
        <t>3.1.4.     Персонифицированное финансирование дополнительного образования детей</t>
      </is>
    </oc>
    <nc r="B87"/>
  </rcc>
  <rcc rId="4598" sId="1">
    <oc r="C87" t="inlineStr">
      <is>
        <t>Всего</t>
      </is>
    </oc>
    <nc r="C87"/>
  </rcc>
  <rcc rId="4599" sId="1">
    <oc r="D87">
      <f>D88</f>
    </oc>
    <nc r="D87"/>
  </rcc>
  <rcc rId="4600" sId="1">
    <oc r="E87">
      <f>E88</f>
    </oc>
    <nc r="E87"/>
  </rcc>
  <rcc rId="4601" sId="1">
    <oc r="F87">
      <f>F88</f>
    </oc>
    <nc r="F87"/>
  </rcc>
  <rcc rId="4602" sId="1">
    <oc r="G87">
      <f>G88</f>
    </oc>
    <nc r="G87"/>
  </rcc>
  <rcc rId="4603" sId="1">
    <oc r="H87">
      <f>IFERROR(G87/D87*100,0)</f>
    </oc>
    <nc r="H87"/>
  </rcc>
  <rcc rId="4604" sId="1">
    <oc r="I87">
      <f>IFERROR(G87/E87*100,0)</f>
    </oc>
    <nc r="I87"/>
  </rcc>
  <rcc rId="4605" sId="1">
    <oc r="J87">
      <f>SUM(J88:J88)</f>
    </oc>
    <nc r="J87"/>
  </rcc>
  <rcc rId="4606" sId="1">
    <oc r="K87">
      <f>SUM(K88:K88)</f>
    </oc>
    <nc r="K87"/>
  </rcc>
  <rcc rId="4607" sId="1">
    <oc r="L87">
      <f>SUM(L88:L88)</f>
    </oc>
    <nc r="L87"/>
  </rcc>
  <rcc rId="4608" sId="1">
    <oc r="M87">
      <f>SUM(M88:M88)</f>
    </oc>
    <nc r="M87"/>
  </rcc>
  <rcc rId="4609" sId="1">
    <oc r="N87">
      <f>SUM(N88:N88)</f>
    </oc>
    <nc r="N87"/>
  </rcc>
  <rcc rId="4610" sId="1">
    <oc r="O87">
      <f>SUM(O88:O88)</f>
    </oc>
    <nc r="O87"/>
  </rcc>
  <rcc rId="4611" sId="1">
    <oc r="P87">
      <f>SUM(P88:P88)</f>
    </oc>
    <nc r="P87"/>
  </rcc>
  <rcc rId="4612" sId="1">
    <oc r="Q87">
      <f>SUM(Q88:Q88)</f>
    </oc>
    <nc r="Q87"/>
  </rcc>
  <rcc rId="4613" sId="1">
    <oc r="R87">
      <f>SUM(R88:R88)</f>
    </oc>
    <nc r="R87"/>
  </rcc>
  <rcc rId="4614" sId="1">
    <oc r="S87">
      <f>SUM(S88:S88)</f>
    </oc>
    <nc r="S87"/>
  </rcc>
  <rcc rId="4615" sId="1">
    <oc r="T87">
      <f>SUM(T88:T88)</f>
    </oc>
    <nc r="T87"/>
  </rcc>
  <rcc rId="4616" sId="1">
    <oc r="U87">
      <f>SUM(U88:U88)</f>
    </oc>
    <nc r="U87"/>
  </rcc>
  <rcc rId="4617" sId="1">
    <oc r="V87">
      <f>SUM(V88:V88)</f>
    </oc>
    <nc r="V87"/>
  </rcc>
  <rcc rId="4618" sId="1">
    <oc r="W87">
      <f>SUM(W88:W88)</f>
    </oc>
    <nc r="W87"/>
  </rcc>
  <rcc rId="4619" sId="1">
    <oc r="X87">
      <f>SUM(X88:X88)</f>
    </oc>
    <nc r="X87"/>
  </rcc>
  <rcc rId="4620" sId="1">
    <oc r="Y87">
      <f>SUM(Y88:Y88)</f>
    </oc>
    <nc r="Y87"/>
  </rcc>
  <rcc rId="4621" sId="1">
    <oc r="Z87">
      <f>SUM(Z88:Z88)</f>
    </oc>
    <nc r="Z87"/>
  </rcc>
  <rcc rId="4622" sId="1">
    <oc r="AA87">
      <f>SUM(AA88:AA88)</f>
    </oc>
    <nc r="AA87"/>
  </rcc>
  <rcc rId="4623" sId="1">
    <oc r="AB87">
      <f>SUM(AB88:AB88)</f>
    </oc>
    <nc r="AB87"/>
  </rcc>
  <rcc rId="4624" sId="1">
    <oc r="AC87">
      <f>SUM(AC88:AC88)</f>
    </oc>
    <nc r="AC87"/>
  </rcc>
  <rcc rId="4625" sId="1">
    <oc r="AD87">
      <f>SUM(AD88:AD88)</f>
    </oc>
    <nc r="AD87"/>
  </rcc>
  <rcc rId="4626" sId="1">
    <oc r="AE87">
      <f>SUM(AE88:AE88)</f>
    </oc>
    <nc r="AE87"/>
  </rcc>
  <rcc rId="4627" sId="1">
    <oc r="AF87">
      <f>SUM(AF88:AF88)</f>
    </oc>
    <nc r="AF87"/>
  </rcc>
  <rcc rId="4628" sId="1">
    <oc r="AG87">
      <f>SUM(AG88:AG88)</f>
    </oc>
    <nc r="AG87"/>
  </rcc>
  <rcc rId="4629" sId="1">
    <oc r="C88" t="inlineStr">
      <is>
        <t>бюджет города Когалыма</t>
      </is>
    </oc>
    <nc r="C88"/>
  </rcc>
  <rcc rId="4630" sId="1">
    <oc r="D88">
      <f>SUM(J88,L88,N88,P88,R88,T88,V88,X88,Z88,AB88,AD88,AF88)</f>
    </oc>
    <nc r="D88"/>
  </rcc>
  <rcc rId="4631" sId="1">
    <oc r="E88">
      <f>J88+L88+N88+P88</f>
    </oc>
    <nc r="E88"/>
  </rcc>
  <rcc rId="4632" sId="1">
    <oc r="F88">
      <f>G88</f>
    </oc>
    <nc r="F88"/>
  </rcc>
  <rcc rId="4633" sId="1">
    <oc r="G88">
      <f>SUM(K88,M88,O88,Q88,S88,U88,W88,Y88,AA88,AC88,AE88,AG88)</f>
    </oc>
    <nc r="G88"/>
  </rcc>
  <rcc rId="4634" sId="1">
    <oc r="H88">
      <f>IFERROR(G88/D88*100,0)</f>
    </oc>
    <nc r="H88"/>
  </rcc>
  <rcc rId="4635" sId="1">
    <oc r="I88">
      <f>IFERROR(G88/E88*100,0)</f>
    </oc>
    <nc r="I88"/>
  </rcc>
  <rcc rId="4636" sId="1" numFmtId="4">
    <oc r="J88">
      <v>4918.777</v>
    </oc>
    <nc r="J88"/>
  </rcc>
  <rcc rId="4637" sId="1" numFmtId="4">
    <oc r="K88">
      <v>1264.77</v>
    </oc>
    <nc r="K88"/>
  </rcc>
  <rcc rId="4638" sId="1" numFmtId="4">
    <oc r="L88">
      <v>5887.23</v>
    </oc>
    <nc r="L88"/>
  </rcc>
  <rcc rId="4639" sId="1" numFmtId="4">
    <oc r="M88">
      <v>4835.0029999999997</v>
    </oc>
    <nc r="M88"/>
  </rcc>
  <rcc rId="4640" sId="1" numFmtId="4">
    <oc r="N88">
      <v>5601.8819999999996</v>
    </oc>
    <nc r="N88"/>
  </rcc>
  <rcc rId="4641" sId="1" numFmtId="4">
    <oc r="O88">
      <v>5362.5</v>
    </oc>
    <nc r="O88"/>
  </rcc>
  <rcc rId="4642" sId="1" numFmtId="4">
    <oc r="P88">
      <v>5558.4790000000003</v>
    </oc>
    <nc r="P88"/>
  </rcc>
  <rcc rId="4643" sId="1" numFmtId="4">
    <oc r="Q88">
      <v>5607.97</v>
    </oc>
    <nc r="Q88"/>
  </rcc>
  <rcc rId="4644" sId="1" numFmtId="4">
    <oc r="R88">
      <v>5533.6310000000003</v>
    </oc>
    <nc r="R88"/>
  </rcc>
  <rcc rId="4645" sId="1" numFmtId="4">
    <oc r="S88">
      <v>0</v>
    </oc>
    <nc r="S88"/>
  </rcc>
  <rcc rId="4646" sId="1" numFmtId="4">
    <oc r="T88">
      <v>4000</v>
    </oc>
    <nc r="T88"/>
  </rcc>
  <rcc rId="4647" sId="1" numFmtId="4">
    <oc r="U88">
      <v>0</v>
    </oc>
    <nc r="U88"/>
  </rcc>
  <rcc rId="4648" sId="1" numFmtId="4">
    <oc r="V88">
      <v>0</v>
    </oc>
    <nc r="V88"/>
  </rcc>
  <rcc rId="4649" sId="1" numFmtId="4">
    <oc r="W88">
      <v>0</v>
    </oc>
    <nc r="W88"/>
  </rcc>
  <rcc rId="4650" sId="1" numFmtId="4">
    <oc r="X88">
      <v>0</v>
    </oc>
    <nc r="X88"/>
  </rcc>
  <rcc rId="4651" sId="1" numFmtId="4">
    <oc r="Y88">
      <v>0</v>
    </oc>
    <nc r="Y88"/>
  </rcc>
  <rcc rId="4652" sId="1" numFmtId="4">
    <oc r="Z88">
      <v>0</v>
    </oc>
    <nc r="Z88"/>
  </rcc>
  <rcc rId="4653" sId="1" numFmtId="4">
    <oc r="AA88">
      <v>0</v>
    </oc>
    <nc r="AA88"/>
  </rcc>
  <rcc rId="4654" sId="1" numFmtId="4">
    <oc r="AB88">
      <v>10300</v>
    </oc>
    <nc r="AB88"/>
  </rcc>
  <rcc rId="4655" sId="1" numFmtId="4">
    <oc r="AC88">
      <v>0</v>
    </oc>
    <nc r="AC88"/>
  </rcc>
  <rcc rId="4656" sId="1" numFmtId="4">
    <oc r="AD88">
      <v>5000</v>
    </oc>
    <nc r="AD88"/>
  </rcc>
  <rcc rId="4657" sId="1" numFmtId="4">
    <oc r="AE88">
      <v>0</v>
    </oc>
    <nc r="AE88"/>
  </rcc>
  <rcc rId="4658" sId="1" numFmtId="4">
    <oc r="AF88">
      <v>9287.2999999999993</v>
    </oc>
    <nc r="AF88"/>
  </rcc>
  <rcc rId="4659" sId="1" numFmtId="4">
    <oc r="AG88">
      <v>0</v>
    </oc>
    <nc r="AG88"/>
  </rcc>
  <rcc rId="4660" sId="1">
    <oc r="B89" t="inlineStr">
      <is>
        <t>3.1.5.     Поддержка немуниципальных организаций (коммерческих,
некоммерческих), осуществляющих деятельность в сфере образования</t>
      </is>
    </oc>
    <nc r="B89"/>
  </rcc>
  <rcc rId="4661" sId="1">
    <oc r="C89" t="inlineStr">
      <is>
        <t>Всего</t>
      </is>
    </oc>
    <nc r="C89"/>
  </rcc>
  <rcc rId="4662" sId="1">
    <oc r="D89">
      <f>D90</f>
    </oc>
    <nc r="D89"/>
  </rcc>
  <rcc rId="4663" sId="1">
    <oc r="E89">
      <f>E90</f>
    </oc>
    <nc r="E89"/>
  </rcc>
  <rcc rId="4664" sId="1">
    <oc r="F89">
      <f>F90</f>
    </oc>
    <nc r="F89"/>
  </rcc>
  <rcc rId="4665" sId="1">
    <oc r="G89">
      <f>G90</f>
    </oc>
    <nc r="G89"/>
  </rcc>
  <rcc rId="4666" sId="1">
    <oc r="H89">
      <f>IFERROR(G89/D89*100,0)</f>
    </oc>
    <nc r="H89"/>
  </rcc>
  <rcc rId="4667" sId="1">
    <oc r="I89">
      <f>IFERROR(G89/E89*100,0)</f>
    </oc>
    <nc r="I89"/>
  </rcc>
  <rcc rId="4668" sId="1">
    <oc r="J89">
      <f>SUM(J90:J90)</f>
    </oc>
    <nc r="J89"/>
  </rcc>
  <rcc rId="4669" sId="1">
    <oc r="K89">
      <f>SUM(K90:K90)</f>
    </oc>
    <nc r="K89"/>
  </rcc>
  <rcc rId="4670" sId="1">
    <oc r="L89">
      <f>SUM(L90:L90)</f>
    </oc>
    <nc r="L89"/>
  </rcc>
  <rcc rId="4671" sId="1">
    <oc r="M89">
      <f>SUM(M90:M90)</f>
    </oc>
    <nc r="M89"/>
  </rcc>
  <rcc rId="4672" sId="1">
    <oc r="N89">
      <f>SUM(N90:N90)</f>
    </oc>
    <nc r="N89"/>
  </rcc>
  <rcc rId="4673" sId="1">
    <oc r="O89">
      <f>SUM(O90:O90)</f>
    </oc>
    <nc r="O89"/>
  </rcc>
  <rcc rId="4674" sId="1">
    <oc r="P89">
      <f>SUM(P90:P90)</f>
    </oc>
    <nc r="P89"/>
  </rcc>
  <rcc rId="4675" sId="1">
    <oc r="Q89">
      <f>SUM(Q90:Q90)</f>
    </oc>
    <nc r="Q89"/>
  </rcc>
  <rcc rId="4676" sId="1">
    <oc r="R89">
      <f>SUM(R90:R90)</f>
    </oc>
    <nc r="R89"/>
  </rcc>
  <rcc rId="4677" sId="1">
    <oc r="S89">
      <f>SUM(S90:S90)</f>
    </oc>
    <nc r="S89"/>
  </rcc>
  <rcc rId="4678" sId="1">
    <oc r="T89">
      <f>SUM(T90:T90)</f>
    </oc>
    <nc r="T89"/>
  </rcc>
  <rcc rId="4679" sId="1">
    <oc r="U89">
      <f>SUM(U90:U90)</f>
    </oc>
    <nc r="U89"/>
  </rcc>
  <rcc rId="4680" sId="1">
    <oc r="V89">
      <f>SUM(V90:V90)</f>
    </oc>
    <nc r="V89"/>
  </rcc>
  <rcc rId="4681" sId="1">
    <oc r="W89">
      <f>SUM(W90:W90)</f>
    </oc>
    <nc r="W89"/>
  </rcc>
  <rcc rId="4682" sId="1">
    <oc r="X89">
      <f>SUM(X90:X90)</f>
    </oc>
    <nc r="X89"/>
  </rcc>
  <rcc rId="4683" sId="1">
    <oc r="Y89">
      <f>SUM(Y90:Y90)</f>
    </oc>
    <nc r="Y89"/>
  </rcc>
  <rcc rId="4684" sId="1">
    <oc r="Z89">
      <f>SUM(Z90:Z90)</f>
    </oc>
    <nc r="Z89"/>
  </rcc>
  <rcc rId="4685" sId="1">
    <oc r="AA89">
      <f>SUM(AA90:AA90)</f>
    </oc>
    <nc r="AA89"/>
  </rcc>
  <rcc rId="4686" sId="1">
    <oc r="AB89">
      <f>SUM(AB90:AB90)</f>
    </oc>
    <nc r="AB89"/>
  </rcc>
  <rcc rId="4687" sId="1">
    <oc r="AC89">
      <f>SUM(AC90:AC90)</f>
    </oc>
    <nc r="AC89"/>
  </rcc>
  <rcc rId="4688" sId="1">
    <oc r="AD89">
      <f>SUM(AD90:AD90)</f>
    </oc>
    <nc r="AD89"/>
  </rcc>
  <rcc rId="4689" sId="1">
    <oc r="AE89">
      <f>SUM(AE90:AE90)</f>
    </oc>
    <nc r="AE89"/>
  </rcc>
  <rcc rId="4690" sId="1">
    <oc r="AF89">
      <f>SUM(AF90:AF90)</f>
    </oc>
    <nc r="AF89"/>
  </rcc>
  <rcc rId="4691" sId="1">
    <oc r="AG89">
      <f>SUM(AG90:AG90)</f>
    </oc>
    <nc r="AG89"/>
  </rcc>
  <rcc rId="4692" sId="1">
    <oc r="C90" t="inlineStr">
      <is>
        <t>бюджет города Когалыма</t>
      </is>
    </oc>
    <nc r="C90"/>
  </rcc>
  <rcc rId="4693" sId="1">
    <oc r="D90">
      <f>SUM(J90,L90,N90,P90,R90,T90,V90,X90,Z90,AB90,AD90,AF90)</f>
    </oc>
    <nc r="D90"/>
  </rcc>
  <rcc rId="4694" sId="1">
    <oc r="E90">
      <f>J90</f>
    </oc>
    <nc r="E90"/>
  </rcc>
  <rcc rId="4695" sId="1">
    <oc r="F90">
      <f>G90</f>
    </oc>
    <nc r="F90"/>
  </rcc>
  <rcc rId="4696" sId="1">
    <oc r="G90">
      <f>SUM(K90,M90,O90,Q90,S90,U90,W90,Y90,AA90,AC90,AE90,AG90)</f>
    </oc>
    <nc r="G90"/>
  </rcc>
  <rcc rId="4697" sId="1">
    <oc r="H90">
      <f>IFERROR(G90/D90*100,0)</f>
    </oc>
    <nc r="H90"/>
  </rcc>
  <rcc rId="4698" sId="1">
    <oc r="I90">
      <f>IFERROR(G90/E90*100,0)</f>
    </oc>
    <nc r="I90"/>
  </rcc>
  <rcc rId="4699" sId="1" numFmtId="4">
    <oc r="J90">
      <v>7859.3</v>
    </oc>
    <nc r="J90"/>
  </rcc>
  <rcc rId="4700" sId="1" numFmtId="4">
    <oc r="K90">
      <v>7859.3</v>
    </oc>
    <nc r="K90"/>
  </rcc>
  <rcc rId="4701" sId="1" numFmtId="4">
    <oc r="L90">
      <v>0</v>
    </oc>
    <nc r="L90"/>
  </rcc>
  <rcc rId="4702" sId="1" numFmtId="4">
    <oc r="M90">
      <v>0</v>
    </oc>
    <nc r="M90"/>
  </rcc>
  <rcc rId="4703" sId="1" numFmtId="4">
    <oc r="N90">
      <v>0</v>
    </oc>
    <nc r="N90"/>
  </rcc>
  <rcc rId="4704" sId="1" numFmtId="4">
    <oc r="O90">
      <v>0</v>
    </oc>
    <nc r="O90"/>
  </rcc>
  <rcc rId="4705" sId="1" numFmtId="4">
    <oc r="P90">
      <v>0</v>
    </oc>
    <nc r="P90"/>
  </rcc>
  <rcc rId="4706" sId="1" numFmtId="4">
    <oc r="Q90">
      <v>0</v>
    </oc>
    <nc r="Q90"/>
  </rcc>
  <rcc rId="4707" sId="1" numFmtId="4">
    <oc r="R90">
      <v>0</v>
    </oc>
    <nc r="R90"/>
  </rcc>
  <rcc rId="4708" sId="1" numFmtId="4">
    <oc r="S90">
      <v>0</v>
    </oc>
    <nc r="S90"/>
  </rcc>
  <rcc rId="4709" sId="1" numFmtId="4">
    <oc r="T90">
      <v>0</v>
    </oc>
    <nc r="T90"/>
  </rcc>
  <rcc rId="4710" sId="1" numFmtId="4">
    <oc r="U90">
      <v>0</v>
    </oc>
    <nc r="U90"/>
  </rcc>
  <rcc rId="4711" sId="1" numFmtId="4">
    <oc r="V90">
      <v>0</v>
    </oc>
    <nc r="V90"/>
  </rcc>
  <rcc rId="4712" sId="1" numFmtId="4">
    <oc r="W90">
      <v>0</v>
    </oc>
    <nc r="W90"/>
  </rcc>
  <rcc rId="4713" sId="1" numFmtId="4">
    <oc r="X90">
      <v>0</v>
    </oc>
    <nc r="X90"/>
  </rcc>
  <rcc rId="4714" sId="1" numFmtId="4">
    <oc r="Y90">
      <v>0</v>
    </oc>
    <nc r="Y90"/>
  </rcc>
  <rcc rId="4715" sId="1" numFmtId="4">
    <oc r="Z90">
      <v>0</v>
    </oc>
    <nc r="Z90"/>
  </rcc>
  <rcc rId="4716" sId="1" numFmtId="4">
    <oc r="AA90">
      <v>0</v>
    </oc>
    <nc r="AA90"/>
  </rcc>
  <rcc rId="4717" sId="1" numFmtId="4">
    <oc r="AB90">
      <v>0</v>
    </oc>
    <nc r="AB90"/>
  </rcc>
  <rcc rId="4718" sId="1" numFmtId="4">
    <oc r="AC90">
      <v>0</v>
    </oc>
    <nc r="AC90"/>
  </rcc>
  <rcc rId="4719" sId="1" numFmtId="4">
    <oc r="AD90">
      <v>0</v>
    </oc>
    <nc r="AD90"/>
  </rcc>
  <rcc rId="4720" sId="1" numFmtId="4">
    <oc r="AE90">
      <v>0</v>
    </oc>
    <nc r="AE90"/>
  </rcc>
  <rcc rId="4721" sId="1" numFmtId="4">
    <oc r="AF90">
      <v>0</v>
    </oc>
    <nc r="AF90"/>
  </rcc>
  <rcc rId="4722" sId="1" numFmtId="4">
    <oc r="AG90">
      <v>0</v>
    </oc>
    <nc r="AG90"/>
  </rcc>
  <rcc rId="4723" sId="1">
    <oc r="B91" t="inlineStr">
      <is>
        <t>Структурные элементы, не входящие в направления (подпрограммы)</t>
      </is>
    </oc>
    <nc r="B91"/>
  </rcc>
  <rcc rId="4724" sId="1">
    <oc r="A92" t="inlineStr">
      <is>
        <t xml:space="preserve"> 3.1. </t>
      </is>
    </oc>
    <nc r="A92"/>
  </rcc>
  <rcc rId="4725" sId="1">
    <oc r="B92" t="inlineStr">
      <is>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is>
    </oc>
    <nc r="B92"/>
  </rcc>
  <rcc rId="4726" sId="1">
    <oc r="C92" t="inlineStr">
      <is>
        <t>Всего</t>
      </is>
    </oc>
    <nc r="C92"/>
  </rcc>
  <rcc rId="4727" sId="1">
    <oc r="D92">
      <f>D93</f>
    </oc>
    <nc r="D92"/>
  </rcc>
  <rcc rId="4728" sId="1">
    <oc r="E92">
      <f>E93</f>
    </oc>
    <nc r="E92"/>
  </rcc>
  <rcc rId="4729" sId="1">
    <oc r="F92">
      <f>F93</f>
    </oc>
    <nc r="F92"/>
  </rcc>
  <rcc rId="4730" sId="1">
    <oc r="G92">
      <f>G93</f>
    </oc>
    <nc r="G92"/>
  </rcc>
  <rcc rId="4731" sId="1">
    <oc r="H92">
      <f>IFERROR(G92/D92*100,0)</f>
    </oc>
    <nc r="H92"/>
  </rcc>
  <rcc rId="4732" sId="1">
    <oc r="I92">
      <f>IFERROR(G92/E92*100,0)</f>
    </oc>
    <nc r="I92"/>
  </rcc>
  <rcc rId="4733" sId="1">
    <oc r="J92">
      <f>SUM(J93:J93)</f>
    </oc>
    <nc r="J92"/>
  </rcc>
  <rcc rId="4734" sId="1">
    <oc r="K92">
      <f>SUM(K93:K93)</f>
    </oc>
    <nc r="K92"/>
  </rcc>
  <rcc rId="4735" sId="1">
    <oc r="L92">
      <f>SUM(L93:L93)</f>
    </oc>
    <nc r="L92"/>
  </rcc>
  <rcc rId="4736" sId="1">
    <oc r="M92">
      <f>SUM(M93:M93)</f>
    </oc>
    <nc r="M92"/>
  </rcc>
  <rcc rId="4737" sId="1">
    <oc r="N92">
      <f>SUM(N93:N93)</f>
    </oc>
    <nc r="N92"/>
  </rcc>
  <rcc rId="4738" sId="1">
    <oc r="O92">
      <f>SUM(O93:O93)</f>
    </oc>
    <nc r="O92"/>
  </rcc>
  <rcc rId="4739" sId="1">
    <oc r="P92">
      <f>SUM(P93:P93)</f>
    </oc>
    <nc r="P92"/>
  </rcc>
  <rcc rId="4740" sId="1">
    <oc r="Q92">
      <f>SUM(Q93:Q93)</f>
    </oc>
    <nc r="Q92"/>
  </rcc>
  <rcc rId="4741" sId="1">
    <oc r="R92">
      <f>SUM(R93:R93)</f>
    </oc>
    <nc r="R92"/>
  </rcc>
  <rcc rId="4742" sId="1">
    <oc r="S92">
      <f>SUM(S93:S93)</f>
    </oc>
    <nc r="S92"/>
  </rcc>
  <rcc rId="4743" sId="1">
    <oc r="T92">
      <f>SUM(T93:T93)</f>
    </oc>
    <nc r="T92"/>
  </rcc>
  <rcc rId="4744" sId="1">
    <oc r="U92">
      <f>SUM(U93:U93)</f>
    </oc>
    <nc r="U92"/>
  </rcc>
  <rcc rId="4745" sId="1">
    <oc r="V92">
      <f>SUM(V93:V93)</f>
    </oc>
    <nc r="V92"/>
  </rcc>
  <rcc rId="4746" sId="1">
    <oc r="W92">
      <f>SUM(W93:W93)</f>
    </oc>
    <nc r="W92"/>
  </rcc>
  <rcc rId="4747" sId="1">
    <oc r="X92">
      <f>SUM(X93:X93)</f>
    </oc>
    <nc r="X92"/>
  </rcc>
  <rcc rId="4748" sId="1">
    <oc r="Y92">
      <f>SUM(Y93:Y93)</f>
    </oc>
    <nc r="Y92"/>
  </rcc>
  <rcc rId="4749" sId="1">
    <oc r="Z92">
      <f>SUM(Z93:Z93)</f>
    </oc>
    <nc r="Z92"/>
  </rcc>
  <rcc rId="4750" sId="1">
    <oc r="AA92">
      <f>SUM(AA93:AA93)</f>
    </oc>
    <nc r="AA92"/>
  </rcc>
  <rcc rId="4751" sId="1">
    <oc r="AB92">
      <f>SUM(AB93:AB93)</f>
    </oc>
    <nc r="AB92"/>
  </rcc>
  <rcc rId="4752" sId="1">
    <oc r="AC92">
      <f>SUM(AC93:AC93)</f>
    </oc>
    <nc r="AC92"/>
  </rcc>
  <rcc rId="4753" sId="1">
    <oc r="AD92">
      <f>SUM(AD93:AD93)</f>
    </oc>
    <nc r="AD92"/>
  </rcc>
  <rcc rId="4754" sId="1">
    <oc r="AE92">
      <f>SUM(AE93:AE93)</f>
    </oc>
    <nc r="AE92"/>
  </rcc>
  <rcc rId="4755" sId="1">
    <oc r="AF92">
      <f>SUM(AF93:AF93)</f>
    </oc>
    <nc r="AF92"/>
  </rcc>
  <rcc rId="4756" sId="1">
    <oc r="AG92">
      <f>SUM(AG93:AG93)</f>
    </oc>
    <nc r="AG92"/>
  </rcc>
  <rcc rId="4757" sId="1">
    <oc r="C93" t="inlineStr">
      <is>
        <t>бюджет города Когалыма</t>
      </is>
    </oc>
    <nc r="C93"/>
  </rcc>
  <rcc rId="4758" sId="1">
    <oc r="D93">
      <f>SUM(J93,L93,N93,P93,R93,T93,V93,X93,Z93,AB93,AD93,AF93)</f>
    </oc>
    <nc r="D93"/>
  </rcc>
  <rcc rId="4759" sId="1">
    <oc r="E93">
      <f>J93+L93+N93</f>
    </oc>
    <nc r="E93"/>
  </rcc>
  <rcc rId="4760" sId="1">
    <oc r="F93">
      <f>G93</f>
    </oc>
    <nc r="F93"/>
  </rcc>
  <rcc rId="4761" sId="1">
    <oc r="G93">
      <f>SUM(K93,M93,O93,Q93,S93,U93,W93,Y93,AA93,AC93,AE93,AG93)</f>
    </oc>
    <nc r="G93"/>
  </rcc>
  <rcc rId="4762" sId="1">
    <oc r="H93">
      <f>IFERROR(G93/D93*100,0)</f>
    </oc>
    <nc r="H93"/>
  </rcc>
  <rcc rId="4763" sId="1">
    <oc r="I93">
      <f>IFERROR(G93/E93*100,0)</f>
    </oc>
    <nc r="I93"/>
  </rcc>
  <rcc rId="4764" sId="1">
    <oc r="J93">
      <f>J95+J97</f>
    </oc>
    <nc r="J93"/>
  </rcc>
  <rcc rId="4765" sId="1">
    <oc r="K93">
      <f>K95+K97</f>
    </oc>
    <nc r="K93"/>
  </rcc>
  <rcc rId="4766" sId="1">
    <oc r="L93">
      <f>L95+L97</f>
    </oc>
    <nc r="L93"/>
  </rcc>
  <rcc rId="4767" sId="1">
    <oc r="M93">
      <f>M95+M97</f>
    </oc>
    <nc r="M93"/>
  </rcc>
  <rcc rId="4768" sId="1">
    <oc r="N93">
      <f>N95+N97</f>
    </oc>
    <nc r="N93"/>
  </rcc>
  <rcc rId="4769" sId="1">
    <oc r="O93">
      <f>O95+O97</f>
    </oc>
    <nc r="O93"/>
  </rcc>
  <rcc rId="4770" sId="1">
    <oc r="P93">
      <f>P95+P97</f>
    </oc>
    <nc r="P93"/>
  </rcc>
  <rcc rId="4771" sId="1">
    <oc r="Q93">
      <f>Q95+Q97</f>
    </oc>
    <nc r="Q93"/>
  </rcc>
  <rcc rId="4772" sId="1">
    <oc r="R93">
      <f>R95+R97</f>
    </oc>
    <nc r="R93"/>
  </rcc>
  <rcc rId="4773" sId="1">
    <oc r="S93">
      <f>S95+S97</f>
    </oc>
    <nc r="S93"/>
  </rcc>
  <rcc rId="4774" sId="1">
    <oc r="T93">
      <f>T95+T97</f>
    </oc>
    <nc r="T93"/>
  </rcc>
  <rcc rId="4775" sId="1">
    <oc r="U93">
      <f>U95+U97</f>
    </oc>
    <nc r="U93"/>
  </rcc>
  <rcc rId="4776" sId="1">
    <oc r="V93">
      <f>V95+V97</f>
    </oc>
    <nc r="V93"/>
  </rcc>
  <rcc rId="4777" sId="1">
    <oc r="W93">
      <f>W95+W97</f>
    </oc>
    <nc r="W93"/>
  </rcc>
  <rcc rId="4778" sId="1">
    <oc r="X93">
      <f>X95+X97</f>
    </oc>
    <nc r="X93"/>
  </rcc>
  <rcc rId="4779" sId="1">
    <oc r="Y93">
      <f>Y95+Y97</f>
    </oc>
    <nc r="Y93"/>
  </rcc>
  <rcc rId="4780" sId="1">
    <oc r="Z93">
      <f>Z95+Z97</f>
    </oc>
    <nc r="Z93"/>
  </rcc>
  <rcc rId="4781" sId="1">
    <oc r="AA93">
      <f>AA95+AA97</f>
    </oc>
    <nc r="AA93"/>
  </rcc>
  <rcc rId="4782" sId="1">
    <oc r="AB93">
      <f>AB95+AB97</f>
    </oc>
    <nc r="AB93"/>
  </rcc>
  <rcc rId="4783" sId="1">
    <oc r="AC93">
      <f>AC95+AC97</f>
    </oc>
    <nc r="AC93"/>
  </rcc>
  <rcc rId="4784" sId="1">
    <oc r="AD93">
      <f>AD95+AD97</f>
    </oc>
    <nc r="AD93"/>
  </rcc>
  <rcc rId="4785" sId="1">
    <oc r="AE93">
      <f>AE95+AE97</f>
    </oc>
    <nc r="AE93"/>
  </rcc>
  <rcc rId="4786" sId="1">
    <oc r="AF93">
      <f>AF95+AF97</f>
    </oc>
    <nc r="AF93"/>
  </rcc>
  <rcc rId="4787" sId="1">
    <oc r="AG93">
      <f>AG95+AG97</f>
    </oc>
    <nc r="AG93"/>
  </rcc>
  <rcc rId="4788" sId="1">
    <oc r="B94" t="inlineStr">
      <is>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is>
    </oc>
    <nc r="B94"/>
  </rcc>
  <rcc rId="4789" sId="1">
    <oc r="C94" t="inlineStr">
      <is>
        <t>Всего</t>
      </is>
    </oc>
    <nc r="C94"/>
  </rcc>
  <rcc rId="4790" sId="1">
    <oc r="D94">
      <f>D95</f>
    </oc>
    <nc r="D94"/>
  </rcc>
  <rcc rId="4791" sId="1">
    <oc r="E94">
      <f>E95</f>
    </oc>
    <nc r="E94"/>
  </rcc>
  <rcc rId="4792" sId="1">
    <oc r="F94">
      <f>F95</f>
    </oc>
    <nc r="F94"/>
  </rcc>
  <rcc rId="4793" sId="1">
    <oc r="G94">
      <f>G95</f>
    </oc>
    <nc r="G94"/>
  </rcc>
  <rcc rId="4794" sId="1">
    <oc r="H94">
      <f>IFERROR(G94/D94*100,0)</f>
    </oc>
    <nc r="H94"/>
  </rcc>
  <rcc rId="4795" sId="1">
    <oc r="I94">
      <f>IFERROR(G94/E94*100,0)</f>
    </oc>
    <nc r="I94"/>
  </rcc>
  <rcc rId="4796" sId="1">
    <oc r="J94">
      <f>SUM(J95:J95)</f>
    </oc>
    <nc r="J94"/>
  </rcc>
  <rcc rId="4797" sId="1">
    <oc r="K94">
      <f>SUM(K95:K95)</f>
    </oc>
    <nc r="K94"/>
  </rcc>
  <rcc rId="4798" sId="1">
    <oc r="L94">
      <f>SUM(L95:L95)</f>
    </oc>
    <nc r="L94"/>
  </rcc>
  <rcc rId="4799" sId="1">
    <oc r="M94">
      <f>SUM(M95:M95)</f>
    </oc>
    <nc r="M94"/>
  </rcc>
  <rcc rId="4800" sId="1">
    <oc r="N94">
      <f>SUM(N95:N95)</f>
    </oc>
    <nc r="N94"/>
  </rcc>
  <rcc rId="4801" sId="1">
    <oc r="O94">
      <f>SUM(O95:O95)</f>
    </oc>
    <nc r="O94"/>
  </rcc>
  <rcc rId="4802" sId="1">
    <oc r="P94">
      <f>SUM(P95:P95)</f>
    </oc>
    <nc r="P94"/>
  </rcc>
  <rcc rId="4803" sId="1">
    <oc r="Q94">
      <f>SUM(Q95:Q95)</f>
    </oc>
    <nc r="Q94"/>
  </rcc>
  <rcc rId="4804" sId="1">
    <oc r="R94">
      <f>SUM(R95:R95)</f>
    </oc>
    <nc r="R94"/>
  </rcc>
  <rcc rId="4805" sId="1">
    <oc r="S94">
      <f>SUM(S95:S95)</f>
    </oc>
    <nc r="S94"/>
  </rcc>
  <rcc rId="4806" sId="1">
    <oc r="T94">
      <f>SUM(T95:T95)</f>
    </oc>
    <nc r="T94"/>
  </rcc>
  <rcc rId="4807" sId="1">
    <oc r="U94">
      <f>SUM(U95:U95)</f>
    </oc>
    <nc r="U94"/>
  </rcc>
  <rcc rId="4808" sId="1">
    <oc r="V94">
      <f>SUM(V95:V95)</f>
    </oc>
    <nc r="V94"/>
  </rcc>
  <rcc rId="4809" sId="1">
    <oc r="W94">
      <f>SUM(W95:W95)</f>
    </oc>
    <nc r="W94"/>
  </rcc>
  <rcc rId="4810" sId="1">
    <oc r="X94">
      <f>SUM(X95:X95)</f>
    </oc>
    <nc r="X94"/>
  </rcc>
  <rcc rId="4811" sId="1">
    <oc r="Y94">
      <f>SUM(Y95:Y95)</f>
    </oc>
    <nc r="Y94"/>
  </rcc>
  <rcc rId="4812" sId="1">
    <oc r="Z94">
      <f>SUM(Z95:Z95)</f>
    </oc>
    <nc r="Z94"/>
  </rcc>
  <rcc rId="4813" sId="1">
    <oc r="AA94">
      <f>SUM(AA95:AA95)</f>
    </oc>
    <nc r="AA94"/>
  </rcc>
  <rcc rId="4814" sId="1">
    <oc r="AB94">
      <f>SUM(AB95:AB95)</f>
    </oc>
    <nc r="AB94"/>
  </rcc>
  <rcc rId="4815" sId="1">
    <oc r="AC94">
      <f>SUM(AC95:AC95)</f>
    </oc>
    <nc r="AC94"/>
  </rcc>
  <rcc rId="4816" sId="1">
    <oc r="AD94">
      <f>SUM(AD95:AD95)</f>
    </oc>
    <nc r="AD94"/>
  </rcc>
  <rcc rId="4817" sId="1">
    <oc r="AE94">
      <f>SUM(AE95:AE95)</f>
    </oc>
    <nc r="AE94"/>
  </rcc>
  <rcc rId="4818" sId="1">
    <oc r="AF94">
      <f>SUM(AF95:AF95)</f>
    </oc>
    <nc r="AF94"/>
  </rcc>
  <rcc rId="4819" sId="1">
    <oc r="AG94">
      <f>SUM(AG95:AG95)</f>
    </oc>
    <nc r="AG94"/>
  </rcc>
  <rcc rId="4820" sId="1">
    <oc r="C95" t="inlineStr">
      <is>
        <t>бюджет города Когалыма</t>
      </is>
    </oc>
    <nc r="C95"/>
  </rcc>
  <rcc rId="4821" sId="1">
    <oc r="D95">
      <f>SUM(J95,L95,N95,P95,R95,T95,V95,X95,Z95,AB95,AD95,AF95)</f>
    </oc>
    <nc r="D95"/>
  </rcc>
  <rcc rId="4822" sId="1">
    <oc r="E95">
      <f>J95+L95+N95</f>
    </oc>
    <nc r="E95"/>
  </rcc>
  <rcc rId="4823" sId="1">
    <oc r="F95">
      <f>G95</f>
    </oc>
    <nc r="F95"/>
  </rcc>
  <rcc rId="4824" sId="1">
    <oc r="G95">
      <f>SUM(K95,M95,O95,Q95,S95,U95,W95,Y95,AA95,AC95,AE95,AG95)</f>
    </oc>
    <nc r="G95"/>
  </rcc>
  <rcc rId="4825" sId="1">
    <oc r="H95">
      <f>IFERROR(G95/D95*100,0)</f>
    </oc>
    <nc r="H95"/>
  </rcc>
  <rcc rId="4826" sId="1">
    <oc r="I95">
      <f>IFERROR(G95/E95*100,0)</f>
    </oc>
    <nc r="I95"/>
  </rcc>
  <rcc rId="4827" sId="1" numFmtId="4">
    <oc r="J95">
      <v>2080.7109999999998</v>
    </oc>
    <nc r="J95"/>
  </rcc>
  <rcc rId="4828" sId="1" numFmtId="4">
    <oc r="K95">
      <v>2080.71</v>
    </oc>
    <nc r="K95"/>
  </rcc>
  <rcc rId="4829" sId="1">
    <oc r="L95">
      <f>1435.773+905.289</f>
    </oc>
    <nc r="L95"/>
  </rcc>
  <rcc rId="4830" sId="1" numFmtId="4">
    <oc r="M95">
      <v>2341.0630000000001</v>
    </oc>
    <nc r="M95"/>
  </rcc>
  <rcc rId="4831" sId="1" numFmtId="4">
    <oc r="N95">
      <v>3158.08</v>
    </oc>
    <nc r="N95"/>
  </rcc>
  <rcc rId="4832" sId="1" numFmtId="4">
    <oc r="O95">
      <v>3158.08</v>
    </oc>
    <nc r="O95"/>
  </rcc>
  <rcc rId="4833" sId="1" numFmtId="4">
    <oc r="P95">
      <v>500</v>
    </oc>
    <nc r="P95"/>
  </rcc>
  <rcc rId="4834" sId="1" numFmtId="4">
    <oc r="Q95">
      <v>0</v>
    </oc>
    <nc r="Q95"/>
  </rcc>
  <rcc rId="4835" sId="1" numFmtId="4">
    <oc r="R95">
      <v>0</v>
    </oc>
    <nc r="R95"/>
  </rcc>
  <rcc rId="4836" sId="1" numFmtId="4">
    <oc r="S95">
      <v>0</v>
    </oc>
    <nc r="S95"/>
  </rcc>
  <rcc rId="4837" sId="1" numFmtId="4">
    <oc r="T95">
      <v>1297.72</v>
    </oc>
    <nc r="T95"/>
  </rcc>
  <rcc rId="4838" sId="1" numFmtId="4">
    <oc r="U95">
      <v>0</v>
    </oc>
    <nc r="U95"/>
  </rcc>
  <rcc rId="4839" sId="1" numFmtId="4">
    <oc r="V95">
      <v>0</v>
    </oc>
    <nc r="V95"/>
  </rcc>
  <rcc rId="4840" sId="1" numFmtId="4">
    <oc r="W95">
      <v>0</v>
    </oc>
    <nc r="W95"/>
  </rcc>
  <rcc rId="4841" sId="1">
    <oc r="X95">
      <f>12421.63+44756-4000</f>
    </oc>
    <nc r="X95"/>
  </rcc>
  <rcc rId="4842" sId="1" numFmtId="4">
    <oc r="Y95">
      <v>0</v>
    </oc>
    <nc r="Y95"/>
  </rcc>
  <rcc rId="4843" sId="1" numFmtId="4">
    <oc r="Z95">
      <v>0</v>
    </oc>
    <nc r="Z95"/>
  </rcc>
  <rcc rId="4844" sId="1" numFmtId="4">
    <oc r="AA95">
      <v>0</v>
    </oc>
    <nc r="AA95"/>
  </rcc>
  <rcc rId="4845" sId="1" numFmtId="4">
    <oc r="AB95">
      <v>0</v>
    </oc>
    <nc r="AB95"/>
  </rcc>
  <rcc rId="4846" sId="1" numFmtId="4">
    <oc r="AC95">
      <v>0</v>
    </oc>
    <nc r="AC95"/>
  </rcc>
  <rcc rId="4847" sId="1" numFmtId="4">
    <oc r="AD95">
      <v>0</v>
    </oc>
    <nc r="AD95"/>
  </rcc>
  <rcc rId="4848" sId="1" numFmtId="4">
    <oc r="AE95">
      <v>0</v>
    </oc>
    <nc r="AE95"/>
  </rcc>
  <rcc rId="4849" sId="1" numFmtId="4">
    <oc r="AF95">
      <v>0</v>
    </oc>
    <nc r="AF95"/>
  </rcc>
  <rcc rId="4850" sId="1" numFmtId="4">
    <oc r="AG95">
      <v>0</v>
    </oc>
    <nc r="AG95"/>
  </rcc>
  <rcc rId="4851" sId="1">
    <oc r="B96" t="inlineStr">
      <is>
        <t>4.1.2.    Капитальный ремонт МАДОУ "Цветик- семицветик" и МАДОУ
"Колокольчик" в городе Когалыме</t>
      </is>
    </oc>
    <nc r="B96"/>
  </rcc>
  <rcc rId="4852" sId="1">
    <oc r="C96" t="inlineStr">
      <is>
        <t>Всего</t>
      </is>
    </oc>
    <nc r="C96"/>
  </rcc>
  <rcc rId="4853" sId="1">
    <oc r="D96">
      <f>D97</f>
    </oc>
    <nc r="D96"/>
  </rcc>
  <rcc rId="4854" sId="1">
    <oc r="E96">
      <f>E97</f>
    </oc>
    <nc r="E96"/>
  </rcc>
  <rcc rId="4855" sId="1">
    <oc r="F96">
      <f>F97</f>
    </oc>
    <nc r="F96"/>
  </rcc>
  <rcc rId="4856" sId="1">
    <oc r="G96">
      <f>G97</f>
    </oc>
    <nc r="G96"/>
  </rcc>
  <rcc rId="4857" sId="1">
    <oc r="H96">
      <f>IFERROR(G96/D96*100,0)</f>
    </oc>
    <nc r="H96"/>
  </rcc>
  <rcc rId="4858" sId="1">
    <oc r="I96">
      <f>IFERROR(G96/E96*100,0)</f>
    </oc>
    <nc r="I96"/>
  </rcc>
  <rcc rId="4859" sId="1">
    <oc r="J96">
      <f>SUM(J97:J97)</f>
    </oc>
    <nc r="J96"/>
  </rcc>
  <rcc rId="4860" sId="1">
    <oc r="K96">
      <f>SUM(K97:K97)</f>
    </oc>
    <nc r="K96"/>
  </rcc>
  <rcc rId="4861" sId="1">
    <oc r="L96">
      <f>SUM(L97:L97)</f>
    </oc>
    <nc r="L96"/>
  </rcc>
  <rcc rId="4862" sId="1">
    <oc r="M96">
      <f>SUM(M97:M97)</f>
    </oc>
    <nc r="M96"/>
  </rcc>
  <rcc rId="4863" sId="1">
    <oc r="N96">
      <f>SUM(N97:N97)</f>
    </oc>
    <nc r="N96"/>
  </rcc>
  <rcc rId="4864" sId="1">
    <oc r="O96">
      <f>SUM(O97:O97)</f>
    </oc>
    <nc r="O96"/>
  </rcc>
  <rcc rId="4865" sId="1">
    <oc r="P96">
      <f>SUM(P97:P97)</f>
    </oc>
    <nc r="P96"/>
  </rcc>
  <rcc rId="4866" sId="1">
    <oc r="Q96">
      <f>SUM(Q97:Q97)</f>
    </oc>
    <nc r="Q96"/>
  </rcc>
  <rcc rId="4867" sId="1">
    <oc r="R96">
      <f>SUM(R97:R97)</f>
    </oc>
    <nc r="R96"/>
  </rcc>
  <rcc rId="4868" sId="1">
    <oc r="S96">
      <f>SUM(S97:S97)</f>
    </oc>
    <nc r="S96"/>
  </rcc>
  <rcc rId="4869" sId="1">
    <oc r="T96">
      <f>SUM(T97:T97)</f>
    </oc>
    <nc r="T96"/>
  </rcc>
  <rcc rId="4870" sId="1">
    <oc r="U96">
      <f>SUM(U97:U97)</f>
    </oc>
    <nc r="U96"/>
  </rcc>
  <rcc rId="4871" sId="1">
    <oc r="V96">
      <f>SUM(V97:V97)</f>
    </oc>
    <nc r="V96"/>
  </rcc>
  <rcc rId="4872" sId="1">
    <oc r="W96">
      <f>SUM(W97:W97)</f>
    </oc>
    <nc r="W96"/>
  </rcc>
  <rcc rId="4873" sId="1">
    <oc r="X96">
      <f>SUM(X97:X97)</f>
    </oc>
    <nc r="X96"/>
  </rcc>
  <rcc rId="4874" sId="1">
    <oc r="Y96">
      <f>SUM(Y97:Y97)</f>
    </oc>
    <nc r="Y96"/>
  </rcc>
  <rcc rId="4875" sId="1">
    <oc r="Z96">
      <f>SUM(Z97:Z97)</f>
    </oc>
    <nc r="Z96"/>
  </rcc>
  <rcc rId="4876" sId="1">
    <oc r="AA96">
      <f>SUM(AA97:AA97)</f>
    </oc>
    <nc r="AA96"/>
  </rcc>
  <rcc rId="4877" sId="1">
    <oc r="AB96">
      <f>SUM(AB97:AB97)</f>
    </oc>
    <nc r="AB96"/>
  </rcc>
  <rcc rId="4878" sId="1">
    <oc r="AC96">
      <f>SUM(AC97:AC97)</f>
    </oc>
    <nc r="AC96"/>
  </rcc>
  <rcc rId="4879" sId="1">
    <oc r="AD96">
      <f>SUM(AD97:AD97)</f>
    </oc>
    <nc r="AD96"/>
  </rcc>
  <rcc rId="4880" sId="1">
    <oc r="AE96">
      <f>SUM(AE97:AE97)</f>
    </oc>
    <nc r="AE96"/>
  </rcc>
  <rcc rId="4881" sId="1">
    <oc r="AF96">
      <f>SUM(AF97:AF97)</f>
    </oc>
    <nc r="AF96"/>
  </rcc>
  <rcc rId="4882" sId="1">
    <oc r="AG96">
      <f>SUM(AG97:AG97)</f>
    </oc>
    <nc r="AG96"/>
  </rcc>
  <rcc rId="4883" sId="1">
    <oc r="AH96" t="inlineStr">
      <is>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is>
    </oc>
    <nc r="AH96"/>
  </rcc>
  <rcc rId="4884" sId="1">
    <oc r="C97" t="inlineStr">
      <is>
        <t>бюджет города Когалыма</t>
      </is>
    </oc>
    <nc r="C97"/>
  </rcc>
  <rcc rId="4885" sId="1">
    <oc r="D97">
      <f>SUM(J97,L97,N97,P97,R97,T97,V97,X97,Z97,AB97,AD97,AF97)</f>
    </oc>
    <nc r="D97"/>
  </rcc>
  <rcc rId="4886" sId="1">
    <oc r="E97">
      <f>J97</f>
    </oc>
    <nc r="E97"/>
  </rcc>
  <rcc rId="4887" sId="1">
    <oc r="F97">
      <f>G97</f>
    </oc>
    <nc r="F97"/>
  </rcc>
  <rcc rId="4888" sId="1">
    <oc r="G97">
      <f>SUM(K97,M97,O97,Q97,S97,U97,W97,Y97,AA97,AC97,AE97,AG97)</f>
    </oc>
    <nc r="G97"/>
  </rcc>
  <rcc rId="4889" sId="1">
    <oc r="H97">
      <f>IFERROR(G97/D97*100,0)</f>
    </oc>
    <nc r="H97"/>
  </rcc>
  <rcc rId="4890" sId="1">
    <oc r="I97">
      <f>IFERROR(G97/E97*100,0)</f>
    </oc>
    <nc r="I97"/>
  </rcc>
  <rcc rId="4891" sId="1" numFmtId="4">
    <oc r="J97">
      <v>0</v>
    </oc>
    <nc r="J97"/>
  </rcc>
  <rcc rId="4892" sId="1" numFmtId="4">
    <oc r="K97">
      <v>0</v>
    </oc>
    <nc r="K97"/>
  </rcc>
  <rcc rId="4893" sId="1" numFmtId="4">
    <oc r="L97">
      <v>0</v>
    </oc>
    <nc r="L97"/>
  </rcc>
  <rcc rId="4894" sId="1" numFmtId="4">
    <oc r="M97">
      <v>0</v>
    </oc>
    <nc r="M97"/>
  </rcc>
  <rcc rId="4895" sId="1" numFmtId="4">
    <oc r="N97">
      <v>0</v>
    </oc>
    <nc r="N97"/>
  </rcc>
  <rcc rId="4896" sId="1" numFmtId="4">
    <oc r="O97">
      <v>0</v>
    </oc>
    <nc r="O97"/>
  </rcc>
  <rcc rId="4897" sId="1" numFmtId="4">
    <oc r="P97">
      <v>0</v>
    </oc>
    <nc r="P97"/>
  </rcc>
  <rcc rId="4898" sId="1" numFmtId="4">
    <oc r="Q97">
      <v>0</v>
    </oc>
    <nc r="Q97"/>
  </rcc>
  <rcc rId="4899" sId="1" numFmtId="4">
    <oc r="R97">
      <v>0</v>
    </oc>
    <nc r="R97"/>
  </rcc>
  <rcc rId="4900" sId="1" numFmtId="4">
    <oc r="S97">
      <v>0</v>
    </oc>
    <nc r="S97"/>
  </rcc>
  <rcc rId="4901" sId="1" numFmtId="4">
    <oc r="T97">
      <v>0</v>
    </oc>
    <nc r="T97"/>
  </rcc>
  <rcc rId="4902" sId="1" numFmtId="4">
    <oc r="U97">
      <v>0</v>
    </oc>
    <nc r="U97"/>
  </rcc>
  <rcc rId="4903" sId="1" numFmtId="4">
    <oc r="V97">
      <v>0</v>
    </oc>
    <nc r="V97"/>
  </rcc>
  <rcc rId="4904" sId="1" numFmtId="4">
    <oc r="W97">
      <v>0</v>
    </oc>
    <nc r="W97"/>
  </rcc>
  <rcc rId="4905" sId="1" numFmtId="4">
    <oc r="X97">
      <v>5694.5550000000003</v>
    </oc>
    <nc r="X97"/>
  </rcc>
  <rcc rId="4906" sId="1" numFmtId="4">
    <oc r="Y97">
      <v>0</v>
    </oc>
    <nc r="Y97"/>
  </rcc>
  <rcc rId="4907" sId="1" numFmtId="4">
    <oc r="Z97">
      <v>0</v>
    </oc>
    <nc r="Z97"/>
  </rcc>
  <rcc rId="4908" sId="1" numFmtId="4">
    <oc r="AA97">
      <v>0</v>
    </oc>
    <nc r="AA97"/>
  </rcc>
  <rcc rId="4909" sId="1" numFmtId="4">
    <oc r="AB97">
      <v>0</v>
    </oc>
    <nc r="AB97"/>
  </rcc>
  <rcc rId="4910" sId="1" numFmtId="4">
    <oc r="AC97">
      <v>0</v>
    </oc>
    <nc r="AC97"/>
  </rcc>
  <rcc rId="4911" sId="1" numFmtId="4">
    <oc r="AD97">
      <v>0</v>
    </oc>
    <nc r="AD97"/>
  </rcc>
  <rcc rId="4912" sId="1" numFmtId="4">
    <oc r="AE97">
      <v>0</v>
    </oc>
    <nc r="AE97"/>
  </rcc>
  <rcc rId="4913" sId="1" numFmtId="4">
    <oc r="AF97">
      <v>3689.2579999999998</v>
    </oc>
    <nc r="AF97"/>
  </rcc>
  <rcc rId="4914" sId="1" numFmtId="4">
    <oc r="AG97">
      <v>0</v>
    </oc>
    <nc r="AG97"/>
  </rcc>
  <rcc rId="4915" sId="1">
    <oc r="AH97" t="inlineStr">
      <is>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is>
    </oc>
    <nc r="AH97"/>
  </rcc>
  <rcc rId="4916" sId="1">
    <oc r="B98" t="inlineStr">
      <is>
        <t>Направление (подпрограмма) «Ресурсное обеспечение в сфере образования»</t>
      </is>
    </oc>
    <nc r="B98"/>
  </rcc>
  <rcc rId="4917" sId="1">
    <oc r="A99" t="inlineStr">
      <is>
        <t xml:space="preserve"> 4.1. </t>
      </is>
    </oc>
    <nc r="A99"/>
  </rcc>
  <rcc rId="4918" sId="1">
    <oc r="B99" t="inlineStr">
      <is>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is>
    </oc>
    <nc r="B99"/>
  </rcc>
  <rcc rId="4919" sId="1">
    <oc r="C99" t="inlineStr">
      <is>
        <t>Всего</t>
      </is>
    </oc>
    <nc r="C99"/>
  </rcc>
  <rcc rId="4920" sId="1">
    <oc r="D99">
      <f>D100</f>
    </oc>
    <nc r="D99"/>
  </rcc>
  <rcc rId="4921" sId="1">
    <oc r="E99">
      <f>E100</f>
    </oc>
    <nc r="E99"/>
  </rcc>
  <rcc rId="4922" sId="1">
    <oc r="F99">
      <f>F100</f>
    </oc>
    <nc r="F99"/>
  </rcc>
  <rcc rId="4923" sId="1">
    <oc r="G99">
      <f>G100</f>
    </oc>
    <nc r="G99"/>
  </rcc>
  <rcc rId="4924" sId="1">
    <oc r="H99">
      <f>IFERROR(G99/D99*100,0)</f>
    </oc>
    <nc r="H99"/>
  </rcc>
  <rcc rId="4925" sId="1">
    <oc r="I99">
      <f>IFERROR(G99/E99*100,0)</f>
    </oc>
    <nc r="I99"/>
  </rcc>
  <rcc rId="4926" sId="1">
    <oc r="J99">
      <f>SUM(J100:J100)</f>
    </oc>
    <nc r="J99"/>
  </rcc>
  <rcc rId="4927" sId="1">
    <oc r="K99">
      <f>SUM(K100:K100)</f>
    </oc>
    <nc r="K99"/>
  </rcc>
  <rcc rId="4928" sId="1">
    <oc r="L99">
      <f>SUM(L100:L100)</f>
    </oc>
    <nc r="L99"/>
  </rcc>
  <rcc rId="4929" sId="1">
    <oc r="M99">
      <f>SUM(M100:M100)</f>
    </oc>
    <nc r="M99"/>
  </rcc>
  <rcc rId="4930" sId="1">
    <oc r="N99">
      <f>SUM(N100:N100)</f>
    </oc>
    <nc r="N99"/>
  </rcc>
  <rcc rId="4931" sId="1">
    <oc r="O99">
      <f>SUM(O100:O100)</f>
    </oc>
    <nc r="O99"/>
  </rcc>
  <rcc rId="4932" sId="1">
    <oc r="P99">
      <f>SUM(P100:P100)</f>
    </oc>
    <nc r="P99"/>
  </rcc>
  <rcc rId="4933" sId="1">
    <oc r="Q99">
      <f>SUM(Q100:Q100)</f>
    </oc>
    <nc r="Q99"/>
  </rcc>
  <rcc rId="4934" sId="1">
    <oc r="R99">
      <f>SUM(R100:R100)</f>
    </oc>
    <nc r="R99"/>
  </rcc>
  <rcc rId="4935" sId="1">
    <oc r="S99">
      <f>SUM(S100:S100)</f>
    </oc>
    <nc r="S99"/>
  </rcc>
  <rcc rId="4936" sId="1">
    <oc r="T99">
      <f>SUM(T100:T100)</f>
    </oc>
    <nc r="T99"/>
  </rcc>
  <rcc rId="4937" sId="1">
    <oc r="U99">
      <f>SUM(U100:U100)</f>
    </oc>
    <nc r="U99"/>
  </rcc>
  <rcc rId="4938" sId="1">
    <oc r="V99">
      <f>SUM(V100:V100)</f>
    </oc>
    <nc r="V99"/>
  </rcc>
  <rcc rId="4939" sId="1">
    <oc r="W99">
      <f>SUM(W100:W100)</f>
    </oc>
    <nc r="W99"/>
  </rcc>
  <rcc rId="4940" sId="1">
    <oc r="X99">
      <f>SUM(X100:X100)</f>
    </oc>
    <nc r="X99"/>
  </rcc>
  <rcc rId="4941" sId="1">
    <oc r="Y99">
      <f>SUM(Y100:Y100)</f>
    </oc>
    <nc r="Y99"/>
  </rcc>
  <rcc rId="4942" sId="1">
    <oc r="Z99">
      <f>SUM(Z100:Z100)</f>
    </oc>
    <nc r="Z99"/>
  </rcc>
  <rcc rId="4943" sId="1">
    <oc r="AA99">
      <f>SUM(AA100:AA100)</f>
    </oc>
    <nc r="AA99"/>
  </rcc>
  <rcc rId="4944" sId="1">
    <oc r="AB99">
      <f>SUM(AB100:AB100)</f>
    </oc>
    <nc r="AB99"/>
  </rcc>
  <rcc rId="4945" sId="1">
    <oc r="AC99">
      <f>SUM(AC100:AC100)</f>
    </oc>
    <nc r="AC99"/>
  </rcc>
  <rcc rId="4946" sId="1">
    <oc r="AD99">
      <f>SUM(AD100:AD100)</f>
    </oc>
    <nc r="AD99"/>
  </rcc>
  <rcc rId="4947" sId="1">
    <oc r="AE99">
      <f>SUM(AE100:AE100)</f>
    </oc>
    <nc r="AE99"/>
  </rcc>
  <rcc rId="4948" sId="1">
    <oc r="AF99">
      <f>SUM(AF100:AF100)</f>
    </oc>
    <nc r="AF99"/>
  </rcc>
  <rcc rId="4949" sId="1">
    <oc r="AG99">
      <f>SUM(AG100:AG100)</f>
    </oc>
    <nc r="AG99"/>
  </rcc>
  <rcc rId="4950" sId="1">
    <oc r="C100" t="inlineStr">
      <is>
        <t>бюджет города Когалыма</t>
      </is>
    </oc>
    <nc r="C100"/>
  </rcc>
  <rcc rId="4951" sId="1">
    <oc r="D100">
      <f>SUM(J100,L100,N100,P100,R100,T100,V100,X100,Z100,AB100,AD100,AF100)</f>
    </oc>
    <nc r="D100"/>
  </rcc>
  <rcc rId="4952" sId="1">
    <oc r="E100">
      <f>J100+L100+N100</f>
    </oc>
    <nc r="E100"/>
  </rcc>
  <rcc rId="4953" sId="1">
    <oc r="F100">
      <f>G100</f>
    </oc>
    <nc r="F100"/>
  </rcc>
  <rcc rId="4954" sId="1">
    <oc r="G100">
      <f>SUM(K100,M100,O100,Q100,S100,U100,W100,Y100,AA100,AC100,AE100,AG100)</f>
    </oc>
    <nc r="G100"/>
  </rcc>
  <rcc rId="4955" sId="1">
    <oc r="H100">
      <f>IFERROR(G100/D100*100,0)</f>
    </oc>
    <nc r="H100"/>
  </rcc>
  <rcc rId="4956" sId="1">
    <oc r="I100">
      <f>IFERROR(G100/E100*100,0)</f>
    </oc>
    <nc r="I100"/>
  </rcc>
  <rcc rId="4957" sId="1">
    <oc r="J100">
      <f>J102+J104</f>
    </oc>
    <nc r="J100"/>
  </rcc>
  <rcc rId="4958" sId="1">
    <oc r="K100">
      <f>K102+K104</f>
    </oc>
    <nc r="K100"/>
  </rcc>
  <rcc rId="4959" sId="1">
    <oc r="L100">
      <f>L102+L104</f>
    </oc>
    <nc r="L100"/>
  </rcc>
  <rcc rId="4960" sId="1">
    <oc r="M100">
      <f>M102+M104</f>
    </oc>
    <nc r="M100"/>
  </rcc>
  <rcc rId="4961" sId="1">
    <oc r="N100">
      <f>N102+N104</f>
    </oc>
    <nc r="N100"/>
  </rcc>
  <rcc rId="4962" sId="1">
    <oc r="O100">
      <f>O102+O104</f>
    </oc>
    <nc r="O100"/>
  </rcc>
  <rcc rId="4963" sId="1">
    <oc r="P100">
      <f>P102+P104</f>
    </oc>
    <nc r="P100"/>
  </rcc>
  <rcc rId="4964" sId="1">
    <oc r="Q100">
      <f>Q102+Q104</f>
    </oc>
    <nc r="Q100"/>
  </rcc>
  <rcc rId="4965" sId="1">
    <oc r="R100">
      <f>R102+R104</f>
    </oc>
    <nc r="R100"/>
  </rcc>
  <rcc rId="4966" sId="1">
    <oc r="S100">
      <f>S102+S104</f>
    </oc>
    <nc r="S100"/>
  </rcc>
  <rcc rId="4967" sId="1">
    <oc r="T100">
      <f>T102+T104</f>
    </oc>
    <nc r="T100"/>
  </rcc>
  <rcc rId="4968" sId="1">
    <oc r="U100">
      <f>U102+U104</f>
    </oc>
    <nc r="U100"/>
  </rcc>
  <rcc rId="4969" sId="1">
    <oc r="V100">
      <f>V102+V104</f>
    </oc>
    <nc r="V100"/>
  </rcc>
  <rcc rId="4970" sId="1">
    <oc r="W100">
      <f>W102+W104</f>
    </oc>
    <nc r="W100"/>
  </rcc>
  <rcc rId="4971" sId="1">
    <oc r="X100">
      <f>X102+X104</f>
    </oc>
    <nc r="X100"/>
  </rcc>
  <rcc rId="4972" sId="1">
    <oc r="Y100">
      <f>Y102+Y104</f>
    </oc>
    <nc r="Y100"/>
  </rcc>
  <rcc rId="4973" sId="1">
    <oc r="Z100">
      <f>Z102+Z104</f>
    </oc>
    <nc r="Z100"/>
  </rcc>
  <rcc rId="4974" sId="1">
    <oc r="AA100">
      <f>AA102+AA104</f>
    </oc>
    <nc r="AA100"/>
  </rcc>
  <rcc rId="4975" sId="1">
    <oc r="AB100">
      <f>AB102+AB104</f>
    </oc>
    <nc r="AB100"/>
  </rcc>
  <rcc rId="4976" sId="1">
    <oc r="AC100">
      <f>AC102+AC104</f>
    </oc>
    <nc r="AC100"/>
  </rcc>
  <rcc rId="4977" sId="1">
    <oc r="AD100">
      <f>AD102+AD104</f>
    </oc>
    <nc r="AD100"/>
  </rcc>
  <rcc rId="4978" sId="1">
    <oc r="AE100">
      <f>AE102+AE104</f>
    </oc>
    <nc r="AE100"/>
  </rcc>
  <rcc rId="4979" sId="1">
    <oc r="AF100">
      <f>AF102+AF104</f>
    </oc>
    <nc r="AF100"/>
  </rcc>
  <rcc rId="4980" sId="1">
    <oc r="AG100">
      <f>AG102+AG104</f>
    </oc>
    <nc r="AG100"/>
  </rcc>
  <rcc rId="4981" sId="1">
    <oc r="B101" t="inlineStr">
      <is>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is>
    </oc>
    <nc r="B101"/>
  </rcc>
  <rcc rId="4982" sId="1">
    <oc r="C101" t="inlineStr">
      <is>
        <t>Всего</t>
      </is>
    </oc>
    <nc r="C101"/>
  </rcc>
  <rcc rId="4983" sId="1">
    <oc r="D101">
      <f>D102</f>
    </oc>
    <nc r="D101"/>
  </rcc>
  <rcc rId="4984" sId="1">
    <oc r="E101">
      <f>E102</f>
    </oc>
    <nc r="E101"/>
  </rcc>
  <rcc rId="4985" sId="1">
    <oc r="F101">
      <f>F102</f>
    </oc>
    <nc r="F101"/>
  </rcc>
  <rcc rId="4986" sId="1">
    <oc r="G101">
      <f>G102</f>
    </oc>
    <nc r="G101"/>
  </rcc>
  <rcc rId="4987" sId="1">
    <oc r="H101">
      <f>IFERROR(G101/D101*100,0)</f>
    </oc>
    <nc r="H101"/>
  </rcc>
  <rcc rId="4988" sId="1">
    <oc r="I101">
      <f>IFERROR(G101/E101*100,0)</f>
    </oc>
    <nc r="I101"/>
  </rcc>
  <rcc rId="4989" sId="1">
    <oc r="J101">
      <f>SUM(J102:J102)</f>
    </oc>
    <nc r="J101"/>
  </rcc>
  <rcc rId="4990" sId="1">
    <oc r="K101">
      <f>SUM(K102:K102)</f>
    </oc>
    <nc r="K101"/>
  </rcc>
  <rcc rId="4991" sId="1">
    <oc r="L101">
      <f>SUM(L102:L102)</f>
    </oc>
    <nc r="L101"/>
  </rcc>
  <rcc rId="4992" sId="1">
    <oc r="M101">
      <f>SUM(M102:M102)</f>
    </oc>
    <nc r="M101"/>
  </rcc>
  <rcc rId="4993" sId="1">
    <oc r="N101">
      <f>SUM(N102:N102)</f>
    </oc>
    <nc r="N101"/>
  </rcc>
  <rcc rId="4994" sId="1">
    <oc r="O101">
      <f>SUM(O102:O102)</f>
    </oc>
    <nc r="O101"/>
  </rcc>
  <rcc rId="4995" sId="1">
    <oc r="P101">
      <f>SUM(P102:P102)</f>
    </oc>
    <nc r="P101"/>
  </rcc>
  <rcc rId="4996" sId="1">
    <oc r="Q101">
      <f>SUM(Q102:Q102)</f>
    </oc>
    <nc r="Q101"/>
  </rcc>
  <rcc rId="4997" sId="1">
    <oc r="R101">
      <f>SUM(R102:R102)</f>
    </oc>
    <nc r="R101"/>
  </rcc>
  <rcc rId="4998" sId="1">
    <oc r="S101">
      <f>SUM(S102:S102)</f>
    </oc>
    <nc r="S101"/>
  </rcc>
  <rcc rId="4999" sId="1">
    <oc r="T101">
      <f>SUM(T102:T102)</f>
    </oc>
    <nc r="T101"/>
  </rcc>
  <rcc rId="5000" sId="1">
    <oc r="U101">
      <f>SUM(U102:U102)</f>
    </oc>
    <nc r="U101"/>
  </rcc>
  <rcc rId="5001" sId="1">
    <oc r="V101">
      <f>SUM(V102:V102)</f>
    </oc>
    <nc r="V101"/>
  </rcc>
  <rcc rId="5002" sId="1">
    <oc r="W101">
      <f>SUM(W102:W102)</f>
    </oc>
    <nc r="W101"/>
  </rcc>
  <rcc rId="5003" sId="1">
    <oc r="X101">
      <f>SUM(X102:X102)</f>
    </oc>
    <nc r="X101"/>
  </rcc>
  <rcc rId="5004" sId="1">
    <oc r="Y101">
      <f>SUM(Y102:Y102)</f>
    </oc>
    <nc r="Y101"/>
  </rcc>
  <rcc rId="5005" sId="1">
    <oc r="Z101">
      <f>SUM(Z102:Z102)</f>
    </oc>
    <nc r="Z101"/>
  </rcc>
  <rcc rId="5006" sId="1">
    <oc r="AA101">
      <f>SUM(AA102:AA102)</f>
    </oc>
    <nc r="AA101"/>
  </rcc>
  <rcc rId="5007" sId="1">
    <oc r="AB101">
      <f>SUM(AB102:AB102)</f>
    </oc>
    <nc r="AB101"/>
  </rcc>
  <rcc rId="5008" sId="1">
    <oc r="AC101">
      <f>SUM(AC102:AC102)</f>
    </oc>
    <nc r="AC101"/>
  </rcc>
  <rcc rId="5009" sId="1">
    <oc r="AD101">
      <f>SUM(AD102:AD102)</f>
    </oc>
    <nc r="AD101"/>
  </rcc>
  <rcc rId="5010" sId="1">
    <oc r="AE101">
      <f>SUM(AE102:AE102)</f>
    </oc>
    <nc r="AE101"/>
  </rcc>
  <rcc rId="5011" sId="1">
    <oc r="AF101">
      <f>SUM(AF102:AF102)</f>
    </oc>
    <nc r="AF101"/>
  </rcc>
  <rcc rId="5012" sId="1">
    <oc r="AG101">
      <f>SUM(AG102:AG102)</f>
    </oc>
    <nc r="AG101"/>
  </rcc>
  <rcc rId="5013" sId="1">
    <oc r="C102" t="inlineStr">
      <is>
        <t>бюджет города Когалыма</t>
      </is>
    </oc>
    <nc r="C102"/>
  </rcc>
  <rcc rId="5014" sId="1">
    <oc r="D102">
      <f>SUM(J102,L102,N102,P102,R102,T102,V102,X102,Z102,AB102,AD102,AF102)</f>
    </oc>
    <nc r="D102"/>
  </rcc>
  <rcc rId="5015" sId="1">
    <oc r="E102">
      <f>J102+L102+N102+P102</f>
    </oc>
    <nc r="E102"/>
  </rcc>
  <rcc rId="5016" sId="1">
    <oc r="F102">
      <f>G102</f>
    </oc>
    <nc r="F102"/>
  </rcc>
  <rcc rId="5017" sId="1">
    <oc r="G102">
      <f>SUM(K102,M102,O102,Q102,S102,U102,W102,Y102,AA102,AC102,AE102,AG102)</f>
    </oc>
    <nc r="G102"/>
  </rcc>
  <rcc rId="5018" sId="1">
    <oc r="H102">
      <f>IFERROR(G102/D102*100,0)</f>
    </oc>
    <nc r="H102"/>
  </rcc>
  <rcc rId="5019" sId="1">
    <oc r="I102">
      <f>IFERROR(G102/E102*100,0)</f>
    </oc>
    <nc r="I102"/>
  </rcc>
  <rcc rId="5020" sId="1" numFmtId="4">
    <oc r="J102">
      <v>5251.0879999999997</v>
    </oc>
    <nc r="J102"/>
  </rcc>
  <rcc rId="5021" sId="1" numFmtId="4">
    <oc r="K102">
      <v>4538.9799999999996</v>
    </oc>
    <nc r="K102"/>
  </rcc>
  <rcc rId="5022" sId="1" numFmtId="4">
    <oc r="L102">
      <v>4578</v>
    </oc>
    <nc r="L102"/>
  </rcc>
  <rcc rId="5023" sId="1" numFmtId="4">
    <oc r="M102">
      <v>4578</v>
    </oc>
    <nc r="M102"/>
  </rcc>
  <rcc rId="5024" sId="1" numFmtId="4">
    <oc r="N102">
      <v>3906</v>
    </oc>
    <nc r="N102"/>
  </rcc>
  <rcc rId="5025" sId="1" numFmtId="4">
    <oc r="O102">
      <v>2968.32</v>
    </oc>
    <nc r="O102"/>
  </rcc>
  <rcc rId="5026" sId="1" numFmtId="4">
    <oc r="P102">
      <v>3778.1</v>
    </oc>
    <nc r="P102"/>
  </rcc>
  <rcc rId="5027" sId="1" numFmtId="4">
    <oc r="Q102">
      <v>3537.36</v>
    </oc>
    <nc r="Q102"/>
  </rcc>
  <rcc rId="5028" sId="1" numFmtId="4">
    <oc r="R102">
      <v>8618</v>
    </oc>
    <nc r="R102"/>
  </rcc>
  <rcc rId="5029" sId="1" numFmtId="4">
    <oc r="S102">
      <v>0</v>
    </oc>
    <nc r="S102"/>
  </rcc>
  <rcc rId="5030" sId="1" numFmtId="4">
    <oc r="T102">
      <v>7014</v>
    </oc>
    <nc r="T102"/>
  </rcc>
  <rcc rId="5031" sId="1" numFmtId="4">
    <oc r="U102">
      <v>0</v>
    </oc>
    <nc r="U102"/>
  </rcc>
  <rcc rId="5032" sId="1" numFmtId="4">
    <oc r="V102">
      <v>3144</v>
    </oc>
    <nc r="V102"/>
  </rcc>
  <rcc rId="5033" sId="1" numFmtId="4">
    <oc r="W102">
      <v>0</v>
    </oc>
    <nc r="W102"/>
  </rcc>
  <rcc rId="5034" sId="1" numFmtId="4">
    <oc r="X102">
      <v>2806</v>
    </oc>
    <nc r="X102"/>
  </rcc>
  <rcc rId="5035" sId="1" numFmtId="4">
    <oc r="Y102">
      <v>0</v>
    </oc>
    <nc r="Y102"/>
  </rcc>
  <rcc rId="5036" sId="1" numFmtId="4">
    <oc r="Z102">
      <v>3916</v>
    </oc>
    <nc r="Z102"/>
  </rcc>
  <rcc rId="5037" sId="1" numFmtId="4">
    <oc r="AA102">
      <v>0</v>
    </oc>
    <nc r="AA102"/>
  </rcc>
  <rcc rId="5038" sId="1" numFmtId="4">
    <oc r="AB102">
      <v>3315</v>
    </oc>
    <nc r="AB102"/>
  </rcc>
  <rcc rId="5039" sId="1" numFmtId="4">
    <oc r="AC102">
      <v>0</v>
    </oc>
    <nc r="AC102"/>
  </rcc>
  <rcc rId="5040" sId="1" numFmtId="4">
    <oc r="AD102">
      <v>3112.4520000000002</v>
    </oc>
    <nc r="AD102"/>
  </rcc>
  <rcc rId="5041" sId="1" numFmtId="4">
    <oc r="AE102">
      <v>0</v>
    </oc>
    <nc r="AE102"/>
  </rcc>
  <rcc rId="5042" sId="1" numFmtId="4">
    <oc r="AF102">
      <v>1633.86</v>
    </oc>
    <nc r="AF102"/>
  </rcc>
  <rcc rId="5043" sId="1" numFmtId="4">
    <oc r="AG102">
      <v>0</v>
    </oc>
    <nc r="AG102"/>
  </rcc>
  <rcc rId="5044" sId="1">
    <oc r="B103" t="inlineStr">
      <is>
        <t>5.1.2.     Проведение мероприятий аппаратом управления</t>
      </is>
    </oc>
    <nc r="B103"/>
  </rcc>
  <rcc rId="5045" sId="1">
    <oc r="C103" t="inlineStr">
      <is>
        <t>Всего</t>
      </is>
    </oc>
    <nc r="C103"/>
  </rcc>
  <rcc rId="5046" sId="1">
    <oc r="D103">
      <f>D104</f>
    </oc>
    <nc r="D103"/>
  </rcc>
  <rcc rId="5047" sId="1">
    <oc r="E103">
      <f>E104</f>
    </oc>
    <nc r="E103"/>
  </rcc>
  <rcc rId="5048" sId="1">
    <oc r="F103">
      <f>F104</f>
    </oc>
    <nc r="F103"/>
  </rcc>
  <rcc rId="5049" sId="1">
    <oc r="G103">
      <f>G104</f>
    </oc>
    <nc r="G103"/>
  </rcc>
  <rcc rId="5050" sId="1">
    <oc r="H103">
      <f>IFERROR(G103/D103*100,0)</f>
    </oc>
    <nc r="H103"/>
  </rcc>
  <rcc rId="5051" sId="1">
    <oc r="I103">
      <f>IFERROR(G103/E103*100,0)</f>
    </oc>
    <nc r="I103"/>
  </rcc>
  <rcc rId="5052" sId="1">
    <oc r="J103">
      <f>SUM(J104:J104)</f>
    </oc>
    <nc r="J103"/>
  </rcc>
  <rcc rId="5053" sId="1">
    <oc r="K103">
      <f>SUM(K104:K104)</f>
    </oc>
    <nc r="K103"/>
  </rcc>
  <rcc rId="5054" sId="1">
    <oc r="L103">
      <f>SUM(L104:L104)</f>
    </oc>
    <nc r="L103"/>
  </rcc>
  <rcc rId="5055" sId="1">
    <oc r="M103">
      <f>SUM(M104:M104)</f>
    </oc>
    <nc r="M103"/>
  </rcc>
  <rcc rId="5056" sId="1">
    <oc r="N103">
      <f>SUM(N104:N104)</f>
    </oc>
    <nc r="N103"/>
  </rcc>
  <rcc rId="5057" sId="1">
    <oc r="O103">
      <f>SUM(O104:O104)</f>
    </oc>
    <nc r="O103"/>
  </rcc>
  <rcc rId="5058" sId="1">
    <oc r="P103">
      <f>SUM(P104:P104)</f>
    </oc>
    <nc r="P103"/>
  </rcc>
  <rcc rId="5059" sId="1">
    <oc r="Q103">
      <f>SUM(Q104:Q104)</f>
    </oc>
    <nc r="Q103"/>
  </rcc>
  <rcc rId="5060" sId="1">
    <oc r="R103">
      <f>SUM(R104:R104)</f>
    </oc>
    <nc r="R103"/>
  </rcc>
  <rcc rId="5061" sId="1">
    <oc r="S103">
      <f>SUM(S104:S104)</f>
    </oc>
    <nc r="S103"/>
  </rcc>
  <rcc rId="5062" sId="1">
    <oc r="T103">
      <f>SUM(T104:T104)</f>
    </oc>
    <nc r="T103"/>
  </rcc>
  <rcc rId="5063" sId="1">
    <oc r="U103">
      <f>SUM(U104:U104)</f>
    </oc>
    <nc r="U103"/>
  </rcc>
  <rcc rId="5064" sId="1">
    <oc r="V103">
      <f>SUM(V104:V104)</f>
    </oc>
    <nc r="V103"/>
  </rcc>
  <rcc rId="5065" sId="1">
    <oc r="W103">
      <f>SUM(W104:W104)</f>
    </oc>
    <nc r="W103"/>
  </rcc>
  <rcc rId="5066" sId="1">
    <oc r="X103">
      <f>SUM(X104:X104)</f>
    </oc>
    <nc r="X103"/>
  </rcc>
  <rcc rId="5067" sId="1">
    <oc r="Y103">
      <f>SUM(Y104:Y104)</f>
    </oc>
    <nc r="Y103"/>
  </rcc>
  <rcc rId="5068" sId="1">
    <oc r="Z103">
      <f>SUM(Z104:Z104)</f>
    </oc>
    <nc r="Z103"/>
  </rcc>
  <rcc rId="5069" sId="1">
    <oc r="AA103">
      <f>SUM(AA104:AA104)</f>
    </oc>
    <nc r="AA103"/>
  </rcc>
  <rcc rId="5070" sId="1">
    <oc r="AB103">
      <f>SUM(AB104:AB104)</f>
    </oc>
    <nc r="AB103"/>
  </rcc>
  <rcc rId="5071" sId="1">
    <oc r="AC103">
      <f>SUM(AC104:AC104)</f>
    </oc>
    <nc r="AC103"/>
  </rcc>
  <rcc rId="5072" sId="1">
    <oc r="AD103">
      <f>SUM(AD104:AD104)</f>
    </oc>
    <nc r="AD103"/>
  </rcc>
  <rcc rId="5073" sId="1">
    <oc r="AE103">
      <f>SUM(AE104:AE104)</f>
    </oc>
    <nc r="AE103"/>
  </rcc>
  <rcc rId="5074" sId="1">
    <oc r="AF103">
      <f>SUM(AF104:AF104)</f>
    </oc>
    <nc r="AF103"/>
  </rcc>
  <rcc rId="5075" sId="1">
    <oc r="AG103">
      <f>SUM(AG104:AG104)</f>
    </oc>
    <nc r="AG103"/>
  </rcc>
  <rcc rId="5076" sId="1">
    <oc r="C104" t="inlineStr">
      <is>
        <t>бюджет города Когалыма</t>
      </is>
    </oc>
    <nc r="C104"/>
  </rcc>
  <rcc rId="5077" sId="1">
    <oc r="D104">
      <f>SUM(J104,L104,N104,P104,R104,T104,V104,X104,Z104,AB104,AD104,AF104)</f>
    </oc>
    <nc r="D104"/>
  </rcc>
  <rcc rId="5078" sId="1">
    <oc r="E104">
      <f>J104</f>
    </oc>
    <nc r="E104"/>
  </rcc>
  <rcc rId="5079" sId="1">
    <oc r="F104">
      <f>G104</f>
    </oc>
    <nc r="F104"/>
  </rcc>
  <rcc rId="5080" sId="1">
    <oc r="G104">
      <f>SUM(K104,M104,O104,Q104,S104,U104,W104,Y104,AA104,AC104,AE104,AG104)</f>
    </oc>
    <nc r="G104"/>
  </rcc>
  <rcc rId="5081" sId="1">
    <oc r="H104">
      <f>IFERROR(G104/D104*100,0)</f>
    </oc>
    <nc r="H104"/>
  </rcc>
  <rcc rId="5082" sId="1">
    <oc r="I104">
      <f>IFERROR(G104/E104*100,0)</f>
    </oc>
    <nc r="I104"/>
  </rcc>
  <rcc rId="5083" sId="1" numFmtId="4">
    <oc r="J104">
      <v>0</v>
    </oc>
    <nc r="J104"/>
  </rcc>
  <rcc rId="5084" sId="1" numFmtId="4">
    <oc r="K104">
      <v>0</v>
    </oc>
    <nc r="K104"/>
  </rcc>
  <rcc rId="5085" sId="1" numFmtId="4">
    <oc r="L104">
      <v>0</v>
    </oc>
    <nc r="L104"/>
  </rcc>
  <rcc rId="5086" sId="1" numFmtId="4">
    <oc r="M104">
      <v>0</v>
    </oc>
    <nc r="M104"/>
  </rcc>
  <rcc rId="5087" sId="1" numFmtId="4">
    <oc r="N104">
      <v>0</v>
    </oc>
    <nc r="N104"/>
  </rcc>
  <rcc rId="5088" sId="1" numFmtId="4">
    <oc r="O104">
      <v>0</v>
    </oc>
    <nc r="O104"/>
  </rcc>
  <rcc rId="5089" sId="1" numFmtId="4">
    <oc r="P104">
      <v>0</v>
    </oc>
    <nc r="P104"/>
  </rcc>
  <rcc rId="5090" sId="1" numFmtId="4">
    <oc r="Q104">
      <v>0</v>
    </oc>
    <nc r="Q104"/>
  </rcc>
  <rcc rId="5091" sId="1" numFmtId="4">
    <oc r="R104">
      <v>0</v>
    </oc>
    <nc r="R104"/>
  </rcc>
  <rcc rId="5092" sId="1" numFmtId="4">
    <oc r="S104">
      <v>0</v>
    </oc>
    <nc r="S104"/>
  </rcc>
  <rcc rId="5093" sId="1" numFmtId="4">
    <oc r="T104">
      <v>0</v>
    </oc>
    <nc r="T104"/>
  </rcc>
  <rcc rId="5094" sId="1" numFmtId="4">
    <oc r="U104">
      <v>0</v>
    </oc>
    <nc r="U104"/>
  </rcc>
  <rcc rId="5095" sId="1" numFmtId="4">
    <oc r="V104">
      <v>0</v>
    </oc>
    <nc r="V104"/>
  </rcc>
  <rcc rId="5096" sId="1" numFmtId="4">
    <oc r="W104">
      <v>0</v>
    </oc>
    <nc r="W104"/>
  </rcc>
  <rcc rId="5097" sId="1" numFmtId="4">
    <oc r="X104">
      <v>100</v>
    </oc>
    <nc r="X104"/>
  </rcc>
  <rcc rId="5098" sId="1" numFmtId="4">
    <oc r="Y104">
      <v>0</v>
    </oc>
    <nc r="Y104"/>
  </rcc>
  <rcc rId="5099" sId="1" numFmtId="4">
    <oc r="Z104">
      <v>0</v>
    </oc>
    <nc r="Z104"/>
  </rcc>
  <rcc rId="5100" sId="1" numFmtId="4">
    <oc r="AA104">
      <v>0</v>
    </oc>
    <nc r="AA104"/>
  </rcc>
  <rcc rId="5101" sId="1" numFmtId="4">
    <oc r="AB104">
      <v>0</v>
    </oc>
    <nc r="AB104"/>
  </rcc>
  <rcc rId="5102" sId="1" numFmtId="4">
    <oc r="AC104">
      <v>0</v>
    </oc>
    <nc r="AC104"/>
  </rcc>
  <rcc rId="5103" sId="1" numFmtId="4">
    <oc r="AD104">
      <v>0</v>
    </oc>
    <nc r="AD104"/>
  </rcc>
  <rcc rId="5104" sId="1" numFmtId="4">
    <oc r="AE104">
      <v>0</v>
    </oc>
    <nc r="AE104"/>
  </rcc>
  <rcc rId="5105" sId="1" numFmtId="4">
    <oc r="AF104">
      <v>0</v>
    </oc>
    <nc r="AF104"/>
  </rcc>
  <rcc rId="5106" sId="1" numFmtId="4">
    <oc r="AG104">
      <v>0</v>
    </oc>
    <nc r="AG104"/>
  </rcc>
  <rcc rId="5107" sId="2">
    <oc r="C2" t="inlineStr">
      <is>
        <t xml:space="preserve">Отчет о ходе реализации муниципальной программы </t>
      </is>
    </oc>
    <nc r="C2"/>
  </rcc>
  <rcc rId="5108" sId="2">
    <oc r="C3" t="inlineStr">
      <is>
        <t xml:space="preserve"> "Содержание объектов городского хозяйства в городе Когалыме" </t>
      </is>
    </oc>
    <nc r="C3"/>
  </rcc>
  <rcc rId="5109" sId="2">
    <oc r="AG3" t="inlineStr">
      <is>
        <t>тыс. рублей</t>
      </is>
    </oc>
    <nc r="AG3"/>
  </rcc>
  <rcc rId="5110" sId="2">
    <oc r="A4" t="inlineStr">
      <is>
        <t>№п/п</t>
      </is>
    </oc>
    <nc r="A4"/>
  </rcc>
  <rcc rId="5111" sId="2">
    <oc r="B4" t="inlineStr">
      <is>
        <t>Наименование направления (подпрограмм), структурных элементов</t>
      </is>
    </oc>
    <nc r="B4"/>
  </rcc>
  <rcc rId="5112" sId="2">
    <oc r="C4" t="inlineStr">
      <is>
        <t>Источники финансирования</t>
      </is>
    </oc>
    <nc r="C4"/>
  </rcc>
  <rcc rId="5113" sId="2">
    <oc r="D4" t="inlineStr">
      <is>
        <t>План на</t>
      </is>
    </oc>
    <nc r="D4"/>
  </rcc>
  <rcc rId="5114" sId="2">
    <oc r="E4" t="inlineStr">
      <is>
        <t>План на</t>
      </is>
    </oc>
    <nc r="E4"/>
  </rcc>
  <rcc rId="5115" sId="2">
    <oc r="F4" t="inlineStr">
      <is>
        <t xml:space="preserve">Профинансировано на </t>
      </is>
    </oc>
    <nc r="F4"/>
  </rcc>
  <rcc rId="5116" sId="2">
    <oc r="G4" t="inlineStr">
      <is>
        <t xml:space="preserve">Кассовый расход на </t>
      </is>
    </oc>
    <nc r="G4"/>
  </rcc>
  <rcc rId="5117" sId="2">
    <oc r="H4" t="inlineStr">
      <is>
        <t>Исполнение, %</t>
      </is>
    </oc>
    <nc r="H4"/>
  </rcc>
  <rcc rId="5118" sId="2">
    <oc r="J4" t="inlineStr">
      <is>
        <t>январь</t>
      </is>
    </oc>
    <nc r="J4"/>
  </rcc>
  <rcc rId="5119" sId="2">
    <oc r="L4" t="inlineStr">
      <is>
        <t>февраль</t>
      </is>
    </oc>
    <nc r="L4"/>
  </rcc>
  <rcc rId="5120" sId="2">
    <oc r="N4" t="inlineStr">
      <is>
        <t>март</t>
      </is>
    </oc>
    <nc r="N4"/>
  </rcc>
  <rcc rId="5121" sId="2">
    <oc r="P4" t="inlineStr">
      <is>
        <t>апрель</t>
      </is>
    </oc>
    <nc r="P4"/>
  </rcc>
  <rcc rId="5122" sId="2">
    <oc r="R4" t="inlineStr">
      <is>
        <t>май</t>
      </is>
    </oc>
    <nc r="R4"/>
  </rcc>
  <rcc rId="5123" sId="2">
    <oc r="T4" t="inlineStr">
      <is>
        <t>июнь</t>
      </is>
    </oc>
    <nc r="T4"/>
  </rcc>
  <rcc rId="5124" sId="2">
    <oc r="V4" t="inlineStr">
      <is>
        <t>июль</t>
      </is>
    </oc>
    <nc r="V4"/>
  </rcc>
  <rcc rId="5125" sId="2">
    <oc r="X4" t="inlineStr">
      <is>
        <t>август</t>
      </is>
    </oc>
    <nc r="X4"/>
  </rcc>
  <rcc rId="5126" sId="2">
    <oc r="Z4" t="inlineStr">
      <is>
        <t>сентябрь</t>
      </is>
    </oc>
    <nc r="Z4"/>
  </rcc>
  <rcc rId="5127" sId="2">
    <oc r="AB4" t="inlineStr">
      <is>
        <t>октябрь</t>
      </is>
    </oc>
    <nc r="AB4"/>
  </rcc>
  <rcc rId="5128" sId="2">
    <oc r="AD4" t="inlineStr">
      <is>
        <t>ноябрь</t>
      </is>
    </oc>
    <nc r="AD4"/>
  </rcc>
  <rcc rId="5129" sId="2">
    <oc r="AF4" t="inlineStr">
      <is>
        <t>декабрь</t>
      </is>
    </oc>
    <nc r="AF4"/>
  </rcc>
  <rcc rId="5130" sId="2">
    <oc r="AH4" t="inlineStr">
      <is>
        <t>Результаты реализации и причины отклонений факта от плана</t>
      </is>
    </oc>
    <nc r="AH4"/>
  </rcc>
  <rcc rId="5131" sId="2">
    <oc r="D6">
      <v>2025</v>
    </oc>
    <nc r="D6"/>
  </rcc>
  <rcc rId="5132" sId="2" numFmtId="19">
    <oc r="E6">
      <v>45748</v>
    </oc>
    <nc r="E6"/>
  </rcc>
  <rcc rId="5133" sId="2" numFmtId="19">
    <oc r="F6">
      <v>45748</v>
    </oc>
    <nc r="F6"/>
  </rcc>
  <rcc rId="5134" sId="2" numFmtId="19">
    <oc r="G6">
      <v>45748</v>
    </oc>
    <nc r="G6"/>
  </rcc>
  <rcc rId="5135" sId="2">
    <oc r="H6" t="inlineStr">
      <is>
        <t>к плану на год</t>
      </is>
    </oc>
    <nc r="H6"/>
  </rcc>
  <rcc rId="5136" sId="2">
    <oc r="I6" t="inlineStr">
      <is>
        <t>к плану на отчетную дату</t>
      </is>
    </oc>
    <nc r="I6"/>
  </rcc>
  <rcc rId="5137" sId="2">
    <oc r="J6" t="inlineStr">
      <is>
        <t xml:space="preserve">план </t>
      </is>
    </oc>
    <nc r="J6"/>
  </rcc>
  <rcc rId="5138" sId="2">
    <oc r="K6" t="inlineStr">
      <is>
        <t>кассовый расход</t>
      </is>
    </oc>
    <nc r="K6"/>
  </rcc>
  <rcc rId="5139" sId="2">
    <oc r="L6" t="inlineStr">
      <is>
        <t xml:space="preserve">план </t>
      </is>
    </oc>
    <nc r="L6"/>
  </rcc>
  <rcc rId="5140" sId="2">
    <oc r="M6" t="inlineStr">
      <is>
        <t>кассовый расход</t>
      </is>
    </oc>
    <nc r="M6"/>
  </rcc>
  <rcc rId="5141" sId="2">
    <oc r="N6" t="inlineStr">
      <is>
        <t xml:space="preserve">план </t>
      </is>
    </oc>
    <nc r="N6"/>
  </rcc>
  <rcc rId="5142" sId="2">
    <oc r="O6" t="inlineStr">
      <is>
        <t>кассовый расход</t>
      </is>
    </oc>
    <nc r="O6"/>
  </rcc>
  <rcc rId="5143" sId="2">
    <oc r="P6" t="inlineStr">
      <is>
        <t xml:space="preserve">план </t>
      </is>
    </oc>
    <nc r="P6"/>
  </rcc>
  <rcc rId="5144" sId="2">
    <oc r="Q6" t="inlineStr">
      <is>
        <t>кассовый расход</t>
      </is>
    </oc>
    <nc r="Q6"/>
  </rcc>
  <rcc rId="5145" sId="2">
    <oc r="R6" t="inlineStr">
      <is>
        <t xml:space="preserve">план </t>
      </is>
    </oc>
    <nc r="R6"/>
  </rcc>
  <rcc rId="5146" sId="2">
    <oc r="S6" t="inlineStr">
      <is>
        <t>кассовый расход</t>
      </is>
    </oc>
    <nc r="S6"/>
  </rcc>
  <rcc rId="5147" sId="2">
    <oc r="T6" t="inlineStr">
      <is>
        <t xml:space="preserve">план </t>
      </is>
    </oc>
    <nc r="T6"/>
  </rcc>
  <rcc rId="5148" sId="2">
    <oc r="U6" t="inlineStr">
      <is>
        <t>кассовый расход</t>
      </is>
    </oc>
    <nc r="U6"/>
  </rcc>
  <rcc rId="5149" sId="2">
    <oc r="V6" t="inlineStr">
      <is>
        <t xml:space="preserve">план </t>
      </is>
    </oc>
    <nc r="V6"/>
  </rcc>
  <rcc rId="5150" sId="2">
    <oc r="W6" t="inlineStr">
      <is>
        <t>кассовый расход</t>
      </is>
    </oc>
    <nc r="W6"/>
  </rcc>
  <rcc rId="5151" sId="2">
    <oc r="X6" t="inlineStr">
      <is>
        <t xml:space="preserve">план </t>
      </is>
    </oc>
    <nc r="X6"/>
  </rcc>
  <rcc rId="5152" sId="2">
    <oc r="Y6" t="inlineStr">
      <is>
        <t>кассовый расход</t>
      </is>
    </oc>
    <nc r="Y6"/>
  </rcc>
  <rcc rId="5153" sId="2">
    <oc r="Z6" t="inlineStr">
      <is>
        <t xml:space="preserve">план </t>
      </is>
    </oc>
    <nc r="Z6"/>
  </rcc>
  <rcc rId="5154" sId="2">
    <oc r="AA6" t="inlineStr">
      <is>
        <t>кассовый расход</t>
      </is>
    </oc>
    <nc r="AA6"/>
  </rcc>
  <rcc rId="5155" sId="2">
    <oc r="AB6" t="inlineStr">
      <is>
        <t xml:space="preserve">план </t>
      </is>
    </oc>
    <nc r="AB6"/>
  </rcc>
  <rcc rId="5156" sId="2">
    <oc r="AC6" t="inlineStr">
      <is>
        <t>кассовый расход</t>
      </is>
    </oc>
    <nc r="AC6"/>
  </rcc>
  <rcc rId="5157" sId="2">
    <oc r="AD6" t="inlineStr">
      <is>
        <t xml:space="preserve">план </t>
      </is>
    </oc>
    <nc r="AD6"/>
  </rcc>
  <rcc rId="5158" sId="2">
    <oc r="AE6" t="inlineStr">
      <is>
        <t>кассовый расход</t>
      </is>
    </oc>
    <nc r="AE6"/>
  </rcc>
  <rcc rId="5159" sId="2">
    <oc r="AF6" t="inlineStr">
      <is>
        <t xml:space="preserve">план </t>
      </is>
    </oc>
    <nc r="AF6"/>
  </rcc>
  <rcc rId="5160" sId="2">
    <oc r="AG6" t="inlineStr">
      <is>
        <t>кассовый расход</t>
      </is>
    </oc>
    <nc r="AG6"/>
  </rcc>
  <rcc rId="5161" sId="2" numFmtId="4">
    <oc r="A7">
      <v>1</v>
    </oc>
    <nc r="A7"/>
  </rcc>
  <rcc rId="5162" sId="2" numFmtId="4">
    <oc r="B7">
      <v>2</v>
    </oc>
    <nc r="B7"/>
  </rcc>
  <rcc rId="5163" sId="2" numFmtId="4">
    <oc r="C7">
      <v>3</v>
    </oc>
    <nc r="C7"/>
  </rcc>
  <rcc rId="5164" sId="2" numFmtId="4">
    <oc r="D7">
      <v>4</v>
    </oc>
    <nc r="D7"/>
  </rcc>
  <rcc rId="5165" sId="2" numFmtId="4">
    <oc r="E7">
      <v>5</v>
    </oc>
    <nc r="E7"/>
  </rcc>
  <rcc rId="5166" sId="2" numFmtId="4">
    <oc r="F7">
      <v>6</v>
    </oc>
    <nc r="F7"/>
  </rcc>
  <rcc rId="5167" sId="2" numFmtId="4">
    <oc r="G7">
      <v>7</v>
    </oc>
    <nc r="G7"/>
  </rcc>
  <rcc rId="5168" sId="2" numFmtId="4">
    <oc r="H7">
      <v>8</v>
    </oc>
    <nc r="H7"/>
  </rcc>
  <rcc rId="5169" sId="2" numFmtId="4">
    <oc r="I7">
      <v>9</v>
    </oc>
    <nc r="I7"/>
  </rcc>
  <rcc rId="5170" sId="2" numFmtId="4">
    <oc r="J7">
      <v>10</v>
    </oc>
    <nc r="J7"/>
  </rcc>
  <rcc rId="5171" sId="2" numFmtId="4">
    <oc r="K7">
      <v>11</v>
    </oc>
    <nc r="K7"/>
  </rcc>
  <rcc rId="5172" sId="2" numFmtId="4">
    <oc r="L7">
      <v>12</v>
    </oc>
    <nc r="L7"/>
  </rcc>
  <rcc rId="5173" sId="2" numFmtId="4">
    <oc r="M7">
      <v>13</v>
    </oc>
    <nc r="M7"/>
  </rcc>
  <rcc rId="5174" sId="2" numFmtId="4">
    <oc r="N7">
      <v>14</v>
    </oc>
    <nc r="N7"/>
  </rcc>
  <rcc rId="5175" sId="2" numFmtId="4">
    <oc r="O7">
      <v>15</v>
    </oc>
    <nc r="O7"/>
  </rcc>
  <rcc rId="5176" sId="2" numFmtId="4">
    <oc r="P7">
      <v>16</v>
    </oc>
    <nc r="P7"/>
  </rcc>
  <rcc rId="5177" sId="2" numFmtId="4">
    <oc r="Q7">
      <v>17</v>
    </oc>
    <nc r="Q7"/>
  </rcc>
  <rcc rId="5178" sId="2" numFmtId="4">
    <oc r="R7">
      <v>18</v>
    </oc>
    <nc r="R7"/>
  </rcc>
  <rcc rId="5179" sId="2" numFmtId="4">
    <oc r="S7">
      <v>19</v>
    </oc>
    <nc r="S7"/>
  </rcc>
  <rcc rId="5180" sId="2" numFmtId="4">
    <oc r="T7">
      <v>20</v>
    </oc>
    <nc r="T7"/>
  </rcc>
  <rcc rId="5181" sId="2" numFmtId="4">
    <oc r="U7">
      <v>21</v>
    </oc>
    <nc r="U7"/>
  </rcc>
  <rcc rId="5182" sId="2" numFmtId="4">
    <oc r="V7">
      <v>22</v>
    </oc>
    <nc r="V7"/>
  </rcc>
  <rcc rId="5183" sId="2" numFmtId="4">
    <oc r="W7">
      <v>23</v>
    </oc>
    <nc r="W7"/>
  </rcc>
  <rcc rId="5184" sId="2" numFmtId="4">
    <oc r="X7">
      <v>24</v>
    </oc>
    <nc r="X7"/>
  </rcc>
  <rcc rId="5185" sId="2" numFmtId="4">
    <oc r="Y7">
      <v>25</v>
    </oc>
    <nc r="Y7"/>
  </rcc>
  <rcc rId="5186" sId="2" numFmtId="4">
    <oc r="Z7">
      <v>26</v>
    </oc>
    <nc r="Z7"/>
  </rcc>
  <rcc rId="5187" sId="2" numFmtId="4">
    <oc r="AA7">
      <v>27</v>
    </oc>
    <nc r="AA7"/>
  </rcc>
  <rcc rId="5188" sId="2" numFmtId="4">
    <oc r="AB7">
      <v>28</v>
    </oc>
    <nc r="AB7"/>
  </rcc>
  <rcc rId="5189" sId="2" numFmtId="4">
    <oc r="AC7">
      <v>29</v>
    </oc>
    <nc r="AC7"/>
  </rcc>
  <rcc rId="5190" sId="2" numFmtId="4">
    <oc r="AD7">
      <v>30</v>
    </oc>
    <nc r="AD7"/>
  </rcc>
  <rcc rId="5191" sId="2" numFmtId="4">
    <oc r="AE7">
      <v>31</v>
    </oc>
    <nc r="AE7"/>
  </rcc>
  <rcc rId="5192" sId="2" numFmtId="4">
    <oc r="AF7">
      <v>32</v>
    </oc>
    <nc r="AF7"/>
  </rcc>
  <rcc rId="5193" sId="2" numFmtId="4">
    <oc r="AG7">
      <v>33</v>
    </oc>
    <nc r="AG7"/>
  </rcc>
  <rcc rId="5194" sId="2" numFmtId="4">
    <oc r="AH7">
      <v>34</v>
    </oc>
    <nc r="AH7"/>
  </rcc>
  <rcc rId="5195" sId="2">
    <oc r="B8" t="inlineStr">
      <is>
        <t>Всего по муниципальной программе</t>
      </is>
    </oc>
    <nc r="B8"/>
  </rcc>
  <rcc rId="5196" sId="2">
    <oc r="C8" t="inlineStr">
      <is>
        <t>Всего</t>
      </is>
    </oc>
    <nc r="C8"/>
  </rcc>
  <rcc rId="5197" sId="2">
    <oc r="D8">
      <f>D9+D10+D11</f>
    </oc>
    <nc r="D8"/>
  </rcc>
  <rcc rId="5198" sId="2">
    <oc r="E8">
      <f>E9+E10+E11</f>
    </oc>
    <nc r="E8"/>
  </rcc>
  <rcc rId="5199" sId="2">
    <oc r="F8">
      <f>F9+F10+F11</f>
    </oc>
    <nc r="F8"/>
  </rcc>
  <rcc rId="5200" sId="2">
    <oc r="G8">
      <f>G9+G10+G11</f>
    </oc>
    <nc r="G8"/>
  </rcc>
  <rcc rId="5201" sId="2">
    <oc r="H8">
      <f>IFERROR(G8/D8*100,0)</f>
    </oc>
    <nc r="H8"/>
  </rcc>
  <rcc rId="5202" sId="2">
    <oc r="I8">
      <f>IFERROR(G8/E8*100,0)</f>
    </oc>
    <nc r="I8"/>
  </rcc>
  <rcc rId="5203" sId="2">
    <oc r="J8">
      <f>J9+J10+J11</f>
    </oc>
    <nc r="J8"/>
  </rcc>
  <rcc rId="5204" sId="2">
    <oc r="K8">
      <f>K9+K10+K11</f>
    </oc>
    <nc r="K8"/>
  </rcc>
  <rcc rId="5205" sId="2">
    <oc r="L8">
      <f>L9+L10+L11</f>
    </oc>
    <nc r="L8"/>
  </rcc>
  <rcc rId="5206" sId="2">
    <oc r="M8">
      <f>M9+M10+M11</f>
    </oc>
    <nc r="M8"/>
  </rcc>
  <rcc rId="5207" sId="2">
    <oc r="N8">
      <f>N9+N10+N11</f>
    </oc>
    <nc r="N8"/>
  </rcc>
  <rcc rId="5208" sId="2">
    <oc r="O8">
      <f>O9+O10+O11</f>
    </oc>
    <nc r="O8"/>
  </rcc>
  <rcc rId="5209" sId="2">
    <oc r="P8">
      <f>P9+P10+P11</f>
    </oc>
    <nc r="P8"/>
  </rcc>
  <rcc rId="5210" sId="2">
    <oc r="Q8">
      <f>Q9+Q10+Q11</f>
    </oc>
    <nc r="Q8"/>
  </rcc>
  <rcc rId="5211" sId="2">
    <oc r="R8">
      <f>R9+R10+R11</f>
    </oc>
    <nc r="R8"/>
  </rcc>
  <rcc rId="5212" sId="2">
    <oc r="S8">
      <f>S9+S10+S11</f>
    </oc>
    <nc r="S8"/>
  </rcc>
  <rcc rId="5213" sId="2">
    <oc r="T8">
      <f>T9+T10+T11</f>
    </oc>
    <nc r="T8"/>
  </rcc>
  <rcc rId="5214" sId="2">
    <oc r="U8">
      <f>U9+U10+U11</f>
    </oc>
    <nc r="U8"/>
  </rcc>
  <rcc rId="5215" sId="2">
    <oc r="V8">
      <f>V9+V10+V11</f>
    </oc>
    <nc r="V8"/>
  </rcc>
  <rcc rId="5216" sId="2">
    <oc r="W8">
      <f>W9+W10+W11</f>
    </oc>
    <nc r="W8"/>
  </rcc>
  <rcc rId="5217" sId="2">
    <oc r="X8">
      <f>X9+X10+X11</f>
    </oc>
    <nc r="X8"/>
  </rcc>
  <rcc rId="5218" sId="2">
    <oc r="Y8">
      <f>Y9+Y10+Y11</f>
    </oc>
    <nc r="Y8"/>
  </rcc>
  <rcc rId="5219" sId="2">
    <oc r="Z8">
      <f>Z9+Z10+Z11</f>
    </oc>
    <nc r="Z8"/>
  </rcc>
  <rcc rId="5220" sId="2">
    <oc r="AA8">
      <f>AA9+AA10+AA11</f>
    </oc>
    <nc r="AA8"/>
  </rcc>
  <rcc rId="5221" sId="2">
    <oc r="AB8">
      <f>AB9+AB10+AB11</f>
    </oc>
    <nc r="AB8"/>
  </rcc>
  <rcc rId="5222" sId="2">
    <oc r="AC8">
      <f>AC9+AC10+AC11</f>
    </oc>
    <nc r="AC8"/>
  </rcc>
  <rcc rId="5223" sId="2">
    <oc r="AD8">
      <f>AD9+AD10+AD11</f>
    </oc>
    <nc r="AD8"/>
  </rcc>
  <rcc rId="5224" sId="2">
    <oc r="AE8">
      <f>AE9+AE10+AE11</f>
    </oc>
    <nc r="AE8"/>
  </rcc>
  <rcc rId="5225" sId="2">
    <oc r="AF8">
      <f>AF9+AF10+AF11</f>
    </oc>
    <nc r="AF8"/>
  </rcc>
  <rcc rId="5226" sId="2">
    <oc r="AG8">
      <f>AG9+AG10+AG11</f>
    </oc>
    <nc r="AG8"/>
  </rcc>
  <rcc rId="5227" sId="2">
    <oc r="C9" t="inlineStr">
      <is>
        <t>бюджет автономного округа</t>
      </is>
    </oc>
    <nc r="C9"/>
  </rcc>
  <rcc rId="5228" sId="2">
    <oc r="D9">
      <f>D18</f>
    </oc>
    <nc r="D9"/>
  </rcc>
  <rcc rId="5229" sId="2">
    <oc r="E9">
      <f>E18</f>
    </oc>
    <nc r="E9"/>
  </rcc>
  <rcc rId="5230" sId="2">
    <oc r="F9">
      <f>F18</f>
    </oc>
    <nc r="F9"/>
  </rcc>
  <rcc rId="5231" sId="2">
    <oc r="G9">
      <f>G18</f>
    </oc>
    <nc r="G9"/>
  </rcc>
  <rcc rId="5232" sId="2">
    <oc r="H9">
      <f>IFERROR(G9/D9*100,0)</f>
    </oc>
    <nc r="H9"/>
  </rcc>
  <rcc rId="5233" sId="2">
    <oc r="I9">
      <f>IFERROR(G9/E9*100,0)</f>
    </oc>
    <nc r="I9"/>
  </rcc>
  <rcc rId="5234" sId="2">
    <oc r="J9">
      <f>J18</f>
    </oc>
    <nc r="J9"/>
  </rcc>
  <rcc rId="5235" sId="2">
    <oc r="K9">
      <f>K18</f>
    </oc>
    <nc r="K9"/>
  </rcc>
  <rcc rId="5236" sId="2">
    <oc r="L9">
      <f>L18</f>
    </oc>
    <nc r="L9"/>
  </rcc>
  <rcc rId="5237" sId="2">
    <oc r="M9">
      <f>M18</f>
    </oc>
    <nc r="M9"/>
  </rcc>
  <rcc rId="5238" sId="2">
    <oc r="N9">
      <f>N18</f>
    </oc>
    <nc r="N9"/>
  </rcc>
  <rcc rId="5239" sId="2">
    <oc r="O9">
      <f>O18</f>
    </oc>
    <nc r="O9"/>
  </rcc>
  <rcc rId="5240" sId="2">
    <oc r="P9">
      <f>P18</f>
    </oc>
    <nc r="P9"/>
  </rcc>
  <rcc rId="5241" sId="2">
    <oc r="Q9">
      <f>Q18</f>
    </oc>
    <nc r="Q9"/>
  </rcc>
  <rcc rId="5242" sId="2">
    <oc r="R9">
      <f>R18</f>
    </oc>
    <nc r="R9"/>
  </rcc>
  <rcc rId="5243" sId="2">
    <oc r="S9">
      <f>S18</f>
    </oc>
    <nc r="S9"/>
  </rcc>
  <rcc rId="5244" sId="2">
    <oc r="T9">
      <f>T18</f>
    </oc>
    <nc r="T9"/>
  </rcc>
  <rcc rId="5245" sId="2">
    <oc r="U9">
      <f>U18</f>
    </oc>
    <nc r="U9"/>
  </rcc>
  <rcc rId="5246" sId="2">
    <oc r="V9">
      <f>V18</f>
    </oc>
    <nc r="V9"/>
  </rcc>
  <rcc rId="5247" sId="2">
    <oc r="W9">
      <f>W18</f>
    </oc>
    <nc r="W9"/>
  </rcc>
  <rcc rId="5248" sId="2">
    <oc r="X9">
      <f>X18</f>
    </oc>
    <nc r="X9"/>
  </rcc>
  <rcc rId="5249" sId="2">
    <oc r="Y9">
      <f>Y18</f>
    </oc>
    <nc r="Y9"/>
  </rcc>
  <rcc rId="5250" sId="2">
    <oc r="Z9">
      <f>Z18</f>
    </oc>
    <nc r="Z9"/>
  </rcc>
  <rcc rId="5251" sId="2">
    <oc r="AA9">
      <f>AA18</f>
    </oc>
    <nc r="AA9"/>
  </rcc>
  <rcc rId="5252" sId="2">
    <oc r="AB9">
      <f>AB18</f>
    </oc>
    <nc r="AB9"/>
  </rcc>
  <rcc rId="5253" sId="2">
    <oc r="AC9">
      <f>AC18</f>
    </oc>
    <nc r="AC9"/>
  </rcc>
  <rcc rId="5254" sId="2">
    <oc r="AD9">
      <f>AD18</f>
    </oc>
    <nc r="AD9"/>
  </rcc>
  <rcc rId="5255" sId="2">
    <oc r="AE9">
      <f>AE18</f>
    </oc>
    <nc r="AE9"/>
  </rcc>
  <rcc rId="5256" sId="2">
    <oc r="AF9">
      <f>AF18</f>
    </oc>
    <nc r="AF9"/>
  </rcc>
  <rcc rId="5257" sId="2">
    <oc r="AG9">
      <f>AG18</f>
    </oc>
    <nc r="AG9"/>
  </rcc>
  <rcc rId="5258" sId="2">
    <oc r="C10" t="inlineStr">
      <is>
        <t>бюджет города Когалыма</t>
      </is>
    </oc>
    <nc r="C10"/>
  </rcc>
  <rcc rId="5259" sId="2">
    <oc r="D10">
      <f>D14+D19</f>
    </oc>
    <nc r="D10"/>
  </rcc>
  <rcc rId="5260" sId="2">
    <oc r="E10">
      <f>E14+E19</f>
    </oc>
    <nc r="E10"/>
  </rcc>
  <rcc rId="5261" sId="2">
    <oc r="F10">
      <f>F14+F19</f>
    </oc>
    <nc r="F10"/>
  </rcc>
  <rcc rId="5262" sId="2">
    <oc r="G10">
      <f>G14+G19</f>
    </oc>
    <nc r="G10"/>
  </rcc>
  <rcc rId="5263" sId="2">
    <oc r="H10">
      <f>IFERROR(G10/D10*100,0)</f>
    </oc>
    <nc r="H10"/>
  </rcc>
  <rcc rId="5264" sId="2">
    <oc r="I10">
      <f>IFERROR(G10/E10*100,0)</f>
    </oc>
    <nc r="I10"/>
  </rcc>
  <rcc rId="5265" sId="2">
    <oc r="J10">
      <f>J14+J19</f>
    </oc>
    <nc r="J10"/>
  </rcc>
  <rcc rId="5266" sId="2">
    <oc r="K10">
      <f>K14+K19</f>
    </oc>
    <nc r="K10"/>
  </rcc>
  <rcc rId="5267" sId="2">
    <oc r="L10">
      <f>L14+L19</f>
    </oc>
    <nc r="L10"/>
  </rcc>
  <rcc rId="5268" sId="2">
    <oc r="M10">
      <f>M14+M19</f>
    </oc>
    <nc r="M10"/>
  </rcc>
  <rcc rId="5269" sId="2">
    <oc r="N10">
      <f>N14+N19</f>
    </oc>
    <nc r="N10"/>
  </rcc>
  <rcc rId="5270" sId="2">
    <oc r="O10">
      <f>O14+O19</f>
    </oc>
    <nc r="O10"/>
  </rcc>
  <rcc rId="5271" sId="2">
    <oc r="P10">
      <f>P14+P19</f>
    </oc>
    <nc r="P10"/>
  </rcc>
  <rcc rId="5272" sId="2">
    <oc r="Q10">
      <f>Q14+Q19</f>
    </oc>
    <nc r="Q10"/>
  </rcc>
  <rcc rId="5273" sId="2">
    <oc r="R10">
      <f>R14+R19</f>
    </oc>
    <nc r="R10"/>
  </rcc>
  <rcc rId="5274" sId="2">
    <oc r="S10">
      <f>S14+S19</f>
    </oc>
    <nc r="S10"/>
  </rcc>
  <rcc rId="5275" sId="2">
    <oc r="T10">
      <f>T14+T19</f>
    </oc>
    <nc r="T10"/>
  </rcc>
  <rcc rId="5276" sId="2">
    <oc r="U10">
      <f>U14+U19</f>
    </oc>
    <nc r="U10"/>
  </rcc>
  <rcc rId="5277" sId="2">
    <oc r="V10">
      <f>V14+V19</f>
    </oc>
    <nc r="V10"/>
  </rcc>
  <rcc rId="5278" sId="2">
    <oc r="W10">
      <f>W14+W19</f>
    </oc>
    <nc r="W10"/>
  </rcc>
  <rcc rId="5279" sId="2">
    <oc r="X10">
      <f>X14+X19</f>
    </oc>
    <nc r="X10"/>
  </rcc>
  <rcc rId="5280" sId="2">
    <oc r="Y10">
      <f>Y14+Y19</f>
    </oc>
    <nc r="Y10"/>
  </rcc>
  <rcc rId="5281" sId="2">
    <oc r="Z10">
      <f>Z14+Z19</f>
    </oc>
    <nc r="Z10"/>
  </rcc>
  <rcc rId="5282" sId="2">
    <oc r="AA10">
      <f>AA14+AA19</f>
    </oc>
    <nc r="AA10"/>
  </rcc>
  <rcc rId="5283" sId="2">
    <oc r="AB10">
      <f>AB14+AB19</f>
    </oc>
    <nc r="AB10"/>
  </rcc>
  <rcc rId="5284" sId="2">
    <oc r="AC10">
      <f>AC14+AC19</f>
    </oc>
    <nc r="AC10"/>
  </rcc>
  <rcc rId="5285" sId="2">
    <oc r="AD10">
      <f>AD14+AD19</f>
    </oc>
    <nc r="AD10"/>
  </rcc>
  <rcc rId="5286" sId="2">
    <oc r="AE10">
      <f>AE14+AE19</f>
    </oc>
    <nc r="AE10"/>
  </rcc>
  <rcc rId="5287" sId="2">
    <oc r="AF10">
      <f>AF14+AF19</f>
    </oc>
    <nc r="AF10"/>
  </rcc>
  <rcc rId="5288" sId="2">
    <oc r="AG10">
      <f>AG14+AG19</f>
    </oc>
    <nc r="AG10"/>
  </rcc>
  <rcc rId="5289" sId="2">
    <oc r="C11" t="inlineStr">
      <is>
        <t>внебюджетные источники</t>
      </is>
    </oc>
    <nc r="C11"/>
  </rcc>
  <rcc rId="5290" sId="2">
    <oc r="D11">
      <f>D15</f>
    </oc>
    <nc r="D11"/>
  </rcc>
  <rcc rId="5291" sId="2">
    <oc r="E11">
      <f>E15</f>
    </oc>
    <nc r="E11"/>
  </rcc>
  <rcc rId="5292" sId="2">
    <oc r="F11">
      <f>F15</f>
    </oc>
    <nc r="F11"/>
  </rcc>
  <rcc rId="5293" sId="2">
    <oc r="G11">
      <f>G15</f>
    </oc>
    <nc r="G11"/>
  </rcc>
  <rcc rId="5294" sId="2">
    <oc r="H11">
      <f>IFERROR(G11/D11*100,0)</f>
    </oc>
    <nc r="H11"/>
  </rcc>
  <rcc rId="5295" sId="2">
    <oc r="I11">
      <f>IFERROR(G11/E11*100,0)</f>
    </oc>
    <nc r="I11"/>
  </rcc>
  <rcc rId="5296" sId="2">
    <oc r="J11">
      <f>J15</f>
    </oc>
    <nc r="J11"/>
  </rcc>
  <rcc rId="5297" sId="2">
    <oc r="K11">
      <f>K15</f>
    </oc>
    <nc r="K11"/>
  </rcc>
  <rcc rId="5298" sId="2">
    <oc r="L11">
      <f>L15</f>
    </oc>
    <nc r="L11"/>
  </rcc>
  <rcc rId="5299" sId="2">
    <oc r="M11">
      <f>M15</f>
    </oc>
    <nc r="M11"/>
  </rcc>
  <rcc rId="5300" sId="2">
    <oc r="N11">
      <f>N15</f>
    </oc>
    <nc r="N11"/>
  </rcc>
  <rcc rId="5301" sId="2">
    <oc r="O11">
      <f>O15</f>
    </oc>
    <nc r="O11"/>
  </rcc>
  <rcc rId="5302" sId="2">
    <oc r="P11">
      <f>P15</f>
    </oc>
    <nc r="P11"/>
  </rcc>
  <rcc rId="5303" sId="2">
    <oc r="Q11">
      <f>Q15</f>
    </oc>
    <nc r="Q11"/>
  </rcc>
  <rcc rId="5304" sId="2">
    <oc r="R11">
      <f>R15</f>
    </oc>
    <nc r="R11"/>
  </rcc>
  <rcc rId="5305" sId="2">
    <oc r="S11">
      <f>S15</f>
    </oc>
    <nc r="S11"/>
  </rcc>
  <rcc rId="5306" sId="2">
    <oc r="T11">
      <f>T15</f>
    </oc>
    <nc r="T11"/>
  </rcc>
  <rcc rId="5307" sId="2">
    <oc r="U11">
      <f>U15</f>
    </oc>
    <nc r="U11"/>
  </rcc>
  <rcc rId="5308" sId="2">
    <oc r="V11">
      <f>V15</f>
    </oc>
    <nc r="V11"/>
  </rcc>
  <rcc rId="5309" sId="2">
    <oc r="W11">
      <f>W15</f>
    </oc>
    <nc r="W11"/>
  </rcc>
  <rcc rId="5310" sId="2">
    <oc r="X11">
      <f>X15</f>
    </oc>
    <nc r="X11"/>
  </rcc>
  <rcc rId="5311" sId="2">
    <oc r="Y11">
      <f>Y15</f>
    </oc>
    <nc r="Y11"/>
  </rcc>
  <rcc rId="5312" sId="2">
    <oc r="Z11">
      <f>Z15</f>
    </oc>
    <nc r="Z11"/>
  </rcc>
  <rcc rId="5313" sId="2">
    <oc r="AA11">
      <f>AA15</f>
    </oc>
    <nc r="AA11"/>
  </rcc>
  <rcc rId="5314" sId="2">
    <oc r="AB11">
      <f>AB15</f>
    </oc>
    <nc r="AB11"/>
  </rcc>
  <rcc rId="5315" sId="2">
    <oc r="AC11">
      <f>AC15</f>
    </oc>
    <nc r="AC11"/>
  </rcc>
  <rcc rId="5316" sId="2">
    <oc r="AD11">
      <f>AD15</f>
    </oc>
    <nc r="AD11"/>
  </rcc>
  <rcc rId="5317" sId="2">
    <oc r="AE11">
      <f>AE15</f>
    </oc>
    <nc r="AE11"/>
  </rcc>
  <rcc rId="5318" sId="2">
    <oc r="AF11">
      <f>AF15</f>
    </oc>
    <nc r="AF11"/>
  </rcc>
  <rcc rId="5319" sId="2">
    <oc r="AG11">
      <f>AG15</f>
    </oc>
    <nc r="AG11"/>
  </rcc>
  <rcc rId="5320" sId="2">
    <oc r="B12" t="inlineStr">
      <is>
        <t>Направление (подпрограмма) «Организация благоустройства территории города Когалыма и содержание объектов городского хозяйства города Когалыма»</t>
      </is>
    </oc>
    <nc r="B12"/>
  </rcc>
  <rcc rId="5321" sId="2">
    <oc r="A13" t="inlineStr">
      <is>
        <t xml:space="preserve"> 1.1</t>
      </is>
    </oc>
    <nc r="A13"/>
  </rcc>
  <rcc rId="5322" sId="2">
    <oc r="B13" t="inlineStr">
      <is>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is>
    </oc>
    <nc r="B13"/>
  </rcc>
  <rcc rId="5323" sId="2">
    <oc r="C13" t="inlineStr">
      <is>
        <t>Всего</t>
      </is>
    </oc>
    <nc r="C13"/>
  </rcc>
  <rcc rId="5324" sId="2">
    <oc r="D13">
      <f>SUM(J13,L13,N13,P13,R13,T13,V13,X13,Z13,AB13,AD13,AF13)</f>
    </oc>
    <nc r="D13"/>
  </rcc>
  <rcc rId="5325" sId="2">
    <oc r="E13">
      <f>E14+E15</f>
    </oc>
    <nc r="E13"/>
  </rcc>
  <rcc rId="5326" sId="2">
    <oc r="F13">
      <f>F14+F15</f>
    </oc>
    <nc r="F13"/>
  </rcc>
  <rcc rId="5327" sId="2">
    <oc r="G13">
      <f>G14+G15</f>
    </oc>
    <nc r="G13"/>
  </rcc>
  <rcc rId="5328" sId="2">
    <oc r="H13">
      <f>IFERROR(G13/D13*100,0)</f>
    </oc>
    <nc r="H13"/>
  </rcc>
  <rcc rId="5329" sId="2">
    <oc r="I13">
      <f>IFERROR(G13/E13*100,0)</f>
    </oc>
    <nc r="I13"/>
  </rcc>
  <rcc rId="5330" sId="2">
    <oc r="J13">
      <f>J14+J15</f>
    </oc>
    <nc r="J13"/>
  </rcc>
  <rcc rId="5331" sId="2">
    <oc r="K13">
      <f>K14+K15</f>
    </oc>
    <nc r="K13"/>
  </rcc>
  <rcc rId="5332" sId="2">
    <oc r="L13">
      <f>L14+L15</f>
    </oc>
    <nc r="L13"/>
  </rcc>
  <rcc rId="5333" sId="2">
    <oc r="M13">
      <f>M14+M15</f>
    </oc>
    <nc r="M13"/>
  </rcc>
  <rcc rId="5334" sId="2">
    <oc r="N13">
      <f>N14+N15</f>
    </oc>
    <nc r="N13"/>
  </rcc>
  <rcc rId="5335" sId="2">
    <oc r="O13">
      <f>O14+O15</f>
    </oc>
    <nc r="O13"/>
  </rcc>
  <rcc rId="5336" sId="2">
    <oc r="P13">
      <f>P14+P15</f>
    </oc>
    <nc r="P13"/>
  </rcc>
  <rcc rId="5337" sId="2">
    <oc r="Q13">
      <f>Q14+Q15</f>
    </oc>
    <nc r="Q13"/>
  </rcc>
  <rcc rId="5338" sId="2">
    <oc r="R13">
      <f>R14+R15</f>
    </oc>
    <nc r="R13"/>
  </rcc>
  <rcc rId="5339" sId="2">
    <oc r="S13">
      <f>S14+S15</f>
    </oc>
    <nc r="S13"/>
  </rcc>
  <rcc rId="5340" sId="2">
    <oc r="T13">
      <f>T14+T15</f>
    </oc>
    <nc r="T13"/>
  </rcc>
  <rcc rId="5341" sId="2">
    <oc r="U13">
      <f>U14+U15</f>
    </oc>
    <nc r="U13"/>
  </rcc>
  <rcc rId="5342" sId="2">
    <oc r="V13">
      <f>V14+V15</f>
    </oc>
    <nc r="V13"/>
  </rcc>
  <rcc rId="5343" sId="2">
    <oc r="W13">
      <f>W14+W15</f>
    </oc>
    <nc r="W13"/>
  </rcc>
  <rcc rId="5344" sId="2">
    <oc r="X13">
      <f>X14+X15</f>
    </oc>
    <nc r="X13"/>
  </rcc>
  <rcc rId="5345" sId="2">
    <oc r="Y13">
      <f>Y14+Y15</f>
    </oc>
    <nc r="Y13"/>
  </rcc>
  <rcc rId="5346" sId="2">
    <oc r="Z13">
      <f>Z14+Z15</f>
    </oc>
    <nc r="Z13"/>
  </rcc>
  <rcc rId="5347" sId="2">
    <oc r="AA13">
      <f>AA14+AA15</f>
    </oc>
    <nc r="AA13"/>
  </rcc>
  <rcc rId="5348" sId="2">
    <oc r="AB13">
      <f>AB14+AB15</f>
    </oc>
    <nc r="AB13"/>
  </rcc>
  <rcc rId="5349" sId="2">
    <oc r="AC13">
      <f>AC14+AC15</f>
    </oc>
    <nc r="AC13"/>
  </rcc>
  <rcc rId="5350" sId="2">
    <oc r="AD13">
      <f>AD14+AD15</f>
    </oc>
    <nc r="AD13"/>
  </rcc>
  <rcc rId="5351" sId="2">
    <oc r="AE13">
      <f>AE14+AE15</f>
    </oc>
    <nc r="AE13"/>
  </rcc>
  <rcc rId="5352" sId="2">
    <oc r="AF13">
      <f>AF14+AF15</f>
    </oc>
    <nc r="AF13"/>
  </rcc>
  <rcc rId="5353" sId="2">
    <oc r="AG13">
      <f>AG14+AG15</f>
    </oc>
    <nc r="AG13"/>
  </rcc>
  <rcc rId="5354" sId="2">
    <oc r="AH13" t="inlineStr">
      <is>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is>
    </oc>
    <nc r="AH13"/>
  </rcc>
  <rcc rId="5355" sId="2">
    <oc r="C14" t="inlineStr">
      <is>
        <t>бюджет города Когалыма</t>
      </is>
    </oc>
    <nc r="C14"/>
  </rcc>
  <rcc rId="5356" sId="2">
    <oc r="D14">
      <f>SUM(J14,L14,N14,P14,R14,T14,V14,X14,Z14,AB14,AD14,AF14)</f>
    </oc>
    <nc r="D14"/>
  </rcc>
  <rcc rId="5357" sId="2">
    <oc r="E14">
      <f>J14+L14+N14</f>
    </oc>
    <nc r="E14"/>
  </rcc>
  <rcc rId="5358" sId="2">
    <oc r="F14">
      <f>K14+M14+O14</f>
    </oc>
    <nc r="F14"/>
  </rcc>
  <rcc rId="5359" sId="2">
    <oc r="G14">
      <f>SUM(K14,M14,O14,Q14,S14,U14,W14,Y14,AA14,AC14,AE14,AG14)</f>
    </oc>
    <nc r="G14"/>
  </rcc>
  <rcc rId="5360" sId="2">
    <oc r="H14">
      <f>IFERROR(G14/D14*100,0)</f>
    </oc>
    <nc r="H14"/>
  </rcc>
  <rcc rId="5361" sId="2">
    <oc r="I14">
      <f>IFERROR(G14/E14*100,0)</f>
    </oc>
    <nc r="I14"/>
  </rcc>
  <rcc rId="5362" sId="2" numFmtId="4">
    <oc r="J14">
      <v>19745.810000000001</v>
    </oc>
    <nc r="J14"/>
  </rcc>
  <rcc rId="5363" sId="2" numFmtId="4">
    <oc r="K14">
      <v>14412.807000000001</v>
    </oc>
    <nc r="K14"/>
  </rcc>
  <rcc rId="5364" sId="2" numFmtId="4">
    <oc r="L14">
      <v>32146.23</v>
    </oc>
    <nc r="L14"/>
  </rcc>
  <rcc rId="5365" sId="2" numFmtId="34">
    <oc r="M14">
      <v>28374.98</v>
    </oc>
    <nc r="M14"/>
  </rcc>
  <rcc rId="5366" sId="2" numFmtId="4">
    <oc r="N14">
      <v>38451.609530000002</v>
    </oc>
    <nc r="N14"/>
  </rcc>
  <rcc rId="5367" sId="2" numFmtId="34">
    <oc r="O14">
      <v>34921.128479999999</v>
    </oc>
    <nc r="O14"/>
  </rcc>
  <rcc rId="5368" sId="2" numFmtId="4">
    <oc r="P14">
      <v>71688.37</v>
    </oc>
    <nc r="P14"/>
  </rcc>
  <rcc rId="5369" sId="2" numFmtId="4">
    <oc r="Q14">
      <v>57468.67</v>
    </oc>
    <nc r="Q14"/>
  </rcc>
  <rcc rId="5370" sId="2" numFmtId="4">
    <oc r="R14">
      <v>16344.16</v>
    </oc>
    <nc r="R14"/>
  </rcc>
  <rcc rId="5371" sId="2" numFmtId="4">
    <oc r="S14">
      <v>0</v>
    </oc>
    <nc r="S14"/>
  </rcc>
  <rcc rId="5372" sId="2" numFmtId="4">
    <oc r="T14">
      <v>17475.849999999999</v>
    </oc>
    <nc r="T14"/>
  </rcc>
  <rcc rId="5373" sId="2" numFmtId="4">
    <oc r="U14">
      <v>0</v>
    </oc>
    <nc r="U14"/>
  </rcc>
  <rcc rId="5374" sId="2" numFmtId="4">
    <oc r="V14">
      <v>14275.58</v>
    </oc>
    <nc r="V14"/>
  </rcc>
  <rcc rId="5375" sId="2" numFmtId="4">
    <oc r="W14">
      <v>0</v>
    </oc>
    <nc r="W14"/>
  </rcc>
  <rcc rId="5376" sId="2" numFmtId="4">
    <oc r="X14">
      <v>13773.47</v>
    </oc>
    <nc r="X14"/>
  </rcc>
  <rcc rId="5377" sId="2" numFmtId="4">
    <oc r="Y14">
      <v>0</v>
    </oc>
    <nc r="Y14"/>
  </rcc>
  <rcc rId="5378" sId="2" numFmtId="4">
    <oc r="Z14">
      <v>14789.98</v>
    </oc>
    <nc r="Z14"/>
  </rcc>
  <rcc rId="5379" sId="2" numFmtId="4">
    <oc r="AA14">
      <v>0</v>
    </oc>
    <nc r="AA14"/>
  </rcc>
  <rcc rId="5380" sId="2" numFmtId="4">
    <oc r="AB14">
      <v>52623.99</v>
    </oc>
    <nc r="AB14"/>
  </rcc>
  <rcc rId="5381" sId="2" numFmtId="4">
    <oc r="AC14">
      <v>0</v>
    </oc>
    <nc r="AC14"/>
  </rcc>
  <rcc rId="5382" sId="2" numFmtId="4">
    <oc r="AD14">
      <v>8570.76</v>
    </oc>
    <nc r="AD14"/>
  </rcc>
  <rcc rId="5383" sId="2" numFmtId="4">
    <oc r="AE14">
      <v>0</v>
    </oc>
    <nc r="AE14"/>
  </rcc>
  <rcc rId="5384" sId="2" numFmtId="4">
    <oc r="AF14">
      <v>7648.43</v>
    </oc>
    <nc r="AF14"/>
  </rcc>
  <rcc rId="5385" sId="2" numFmtId="4">
    <oc r="AG14">
      <v>0</v>
    </oc>
    <nc r="AG14"/>
  </rcc>
  <rcc rId="5386" sId="2">
    <oc r="C15" t="inlineStr">
      <is>
        <t>внебюджетные источники</t>
      </is>
    </oc>
    <nc r="C15"/>
  </rcc>
  <rcc rId="5387" sId="2">
    <oc r="D15">
      <f>SUM(J15,L15,N15,P15,R15,T15,V15,X15,Z15,AB15,AD15,AF15)</f>
    </oc>
    <nc r="D15"/>
  </rcc>
  <rcc rId="5388" sId="2">
    <oc r="E15">
      <f>J15+L15+N15+P15</f>
    </oc>
    <nc r="E15"/>
  </rcc>
  <rcc rId="5389" sId="2">
    <oc r="F15">
      <f>E15</f>
    </oc>
    <nc r="F15"/>
  </rcc>
  <rcc rId="5390" sId="2">
    <oc r="G15">
      <f>SUM(K15,M15,O15,Q15,S15,U15,W15,Y15,AA15,AC15,AE15,AG15)</f>
    </oc>
    <nc r="G15"/>
  </rcc>
  <rcc rId="5391" sId="2">
    <oc r="H15">
      <f>IFERROR(G15/D15*100,0)</f>
    </oc>
    <nc r="H15"/>
  </rcc>
  <rcc rId="5392" sId="2">
    <oc r="I15">
      <f>IFERROR(G15/E15*100,0)</f>
    </oc>
    <nc r="I15"/>
  </rcc>
  <rcc rId="5393" sId="2" numFmtId="4">
    <oc r="J15">
      <v>405.21</v>
    </oc>
    <nc r="J15"/>
  </rcc>
  <rcc rId="5394" sId="2" numFmtId="4">
    <oc r="K15">
      <v>95.28</v>
    </oc>
    <nc r="K15"/>
  </rcc>
  <rcc rId="5395" sId="2" numFmtId="4">
    <oc r="L15">
      <v>440.59</v>
    </oc>
    <nc r="L15"/>
  </rcc>
  <rcc rId="5396" sId="2" numFmtId="4">
    <oc r="M15">
      <v>74.86</v>
    </oc>
    <nc r="M15"/>
  </rcc>
  <rcc rId="5397" sId="2" numFmtId="4">
    <oc r="N15">
      <v>316.95</v>
    </oc>
    <nc r="N15"/>
  </rcc>
  <rcc rId="5398" sId="2" numFmtId="4">
    <oc r="O15">
      <v>16.68</v>
    </oc>
    <nc r="O15"/>
  </rcc>
  <rcc rId="5399" sId="2" numFmtId="4">
    <oc r="P15">
      <v>415.02</v>
    </oc>
    <nc r="P15"/>
  </rcc>
  <rcc rId="5400" sId="2" numFmtId="4">
    <oc r="Q15">
      <v>154.47</v>
    </oc>
    <nc r="Q15"/>
  </rcc>
  <rcc rId="5401" sId="2" numFmtId="4">
    <oc r="R15">
      <v>377.0889999999996</v>
    </oc>
    <nc r="R15"/>
  </rcc>
  <rcc rId="5402" sId="2" numFmtId="4">
    <oc r="S15">
      <v>0</v>
    </oc>
    <nc r="S15"/>
  </rcc>
  <rcc rId="5403" sId="2" numFmtId="4">
    <oc r="T15">
      <v>456.59200000000021</v>
    </oc>
    <nc r="T15"/>
  </rcc>
  <rcc rId="5404" sId="2" numFmtId="4">
    <oc r="U15">
      <v>0</v>
    </oc>
    <nc r="U15"/>
  </rcc>
  <rcc rId="5405" sId="2" numFmtId="4">
    <oc r="V15">
      <v>497.375</v>
    </oc>
    <nc r="V15"/>
  </rcc>
  <rcc rId="5406" sId="2" numFmtId="4">
    <oc r="W15">
      <v>0</v>
    </oc>
    <nc r="W15"/>
  </rcc>
  <rcc rId="5407" sId="2" numFmtId="4">
    <oc r="X15">
      <v>579.06700000000012</v>
    </oc>
    <nc r="X15"/>
  </rcc>
  <rcc rId="5408" sId="2" numFmtId="4">
    <oc r="Y15">
      <v>0</v>
    </oc>
    <nc r="Y15"/>
  </rcc>
  <rcc rId="5409" sId="2" numFmtId="4">
    <oc r="Z15">
      <v>352.53300000000002</v>
    </oc>
    <nc r="Z15"/>
  </rcc>
  <rcc rId="5410" sId="2" numFmtId="4">
    <oc r="AA15">
      <v>0</v>
    </oc>
    <nc r="AA15"/>
  </rcc>
  <rcc rId="5411" sId="2" numFmtId="4">
    <oc r="AB15">
      <v>302.59300000000007</v>
    </oc>
    <nc r="AB15"/>
  </rcc>
  <rcc rId="5412" sId="2" numFmtId="4">
    <oc r="AC15">
      <v>0</v>
    </oc>
    <nc r="AC15"/>
  </rcc>
  <rcc rId="5413" sId="2" numFmtId="4">
    <oc r="AD15">
      <v>316.916</v>
    </oc>
    <nc r="AD15"/>
  </rcc>
  <rcc rId="5414" sId="2" numFmtId="4">
    <oc r="AE15">
      <v>0</v>
    </oc>
    <nc r="AE15"/>
  </rcc>
  <rcc rId="5415" sId="2" numFmtId="4">
    <oc r="AF15">
      <v>352.06800000000032</v>
    </oc>
    <nc r="AF15"/>
  </rcc>
  <rcc rId="5416" sId="2" numFmtId="4">
    <oc r="AG15">
      <v>0</v>
    </oc>
    <nc r="AG15"/>
  </rcc>
  <rcc rId="5417" sId="2">
    <oc r="B16" t="inlineStr">
      <is>
        <t>Направление (подпрограмма) «Обеспечение комплекса мер для решения вопросов местного значения»</t>
      </is>
    </oc>
    <nc r="B16"/>
  </rcc>
  <rcc rId="5418" sId="2">
    <oc r="A17" t="inlineStr">
      <is>
        <t xml:space="preserve"> 2.1</t>
      </is>
    </oc>
    <nc r="A17"/>
  </rcc>
  <rcc rId="5419" sId="2">
    <oc r="B17" t="inlineStr">
      <is>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is>
    </oc>
    <nc r="B17"/>
  </rcc>
  <rcc rId="5420" sId="2">
    <oc r="C17" t="inlineStr">
      <is>
        <t>Всего</t>
      </is>
    </oc>
    <nc r="C17"/>
  </rcc>
  <rcc rId="5421" sId="2">
    <oc r="D17">
      <f>SUM(J17,L17,N17,P17,R17,T17,V17,X17,Z17,AB17,AD17,AF17)</f>
    </oc>
    <nc r="D17"/>
  </rcc>
  <rcc rId="5422" sId="2">
    <oc r="E17">
      <f>E18+E19</f>
    </oc>
    <nc r="E17"/>
  </rcc>
  <rcc rId="5423" sId="2">
    <oc r="F17">
      <f>F18+F19</f>
    </oc>
    <nc r="F17"/>
  </rcc>
  <rcc rId="5424" sId="2">
    <oc r="G17">
      <f>G18+G19</f>
    </oc>
    <nc r="G17"/>
  </rcc>
  <rcc rId="5425" sId="2">
    <oc r="H17">
      <f>IFERROR(G17/D17*100,0)</f>
    </oc>
    <nc r="H17"/>
  </rcc>
  <rcc rId="5426" sId="2">
    <oc r="I17">
      <f>IFERROR(G17/E17*100,0)</f>
    </oc>
    <nc r="I17"/>
  </rcc>
  <rcc rId="5427" sId="2">
    <oc r="J17">
      <f>J18+J19</f>
    </oc>
    <nc r="J17"/>
  </rcc>
  <rcc rId="5428" sId="2">
    <oc r="K17">
      <f>K18+K19</f>
    </oc>
    <nc r="K17"/>
  </rcc>
  <rcc rId="5429" sId="2">
    <oc r="L17">
      <f>L18+L19</f>
    </oc>
    <nc r="L17"/>
  </rcc>
  <rcc rId="5430" sId="2">
    <oc r="M17">
      <f>M18+M19</f>
    </oc>
    <nc r="M17"/>
  </rcc>
  <rcc rId="5431" sId="2">
    <oc r="N17">
      <f>N18+N19</f>
    </oc>
    <nc r="N17"/>
  </rcc>
  <rcc rId="5432" sId="2">
    <oc r="O17">
      <f>O18+O19</f>
    </oc>
    <nc r="O17"/>
  </rcc>
  <rcc rId="5433" sId="2">
    <oc r="P17">
      <f>P18+P19</f>
    </oc>
    <nc r="P17"/>
  </rcc>
  <rcc rId="5434" sId="2">
    <oc r="Q17">
      <f>Q18+Q19</f>
    </oc>
    <nc r="Q17"/>
  </rcc>
  <rcc rId="5435" sId="2">
    <oc r="R17">
      <f>R18+R19</f>
    </oc>
    <nc r="R17"/>
  </rcc>
  <rcc rId="5436" sId="2">
    <oc r="S17">
      <f>S18+S19</f>
    </oc>
    <nc r="S17"/>
  </rcc>
  <rcc rId="5437" sId="2">
    <oc r="T17">
      <f>T18+T19</f>
    </oc>
    <nc r="T17"/>
  </rcc>
  <rcc rId="5438" sId="2">
    <oc r="U17">
      <f>U18+U19</f>
    </oc>
    <nc r="U17"/>
  </rcc>
  <rcc rId="5439" sId="2">
    <oc r="V17">
      <f>V18+V19</f>
    </oc>
    <nc r="V17"/>
  </rcc>
  <rcc rId="5440" sId="2">
    <oc r="W17">
      <f>W18+W19</f>
    </oc>
    <nc r="W17"/>
  </rcc>
  <rcc rId="5441" sId="2">
    <oc r="X17">
      <f>X18+X19</f>
    </oc>
    <nc r="X17"/>
  </rcc>
  <rcc rId="5442" sId="2">
    <oc r="Y17">
      <f>Y18+Y19</f>
    </oc>
    <nc r="Y17"/>
  </rcc>
  <rcc rId="5443" sId="2">
    <oc r="Z17">
      <f>Z18+Z19</f>
    </oc>
    <nc r="Z17"/>
  </rcc>
  <rcc rId="5444" sId="2">
    <oc r="AA17">
      <f>AA18+AA19</f>
    </oc>
    <nc r="AA17"/>
  </rcc>
  <rcc rId="5445" sId="2">
    <oc r="AB17">
      <f>AB18+AB19</f>
    </oc>
    <nc r="AB17"/>
  </rcc>
  <rcc rId="5446" sId="2">
    <oc r="AC17">
      <f>AC18+AC19</f>
    </oc>
    <nc r="AC17"/>
  </rcc>
  <rcc rId="5447" sId="2">
    <oc r="AD17">
      <f>AD18+AD19</f>
    </oc>
    <nc r="AD17"/>
  </rcc>
  <rcc rId="5448" sId="2">
    <oc r="AE17">
      <f>AE18+AE19</f>
    </oc>
    <nc r="AE17"/>
  </rcc>
  <rcc rId="5449" sId="2">
    <oc r="AF17">
      <f>AF18+AF19</f>
    </oc>
    <nc r="AF17"/>
  </rcc>
  <rcc rId="5450" sId="2">
    <oc r="AG17">
      <f>AG18+AG19</f>
    </oc>
    <nc r="AG17"/>
  </rcc>
  <rcc rId="5451" sId="2">
    <oc r="AH17" t="inlineStr">
      <is>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is>
    </oc>
    <nc r="AH17"/>
  </rcc>
  <rcc rId="5452" sId="2">
    <oc r="C18" t="inlineStr">
      <is>
        <t>бюджет автономного округа</t>
      </is>
    </oc>
    <nc r="C18"/>
  </rcc>
  <rcc rId="5453" sId="2">
    <oc r="D18">
      <f>SUM(J18,L18,N18,P18,R18,T18,V18,X18,Z18,AB18,AD18,AF18)</f>
    </oc>
    <nc r="D18"/>
  </rcc>
  <rcc rId="5454" sId="2">
    <oc r="E18">
      <f>J18+L18+N18+P18</f>
    </oc>
    <nc r="E18"/>
  </rcc>
  <rcc rId="5455" sId="2">
    <oc r="F18">
      <f>G18</f>
    </oc>
    <nc r="F18"/>
  </rcc>
  <rcc rId="5456" sId="2">
    <oc r="G18">
      <f>SUM(K18,M18,O18,Q18,S18,U18,W18,Y18,AA18,AC18,AE18,AG18)</f>
    </oc>
    <nc r="G18"/>
  </rcc>
  <rcc rId="5457" sId="2">
    <oc r="H18">
      <f>IFERROR(G18/D18*100,0)</f>
    </oc>
    <nc r="H18"/>
  </rcc>
  <rcc rId="5458" sId="2">
    <oc r="I18">
      <f>IFERROR(G18/E18*100,0)</f>
    </oc>
    <nc r="I18"/>
  </rcc>
  <rcc rId="5459" sId="2" numFmtId="34">
    <oc r="J18">
      <v>300</v>
    </oc>
    <nc r="J18"/>
  </rcc>
  <rcc rId="5460" sId="2" numFmtId="4">
    <oc r="L18">
      <v>133.5</v>
    </oc>
    <nc r="L18"/>
  </rcc>
  <rcc rId="5461" sId="2" numFmtId="4">
    <oc r="M18">
      <v>433.5</v>
    </oc>
    <nc r="M18"/>
  </rcc>
  <rcc rId="5462" sId="2">
    <oc r="P18">
      <f>1360150/1000</f>
    </oc>
    <nc r="P18"/>
  </rcc>
  <rcc rId="5463" sId="2">
    <oc r="R18">
      <f>1402969.5/1000</f>
    </oc>
    <nc r="R18"/>
  </rcc>
  <rcc rId="5464" sId="2">
    <oc r="T18">
      <f>1059319.5/1000</f>
    </oc>
    <nc r="T18"/>
  </rcc>
  <rcc rId="5465" sId="2">
    <oc r="V18">
      <f>2969.5/1000</f>
    </oc>
    <nc r="V18"/>
  </rcc>
  <rcc rId="5466" sId="2">
    <oc r="X18">
      <f>2969.5/1000</f>
    </oc>
    <nc r="X18"/>
  </rcc>
  <rcc rId="5467" sId="2">
    <oc r="Z18">
      <f>2969.5/1000</f>
    </oc>
    <nc r="Z18"/>
  </rcc>
  <rcc rId="5468" sId="2">
    <oc r="AB18">
      <f>968444/1000</f>
    </oc>
    <nc r="AB18"/>
  </rcc>
  <rcc rId="5469" sId="2">
    <oc r="AD18">
      <f>2969.5/1000</f>
    </oc>
    <nc r="AD18"/>
  </rcc>
  <rcc rId="5470" sId="2">
    <oc r="AF18">
      <f>5939/1000</f>
    </oc>
    <nc r="AF18"/>
  </rcc>
  <rcc rId="5471" sId="2">
    <oc r="C19" t="inlineStr">
      <is>
        <t>бюджет города Когалыма</t>
      </is>
    </oc>
    <nc r="C19"/>
  </rcc>
  <rcc rId="5472" sId="2">
    <oc r="D19">
      <f>SUM(J19,L19,N19,P19,R19,T19,V19,X19,Z19,AB19,AD19,AF19)</f>
    </oc>
    <nc r="D19"/>
  </rcc>
  <rcc rId="5473" sId="2">
    <oc r="E19">
      <f>J19+L19+N19</f>
    </oc>
    <nc r="E19"/>
  </rcc>
  <rcc rId="5474" sId="2">
    <oc r="F19">
      <f>G19</f>
    </oc>
    <nc r="F19"/>
  </rcc>
  <rcc rId="5475" sId="2">
    <oc r="G19">
      <f>SUM(K19,M19,O19,Q19,S19,U19,W19,Y19,AA19,AC19,AE19,AG19)</f>
    </oc>
    <nc r="G19"/>
  </rcc>
  <rcc rId="5476" sId="2">
    <oc r="H19">
      <f>IFERROR(G19/D19*100,0)</f>
    </oc>
    <nc r="H19"/>
  </rcc>
  <rcc rId="5477" sId="2">
    <oc r="I19">
      <f>IFERROR(G19/E19*100,0)</f>
    </oc>
    <nc r="I19"/>
  </rcc>
  <rcc rId="5478" sId="2" numFmtId="4">
    <oc r="J19">
      <v>0</v>
    </oc>
    <nc r="J19"/>
  </rcc>
  <rcc rId="5479" sId="2" numFmtId="4">
    <oc r="K19">
      <v>0</v>
    </oc>
    <nc r="K19"/>
  </rcc>
  <rcc rId="5480" sId="2" numFmtId="4">
    <oc r="L19">
      <v>1071.6500000000001</v>
    </oc>
    <nc r="L19"/>
  </rcc>
  <rcc rId="5481" sId="2" numFmtId="4">
    <oc r="M19">
      <v>1071.6500000000001</v>
    </oc>
    <nc r="M19"/>
  </rcc>
  <rcc rId="5482" sId="2" numFmtId="4">
    <oc r="N19">
      <v>1168.7</v>
    </oc>
    <nc r="N19"/>
  </rcc>
  <rcc rId="5483" sId="2" numFmtId="4">
    <oc r="O19">
      <v>1168.7</v>
    </oc>
    <nc r="O19"/>
  </rcc>
  <rcc rId="5484" sId="2" numFmtId="4">
    <oc r="P19">
      <v>1000</v>
    </oc>
    <nc r="P19"/>
  </rcc>
  <rcc rId="5485" sId="2" numFmtId="4">
    <oc r="R19">
      <v>1000</v>
    </oc>
    <nc r="R19"/>
  </rcc>
  <rcc rId="5486" sId="2" numFmtId="4">
    <oc r="T19">
      <v>1000</v>
    </oc>
    <nc r="T19"/>
  </rcc>
  <rcc rId="5487" sId="2" numFmtId="4">
    <oc r="V19">
      <v>1000</v>
    </oc>
    <nc r="V19"/>
  </rcc>
  <rcc rId="5488" sId="2" numFmtId="4">
    <oc r="X19">
      <v>1000</v>
    </oc>
    <nc r="X19"/>
  </rcc>
  <rcc rId="5489" sId="2" numFmtId="4">
    <oc r="Z19">
      <v>1000</v>
    </oc>
    <nc r="Z19"/>
  </rcc>
  <rcc rId="5490" sId="2" numFmtId="4">
    <oc r="AB19">
      <v>1904.35</v>
    </oc>
    <nc r="AB19"/>
  </rcc>
  <rcc rId="5491" sId="2" numFmtId="4">
    <oc r="AD19">
      <v>0</v>
    </oc>
    <nc r="AD19"/>
  </rcc>
  <rcc rId="5492" sId="3">
    <oc r="C2" t="inlineStr">
      <is>
        <t xml:space="preserve">Отчет о ходе реализации муниципальной программы </t>
      </is>
    </oc>
    <nc r="C2"/>
  </rcc>
  <rcc rId="5493" sId="3">
    <oc r="C3" t="inlineStr">
      <is>
        <t xml:space="preserve"> "Формирование комфортной городской среды в городе Когалыме" </t>
      </is>
    </oc>
    <nc r="C3"/>
  </rcc>
  <rcc rId="5494" sId="3">
    <oc r="AG3" t="inlineStr">
      <is>
        <t>тыс. рублей</t>
      </is>
    </oc>
    <nc r="AG3"/>
  </rcc>
  <rcc rId="5495" sId="3">
    <oc r="A4" t="inlineStr">
      <is>
        <t>№п/п</t>
      </is>
    </oc>
    <nc r="A4"/>
  </rcc>
  <rcc rId="5496" sId="3">
    <oc r="B4" t="inlineStr">
      <is>
        <t>Наименование направления (подпрограмм), структурных элементов</t>
      </is>
    </oc>
    <nc r="B4"/>
  </rcc>
  <rcc rId="5497" sId="3">
    <oc r="C4" t="inlineStr">
      <is>
        <t>Источники финансирования</t>
      </is>
    </oc>
    <nc r="C4"/>
  </rcc>
  <rcc rId="5498" sId="3">
    <oc r="D4" t="inlineStr">
      <is>
        <t>План на</t>
      </is>
    </oc>
    <nc r="D4"/>
  </rcc>
  <rcc rId="5499" sId="3">
    <oc r="E4" t="inlineStr">
      <is>
        <t>План на</t>
      </is>
    </oc>
    <nc r="E4"/>
  </rcc>
  <rcc rId="5500" sId="3">
    <oc r="F4" t="inlineStr">
      <is>
        <t xml:space="preserve">Профинансировано на </t>
      </is>
    </oc>
    <nc r="F4"/>
  </rcc>
  <rcc rId="5501" sId="3">
    <oc r="G4" t="inlineStr">
      <is>
        <t xml:space="preserve">Кассовый расход на </t>
      </is>
    </oc>
    <nc r="G4"/>
  </rcc>
  <rcc rId="5502" sId="3">
    <oc r="H4" t="inlineStr">
      <is>
        <t>Исполнение, %</t>
      </is>
    </oc>
    <nc r="H4"/>
  </rcc>
  <rcc rId="5503" sId="3">
    <oc r="J4" t="inlineStr">
      <is>
        <t>январь</t>
      </is>
    </oc>
    <nc r="J4"/>
  </rcc>
  <rcc rId="5504" sId="3">
    <oc r="L4" t="inlineStr">
      <is>
        <t>февраль</t>
      </is>
    </oc>
    <nc r="L4"/>
  </rcc>
  <rcc rId="5505" sId="3">
    <oc r="N4" t="inlineStr">
      <is>
        <t>март</t>
      </is>
    </oc>
    <nc r="N4"/>
  </rcc>
  <rcc rId="5506" sId="3">
    <oc r="P4" t="inlineStr">
      <is>
        <t>апрель</t>
      </is>
    </oc>
    <nc r="P4"/>
  </rcc>
  <rcc rId="5507" sId="3">
    <oc r="R4" t="inlineStr">
      <is>
        <t>май</t>
      </is>
    </oc>
    <nc r="R4"/>
  </rcc>
  <rcc rId="5508" sId="3">
    <oc r="T4" t="inlineStr">
      <is>
        <t>июнь</t>
      </is>
    </oc>
    <nc r="T4"/>
  </rcc>
  <rcc rId="5509" sId="3">
    <oc r="V4" t="inlineStr">
      <is>
        <t>июль</t>
      </is>
    </oc>
    <nc r="V4"/>
  </rcc>
  <rcc rId="5510" sId="3">
    <oc r="X4" t="inlineStr">
      <is>
        <t>август</t>
      </is>
    </oc>
    <nc r="X4"/>
  </rcc>
  <rcc rId="5511" sId="3">
    <oc r="Z4" t="inlineStr">
      <is>
        <t>сентябрь</t>
      </is>
    </oc>
    <nc r="Z4"/>
  </rcc>
  <rcc rId="5512" sId="3">
    <oc r="AB4" t="inlineStr">
      <is>
        <t>октябрь</t>
      </is>
    </oc>
    <nc r="AB4"/>
  </rcc>
  <rcc rId="5513" sId="3">
    <oc r="AD4" t="inlineStr">
      <is>
        <t>ноябрь</t>
      </is>
    </oc>
    <nc r="AD4"/>
  </rcc>
  <rcc rId="5514" sId="3">
    <oc r="AF4" t="inlineStr">
      <is>
        <t>декабрь</t>
      </is>
    </oc>
    <nc r="AF4"/>
  </rcc>
  <rcc rId="5515" sId="3">
    <oc r="AH4" t="inlineStr">
      <is>
        <t>Результаты реализации и причины отклонений факта от плана</t>
      </is>
    </oc>
    <nc r="AH4"/>
  </rcc>
  <rcc rId="5516" sId="3">
    <oc r="D6">
      <v>2025</v>
    </oc>
    <nc r="D6"/>
  </rcc>
  <rcc rId="5517" sId="3" numFmtId="19">
    <oc r="E6">
      <v>45778</v>
    </oc>
    <nc r="E6"/>
  </rcc>
  <rcc rId="5518" sId="3" numFmtId="19">
    <oc r="F6">
      <v>45778</v>
    </oc>
    <nc r="F6"/>
  </rcc>
  <rcc rId="5519" sId="3" numFmtId="19">
    <oc r="G6">
      <v>45778</v>
    </oc>
    <nc r="G6"/>
  </rcc>
  <rcc rId="5520" sId="3">
    <oc r="H6" t="inlineStr">
      <is>
        <t>к плану на год</t>
      </is>
    </oc>
    <nc r="H6"/>
  </rcc>
  <rcc rId="5521" sId="3">
    <oc r="I6" t="inlineStr">
      <is>
        <t>к плану на отчетную дату</t>
      </is>
    </oc>
    <nc r="I6"/>
  </rcc>
  <rcc rId="5522" sId="3">
    <oc r="J6" t="inlineStr">
      <is>
        <t xml:space="preserve">план </t>
      </is>
    </oc>
    <nc r="J6"/>
  </rcc>
  <rcc rId="5523" sId="3">
    <oc r="K6" t="inlineStr">
      <is>
        <t>кассовый расход</t>
      </is>
    </oc>
    <nc r="K6"/>
  </rcc>
  <rcc rId="5524" sId="3">
    <oc r="L6" t="inlineStr">
      <is>
        <t xml:space="preserve">план </t>
      </is>
    </oc>
    <nc r="L6"/>
  </rcc>
  <rcc rId="5525" sId="3">
    <oc r="M6" t="inlineStr">
      <is>
        <t>кассовый расход</t>
      </is>
    </oc>
    <nc r="M6"/>
  </rcc>
  <rcc rId="5526" sId="3">
    <oc r="N6" t="inlineStr">
      <is>
        <t xml:space="preserve">план </t>
      </is>
    </oc>
    <nc r="N6"/>
  </rcc>
  <rcc rId="5527" sId="3">
    <oc r="O6" t="inlineStr">
      <is>
        <t>кассовый расход</t>
      </is>
    </oc>
    <nc r="O6"/>
  </rcc>
  <rcc rId="5528" sId="3">
    <oc r="P6" t="inlineStr">
      <is>
        <t xml:space="preserve">план </t>
      </is>
    </oc>
    <nc r="P6"/>
  </rcc>
  <rcc rId="5529" sId="3">
    <oc r="Q6" t="inlineStr">
      <is>
        <t>кассовый расход</t>
      </is>
    </oc>
    <nc r="Q6"/>
  </rcc>
  <rcc rId="5530" sId="3">
    <oc r="R6" t="inlineStr">
      <is>
        <t xml:space="preserve">план </t>
      </is>
    </oc>
    <nc r="R6"/>
  </rcc>
  <rcc rId="5531" sId="3">
    <oc r="S6" t="inlineStr">
      <is>
        <t>кассовый расход</t>
      </is>
    </oc>
    <nc r="S6"/>
  </rcc>
  <rcc rId="5532" sId="3">
    <oc r="T6" t="inlineStr">
      <is>
        <t xml:space="preserve">план </t>
      </is>
    </oc>
    <nc r="T6"/>
  </rcc>
  <rcc rId="5533" sId="3">
    <oc r="U6" t="inlineStr">
      <is>
        <t>кассовый расход</t>
      </is>
    </oc>
    <nc r="U6"/>
  </rcc>
  <rcc rId="5534" sId="3">
    <oc r="V6" t="inlineStr">
      <is>
        <t xml:space="preserve">план </t>
      </is>
    </oc>
    <nc r="V6"/>
  </rcc>
  <rcc rId="5535" sId="3">
    <oc r="W6" t="inlineStr">
      <is>
        <t>кассовый расход</t>
      </is>
    </oc>
    <nc r="W6"/>
  </rcc>
  <rcc rId="5536" sId="3">
    <oc r="X6" t="inlineStr">
      <is>
        <t xml:space="preserve">план </t>
      </is>
    </oc>
    <nc r="X6"/>
  </rcc>
  <rcc rId="5537" sId="3">
    <oc r="Y6" t="inlineStr">
      <is>
        <t>кассовый расход</t>
      </is>
    </oc>
    <nc r="Y6"/>
  </rcc>
  <rcc rId="5538" sId="3">
    <oc r="Z6" t="inlineStr">
      <is>
        <t xml:space="preserve">план </t>
      </is>
    </oc>
    <nc r="Z6"/>
  </rcc>
  <rcc rId="5539" sId="3">
    <oc r="AA6" t="inlineStr">
      <is>
        <t>кассовый расход</t>
      </is>
    </oc>
    <nc r="AA6"/>
  </rcc>
  <rcc rId="5540" sId="3">
    <oc r="AB6" t="inlineStr">
      <is>
        <t xml:space="preserve">план </t>
      </is>
    </oc>
    <nc r="AB6"/>
  </rcc>
  <rcc rId="5541" sId="3">
    <oc r="AC6" t="inlineStr">
      <is>
        <t>кассовый расход</t>
      </is>
    </oc>
    <nc r="AC6"/>
  </rcc>
  <rcc rId="5542" sId="3">
    <oc r="AD6" t="inlineStr">
      <is>
        <t xml:space="preserve">план </t>
      </is>
    </oc>
    <nc r="AD6"/>
  </rcc>
  <rcc rId="5543" sId="3">
    <oc r="AE6" t="inlineStr">
      <is>
        <t>кассовый расход</t>
      </is>
    </oc>
    <nc r="AE6"/>
  </rcc>
  <rcc rId="5544" sId="3">
    <oc r="AF6" t="inlineStr">
      <is>
        <t xml:space="preserve">план </t>
      </is>
    </oc>
    <nc r="AF6"/>
  </rcc>
  <rcc rId="5545" sId="3">
    <oc r="AG6" t="inlineStr">
      <is>
        <t>кассовый расход</t>
      </is>
    </oc>
    <nc r="AG6"/>
  </rcc>
  <rcc rId="5546" sId="3" numFmtId="4">
    <oc r="A7">
      <v>1</v>
    </oc>
    <nc r="A7"/>
  </rcc>
  <rcc rId="5547" sId="3" numFmtId="4">
    <oc r="B7">
      <v>2</v>
    </oc>
    <nc r="B7"/>
  </rcc>
  <rcc rId="5548" sId="3" numFmtId="4">
    <oc r="C7">
      <v>3</v>
    </oc>
    <nc r="C7"/>
  </rcc>
  <rcc rId="5549" sId="3" numFmtId="4">
    <oc r="D7">
      <v>4</v>
    </oc>
    <nc r="D7"/>
  </rcc>
  <rcc rId="5550" sId="3" numFmtId="4">
    <oc r="E7">
      <v>5</v>
    </oc>
    <nc r="E7"/>
  </rcc>
  <rcc rId="5551" sId="3" numFmtId="4">
    <oc r="F7">
      <v>6</v>
    </oc>
    <nc r="F7"/>
  </rcc>
  <rcc rId="5552" sId="3" numFmtId="4">
    <oc r="G7">
      <v>7</v>
    </oc>
    <nc r="G7"/>
  </rcc>
  <rcc rId="5553" sId="3" numFmtId="4">
    <oc r="H7">
      <v>8</v>
    </oc>
    <nc r="H7"/>
  </rcc>
  <rcc rId="5554" sId="3" numFmtId="4">
    <oc r="I7">
      <v>9</v>
    </oc>
    <nc r="I7"/>
  </rcc>
  <rcc rId="5555" sId="3" numFmtId="4">
    <oc r="J7">
      <v>10</v>
    </oc>
    <nc r="J7"/>
  </rcc>
  <rcc rId="5556" sId="3" numFmtId="4">
    <oc r="K7">
      <v>11</v>
    </oc>
    <nc r="K7"/>
  </rcc>
  <rcc rId="5557" sId="3" numFmtId="4">
    <oc r="L7">
      <v>12</v>
    </oc>
    <nc r="L7"/>
  </rcc>
  <rcc rId="5558" sId="3" numFmtId="4">
    <oc r="M7">
      <v>13</v>
    </oc>
    <nc r="M7"/>
  </rcc>
  <rcc rId="5559" sId="3" numFmtId="4">
    <oc r="N7">
      <v>14</v>
    </oc>
    <nc r="N7"/>
  </rcc>
  <rcc rId="5560" sId="3" numFmtId="4">
    <oc r="O7">
      <v>15</v>
    </oc>
    <nc r="O7"/>
  </rcc>
  <rcc rId="5561" sId="3" numFmtId="4">
    <oc r="P7">
      <v>16</v>
    </oc>
    <nc r="P7"/>
  </rcc>
  <rcc rId="5562" sId="3" numFmtId="4">
    <oc r="Q7">
      <v>17</v>
    </oc>
    <nc r="Q7"/>
  </rcc>
  <rcc rId="5563" sId="3" numFmtId="4">
    <oc r="R7">
      <v>18</v>
    </oc>
    <nc r="R7"/>
  </rcc>
  <rcc rId="5564" sId="3" numFmtId="4">
    <oc r="S7">
      <v>19</v>
    </oc>
    <nc r="S7"/>
  </rcc>
  <rcc rId="5565" sId="3" numFmtId="4">
    <oc r="T7">
      <v>20</v>
    </oc>
    <nc r="T7"/>
  </rcc>
  <rcc rId="5566" sId="3" numFmtId="4">
    <oc r="U7">
      <v>21</v>
    </oc>
    <nc r="U7"/>
  </rcc>
  <rcc rId="5567" sId="3" numFmtId="4">
    <oc r="V7">
      <v>22</v>
    </oc>
    <nc r="V7"/>
  </rcc>
  <rcc rId="5568" sId="3" numFmtId="4">
    <oc r="W7">
      <v>23</v>
    </oc>
    <nc r="W7"/>
  </rcc>
  <rcc rId="5569" sId="3" numFmtId="4">
    <oc r="X7">
      <v>24</v>
    </oc>
    <nc r="X7"/>
  </rcc>
  <rcc rId="5570" sId="3" numFmtId="4">
    <oc r="Y7">
      <v>25</v>
    </oc>
    <nc r="Y7"/>
  </rcc>
  <rcc rId="5571" sId="3" numFmtId="4">
    <oc r="Z7">
      <v>26</v>
    </oc>
    <nc r="Z7"/>
  </rcc>
  <rcc rId="5572" sId="3" numFmtId="4">
    <oc r="AA7">
      <v>27</v>
    </oc>
    <nc r="AA7"/>
  </rcc>
  <rcc rId="5573" sId="3" numFmtId="4">
    <oc r="AB7">
      <v>28</v>
    </oc>
    <nc r="AB7"/>
  </rcc>
  <rcc rId="5574" sId="3" numFmtId="4">
    <oc r="AC7">
      <v>29</v>
    </oc>
    <nc r="AC7"/>
  </rcc>
  <rcc rId="5575" sId="3" numFmtId="4">
    <oc r="AD7">
      <v>30</v>
    </oc>
    <nc r="AD7"/>
  </rcc>
  <rcc rId="5576" sId="3" numFmtId="4">
    <oc r="AE7">
      <v>31</v>
    </oc>
    <nc r="AE7"/>
  </rcc>
  <rcc rId="5577" sId="3" numFmtId="4">
    <oc r="AF7">
      <v>32</v>
    </oc>
    <nc r="AF7"/>
  </rcc>
  <rcc rId="5578" sId="3" numFmtId="4">
    <oc r="AG7">
      <v>33</v>
    </oc>
    <nc r="AG7"/>
  </rcc>
  <rcc rId="5579" sId="3" numFmtId="4">
    <oc r="AH7">
      <v>34</v>
    </oc>
    <nc r="AH7"/>
  </rcc>
  <rcc rId="5580" sId="3">
    <oc r="B8" t="inlineStr">
      <is>
        <t>Всего по муниципальной программе</t>
      </is>
    </oc>
    <nc r="B8"/>
  </rcc>
  <rcc rId="5581" sId="3">
    <oc r="C8" t="inlineStr">
      <is>
        <t>Всего</t>
      </is>
    </oc>
    <nc r="C8"/>
  </rcc>
  <rcc rId="5582" sId="3">
    <oc r="D8">
      <f>D9+D10+D11</f>
    </oc>
    <nc r="D8"/>
  </rcc>
  <rcc rId="5583" sId="3">
    <oc r="E8">
      <f>E9+E10+E11</f>
    </oc>
    <nc r="E8"/>
  </rcc>
  <rcc rId="5584" sId="3">
    <oc r="F8">
      <f>F9+F10+F11</f>
    </oc>
    <nc r="F8"/>
  </rcc>
  <rcc rId="5585" sId="3">
    <oc r="G8">
      <f>G9+G10+G11</f>
    </oc>
    <nc r="G8"/>
  </rcc>
  <rcc rId="5586" sId="3">
    <oc r="H8">
      <f>IFERROR(G8/D8*100,0)</f>
    </oc>
    <nc r="H8"/>
  </rcc>
  <rcc rId="5587" sId="3">
    <oc r="I8">
      <f>IFERROR(G8/E8*100,0)</f>
    </oc>
    <nc r="I8"/>
  </rcc>
  <rcc rId="5588" sId="3">
    <oc r="J8">
      <f>J9+J10+J11</f>
    </oc>
    <nc r="J8"/>
  </rcc>
  <rcc rId="5589" sId="3">
    <oc r="K8">
      <f>K9+K10+K11</f>
    </oc>
    <nc r="K8"/>
  </rcc>
  <rcc rId="5590" sId="3">
    <oc r="L8">
      <f>L9+L10+L11</f>
    </oc>
    <nc r="L8"/>
  </rcc>
  <rcc rId="5591" sId="3">
    <oc r="M8">
      <f>M9+M10+M11</f>
    </oc>
    <nc r="M8"/>
  </rcc>
  <rcc rId="5592" sId="3">
    <oc r="N8">
      <f>N9+N10+N11</f>
    </oc>
    <nc r="N8"/>
  </rcc>
  <rcc rId="5593" sId="3">
    <oc r="O8">
      <f>O9+O10+O11</f>
    </oc>
    <nc r="O8"/>
  </rcc>
  <rcc rId="5594" sId="3">
    <oc r="P8">
      <f>P9+P10+P11</f>
    </oc>
    <nc r="P8"/>
  </rcc>
  <rcc rId="5595" sId="3">
    <oc r="Q8">
      <f>Q9+Q10+Q11</f>
    </oc>
    <nc r="Q8"/>
  </rcc>
  <rcc rId="5596" sId="3">
    <oc r="R8">
      <f>R9+R10+R11</f>
    </oc>
    <nc r="R8"/>
  </rcc>
  <rcc rId="5597" sId="3">
    <oc r="S8">
      <f>S9+S10+S11</f>
    </oc>
    <nc r="S8"/>
  </rcc>
  <rcc rId="5598" sId="3">
    <oc r="T8">
      <f>T9+T10+T11</f>
    </oc>
    <nc r="T8"/>
  </rcc>
  <rcc rId="5599" sId="3">
    <oc r="U8">
      <f>U9+U10+U11</f>
    </oc>
    <nc r="U8"/>
  </rcc>
  <rcc rId="5600" sId="3">
    <oc r="V8">
      <f>V9+V10+V11</f>
    </oc>
    <nc r="V8"/>
  </rcc>
  <rcc rId="5601" sId="3">
    <oc r="W8">
      <f>W9+W10+W11</f>
    </oc>
    <nc r="W8"/>
  </rcc>
  <rcc rId="5602" sId="3">
    <oc r="X8">
      <f>X9+X10+X11</f>
    </oc>
    <nc r="X8"/>
  </rcc>
  <rcc rId="5603" sId="3">
    <oc r="Y8">
      <f>Y9+Y10+Y11</f>
    </oc>
    <nc r="Y8"/>
  </rcc>
  <rcc rId="5604" sId="3">
    <oc r="Z8">
      <f>Z9+Z10+Z11</f>
    </oc>
    <nc r="Z8"/>
  </rcc>
  <rcc rId="5605" sId="3">
    <oc r="AA8">
      <f>AA9+AA10+AA11</f>
    </oc>
    <nc r="AA8"/>
  </rcc>
  <rcc rId="5606" sId="3">
    <oc r="AB8">
      <f>AB9+AB10+AB11</f>
    </oc>
    <nc r="AB8"/>
  </rcc>
  <rcc rId="5607" sId="3">
    <oc r="AC8">
      <f>AC9+AC10+AC11</f>
    </oc>
    <nc r="AC8"/>
  </rcc>
  <rcc rId="5608" sId="3">
    <oc r="AD8">
      <f>AD9+AD10+AD11</f>
    </oc>
    <nc r="AD8"/>
  </rcc>
  <rcc rId="5609" sId="3">
    <oc r="AE8">
      <f>AE9+AE10+AE11</f>
    </oc>
    <nc r="AE8"/>
  </rcc>
  <rcc rId="5610" sId="3">
    <oc r="AF8">
      <f>AF9+AF10+AF11</f>
    </oc>
    <nc r="AF8"/>
  </rcc>
  <rcc rId="5611" sId="3">
    <oc r="AG8">
      <f>AG9+AG10+AG11</f>
    </oc>
    <nc r="AG8"/>
  </rcc>
  <rcc rId="5612" sId="3">
    <oc r="C9" t="inlineStr">
      <is>
        <t>федеральный бюджет</t>
      </is>
    </oc>
    <nc r="C9"/>
  </rcc>
  <rcc rId="5613" sId="3">
    <oc r="D9">
      <f>J9+L9+N9+P9+R9+T9+V9+X9+Z9+AB9+AD9+AF9</f>
    </oc>
    <nc r="D9"/>
  </rcc>
  <rcc rId="5614" sId="3">
    <oc r="E9">
      <f>E25+E15</f>
    </oc>
    <nc r="E9"/>
  </rcc>
  <rcc rId="5615" sId="3">
    <oc r="F9">
      <f>F25+F15</f>
    </oc>
    <nc r="F9"/>
  </rcc>
  <rcc rId="5616" sId="3">
    <oc r="G9">
      <f>G14+G25</f>
    </oc>
    <nc r="G9"/>
  </rcc>
  <rcc rId="5617" sId="3">
    <oc r="H9">
      <f>IFERROR(G9/D9*100,0)</f>
    </oc>
    <nc r="H9"/>
  </rcc>
  <rcc rId="5618" sId="3">
    <oc r="I9">
      <f>IFERROR(G9/E9*100,0)</f>
    </oc>
    <nc r="I9"/>
  </rcc>
  <rcc rId="5619" sId="3">
    <oc r="J9">
      <f>J14</f>
    </oc>
    <nc r="J9"/>
  </rcc>
  <rcc rId="5620" sId="3">
    <oc r="K9">
      <f>K14</f>
    </oc>
    <nc r="K9"/>
  </rcc>
  <rcc rId="5621" sId="3">
    <oc r="L9">
      <f>L14</f>
    </oc>
    <nc r="L9"/>
  </rcc>
  <rcc rId="5622" sId="3">
    <oc r="M9">
      <f>M14</f>
    </oc>
    <nc r="M9"/>
  </rcc>
  <rcc rId="5623" sId="3">
    <oc r="N9">
      <f>N14</f>
    </oc>
    <nc r="N9"/>
  </rcc>
  <rcc rId="5624" sId="3">
    <oc r="O9">
      <f>O14</f>
    </oc>
    <nc r="O9"/>
  </rcc>
  <rcc rId="5625" sId="3">
    <oc r="P9">
      <f>P14</f>
    </oc>
    <nc r="P9"/>
  </rcc>
  <rcc rId="5626" sId="3">
    <oc r="Q9">
      <f>Q14</f>
    </oc>
    <nc r="Q9"/>
  </rcc>
  <rcc rId="5627" sId="3">
    <oc r="R9">
      <f>R14</f>
    </oc>
    <nc r="R9"/>
  </rcc>
  <rcc rId="5628" sId="3">
    <oc r="S9">
      <f>S14</f>
    </oc>
    <nc r="S9"/>
  </rcc>
  <rcc rId="5629" sId="3">
    <oc r="T9">
      <f>T14</f>
    </oc>
    <nc r="T9"/>
  </rcc>
  <rcc rId="5630" sId="3">
    <oc r="U9">
      <f>U14</f>
    </oc>
    <nc r="U9"/>
  </rcc>
  <rcc rId="5631" sId="3">
    <oc r="V9">
      <f>V14</f>
    </oc>
    <nc r="V9"/>
  </rcc>
  <rcc rId="5632" sId="3">
    <oc r="W9">
      <f>W14</f>
    </oc>
    <nc r="W9"/>
  </rcc>
  <rcc rId="5633" sId="3">
    <oc r="X9">
      <f>X14</f>
    </oc>
    <nc r="X9"/>
  </rcc>
  <rcc rId="5634" sId="3">
    <oc r="Y9">
      <f>Y14</f>
    </oc>
    <nc r="Y9"/>
  </rcc>
  <rcc rId="5635" sId="3">
    <oc r="Z9">
      <f>Z14</f>
    </oc>
    <nc r="Z9"/>
  </rcc>
  <rcc rId="5636" sId="3">
    <oc r="AA9">
      <f>AA14</f>
    </oc>
    <nc r="AA9"/>
  </rcc>
  <rcc rId="5637" sId="3">
    <oc r="AB9">
      <f>AB14</f>
    </oc>
    <nc r="AB9"/>
  </rcc>
  <rcc rId="5638" sId="3">
    <oc r="AC9">
      <f>AC14</f>
    </oc>
    <nc r="AC9"/>
  </rcc>
  <rcc rId="5639" sId="3">
    <oc r="AD9">
      <f>AD14</f>
    </oc>
    <nc r="AD9"/>
  </rcc>
  <rcc rId="5640" sId="3">
    <oc r="AE9">
      <f>AE14</f>
    </oc>
    <nc r="AE9"/>
  </rcc>
  <rcc rId="5641" sId="3">
    <oc r="AF9">
      <f>AF14</f>
    </oc>
    <nc r="AF9"/>
  </rcc>
  <rcc rId="5642" sId="3">
    <oc r="AG9">
      <f>AG14</f>
    </oc>
    <nc r="AG9"/>
  </rcc>
  <rcc rId="5643" sId="3">
    <oc r="C10" t="inlineStr">
      <is>
        <t>бюджет автономного округа</t>
      </is>
    </oc>
    <nc r="C10"/>
  </rcc>
  <rcc rId="5644" sId="3">
    <oc r="D10">
      <f>J10+L10+N10+P10+R10+T10+V10+X10+Z10+AB10+AD10+AF10</f>
    </oc>
    <nc r="D10"/>
  </rcc>
  <rcc rId="5645" sId="3">
    <oc r="E10">
      <f>E15+E26+E20+E22</f>
    </oc>
    <nc r="E10"/>
  </rcc>
  <rcc rId="5646" sId="3">
    <oc r="F10">
      <f>F15+F26+F20+F22</f>
    </oc>
    <nc r="F10"/>
  </rcc>
  <rcc rId="5647" sId="3">
    <oc r="G10">
      <f>G15+G26+G20+G22</f>
    </oc>
    <nc r="G10"/>
  </rcc>
  <rcc rId="5648" sId="3">
    <oc r="H10">
      <f>IFERROR(G10/D10*100,0)</f>
    </oc>
    <nc r="H10"/>
  </rcc>
  <rcc rId="5649" sId="3">
    <oc r="I10">
      <f>IFERROR(G10/E10*100,0)</f>
    </oc>
    <nc r="I10"/>
  </rcc>
  <rcc rId="5650" sId="3">
    <oc r="J10">
      <f>J15+J25</f>
    </oc>
    <nc r="J10"/>
  </rcc>
  <rcc rId="5651" sId="3">
    <oc r="K10">
      <f>K15+K25</f>
    </oc>
    <nc r="K10"/>
  </rcc>
  <rcc rId="5652" sId="3">
    <oc r="L10">
      <f>L15+L25</f>
    </oc>
    <nc r="L10"/>
  </rcc>
  <rcc rId="5653" sId="3">
    <oc r="M10">
      <f>M15+M25</f>
    </oc>
    <nc r="M10"/>
  </rcc>
  <rcc rId="5654" sId="3">
    <oc r="N10">
      <f>N15+N25</f>
    </oc>
    <nc r="N10"/>
  </rcc>
  <rcc rId="5655" sId="3">
    <oc r="O10">
      <f>O15+O25</f>
    </oc>
    <nc r="O10"/>
  </rcc>
  <rcc rId="5656" sId="3">
    <oc r="P10">
      <f>P15+P25</f>
    </oc>
    <nc r="P10"/>
  </rcc>
  <rcc rId="5657" sId="3">
    <oc r="Q10">
      <f>Q15+Q25</f>
    </oc>
    <nc r="Q10"/>
  </rcc>
  <rcc rId="5658" sId="3">
    <oc r="R10">
      <f>R15+R25</f>
    </oc>
    <nc r="R10"/>
  </rcc>
  <rcc rId="5659" sId="3">
    <oc r="S10">
      <f>S15+S25</f>
    </oc>
    <nc r="S10"/>
  </rcc>
  <rcc rId="5660" sId="3">
    <oc r="T10">
      <f>T15+T25</f>
    </oc>
    <nc r="T10"/>
  </rcc>
  <rcc rId="5661" sId="3">
    <oc r="U10">
      <f>U15+U25</f>
    </oc>
    <nc r="U10"/>
  </rcc>
  <rcc rId="5662" sId="3">
    <oc r="V10">
      <f>V15+V25</f>
    </oc>
    <nc r="V10"/>
  </rcc>
  <rcc rId="5663" sId="3">
    <oc r="W10">
      <f>W15+W25</f>
    </oc>
    <nc r="W10"/>
  </rcc>
  <rcc rId="5664" sId="3">
    <oc r="X10">
      <f>X15+X25</f>
    </oc>
    <nc r="X10"/>
  </rcc>
  <rcc rId="5665" sId="3">
    <oc r="Y10">
      <f>Y15+Y25</f>
    </oc>
    <nc r="Y10"/>
  </rcc>
  <rcc rId="5666" sId="3">
    <oc r="Z10">
      <f>Z15+Z25</f>
    </oc>
    <nc r="Z10"/>
  </rcc>
  <rcc rId="5667" sId="3">
    <oc r="AA10">
      <f>AA15+AA25</f>
    </oc>
    <nc r="AA10"/>
  </rcc>
  <rcc rId="5668" sId="3">
    <oc r="AB10">
      <f>AB15+AB25</f>
    </oc>
    <nc r="AB10"/>
  </rcc>
  <rcc rId="5669" sId="3">
    <oc r="AC10">
      <f>AC15+AC25</f>
    </oc>
    <nc r="AC10"/>
  </rcc>
  <rcc rId="5670" sId="3">
    <oc r="AD10">
      <f>AD15+AD25</f>
    </oc>
    <nc r="AD10"/>
  </rcc>
  <rcc rId="5671" sId="3">
    <oc r="AE10">
      <f>AE15+AE25</f>
    </oc>
    <nc r="AE10"/>
  </rcc>
  <rcc rId="5672" sId="3">
    <oc r="AF10">
      <f>AF15+AF25</f>
    </oc>
    <nc r="AF10"/>
  </rcc>
  <rcc rId="5673" sId="3">
    <oc r="AG10">
      <f>AG15+AG25</f>
    </oc>
    <nc r="AG10"/>
  </rcc>
  <rcc rId="5674" sId="3">
    <oc r="C11" t="inlineStr">
      <is>
        <t>бюджет города Когалыма</t>
      </is>
    </oc>
    <nc r="C11"/>
  </rcc>
  <rcc rId="5675" sId="3">
    <oc r="D11">
      <f>J11+L11+N11+P11+R11+T11+V11+X11+Z11+AB11+AD11+AF11</f>
    </oc>
    <nc r="D11"/>
  </rcc>
  <rcc rId="5676" sId="3">
    <oc r="E11">
      <f>E16</f>
    </oc>
    <nc r="E11"/>
  </rcc>
  <rcc rId="5677" sId="3">
    <oc r="F11">
      <f>F16</f>
    </oc>
    <nc r="F11"/>
  </rcc>
  <rcc rId="5678" sId="3">
    <oc r="G11">
      <f>G16</f>
    </oc>
    <nc r="G11"/>
  </rcc>
  <rcc rId="5679" sId="3">
    <oc r="H11">
      <f>IFERROR(G11/D11*100,0)</f>
    </oc>
    <nc r="H11"/>
  </rcc>
  <rcc rId="5680" sId="3">
    <oc r="I11">
      <f>IFERROR(G11/E11*100,0)</f>
    </oc>
    <nc r="I11"/>
  </rcc>
  <rcc rId="5681" sId="3">
    <oc r="J11">
      <f>J16+J20+J22+J26+J18</f>
    </oc>
    <nc r="J11"/>
  </rcc>
  <rcc rId="5682" sId="3">
    <oc r="K11">
      <f>K16+K20+K22+K26+K18</f>
    </oc>
    <nc r="K11"/>
  </rcc>
  <rcc rId="5683" sId="3">
    <oc r="L11">
      <f>L16+L20+L22+L26+L18</f>
    </oc>
    <nc r="L11"/>
  </rcc>
  <rcc rId="5684" sId="3">
    <oc r="M11">
      <f>M16+M20+M22+M26+M18</f>
    </oc>
    <nc r="M11"/>
  </rcc>
  <rcc rId="5685" sId="3">
    <oc r="N11">
      <f>N16+N20+N22+N26+N18</f>
    </oc>
    <nc r="N11"/>
  </rcc>
  <rcc rId="5686" sId="3">
    <oc r="O11">
      <f>O16+O20+O22+O26+O18</f>
    </oc>
    <nc r="O11"/>
  </rcc>
  <rcc rId="5687" sId="3">
    <oc r="P11">
      <f>P16+P20+P22+P26+P18</f>
    </oc>
    <nc r="P11"/>
  </rcc>
  <rcc rId="5688" sId="3">
    <oc r="Q11">
      <f>Q16+Q20+Q22+Q26+Q18</f>
    </oc>
    <nc r="Q11"/>
  </rcc>
  <rcc rId="5689" sId="3">
    <oc r="R11">
      <f>R16+R20+R22+R26+R18</f>
    </oc>
    <nc r="R11"/>
  </rcc>
  <rcc rId="5690" sId="3">
    <oc r="S11">
      <f>S16+S20+S22+S26+S18</f>
    </oc>
    <nc r="S11"/>
  </rcc>
  <rcc rId="5691" sId="3">
    <oc r="T11">
      <f>T16+T20+T22+T26+T18</f>
    </oc>
    <nc r="T11"/>
  </rcc>
  <rcc rId="5692" sId="3">
    <oc r="U11">
      <f>U16+U20+U22+U26+U18</f>
    </oc>
    <nc r="U11"/>
  </rcc>
  <rcc rId="5693" sId="3">
    <oc r="V11">
      <f>V16+V20+V22+V26+V18</f>
    </oc>
    <nc r="V11"/>
  </rcc>
  <rcc rId="5694" sId="3">
    <oc r="W11">
      <f>W16+W20+W22+W26+W18</f>
    </oc>
    <nc r="W11"/>
  </rcc>
  <rcc rId="5695" sId="3">
    <oc r="X11">
      <f>X16+X20+X22+X26+X18</f>
    </oc>
    <nc r="X11"/>
  </rcc>
  <rcc rId="5696" sId="3">
    <oc r="Y11">
      <f>Y16+Y20+Y22+Y26+Y18</f>
    </oc>
    <nc r="Y11"/>
  </rcc>
  <rcc rId="5697" sId="3">
    <oc r="Z11">
      <f>Z16+Z20+Z22+Z26+Z18</f>
    </oc>
    <nc r="Z11"/>
  </rcc>
  <rcc rId="5698" sId="3">
    <oc r="AA11">
      <f>AA16+AA20+AA22+AA26+AA18</f>
    </oc>
    <nc r="AA11"/>
  </rcc>
  <rcc rId="5699" sId="3">
    <oc r="AB11">
      <f>AB16+AB20+AB22+AB26+AB18</f>
    </oc>
    <nc r="AB11"/>
  </rcc>
  <rcc rId="5700" sId="3">
    <oc r="AC11">
      <f>AC16+AC20+AC22+AC26+AC18</f>
    </oc>
    <nc r="AC11"/>
  </rcc>
  <rcc rId="5701" sId="3">
    <oc r="AD11">
      <f>AD16+AD20+AD22+AD26+AD18</f>
    </oc>
    <nc r="AD11"/>
  </rcc>
  <rcc rId="5702" sId="3">
    <oc r="AE11">
      <f>AE16+AE20+AE22+AE26+AE18</f>
    </oc>
    <nc r="AE11"/>
  </rcc>
  <rcc rId="5703" sId="3">
    <oc r="AF11">
      <f>AF16+AF20+AF22+AF26+AF18</f>
    </oc>
    <nc r="AF11"/>
  </rcc>
  <rcc rId="5704" sId="3">
    <oc r="AG11">
      <f>AG16+AG20+AG22+AG26+AG18</f>
    </oc>
    <nc r="AG11"/>
  </rcc>
  <rcc rId="5705" sId="3">
    <oc r="B12" t="inlineStr">
      <is>
        <t>Направление (подпрограмма) Повышение уровня благоустройства общественных территорий города Когалыма</t>
      </is>
    </oc>
    <nc r="B12"/>
  </rcc>
  <rcc rId="5706" sId="3">
    <oc r="A13" t="inlineStr">
      <is>
        <t>РП 1.1</t>
      </is>
    </oc>
    <nc r="A13"/>
  </rcc>
  <rcc rId="5707" sId="3">
    <oc r="B13" t="inlineStr">
      <is>
        <t>Региональный проект «Формирование комфортной городской среды» / Реализация программ формирования современной городской среды</t>
      </is>
    </oc>
    <nc r="B13"/>
  </rcc>
  <rcc rId="5708" sId="3">
    <oc r="C13" t="inlineStr">
      <is>
        <t>Всего</t>
      </is>
    </oc>
    <nc r="C13"/>
  </rcc>
  <rcc rId="5709" sId="3">
    <oc r="D13">
      <f>D15+D16+D14</f>
    </oc>
    <nc r="D13"/>
  </rcc>
  <rcc rId="5710" sId="3">
    <oc r="E13">
      <f>E15+E16+E14</f>
    </oc>
    <nc r="E13"/>
  </rcc>
  <rcc rId="5711" sId="3">
    <oc r="F13">
      <f>F15+F16+F14</f>
    </oc>
    <nc r="F13"/>
  </rcc>
  <rcc rId="5712" sId="3">
    <oc r="G13">
      <f>G15+G16+G14</f>
    </oc>
    <nc r="G13"/>
  </rcc>
  <rcc rId="5713" sId="3">
    <oc r="H13">
      <f>IFERROR(G13/D13*100,0)</f>
    </oc>
    <nc r="H13"/>
  </rcc>
  <rcc rId="5714" sId="3">
    <oc r="I13">
      <f>IFERROR(G13/E13*100,0)</f>
    </oc>
    <nc r="I13"/>
  </rcc>
  <rcc rId="5715" sId="3">
    <oc r="J13">
      <f>J15+J16+J14</f>
    </oc>
    <nc r="J13"/>
  </rcc>
  <rcc rId="5716" sId="3">
    <oc r="K13">
      <f>K15+K16+K14</f>
    </oc>
    <nc r="K13"/>
  </rcc>
  <rcc rId="5717" sId="3">
    <oc r="L13">
      <f>L15+L16+L14</f>
    </oc>
    <nc r="L13"/>
  </rcc>
  <rcc rId="5718" sId="3">
    <oc r="M13">
      <f>M15+M16+M14</f>
    </oc>
    <nc r="M13"/>
  </rcc>
  <rcc rId="5719" sId="3">
    <oc r="N13">
      <f>N15+N16+N14</f>
    </oc>
    <nc r="N13"/>
  </rcc>
  <rcc rId="5720" sId="3">
    <oc r="O13">
      <f>O15+O16+O14</f>
    </oc>
    <nc r="O13"/>
  </rcc>
  <rcc rId="5721" sId="3">
    <oc r="P13">
      <f>P15+P16+P14</f>
    </oc>
    <nc r="P13"/>
  </rcc>
  <rcc rId="5722" sId="3">
    <oc r="Q13">
      <f>Q15+Q16+Q14</f>
    </oc>
    <nc r="Q13"/>
  </rcc>
  <rcc rId="5723" sId="3">
    <oc r="R13">
      <f>R15+R16+R14</f>
    </oc>
    <nc r="R13"/>
  </rcc>
  <rcc rId="5724" sId="3">
    <oc r="S13">
      <f>S15+S16+S14</f>
    </oc>
    <nc r="S13"/>
  </rcc>
  <rcc rId="5725" sId="3">
    <oc r="T13">
      <f>T15+T16+T14</f>
    </oc>
    <nc r="T13"/>
  </rcc>
  <rcc rId="5726" sId="3">
    <oc r="U13">
      <f>U15+U16+U14</f>
    </oc>
    <nc r="U13"/>
  </rcc>
  <rcc rId="5727" sId="3">
    <oc r="V13">
      <f>V15+V16+V14</f>
    </oc>
    <nc r="V13"/>
  </rcc>
  <rcc rId="5728" sId="3">
    <oc r="W13">
      <f>W15+W16+W14</f>
    </oc>
    <nc r="W13"/>
  </rcc>
  <rcc rId="5729" sId="3">
    <oc r="X13">
      <f>X15+X16+X14</f>
    </oc>
    <nc r="X13"/>
  </rcc>
  <rcc rId="5730" sId="3">
    <oc r="Y13">
      <f>Y15+Y16+Y14</f>
    </oc>
    <nc r="Y13"/>
  </rcc>
  <rcc rId="5731" sId="3">
    <oc r="Z13">
      <f>Z15+Z16+Z14</f>
    </oc>
    <nc r="Z13"/>
  </rcc>
  <rcc rId="5732" sId="3">
    <oc r="AA13">
      <f>AA15+AA16+AA14</f>
    </oc>
    <nc r="AA13"/>
  </rcc>
  <rcc rId="5733" sId="3">
    <oc r="AB13">
      <f>AB15+AB16+AB14</f>
    </oc>
    <nc r="AB13"/>
  </rcc>
  <rcc rId="5734" sId="3">
    <oc r="AC13">
      <f>AC15+AC16+AC14</f>
    </oc>
    <nc r="AC13"/>
  </rcc>
  <rcc rId="5735" sId="3">
    <oc r="AD13">
      <f>AD15+AD16+AD14</f>
    </oc>
    <nc r="AD13"/>
  </rcc>
  <rcc rId="5736" sId="3">
    <oc r="AE13">
      <f>AE15+AE16+AE14</f>
    </oc>
    <nc r="AE13"/>
  </rcc>
  <rcc rId="5737" sId="3">
    <oc r="AF13">
      <f>AF15+AF16+AF14</f>
    </oc>
    <nc r="AF13"/>
  </rcc>
  <rcc rId="5738" sId="3">
    <oc r="AG13">
      <f>AG15+AG16+AG14</f>
    </oc>
    <nc r="AG13"/>
  </rcc>
  <rcc rId="5739" sId="3">
    <oc r="C14" t="inlineStr">
      <is>
        <t>федеральный бюджет</t>
      </is>
    </oc>
    <nc r="C14"/>
  </rcc>
  <rcc rId="5740" sId="3">
    <oc r="D14">
      <f>SUM(J14,L14,N14,P14,R14,T14,V14,X14,Z14,AB14,AD14,AF14)</f>
    </oc>
    <nc r="D14"/>
  </rcc>
  <rcc rId="5741" sId="3">
    <oc r="E14">
      <f>J14</f>
    </oc>
    <nc r="E14"/>
  </rcc>
  <rcc rId="5742" sId="3">
    <oc r="F14">
      <f>G14</f>
    </oc>
    <nc r="F14"/>
  </rcc>
  <rcc rId="5743" sId="3">
    <oc r="G14">
      <f>SUM(K14,M14,O14,Q14,S14,U14,W14,Y14,AA14,AC14,AE14,AG14)</f>
    </oc>
    <nc r="G14"/>
  </rcc>
  <rcc rId="5744" sId="3">
    <oc r="H14">
      <f>IFERROR(G14/D14*100,0)</f>
    </oc>
    <nc r="H14"/>
  </rcc>
  <rcc rId="5745" sId="3">
    <oc r="I14">
      <f>IFERROR(G14/E14*100,0)</f>
    </oc>
    <nc r="I14"/>
  </rcc>
  <rcc rId="5746" sId="3" numFmtId="4">
    <oc r="J14">
      <v>0</v>
    </oc>
    <nc r="J14"/>
  </rcc>
  <rcc rId="5747" sId="3" numFmtId="4">
    <oc r="K14">
      <v>0</v>
    </oc>
    <nc r="K14"/>
  </rcc>
  <rcc rId="5748" sId="3" numFmtId="4">
    <oc r="L14">
      <v>0</v>
    </oc>
    <nc r="L14"/>
  </rcc>
  <rcc rId="5749" sId="3" numFmtId="4">
    <oc r="M14">
      <v>0</v>
    </oc>
    <nc r="M14"/>
  </rcc>
  <rcc rId="5750" sId="3" numFmtId="4">
    <oc r="N14">
      <v>0</v>
    </oc>
    <nc r="N14"/>
  </rcc>
  <rcc rId="5751" sId="3" numFmtId="4">
    <oc r="O14">
      <v>0</v>
    </oc>
    <nc r="O14"/>
  </rcc>
  <rcc rId="5752" sId="3" numFmtId="4">
    <oc r="P14">
      <v>0</v>
    </oc>
    <nc r="P14"/>
  </rcc>
  <rcc rId="5753" sId="3" numFmtId="4">
    <oc r="Q14">
      <v>0</v>
    </oc>
    <nc r="Q14"/>
  </rcc>
  <rcc rId="5754" sId="3" numFmtId="4">
    <oc r="R14">
      <v>70804.78</v>
    </oc>
    <nc r="R14"/>
  </rcc>
  <rcc rId="5755" sId="3" numFmtId="4">
    <oc r="S14">
      <v>0</v>
    </oc>
    <nc r="S14"/>
  </rcc>
  <rcc rId="5756" sId="3" numFmtId="4">
    <oc r="T14">
      <v>0</v>
    </oc>
    <nc r="T14"/>
  </rcc>
  <rcc rId="5757" sId="3" numFmtId="4">
    <oc r="U14">
      <v>0</v>
    </oc>
    <nc r="U14"/>
  </rcc>
  <rcc rId="5758" sId="3" numFmtId="4">
    <oc r="V14">
      <v>0</v>
    </oc>
    <nc r="V14"/>
  </rcc>
  <rcc rId="5759" sId="3" numFmtId="4">
    <oc r="W14">
      <v>0</v>
    </oc>
    <nc r="W14"/>
  </rcc>
  <rcc rId="5760" sId="3" numFmtId="4">
    <oc r="X14">
      <v>0</v>
    </oc>
    <nc r="X14"/>
  </rcc>
  <rcc rId="5761" sId="3" numFmtId="4">
    <oc r="Y14">
      <v>0</v>
    </oc>
    <nc r="Y14"/>
  </rcc>
  <rcc rId="5762" sId="3" numFmtId="4">
    <oc r="Z14">
      <v>32971.620000000003</v>
    </oc>
    <nc r="Z14"/>
  </rcc>
  <rcc rId="5763" sId="3" numFmtId="4">
    <oc r="AA14">
      <v>0</v>
    </oc>
    <nc r="AA14"/>
  </rcc>
  <rcc rId="5764" sId="3" numFmtId="4">
    <oc r="AB14">
      <v>0</v>
    </oc>
    <nc r="AB14"/>
  </rcc>
  <rcc rId="5765" sId="3" numFmtId="4">
    <oc r="AC14">
      <v>0</v>
    </oc>
    <nc r="AC14"/>
  </rcc>
  <rcc rId="5766" sId="3" numFmtId="4">
    <oc r="AD14">
      <v>0</v>
    </oc>
    <nc r="AD14"/>
  </rcc>
  <rcc rId="5767" sId="3" numFmtId="4">
    <oc r="AE14">
      <v>0</v>
    </oc>
    <nc r="AE14"/>
  </rcc>
  <rcc rId="5768" sId="3" numFmtId="4">
    <oc r="AF14">
      <v>0</v>
    </oc>
    <nc r="AF14"/>
  </rcc>
  <rcc rId="5769" sId="3" numFmtId="4">
    <oc r="AG14">
      <v>0</v>
    </oc>
    <nc r="AG14"/>
  </rcc>
  <rcc rId="5770"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oc>
    <nc r="AH14"/>
  </rcc>
  <rcc rId="5771" sId="3">
    <oc r="C15" t="inlineStr">
      <is>
        <t>бюджет автономного округа</t>
      </is>
    </oc>
    <nc r="C15"/>
  </rcc>
  <rcc rId="5772" sId="3">
    <oc r="D15">
      <f>SUM(J15,L15,N15,P15,R15,T15,V15,X15,Z15,AB15,AD15,AF15)</f>
    </oc>
    <nc r="D15"/>
  </rcc>
  <rcc rId="5773" sId="3">
    <oc r="E15">
      <f>J15</f>
    </oc>
    <nc r="E15"/>
  </rcc>
  <rcc rId="5774" sId="3">
    <oc r="F15">
      <f>G15</f>
    </oc>
    <nc r="F15"/>
  </rcc>
  <rcc rId="5775" sId="3">
    <oc r="G15">
      <f>SUM(K15,M15,O15,Q15,S15,U15,W15,Y15,AA15,AC15,AE15,AG15)</f>
    </oc>
    <nc r="G15"/>
  </rcc>
  <rcc rId="5776" sId="3">
    <oc r="H15">
      <f>IFERROR(G15/D15*100,0)</f>
    </oc>
    <nc r="H15"/>
  </rcc>
  <rcc rId="5777" sId="3">
    <oc r="I15">
      <f>IFERROR(G15/E15*100,0)</f>
    </oc>
    <nc r="I15"/>
  </rcc>
  <rcc rId="5778" sId="3" numFmtId="4">
    <oc r="J15">
      <v>0</v>
    </oc>
    <nc r="J15"/>
  </rcc>
  <rcc rId="5779" sId="3" numFmtId="4">
    <oc r="K15">
      <v>0</v>
    </oc>
    <nc r="K15"/>
  </rcc>
  <rcc rId="5780" sId="3" numFmtId="4">
    <oc r="L15">
      <v>0</v>
    </oc>
    <nc r="L15"/>
  </rcc>
  <rcc rId="5781" sId="3" numFmtId="4">
    <oc r="M15">
      <v>0</v>
    </oc>
    <nc r="M15"/>
  </rcc>
  <rcc rId="5782" sId="3" numFmtId="4">
    <oc r="N15">
      <v>0</v>
    </oc>
    <nc r="N15"/>
  </rcc>
  <rcc rId="5783" sId="3" numFmtId="4">
    <oc r="O15">
      <v>0</v>
    </oc>
    <nc r="O15"/>
  </rcc>
  <rcc rId="5784" sId="3" numFmtId="4">
    <oc r="P15">
      <v>0</v>
    </oc>
    <nc r="P15"/>
  </rcc>
  <rcc rId="5785" sId="3" numFmtId="4">
    <oc r="Q15">
      <v>0</v>
    </oc>
    <nc r="Q15"/>
  </rcc>
  <rcc rId="5786" sId="3" numFmtId="4">
    <oc r="R15">
      <v>715.22</v>
    </oc>
    <nc r="R15"/>
  </rcc>
  <rcc rId="5787" sId="3" numFmtId="4">
    <oc r="S15">
      <v>0</v>
    </oc>
    <nc r="S15"/>
  </rcc>
  <rcc rId="5788" sId="3" numFmtId="4">
    <oc r="T15">
      <v>0</v>
    </oc>
    <nc r="T15"/>
  </rcc>
  <rcc rId="5789" sId="3" numFmtId="4">
    <oc r="U15">
      <v>0</v>
    </oc>
    <nc r="U15"/>
  </rcc>
  <rcc rId="5790" sId="3" numFmtId="4">
    <oc r="V15">
      <v>0</v>
    </oc>
    <nc r="V15"/>
  </rcc>
  <rcc rId="5791" sId="3" numFmtId="4">
    <oc r="W15">
      <v>0</v>
    </oc>
    <nc r="W15"/>
  </rcc>
  <rcc rId="5792" sId="3" numFmtId="4">
    <oc r="X15">
      <v>0</v>
    </oc>
    <nc r="X15"/>
  </rcc>
  <rcc rId="5793" sId="3" numFmtId="4">
    <oc r="Y15">
      <v>0</v>
    </oc>
    <nc r="Y15"/>
  </rcc>
  <rcc rId="5794" sId="3" numFmtId="4">
    <oc r="Z15">
      <v>11100</v>
    </oc>
    <nc r="Z15"/>
  </rcc>
  <rcc rId="5795" sId="3" numFmtId="4">
    <oc r="AA15">
      <v>0</v>
    </oc>
    <nc r="AA15"/>
  </rcc>
  <rcc rId="5796" sId="3" numFmtId="4">
    <oc r="AB15">
      <v>72604.179999999993</v>
    </oc>
    <nc r="AB15"/>
  </rcc>
  <rcc rId="5797" sId="3" numFmtId="4">
    <oc r="AC15">
      <v>0</v>
    </oc>
    <nc r="AC15"/>
  </rcc>
  <rcc rId="5798" sId="3" numFmtId="4">
    <oc r="AD15">
      <v>0</v>
    </oc>
    <nc r="AD15"/>
  </rcc>
  <rcc rId="5799" sId="3" numFmtId="4">
    <oc r="AE15">
      <v>0</v>
    </oc>
    <nc r="AE15"/>
  </rcc>
  <rcc rId="5800" sId="3" numFmtId="4">
    <oc r="AF15">
      <v>0</v>
    </oc>
    <nc r="AF15"/>
  </rcc>
  <rcc rId="5801" sId="3" numFmtId="4">
    <oc r="AG15">
      <v>0</v>
    </oc>
    <nc r="AG15"/>
  </rcc>
  <rcc rId="5802" sId="3">
    <oc r="C16" t="inlineStr">
      <is>
        <t>бюджет города Когалыма</t>
      </is>
    </oc>
    <nc r="C16"/>
  </rcc>
  <rcc rId="5803" sId="3">
    <oc r="D16">
      <f>SUM(J16,L16,N16,P16,R16,T16,V16,X16,Z16,AB16,AD16,AF16)</f>
    </oc>
    <nc r="D16"/>
  </rcc>
  <rcc rId="5804" sId="3">
    <oc r="E16">
      <f>J16+L16+N16+P16</f>
    </oc>
    <nc r="E16"/>
  </rcc>
  <rcc rId="5805" sId="3">
    <oc r="F16">
      <f>G16</f>
    </oc>
    <nc r="F16"/>
  </rcc>
  <rcc rId="5806" sId="3">
    <oc r="G16">
      <f>SUM(K16,M16,O16,Q16,S16,U16,W16,Y16,AA16,AC16,AE16,AG16)</f>
    </oc>
    <nc r="G16"/>
  </rcc>
  <rcc rId="5807" sId="3">
    <oc r="H16">
      <f>IFERROR(G16/D16*100,0)</f>
    </oc>
    <nc r="H16"/>
  </rcc>
  <rcc rId="5808" sId="3">
    <oc r="I16">
      <f>IFERROR(G16/E16*100,0)</f>
    </oc>
    <nc r="I16"/>
  </rcc>
  <rcc rId="5809" sId="3" numFmtId="4">
    <oc r="J16">
      <v>0</v>
    </oc>
    <nc r="J16"/>
  </rcc>
  <rcc rId="5810" sId="3" numFmtId="4">
    <oc r="K16">
      <v>0</v>
    </oc>
    <nc r="K16"/>
  </rcc>
  <rcc rId="5811" sId="3" numFmtId="4">
    <oc r="L16">
      <v>0</v>
    </oc>
    <nc r="L16"/>
  </rcc>
  <rcc rId="5812" sId="3" numFmtId="4">
    <oc r="M16">
      <v>0</v>
    </oc>
    <nc r="M16"/>
  </rcc>
  <rcc rId="5813" sId="3" numFmtId="4">
    <oc r="N16">
      <v>884.99</v>
    </oc>
    <nc r="N16"/>
  </rcc>
  <rcc rId="5814" sId="3" numFmtId="4">
    <oc r="O16">
      <v>884.99</v>
    </oc>
    <nc r="O16"/>
  </rcc>
  <rcc rId="5815" sId="3" numFmtId="4">
    <oc r="P16">
      <v>87180</v>
    </oc>
    <nc r="P16"/>
  </rcc>
  <rcc rId="5816" sId="3" numFmtId="4">
    <oc r="Q16">
      <v>69300</v>
    </oc>
    <nc r="Q16"/>
  </rcc>
  <rcc rId="5817" sId="3" numFmtId="4">
    <oc r="R16">
      <v>17880</v>
    </oc>
    <nc r="R16"/>
  </rcc>
  <rcc rId="5818" sId="3" numFmtId="4">
    <oc r="S16">
      <v>0</v>
    </oc>
    <nc r="S16"/>
  </rcc>
  <rcc rId="5819" sId="3" numFmtId="4">
    <oc r="T16">
      <v>0</v>
    </oc>
    <nc r="T16"/>
  </rcc>
  <rcc rId="5820" sId="3" numFmtId="4">
    <oc r="U16">
      <v>0</v>
    </oc>
    <nc r="U16"/>
  </rcc>
  <rcc rId="5821" sId="3" numFmtId="4">
    <oc r="V16">
      <v>0</v>
    </oc>
    <nc r="V16"/>
  </rcc>
  <rcc rId="5822" sId="3" numFmtId="4">
    <oc r="W16">
      <v>0</v>
    </oc>
    <nc r="W16"/>
  </rcc>
  <rcc rId="5823" sId="3" numFmtId="4">
    <oc r="X16">
      <v>0</v>
    </oc>
    <nc r="X16"/>
  </rcc>
  <rcc rId="5824" sId="3" numFmtId="4">
    <oc r="Y16">
      <v>0</v>
    </oc>
    <nc r="Y16"/>
  </rcc>
  <rcc rId="5825" sId="3" numFmtId="4">
    <oc r="Z16">
      <v>290511.05</v>
    </oc>
    <nc r="Z16"/>
  </rcc>
  <rcc rId="5826" sId="3" numFmtId="4">
    <oc r="AA16">
      <v>0</v>
    </oc>
    <nc r="AA16"/>
  </rcc>
  <rcc rId="5827" sId="3" numFmtId="4">
    <oc r="AB16">
      <v>188364.99</v>
    </oc>
    <nc r="AB16"/>
  </rcc>
  <rcc rId="5828" sId="3" numFmtId="4">
    <oc r="AC16">
      <v>0</v>
    </oc>
    <nc r="AC16"/>
  </rcc>
  <rcc rId="5829" sId="3" numFmtId="4">
    <oc r="AD16">
      <v>28624.5</v>
    </oc>
    <nc r="AD16"/>
  </rcc>
  <rcc rId="5830" sId="3" numFmtId="4">
    <oc r="AE16">
      <v>0</v>
    </oc>
    <nc r="AE16"/>
  </rcc>
  <rcc rId="5831" sId="3" numFmtId="4">
    <oc r="AF16">
      <v>0</v>
    </oc>
    <nc r="AF16"/>
  </rcc>
  <rcc rId="5832" sId="3" numFmtId="4">
    <oc r="AG16">
      <v>0</v>
    </oc>
    <nc r="AG16"/>
  </rcc>
  <rcc rId="5833" sId="3">
    <oc r="A17" t="inlineStr">
      <is>
        <t>ПК 1.1</t>
      </is>
    </oc>
    <nc r="A17"/>
  </rcc>
  <rcc rId="5834" sId="3">
    <oc r="B17" t="inlineStr">
      <is>
        <t xml:space="preserve">Муниципальный проект «Сквер вблизи СК «Олимп» </t>
      </is>
    </oc>
    <nc r="B17"/>
  </rcc>
  <rcc rId="5835" sId="3">
    <oc r="C17" t="inlineStr">
      <is>
        <t>Всего</t>
      </is>
    </oc>
    <nc r="C17"/>
  </rcc>
  <rcc rId="5836" sId="3">
    <oc r="D17">
      <f>D18</f>
    </oc>
    <nc r="D17"/>
  </rcc>
  <rcc rId="5837" sId="3">
    <oc r="E17">
      <f>E18</f>
    </oc>
    <nc r="E17"/>
  </rcc>
  <rcc rId="5838" sId="3">
    <oc r="F17">
      <f>F19+F20+F18</f>
    </oc>
    <nc r="F17"/>
  </rcc>
  <rcc rId="5839" sId="3">
    <oc r="G17">
      <f>G19+G20+G18</f>
    </oc>
    <nc r="G17"/>
  </rcc>
  <rcc rId="5840" sId="3">
    <oc r="H17">
      <f>IFERROR(G17/D17*100,0)</f>
    </oc>
    <nc r="H17"/>
  </rcc>
  <rcc rId="5841" sId="3">
    <oc r="I17">
      <f>IFERROR(G17/E17*100,0)</f>
    </oc>
    <nc r="I17"/>
  </rcc>
  <rcc rId="5842" sId="3">
    <oc r="J17">
      <f>J19+J20+J18</f>
    </oc>
    <nc r="J17"/>
  </rcc>
  <rcc rId="5843" sId="3">
    <oc r="K17">
      <f>K19+K20+K18</f>
    </oc>
    <nc r="K17"/>
  </rcc>
  <rcc rId="5844" sId="3">
    <oc r="L17">
      <f>L19+L20+L18</f>
    </oc>
    <nc r="L17"/>
  </rcc>
  <rcc rId="5845" sId="3">
    <oc r="M17">
      <f>M19+M20+M18</f>
    </oc>
    <nc r="M17"/>
  </rcc>
  <rcc rId="5846" sId="3">
    <oc r="N17">
      <f>N19+N20+N18</f>
    </oc>
    <nc r="N17"/>
  </rcc>
  <rcc rId="5847" sId="3">
    <oc r="O17">
      <f>O19+O20+O18</f>
    </oc>
    <nc r="O17"/>
  </rcc>
  <rcc rId="5848" sId="3">
    <oc r="P17">
      <f>P19+P20+P18</f>
    </oc>
    <nc r="P17"/>
  </rcc>
  <rcc rId="5849" sId="3">
    <oc r="Q17">
      <f>Q19+Q20+Q18</f>
    </oc>
    <nc r="Q17"/>
  </rcc>
  <rcc rId="5850" sId="3">
    <oc r="R17">
      <f>R19+R20+R18</f>
    </oc>
    <nc r="R17"/>
  </rcc>
  <rcc rId="5851" sId="3">
    <oc r="S17">
      <f>S19+S20+S18</f>
    </oc>
    <nc r="S17"/>
  </rcc>
  <rcc rId="5852" sId="3">
    <oc r="T17">
      <f>T19+T20+T18</f>
    </oc>
    <nc r="T17"/>
  </rcc>
  <rcc rId="5853" sId="3">
    <oc r="U17">
      <f>U19+U20+U18</f>
    </oc>
    <nc r="U17"/>
  </rcc>
  <rcc rId="5854" sId="3">
    <oc r="V17">
      <f>V19+V20+V18</f>
    </oc>
    <nc r="V17"/>
  </rcc>
  <rcc rId="5855" sId="3">
    <oc r="W17">
      <f>W19+W20+W18</f>
    </oc>
    <nc r="W17"/>
  </rcc>
  <rcc rId="5856" sId="3">
    <oc r="X17">
      <f>X19+X20+X18</f>
    </oc>
    <nc r="X17"/>
  </rcc>
  <rcc rId="5857" sId="3">
    <oc r="Y17">
      <f>Y19+Y20+Y18</f>
    </oc>
    <nc r="Y17"/>
  </rcc>
  <rcc rId="5858" sId="3">
    <oc r="Z17">
      <f>Z19+Z20+Z18</f>
    </oc>
    <nc r="Z17"/>
  </rcc>
  <rcc rId="5859" sId="3">
    <oc r="AA17">
      <f>AA19+AA20+AA18</f>
    </oc>
    <nc r="AA17"/>
  </rcc>
  <rcc rId="5860" sId="3">
    <oc r="AB17">
      <f>AB18</f>
    </oc>
    <nc r="AB17"/>
  </rcc>
  <rcc rId="5861" sId="3">
    <oc r="AC17">
      <f>AC19+AC20+AC18</f>
    </oc>
    <nc r="AC17"/>
  </rcc>
  <rcc rId="5862" sId="3">
    <oc r="AD17">
      <f>AD19+AD20+AD18</f>
    </oc>
    <nc r="AD17"/>
  </rcc>
  <rcc rId="5863" sId="3">
    <oc r="AE17">
      <f>AE19+AE20+AE18</f>
    </oc>
    <nc r="AE17"/>
  </rcc>
  <rcc rId="5864" sId="3">
    <oc r="AF17">
      <f>AF19+AF20+AF18</f>
    </oc>
    <nc r="AF17"/>
  </rcc>
  <rcc rId="5865" sId="3">
    <oc r="AG17">
      <f>AG19+AG20+AG18</f>
    </oc>
    <nc r="AG17"/>
  </rcc>
  <rcc rId="5866" sId="3">
    <oc r="AH17" t="inlineStr">
      <is>
        <t>Ведется подготовка аукционной документации.</t>
      </is>
    </oc>
    <nc r="AH17"/>
  </rcc>
  <rcc rId="5867" sId="3">
    <oc r="C18" t="inlineStr">
      <is>
        <t>бюджет города Когалыма</t>
      </is>
    </oc>
    <nc r="C18"/>
  </rcc>
  <rcc rId="5868" sId="3">
    <oc r="D18">
      <f>SUM(J18,L18,N18,P18,R18,T18,V18,X18,Z18,AB18,AD18,AF18)</f>
    </oc>
    <nc r="D18"/>
  </rcc>
  <rcc rId="5869" sId="3">
    <oc r="E18">
      <f>J18+L18+N18+P18</f>
    </oc>
    <nc r="E18"/>
  </rcc>
  <rcc rId="5870" sId="3">
    <oc r="F18">
      <f>G18</f>
    </oc>
    <nc r="F18"/>
  </rcc>
  <rcc rId="5871" sId="3">
    <oc r="G18">
      <f>SUM(K18,M18,O18,Q18,S18,U18,W18,Y18,AA18,AC18,AE18,AG18)</f>
    </oc>
    <nc r="G18"/>
  </rcc>
  <rcc rId="5872" sId="3">
    <oc r="H18">
      <f>IFERROR(G18/D18*100,0)</f>
    </oc>
    <nc r="H18"/>
  </rcc>
  <rcc rId="5873" sId="3">
    <oc r="I18">
      <f>IFERROR(G18/E18*100,0)</f>
    </oc>
    <nc r="I18"/>
  </rcc>
  <rcc rId="5874" sId="3" numFmtId="4">
    <oc r="J18">
      <v>0</v>
    </oc>
    <nc r="J18"/>
  </rcc>
  <rcc rId="5875" sId="3" numFmtId="4">
    <oc r="K18">
      <v>0</v>
    </oc>
    <nc r="K18"/>
  </rcc>
  <rcc rId="5876" sId="3" numFmtId="4">
    <oc r="L18">
      <v>0</v>
    </oc>
    <nc r="L18"/>
  </rcc>
  <rcc rId="5877" sId="3" numFmtId="4">
    <oc r="M18">
      <v>0</v>
    </oc>
    <nc r="M18"/>
  </rcc>
  <rcc rId="5878" sId="3" numFmtId="4">
    <oc r="N18">
      <v>0</v>
    </oc>
    <nc r="N18"/>
  </rcc>
  <rcc rId="5879" sId="3" numFmtId="4">
    <oc r="O18">
      <v>0</v>
    </oc>
    <nc r="O18"/>
  </rcc>
  <rcc rId="5880" sId="3" numFmtId="4">
    <oc r="P18">
      <v>0</v>
    </oc>
    <nc r="P18"/>
  </rcc>
  <rcc rId="5881" sId="3" numFmtId="4">
    <oc r="Q18">
      <v>0</v>
    </oc>
    <nc r="Q18"/>
  </rcc>
  <rcc rId="5882" sId="3" numFmtId="4">
    <oc r="R18">
      <v>0</v>
    </oc>
    <nc r="R18"/>
  </rcc>
  <rcc rId="5883" sId="3" numFmtId="4">
    <oc r="S18">
      <v>0</v>
    </oc>
    <nc r="S18"/>
  </rcc>
  <rcc rId="5884" sId="3" numFmtId="4">
    <oc r="T18">
      <v>0</v>
    </oc>
    <nc r="T18"/>
  </rcc>
  <rcc rId="5885" sId="3" numFmtId="4">
    <oc r="U18">
      <v>0</v>
    </oc>
    <nc r="U18"/>
  </rcc>
  <rcc rId="5886" sId="3" numFmtId="4">
    <oc r="V18">
      <v>0</v>
    </oc>
    <nc r="V18"/>
  </rcc>
  <rcc rId="5887" sId="3" numFmtId="4">
    <oc r="W18">
      <v>0</v>
    </oc>
    <nc r="W18"/>
  </rcc>
  <rcc rId="5888" sId="3" numFmtId="4">
    <oc r="X18">
      <v>0</v>
    </oc>
    <nc r="X18"/>
  </rcc>
  <rcc rId="5889" sId="3" numFmtId="4">
    <oc r="Y18">
      <v>0</v>
    </oc>
    <nc r="Y18"/>
  </rcc>
  <rcc rId="5890" sId="3" numFmtId="4">
    <oc r="Z18">
      <v>0</v>
    </oc>
    <nc r="Z18"/>
  </rcc>
  <rcc rId="5891" sId="3" numFmtId="4">
    <oc r="AA18">
      <v>0</v>
    </oc>
    <nc r="AA18"/>
  </rcc>
  <rcc rId="5892" sId="3" numFmtId="4">
    <oc r="AB18">
      <v>26168</v>
    </oc>
    <nc r="AB18"/>
  </rcc>
  <rcc rId="5893" sId="3" numFmtId="4">
    <oc r="AC18">
      <v>0</v>
    </oc>
    <nc r="AC18"/>
  </rcc>
  <rcc rId="5894" sId="3" numFmtId="4">
    <oc r="AD18">
      <v>0</v>
    </oc>
    <nc r="AD18"/>
  </rcc>
  <rcc rId="5895" sId="3" numFmtId="4">
    <oc r="AE18">
      <v>0</v>
    </oc>
    <nc r="AE18"/>
  </rcc>
  <rcc rId="5896" sId="3" numFmtId="4">
    <oc r="AF18">
      <v>0</v>
    </oc>
    <nc r="AF18"/>
  </rcc>
  <rcc rId="5897" sId="3" numFmtId="4">
    <oc r="AG18">
      <v>0</v>
    </oc>
    <nc r="AG18"/>
  </rcc>
  <rcc rId="5898" sId="3">
    <oc r="A19" t="inlineStr">
      <is>
        <t xml:space="preserve"> 1.1</t>
      </is>
    </oc>
    <nc r="A19"/>
  </rcc>
  <rcc rId="5899" sId="3">
    <o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oc>
    <nc r="B19"/>
  </rcc>
  <rcc rId="5900" sId="3">
    <oc r="C19" t="inlineStr">
      <is>
        <t>Всего</t>
      </is>
    </oc>
    <nc r="C19"/>
  </rcc>
  <rcc rId="5901" sId="3">
    <oc r="D19">
      <f>D20</f>
    </oc>
    <nc r="D19"/>
  </rcc>
  <rcc rId="5902" sId="3">
    <oc r="E19">
      <f>E20</f>
    </oc>
    <nc r="E19"/>
  </rcc>
  <rcc rId="5903" sId="3">
    <oc r="F19">
      <f>F20</f>
    </oc>
    <nc r="F19"/>
  </rcc>
  <rcc rId="5904" sId="3">
    <oc r="G19">
      <f>G20</f>
    </oc>
    <nc r="G19"/>
  </rcc>
  <rcc rId="5905" sId="3">
    <oc r="H19">
      <f>IFERROR(G19/D19*100,0)</f>
    </oc>
    <nc r="H19"/>
  </rcc>
  <rcc rId="5906" sId="3">
    <oc r="I19">
      <f>IFERROR(G19/E19*100,0)</f>
    </oc>
    <nc r="I19"/>
  </rcc>
  <rcc rId="5907" sId="3">
    <oc r="J19">
      <f>J20</f>
    </oc>
    <nc r="J19"/>
  </rcc>
  <rcc rId="5908" sId="3">
    <oc r="K19">
      <f>K20</f>
    </oc>
    <nc r="K19"/>
  </rcc>
  <rcc rId="5909" sId="3">
    <oc r="L19">
      <f>L20</f>
    </oc>
    <nc r="L19"/>
  </rcc>
  <rcc rId="5910" sId="3">
    <oc r="M19">
      <f>M20</f>
    </oc>
    <nc r="M19"/>
  </rcc>
  <rcc rId="5911" sId="3">
    <oc r="N19">
      <f>N20</f>
    </oc>
    <nc r="N19"/>
  </rcc>
  <rcc rId="5912" sId="3">
    <oc r="O19">
      <f>O20</f>
    </oc>
    <nc r="O19"/>
  </rcc>
  <rcc rId="5913" sId="3">
    <oc r="P19">
      <f>P20</f>
    </oc>
    <nc r="P19"/>
  </rcc>
  <rcc rId="5914" sId="3">
    <oc r="Q19">
      <f>Q20</f>
    </oc>
    <nc r="Q19"/>
  </rcc>
  <rcc rId="5915" sId="3">
    <oc r="R19">
      <f>R20</f>
    </oc>
    <nc r="R19"/>
  </rcc>
  <rcc rId="5916" sId="3">
    <oc r="S19">
      <f>S20</f>
    </oc>
    <nc r="S19"/>
  </rcc>
  <rcc rId="5917" sId="3">
    <oc r="T19">
      <f>T20</f>
    </oc>
    <nc r="T19"/>
  </rcc>
  <rcc rId="5918" sId="3">
    <oc r="U19">
      <f>U20</f>
    </oc>
    <nc r="U19"/>
  </rcc>
  <rcc rId="5919" sId="3">
    <oc r="V19">
      <f>V20</f>
    </oc>
    <nc r="V19"/>
  </rcc>
  <rcc rId="5920" sId="3">
    <oc r="W19">
      <f>W20</f>
    </oc>
    <nc r="W19"/>
  </rcc>
  <rcc rId="5921" sId="3">
    <oc r="X19">
      <f>X20</f>
    </oc>
    <nc r="X19"/>
  </rcc>
  <rcc rId="5922" sId="3">
    <oc r="Y19">
      <f>Y20</f>
    </oc>
    <nc r="Y19"/>
  </rcc>
  <rcc rId="5923" sId="3">
    <oc r="Z19">
      <f>Z20</f>
    </oc>
    <nc r="Z19"/>
  </rcc>
  <rcc rId="5924" sId="3">
    <oc r="AA19">
      <f>AA20</f>
    </oc>
    <nc r="AA19"/>
  </rcc>
  <rcc rId="5925" sId="3">
    <oc r="AB19">
      <f>AB20</f>
    </oc>
    <nc r="AB19"/>
  </rcc>
  <rcc rId="5926" sId="3">
    <oc r="AC19">
      <f>AC20</f>
    </oc>
    <nc r="AC19"/>
  </rcc>
  <rcc rId="5927" sId="3">
    <oc r="AD19">
      <f>AD20</f>
    </oc>
    <nc r="AD19"/>
  </rcc>
  <rcc rId="5928" sId="3">
    <oc r="AE19">
      <f>AE20</f>
    </oc>
    <nc r="AE19"/>
  </rcc>
  <rcc rId="5929" sId="3">
    <oc r="AF19">
      <f>AF20</f>
    </oc>
    <nc r="AF19"/>
  </rcc>
  <rcc rId="5930" sId="3">
    <oc r="AG19">
      <f>AG20</f>
    </oc>
    <nc r="AG19"/>
  </rcc>
  <rcc rId="5931" sId="3">
    <o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oc>
    <nc r="AH19"/>
  </rcc>
  <rcc rId="5932" sId="3">
    <oc r="C20" t="inlineStr">
      <is>
        <t>бюджет города Когалыма</t>
      </is>
    </oc>
    <nc r="C20"/>
  </rcc>
  <rcc rId="5933" sId="3">
    <oc r="D20">
      <f>SUM(J20,L20,N20,P20,R20,T20,V20,X20,Z20,AB20,AD20,AF20)</f>
    </oc>
    <nc r="D20"/>
  </rcc>
  <rcc rId="5934" sId="3">
    <oc r="E20">
      <f>J20+L20+N20+P20</f>
    </oc>
    <nc r="E20"/>
  </rcc>
  <rcc rId="5935" sId="3">
    <oc r="F20">
      <f>G20</f>
    </oc>
    <nc r="F20"/>
  </rcc>
  <rcc rId="5936" sId="3">
    <oc r="G20">
      <f>SUM(K20,M20,O20,Q20,S20,U20,W20,Y20,AA20,AC20,AE20,AG20)</f>
    </oc>
    <nc r="G20"/>
  </rcc>
  <rcc rId="5937" sId="3">
    <oc r="H20">
      <f>IFERROR(G20/D20*100,0)</f>
    </oc>
    <nc r="H20"/>
  </rcc>
  <rcc rId="5938" sId="3">
    <oc r="I20">
      <f>IFERROR(G20/E20*100,0)</f>
    </oc>
    <nc r="I20"/>
  </rcc>
  <rcc rId="5939" sId="3" numFmtId="4">
    <oc r="J20">
      <v>0</v>
    </oc>
    <nc r="J20"/>
  </rcc>
  <rcc rId="5940" sId="3" numFmtId="4">
    <oc r="K20">
      <v>0</v>
    </oc>
    <nc r="K20"/>
  </rcc>
  <rcc rId="5941" sId="3" numFmtId="4">
    <oc r="L20">
      <v>0</v>
    </oc>
    <nc r="L20"/>
  </rcc>
  <rcc rId="5942" sId="3" numFmtId="4">
    <oc r="M20">
      <v>0</v>
    </oc>
    <nc r="M20"/>
  </rcc>
  <rcc rId="5943" sId="3" numFmtId="4">
    <oc r="N20">
      <v>0</v>
    </oc>
    <nc r="N20"/>
  </rcc>
  <rcc rId="5944" sId="3" numFmtId="4">
    <oc r="O20">
      <v>0</v>
    </oc>
    <nc r="O20"/>
  </rcc>
  <rcc rId="5945" sId="3" numFmtId="4">
    <oc r="P20">
      <v>990</v>
    </oc>
    <nc r="P20"/>
  </rcc>
  <rcc rId="5946" sId="3" numFmtId="4">
    <oc r="Q20">
      <v>990</v>
    </oc>
    <nc r="Q20"/>
  </rcc>
  <rcc rId="5947" sId="3" numFmtId="4">
    <oc r="R20">
      <v>0</v>
    </oc>
    <nc r="R20"/>
  </rcc>
  <rcc rId="5948" sId="3" numFmtId="4">
    <oc r="S20">
      <v>0</v>
    </oc>
    <nc r="S20"/>
  </rcc>
  <rcc rId="5949" sId="3" numFmtId="4">
    <oc r="T20">
      <v>0</v>
    </oc>
    <nc r="T20"/>
  </rcc>
  <rcc rId="5950" sId="3" numFmtId="4">
    <oc r="U20">
      <v>0</v>
    </oc>
    <nc r="U20"/>
  </rcc>
  <rcc rId="5951" sId="3" numFmtId="4">
    <oc r="V20">
      <v>0</v>
    </oc>
    <nc r="V20"/>
  </rcc>
  <rcc rId="5952" sId="3" numFmtId="4">
    <oc r="W20">
      <v>0</v>
    </oc>
    <nc r="W20"/>
  </rcc>
  <rcc rId="5953" sId="3" numFmtId="4">
    <oc r="X20">
      <v>0</v>
    </oc>
    <nc r="X20"/>
  </rcc>
  <rcc rId="5954" sId="3" numFmtId="4">
    <oc r="Y20">
      <v>0</v>
    </oc>
    <nc r="Y20"/>
  </rcc>
  <rcc rId="5955" sId="3" numFmtId="4">
    <oc r="Z20">
      <v>2550</v>
    </oc>
    <nc r="Z20"/>
  </rcc>
  <rcc rId="5956" sId="3" numFmtId="4">
    <oc r="AA20">
      <v>0</v>
    </oc>
    <nc r="AA20"/>
  </rcc>
  <rcc rId="5957" sId="3" numFmtId="4">
    <oc r="AB20">
      <v>65952.800000000003</v>
    </oc>
    <nc r="AB20"/>
  </rcc>
  <rcc rId="5958" sId="3" numFmtId="4">
    <oc r="AC20">
      <v>0</v>
    </oc>
    <nc r="AC20"/>
  </rcc>
  <rcc rId="5959" sId="3" numFmtId="4">
    <oc r="AD20">
      <v>0</v>
    </oc>
    <nc r="AD20"/>
  </rcc>
  <rcc rId="5960" sId="3" numFmtId="4">
    <oc r="AE20">
      <v>0</v>
    </oc>
    <nc r="AE20"/>
  </rcc>
  <rcc rId="5961" sId="3" numFmtId="4">
    <oc r="AF20">
      <v>0</v>
    </oc>
    <nc r="AF20"/>
  </rcc>
  <rcc rId="5962" sId="3" numFmtId="4">
    <oc r="AG20">
      <v>0</v>
    </oc>
    <nc r="AG20"/>
  </rcc>
  <rcc rId="5963" sId="3">
    <oc r="A21" t="inlineStr">
      <is>
        <t xml:space="preserve"> 1.2</t>
      </is>
    </oc>
    <nc r="A21"/>
  </rcc>
  <rcc rId="5964" sId="3">
    <oc r="B21" t="inlineStr">
      <is>
        <t xml:space="preserve">Комплекс процессных мероприятий «Участие объектов благоустройства в конкурсных
мероприятиях» </t>
      </is>
    </oc>
    <nc r="B21"/>
  </rcc>
  <rcc rId="5965" sId="3">
    <oc r="C21" t="inlineStr">
      <is>
        <t>Всего</t>
      </is>
    </oc>
    <nc r="C21"/>
  </rcc>
  <rcc rId="5966" sId="3">
    <oc r="D21">
      <f>SUM(J21,L21,N21,P21,R21,T21,V21,X21,Z21,AB21,AD21,AF21)</f>
    </oc>
    <nc r="D21"/>
  </rcc>
  <rcc rId="5967" sId="3">
    <oc r="E21">
      <f>E22</f>
    </oc>
    <nc r="E21"/>
  </rcc>
  <rcc rId="5968" sId="3">
    <oc r="F21">
      <f>F22</f>
    </oc>
    <nc r="F21"/>
  </rcc>
  <rcc rId="5969" sId="3">
    <oc r="G21">
      <f>G22</f>
    </oc>
    <nc r="G21"/>
  </rcc>
  <rcc rId="5970" sId="3">
    <oc r="H21">
      <f>IFERROR(G21/D21*100,0)</f>
    </oc>
    <nc r="H21"/>
  </rcc>
  <rcc rId="5971" sId="3">
    <oc r="I21">
      <f>IFERROR(G21/E21*100,0)</f>
    </oc>
    <nc r="I21"/>
  </rcc>
  <rcc rId="5972" sId="3">
    <oc r="J21">
      <f>J22</f>
    </oc>
    <nc r="J21"/>
  </rcc>
  <rcc rId="5973" sId="3">
    <oc r="K21">
      <f>K22</f>
    </oc>
    <nc r="K21"/>
  </rcc>
  <rcc rId="5974" sId="3">
    <oc r="L21">
      <f>L22</f>
    </oc>
    <nc r="L21"/>
  </rcc>
  <rcc rId="5975" sId="3">
    <oc r="M21">
      <f>M22</f>
    </oc>
    <nc r="M21"/>
  </rcc>
  <rcc rId="5976" sId="3">
    <oc r="N21">
      <f>N22</f>
    </oc>
    <nc r="N21"/>
  </rcc>
  <rcc rId="5977" sId="3">
    <oc r="O21">
      <f>O22</f>
    </oc>
    <nc r="O21"/>
  </rcc>
  <rcc rId="5978" sId="3">
    <oc r="P21">
      <f>P22</f>
    </oc>
    <nc r="P21"/>
  </rcc>
  <rcc rId="5979" sId="3">
    <oc r="Q21">
      <f>Q22</f>
    </oc>
    <nc r="Q21"/>
  </rcc>
  <rcc rId="5980" sId="3">
    <oc r="R21">
      <f>R22</f>
    </oc>
    <nc r="R21"/>
  </rcc>
  <rcc rId="5981" sId="3">
    <oc r="S21">
      <f>S22</f>
    </oc>
    <nc r="S21"/>
  </rcc>
  <rcc rId="5982" sId="3">
    <oc r="T21">
      <f>T22</f>
    </oc>
    <nc r="T21"/>
  </rcc>
  <rcc rId="5983" sId="3">
    <oc r="U21">
      <f>U22</f>
    </oc>
    <nc r="U21"/>
  </rcc>
  <rcc rId="5984" sId="3">
    <oc r="V21">
      <f>V22</f>
    </oc>
    <nc r="V21"/>
  </rcc>
  <rcc rId="5985" sId="3">
    <oc r="W21">
      <f>W22</f>
    </oc>
    <nc r="W21"/>
  </rcc>
  <rcc rId="5986" sId="3">
    <oc r="X21">
      <f>X22</f>
    </oc>
    <nc r="X21"/>
  </rcc>
  <rcc rId="5987" sId="3">
    <oc r="Y21">
      <f>Y22</f>
    </oc>
    <nc r="Y21"/>
  </rcc>
  <rcc rId="5988" sId="3">
    <oc r="Z21">
      <f>Z22</f>
    </oc>
    <nc r="Z21"/>
  </rcc>
  <rcc rId="5989" sId="3">
    <oc r="AA21">
      <f>AA22</f>
    </oc>
    <nc r="AA21"/>
  </rcc>
  <rcc rId="5990" sId="3">
    <oc r="AB21">
      <f>AB22</f>
    </oc>
    <nc r="AB21"/>
  </rcc>
  <rcc rId="5991" sId="3">
    <oc r="AC21">
      <f>AC22</f>
    </oc>
    <nc r="AC21"/>
  </rcc>
  <rcc rId="5992" sId="3">
    <oc r="AD21">
      <f>AD22</f>
    </oc>
    <nc r="AD21"/>
  </rcc>
  <rcc rId="5993" sId="3">
    <oc r="AE21">
      <f>AE22</f>
    </oc>
    <nc r="AE21"/>
  </rcc>
  <rcc rId="5994" sId="3">
    <oc r="AF21">
      <f>AF22</f>
    </oc>
    <nc r="AF21"/>
  </rcc>
  <rcc rId="5995" sId="3">
    <oc r="AG21">
      <f>AG22</f>
    </oc>
    <nc r="AG21"/>
  </rcc>
  <rcc rId="5996" sId="3">
    <oc r="AH21"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is>
    </oc>
    <nc r="AH21"/>
  </rcc>
  <rcc rId="5997" sId="3">
    <oc r="C22" t="inlineStr">
      <is>
        <t>бюджет города Когалыма</t>
      </is>
    </oc>
    <nc r="C22"/>
  </rcc>
  <rcc rId="5998" sId="3">
    <oc r="D22">
      <f>SUM(J22,L22,N22,P22,R22,T22,V22,X22,Z22,AB22,AD22,AF22)</f>
    </oc>
    <nc r="D22"/>
  </rcc>
  <rcc rId="5999" sId="3">
    <oc r="E22">
      <f>J22+L22+N22</f>
    </oc>
    <nc r="E22"/>
  </rcc>
  <rcc rId="6000" sId="3">
    <oc r="F22">
      <f>G22</f>
    </oc>
    <nc r="F22"/>
  </rcc>
  <rcc rId="6001" sId="3">
    <oc r="G22">
      <f>SUM(K22,M22,O22,Q22,S22,U22,W22,Y22,AA22,AC22,AE22,AG22)</f>
    </oc>
    <nc r="G22"/>
  </rcc>
  <rcc rId="6002" sId="3">
    <oc r="H22">
      <f>IFERROR(G22/D22*100,0)</f>
    </oc>
    <nc r="H22"/>
  </rcc>
  <rcc rId="6003" sId="3">
    <oc r="I22">
      <f>IFERROR(G22/E22*100,0)</f>
    </oc>
    <nc r="I22"/>
  </rcc>
  <rcc rId="6004" sId="3" numFmtId="4">
    <oc r="J22">
      <v>0</v>
    </oc>
    <nc r="J22"/>
  </rcc>
  <rcc rId="6005" sId="3" numFmtId="4">
    <oc r="K22">
      <v>0</v>
    </oc>
    <nc r="K22"/>
  </rcc>
  <rcc rId="6006" sId="3" numFmtId="4">
    <oc r="L22">
      <v>0</v>
    </oc>
    <nc r="L22"/>
  </rcc>
  <rcc rId="6007" sId="3" numFmtId="4">
    <oc r="M22">
      <v>0</v>
    </oc>
    <nc r="M22"/>
  </rcc>
  <rcc rId="6008" sId="3" numFmtId="4">
    <oc r="N22">
      <v>0</v>
    </oc>
    <nc r="N22"/>
  </rcc>
  <rcc rId="6009" sId="3" numFmtId="4">
    <oc r="O22">
      <v>0</v>
    </oc>
    <nc r="O22"/>
  </rcc>
  <rcc rId="6010" sId="3" numFmtId="4">
    <oc r="P22">
      <v>0</v>
    </oc>
    <nc r="P22"/>
  </rcc>
  <rcc rId="6011" sId="3" numFmtId="4">
    <oc r="Q22">
      <v>0</v>
    </oc>
    <nc r="Q22"/>
  </rcc>
  <rcc rId="6012" sId="3" numFmtId="4">
    <oc r="R22">
      <v>0</v>
    </oc>
    <nc r="R22"/>
  </rcc>
  <rcc rId="6013" sId="3" numFmtId="4">
    <oc r="S22">
      <v>0</v>
    </oc>
    <nc r="S22"/>
  </rcc>
  <rcc rId="6014" sId="3" numFmtId="4">
    <oc r="T22">
      <v>0</v>
    </oc>
    <nc r="T22"/>
  </rcc>
  <rcc rId="6015" sId="3" numFmtId="4">
    <oc r="U22">
      <v>0</v>
    </oc>
    <nc r="U22"/>
  </rcc>
  <rcc rId="6016" sId="3" numFmtId="4">
    <oc r="V22">
      <v>0</v>
    </oc>
    <nc r="V22"/>
  </rcc>
  <rcc rId="6017" sId="3" numFmtId="4">
    <oc r="W22">
      <v>0</v>
    </oc>
    <nc r="W22"/>
  </rcc>
  <rcc rId="6018" sId="3" numFmtId="4">
    <oc r="X22">
      <v>0</v>
    </oc>
    <nc r="X22"/>
  </rcc>
  <rcc rId="6019" sId="3" numFmtId="4">
    <oc r="Y22">
      <v>0</v>
    </oc>
    <nc r="Y22"/>
  </rcc>
  <rcc rId="6020" sId="3" numFmtId="4">
    <oc r="Z22">
      <v>0</v>
    </oc>
    <nc r="Z22"/>
  </rcc>
  <rcc rId="6021" sId="3" numFmtId="4">
    <oc r="AA22">
      <v>0</v>
    </oc>
    <nc r="AA22"/>
  </rcc>
  <rcc rId="6022" sId="3" numFmtId="4">
    <oc r="AB22">
      <v>15000</v>
    </oc>
    <nc r="AB22"/>
  </rcc>
  <rcc rId="6023" sId="3" numFmtId="4">
    <oc r="AC22">
      <v>0</v>
    </oc>
    <nc r="AC22"/>
  </rcc>
  <rcc rId="6024" sId="3" numFmtId="4">
    <oc r="AD22">
      <v>0</v>
    </oc>
    <nc r="AD22"/>
  </rcc>
  <rcc rId="6025" sId="3" numFmtId="4">
    <oc r="AE22">
      <v>0</v>
    </oc>
    <nc r="AE22"/>
  </rcc>
  <rcc rId="6026" sId="3" numFmtId="4">
    <oc r="AF22">
      <v>0</v>
    </oc>
    <nc r="AF22"/>
  </rcc>
  <rcc rId="6027" sId="3" numFmtId="4">
    <oc r="AG22">
      <v>0</v>
    </oc>
    <nc r="AG22"/>
  </rcc>
  <rcc rId="6028" sId="3">
    <oc r="B23" t="inlineStr">
      <is>
        <t>Направление (подпрограмма) Градостроительное обеспечение и комплексное развитие территорий</t>
      </is>
    </oc>
    <nc r="B23"/>
  </rcc>
  <rcc rId="6029" sId="3">
    <oc r="A24" t="inlineStr">
      <is>
        <t xml:space="preserve"> РП 2.1</t>
      </is>
    </oc>
    <nc r="A24"/>
  </rcc>
  <rcc rId="6030" sId="3">
    <oc r="B24" t="inlineStr">
      <is>
        <t>Региональный проект «Национальная система пространственных данных» / Выполнение комплексных кадастровых работ</t>
      </is>
    </oc>
    <nc r="B24"/>
  </rcc>
  <rcc rId="6031" sId="3">
    <oc r="C24" t="inlineStr">
      <is>
        <t>Всего</t>
      </is>
    </oc>
    <nc r="C24"/>
  </rcc>
  <rcc rId="6032" sId="3">
    <oc r="D24">
      <f>D25+D26</f>
    </oc>
    <nc r="D24"/>
  </rcc>
  <rcc rId="6033" sId="3">
    <oc r="E24">
      <f>E25+E26</f>
    </oc>
    <nc r="E24"/>
  </rcc>
  <rcc rId="6034" sId="3">
    <oc r="F24">
      <f>F25+F26</f>
    </oc>
    <nc r="F24"/>
  </rcc>
  <rcc rId="6035" sId="3">
    <oc r="G24">
      <f>G25+G26</f>
    </oc>
    <nc r="G24"/>
  </rcc>
  <rcc rId="6036" sId="3">
    <oc r="H24">
      <f>IFERROR(G24/D24*100,0)</f>
    </oc>
    <nc r="H24"/>
  </rcc>
  <rcc rId="6037" sId="3">
    <oc r="I24">
      <f>IFERROR(G24/E24*100,0)</f>
    </oc>
    <nc r="I24"/>
  </rcc>
  <rcc rId="6038" sId="3">
    <oc r="J24">
      <f>SUM(J26:J26)</f>
    </oc>
    <nc r="J24"/>
  </rcc>
  <rcc rId="6039" sId="3">
    <oc r="K24">
      <f>SUM(K26:K26)</f>
    </oc>
    <nc r="K24"/>
  </rcc>
  <rcc rId="6040" sId="3">
    <oc r="L24">
      <f>SUM(L26:L26)</f>
    </oc>
    <nc r="L24"/>
  </rcc>
  <rcc rId="6041" sId="3">
    <oc r="M24">
      <f>SUM(M26:M26)</f>
    </oc>
    <nc r="M24"/>
  </rcc>
  <rcc rId="6042" sId="3">
    <oc r="N24">
      <f>SUM(N26:N26)</f>
    </oc>
    <nc r="N24"/>
  </rcc>
  <rcc rId="6043" sId="3">
    <oc r="O24">
      <f>SUM(O26:O26)</f>
    </oc>
    <nc r="O24"/>
  </rcc>
  <rcc rId="6044" sId="3">
    <oc r="P24">
      <f>SUM(P26:P26)</f>
    </oc>
    <nc r="P24"/>
  </rcc>
  <rcc rId="6045" sId="3">
    <oc r="Q24">
      <f>SUM(Q26:Q26)</f>
    </oc>
    <nc r="Q24"/>
  </rcc>
  <rcc rId="6046" sId="3">
    <oc r="R24">
      <f>SUM(R26:R26)</f>
    </oc>
    <nc r="R24"/>
  </rcc>
  <rcc rId="6047" sId="3">
    <oc r="S24">
      <f>SUM(S26:S26)</f>
    </oc>
    <nc r="S24"/>
  </rcc>
  <rcc rId="6048" sId="3">
    <oc r="T24">
      <f>SUM(T26:T26)</f>
    </oc>
    <nc r="T24"/>
  </rcc>
  <rcc rId="6049" sId="3">
    <oc r="U24">
      <f>SUM(U26:U26)</f>
    </oc>
    <nc r="U24"/>
  </rcc>
  <rcc rId="6050" sId="3">
    <oc r="V24">
      <f>SUM(V26:V26)</f>
    </oc>
    <nc r="V24"/>
  </rcc>
  <rcc rId="6051" sId="3">
    <oc r="W24">
      <f>SUM(W26:W26)</f>
    </oc>
    <nc r="W24"/>
  </rcc>
  <rcc rId="6052" sId="3">
    <oc r="X24">
      <f>SUM(X26:X26)</f>
    </oc>
    <nc r="X24"/>
  </rcc>
  <rcc rId="6053" sId="3">
    <oc r="Y24">
      <f>SUM(Y26:Y26)</f>
    </oc>
    <nc r="Y24"/>
  </rcc>
  <rcc rId="6054" sId="3">
    <oc r="Z24">
      <f>SUM(Z26:Z26)</f>
    </oc>
    <nc r="Z24"/>
  </rcc>
  <rcc rId="6055" sId="3">
    <oc r="AA24">
      <f>SUM(AA26:AA26)</f>
    </oc>
    <nc r="AA24"/>
  </rcc>
  <rcc rId="6056" sId="3">
    <oc r="AB24">
      <f>SUM(AB26:AB26)</f>
    </oc>
    <nc r="AB24"/>
  </rcc>
  <rcc rId="6057" sId="3">
    <oc r="AC24">
      <f>SUM(AC26:AC26)</f>
    </oc>
    <nc r="AC24"/>
  </rcc>
  <rcc rId="6058" sId="3">
    <oc r="AD24">
      <f>SUM(AD26:AD26)</f>
    </oc>
    <nc r="AD24"/>
  </rcc>
  <rcc rId="6059" sId="3">
    <oc r="AE24">
      <f>SUM(AE26:AE26)</f>
    </oc>
    <nc r="AE24"/>
  </rcc>
  <rcc rId="6060" sId="3">
    <oc r="AF24">
      <f>SUM(AF26:AF26)</f>
    </oc>
    <nc r="AF24"/>
  </rcc>
  <rcc rId="6061" sId="3">
    <oc r="AG24">
      <f>SUM(AG26:AG26)</f>
    </oc>
    <nc r="AG24"/>
  </rcc>
  <rcc rId="6062" sId="3">
    <oc r="C25" t="inlineStr">
      <is>
        <t>бюджет автономного округа</t>
      </is>
    </oc>
    <nc r="C25"/>
  </rcc>
  <rcc rId="6063" sId="3">
    <oc r="D25">
      <f>SUM(J25,L25,N25,P25,R25,T25,V25,X25,Z25,AB25,AD25,AF25)</f>
    </oc>
    <nc r="D25"/>
  </rcc>
  <rcc rId="6064" sId="3">
    <oc r="E25">
      <f>J25</f>
    </oc>
    <nc r="E25"/>
  </rcc>
  <rcc rId="6065" sId="3">
    <oc r="F25">
      <f>G25</f>
    </oc>
    <nc r="F25"/>
  </rcc>
  <rcc rId="6066" sId="3">
    <oc r="G25">
      <f>SUM(K25,M25,O25,Q25,S25,U25,W25,Y25,AA25,AC25,AE25,AG25)</f>
    </oc>
    <nc r="G25"/>
  </rcc>
  <rcc rId="6067" sId="3">
    <oc r="H25">
      <f>IFERROR(G25/D25*100,0)</f>
    </oc>
    <nc r="H25"/>
  </rcc>
  <rcc rId="6068" sId="3">
    <oc r="I25">
      <f>IFERROR(G25/E25*100,0)</f>
    </oc>
    <nc r="I25"/>
  </rcc>
  <rcc rId="6069" sId="3" numFmtId="4">
    <oc r="J25">
      <v>0</v>
    </oc>
    <nc r="J25"/>
  </rcc>
  <rcc rId="6070" sId="3" numFmtId="4">
    <oc r="K25">
      <v>0</v>
    </oc>
    <nc r="K25"/>
  </rcc>
  <rcc rId="6071" sId="3" numFmtId="4">
    <oc r="L25">
      <v>0</v>
    </oc>
    <nc r="L25"/>
  </rcc>
  <rcc rId="6072" sId="3" numFmtId="4">
    <oc r="M25">
      <v>0</v>
    </oc>
    <nc r="M25"/>
  </rcc>
  <rcc rId="6073" sId="3" numFmtId="4">
    <oc r="N25">
      <v>0</v>
    </oc>
    <nc r="N25"/>
  </rcc>
  <rcc rId="6074" sId="3" numFmtId="4">
    <oc r="O25">
      <v>0</v>
    </oc>
    <nc r="O25"/>
  </rcc>
  <rcc rId="6075" sId="3" numFmtId="4">
    <oc r="P25">
      <v>0</v>
    </oc>
    <nc r="P25"/>
  </rcc>
  <rcc rId="6076" sId="3" numFmtId="4">
    <oc r="Q25">
      <v>0</v>
    </oc>
    <nc r="Q25"/>
  </rcc>
  <rcc rId="6077" sId="3" numFmtId="4">
    <oc r="R25">
      <v>0</v>
    </oc>
    <nc r="R25"/>
  </rcc>
  <rcc rId="6078" sId="3" numFmtId="4">
    <oc r="S25">
      <v>0</v>
    </oc>
    <nc r="S25"/>
  </rcc>
  <rcc rId="6079" sId="3" numFmtId="4">
    <oc r="T25">
      <v>0</v>
    </oc>
    <nc r="T25"/>
  </rcc>
  <rcc rId="6080" sId="3" numFmtId="4">
    <oc r="U25">
      <v>0</v>
    </oc>
    <nc r="U25"/>
  </rcc>
  <rcc rId="6081" sId="3" numFmtId="4">
    <oc r="V25">
      <v>0</v>
    </oc>
    <nc r="V25"/>
  </rcc>
  <rcc rId="6082" sId="3" numFmtId="4">
    <oc r="W25">
      <v>0</v>
    </oc>
    <nc r="W25"/>
  </rcc>
  <rcc rId="6083" sId="3" numFmtId="4">
    <oc r="X25">
      <v>0</v>
    </oc>
    <nc r="X25"/>
  </rcc>
  <rcc rId="6084" sId="3" numFmtId="4">
    <oc r="Y25">
      <v>0</v>
    </oc>
    <nc r="Y25"/>
  </rcc>
  <rcc rId="6085" sId="3" numFmtId="4">
    <oc r="Z25">
      <v>0</v>
    </oc>
    <nc r="Z25"/>
  </rcc>
  <rcc rId="6086" sId="3" numFmtId="4">
    <oc r="AA25">
      <v>0</v>
    </oc>
    <nc r="AA25"/>
  </rcc>
  <rcc rId="6087" sId="3" numFmtId="4">
    <oc r="AB25">
      <v>0</v>
    </oc>
    <nc r="AB25"/>
  </rcc>
  <rcc rId="6088" sId="3" numFmtId="4">
    <oc r="AC25">
      <v>0</v>
    </oc>
    <nc r="AC25"/>
  </rcc>
  <rcc rId="6089" sId="3" numFmtId="4">
    <oc r="AD25">
      <v>0</v>
    </oc>
    <nc r="AD25"/>
  </rcc>
  <rcc rId="6090" sId="3" numFmtId="4">
    <oc r="AE25">
      <v>0</v>
    </oc>
    <nc r="AE25"/>
  </rcc>
  <rcc rId="6091" sId="3" numFmtId="4">
    <oc r="AF25">
      <v>0</v>
    </oc>
    <nc r="AF25"/>
  </rcc>
  <rcc rId="6092" sId="3" numFmtId="4">
    <oc r="AG25">
      <v>0</v>
    </oc>
    <nc r="AG25"/>
  </rcc>
  <rcc rId="6093" sId="3">
    <oc r="C26" t="inlineStr">
      <is>
        <t>бюджет города Когалыма</t>
      </is>
    </oc>
    <nc r="C26"/>
  </rcc>
  <rcc rId="6094" sId="3">
    <oc r="D26">
      <f>SUM(J26,L26,N26,P26,R26,T26,V26,X26,Z26,AB26,AD26,AF26)</f>
    </oc>
    <nc r="D26"/>
  </rcc>
  <rcc rId="6095" sId="3">
    <oc r="E26">
      <f>J26</f>
    </oc>
    <nc r="E26"/>
  </rcc>
  <rcc rId="6096" sId="3">
    <oc r="F26">
      <f>G26</f>
    </oc>
    <nc r="F26"/>
  </rcc>
  <rcc rId="6097" sId="3">
    <oc r="G26">
      <f>SUM(K26,M26,O26,Q26,S26,U26,W26,Y26,AA26,AC26,AE26,AG26)</f>
    </oc>
    <nc r="G26"/>
  </rcc>
  <rcc rId="6098" sId="3">
    <oc r="H26">
      <f>IFERROR(G26/D26*100,0)</f>
    </oc>
    <nc r="H26"/>
  </rcc>
  <rcc rId="6099" sId="3">
    <oc r="I26">
      <f>IFERROR(G26/E26*100,0)</f>
    </oc>
    <nc r="I26"/>
  </rcc>
  <rcc rId="6100" sId="3" numFmtId="4">
    <oc r="J26">
      <v>0</v>
    </oc>
    <nc r="J26"/>
  </rcc>
  <rcc rId="6101" sId="3" numFmtId="4">
    <oc r="K26">
      <v>0</v>
    </oc>
    <nc r="K26"/>
  </rcc>
  <rcc rId="6102" sId="3" numFmtId="4">
    <oc r="L26">
      <v>0</v>
    </oc>
    <nc r="L26"/>
  </rcc>
  <rcc rId="6103" sId="3" numFmtId="4">
    <oc r="M26">
      <v>0</v>
    </oc>
    <nc r="M26"/>
  </rcc>
  <rcc rId="6104" sId="3" numFmtId="4">
    <oc r="N26">
      <v>0</v>
    </oc>
    <nc r="N26"/>
  </rcc>
  <rcc rId="6105" sId="3" numFmtId="4">
    <oc r="O26">
      <v>0</v>
    </oc>
    <nc r="O26"/>
  </rcc>
  <rcc rId="6106" sId="3" numFmtId="4">
    <oc r="P26">
      <v>0</v>
    </oc>
    <nc r="P26"/>
  </rcc>
  <rcc rId="6107" sId="3" numFmtId="4">
    <oc r="Q26">
      <v>0</v>
    </oc>
    <nc r="Q26"/>
  </rcc>
  <rcc rId="6108" sId="3" numFmtId="4">
    <oc r="R26">
      <v>0</v>
    </oc>
    <nc r="R26"/>
  </rcc>
  <rcc rId="6109" sId="3" numFmtId="4">
    <oc r="S26">
      <v>0</v>
    </oc>
    <nc r="S26"/>
  </rcc>
  <rcc rId="6110" sId="3" numFmtId="4">
    <oc r="T26">
      <v>0</v>
    </oc>
    <nc r="T26"/>
  </rcc>
  <rcc rId="6111" sId="3" numFmtId="4">
    <oc r="U26">
      <v>0</v>
    </oc>
    <nc r="U26"/>
  </rcc>
  <rcc rId="6112" sId="3" numFmtId="4">
    <oc r="V26">
      <v>0</v>
    </oc>
    <nc r="V26"/>
  </rcc>
  <rcc rId="6113" sId="3" numFmtId="4">
    <oc r="W26">
      <v>0</v>
    </oc>
    <nc r="W26"/>
  </rcc>
  <rcc rId="6114" sId="3" numFmtId="4">
    <oc r="X26">
      <v>0</v>
    </oc>
    <nc r="X26"/>
  </rcc>
  <rcc rId="6115" sId="3" numFmtId="4">
    <oc r="Y26">
      <v>0</v>
    </oc>
    <nc r="Y26"/>
  </rcc>
  <rcc rId="6116" sId="3" numFmtId="4">
    <oc r="Z26">
      <v>0</v>
    </oc>
    <nc r="Z26"/>
  </rcc>
  <rcc rId="6117" sId="3" numFmtId="4">
    <oc r="AA26">
      <v>0</v>
    </oc>
    <nc r="AA26"/>
  </rcc>
  <rcc rId="6118" sId="3" numFmtId="4">
    <oc r="AB26">
      <v>0</v>
    </oc>
    <nc r="AB26"/>
  </rcc>
  <rcc rId="6119" sId="3" numFmtId="4">
    <oc r="AC26">
      <v>0</v>
    </oc>
    <nc r="AC26"/>
  </rcc>
  <rcc rId="6120" sId="3" numFmtId="4">
    <oc r="AD26">
      <v>0</v>
    </oc>
    <nc r="AD26"/>
  </rcc>
  <rcc rId="6121" sId="3" numFmtId="4">
    <oc r="AE26">
      <v>0</v>
    </oc>
    <nc r="AE26"/>
  </rcc>
  <rcc rId="6122" sId="3" numFmtId="4">
    <oc r="AF26">
      <v>0</v>
    </oc>
    <nc r="AF26"/>
  </rcc>
  <rcc rId="6123" sId="3" numFmtId="4">
    <oc r="AG26">
      <v>0</v>
    </oc>
    <nc r="AG26"/>
  </rcc>
  <rcc rId="6124" sId="4">
    <oc r="C2" t="inlineStr">
      <is>
        <t xml:space="preserve">Отчет о ходе реализации муниципальной программы </t>
      </is>
    </oc>
    <nc r="C2"/>
  </rcc>
  <rcc rId="6125" sId="4">
    <oc r="C3" t="inlineStr">
      <is>
        <t xml:space="preserve"> "Культурное пространство города Когалыма" </t>
      </is>
    </oc>
    <nc r="C3"/>
  </rcc>
  <rcc rId="6126" sId="4">
    <oc r="AG3" t="inlineStr">
      <is>
        <t>тыс. рублей</t>
      </is>
    </oc>
    <nc r="AG3"/>
  </rcc>
  <rcc rId="6127" sId="4">
    <oc r="A4" t="inlineStr">
      <is>
        <t>№п/п</t>
      </is>
    </oc>
    <nc r="A4"/>
  </rcc>
  <rcc rId="6128" sId="4">
    <oc r="B4" t="inlineStr">
      <is>
        <t>Наименование направления (подпрограмм), структурных элементов</t>
      </is>
    </oc>
    <nc r="B4"/>
  </rcc>
  <rcc rId="6129" sId="4">
    <oc r="C4" t="inlineStr">
      <is>
        <t>Источники финансирования</t>
      </is>
    </oc>
    <nc r="C4"/>
  </rcc>
  <rcc rId="6130" sId="4">
    <oc r="D4" t="inlineStr">
      <is>
        <t>План на</t>
      </is>
    </oc>
    <nc r="D4"/>
  </rcc>
  <rcc rId="6131" sId="4">
    <oc r="E4" t="inlineStr">
      <is>
        <t>План на</t>
      </is>
    </oc>
    <nc r="E4"/>
  </rcc>
  <rcc rId="6132" sId="4">
    <oc r="F4" t="inlineStr">
      <is>
        <t xml:space="preserve">Профинансировано на </t>
      </is>
    </oc>
    <nc r="F4"/>
  </rcc>
  <rcc rId="6133" sId="4">
    <oc r="G4" t="inlineStr">
      <is>
        <t xml:space="preserve">Кассовый расход на </t>
      </is>
    </oc>
    <nc r="G4"/>
  </rcc>
  <rcc rId="6134" sId="4">
    <oc r="H4" t="inlineStr">
      <is>
        <t>Исполнение, %</t>
      </is>
    </oc>
    <nc r="H4"/>
  </rcc>
  <rcc rId="6135" sId="4">
    <oc r="J4" t="inlineStr">
      <is>
        <t>январь</t>
      </is>
    </oc>
    <nc r="J4"/>
  </rcc>
  <rcc rId="6136" sId="4">
    <oc r="L4" t="inlineStr">
      <is>
        <t>февраль</t>
      </is>
    </oc>
    <nc r="L4"/>
  </rcc>
  <rcc rId="6137" sId="4">
    <oc r="N4" t="inlineStr">
      <is>
        <t>март</t>
      </is>
    </oc>
    <nc r="N4"/>
  </rcc>
  <rcc rId="6138" sId="4">
    <oc r="P4" t="inlineStr">
      <is>
        <t>апрель</t>
      </is>
    </oc>
    <nc r="P4"/>
  </rcc>
  <rcc rId="6139" sId="4">
    <oc r="R4" t="inlineStr">
      <is>
        <t>май</t>
      </is>
    </oc>
    <nc r="R4"/>
  </rcc>
  <rcc rId="6140" sId="4">
    <oc r="T4" t="inlineStr">
      <is>
        <t>июнь</t>
      </is>
    </oc>
    <nc r="T4"/>
  </rcc>
  <rcc rId="6141" sId="4">
    <oc r="V4" t="inlineStr">
      <is>
        <t>июль</t>
      </is>
    </oc>
    <nc r="V4"/>
  </rcc>
  <rcc rId="6142" sId="4">
    <oc r="X4" t="inlineStr">
      <is>
        <t>август</t>
      </is>
    </oc>
    <nc r="X4"/>
  </rcc>
  <rcc rId="6143" sId="4">
    <oc r="Z4" t="inlineStr">
      <is>
        <t>сентябрь</t>
      </is>
    </oc>
    <nc r="Z4"/>
  </rcc>
  <rcc rId="6144" sId="4">
    <oc r="AB4" t="inlineStr">
      <is>
        <t>октябрь</t>
      </is>
    </oc>
    <nc r="AB4"/>
  </rcc>
  <rcc rId="6145" sId="4">
    <oc r="AD4" t="inlineStr">
      <is>
        <t>ноябрь</t>
      </is>
    </oc>
    <nc r="AD4"/>
  </rcc>
  <rcc rId="6146" sId="4">
    <oc r="AF4" t="inlineStr">
      <is>
        <t>декабрь</t>
      </is>
    </oc>
    <nc r="AF4"/>
  </rcc>
  <rcc rId="6147" sId="4">
    <oc r="AH4" t="inlineStr">
      <is>
        <t>Результаты реализации и причины отклонений факта от плана</t>
      </is>
    </oc>
    <nc r="AH4"/>
  </rcc>
  <rcc rId="6148" sId="4">
    <oc r="D6">
      <v>2025</v>
    </oc>
    <nc r="D6"/>
  </rcc>
  <rcc rId="6149" sId="4" numFmtId="19">
    <oc r="E6">
      <v>45748</v>
    </oc>
    <nc r="E6"/>
  </rcc>
  <rcc rId="6150" sId="4" numFmtId="19">
    <oc r="F6">
      <v>45748</v>
    </oc>
    <nc r="F6"/>
  </rcc>
  <rcc rId="6151" sId="4" numFmtId="19">
    <oc r="G6">
      <v>45748</v>
    </oc>
    <nc r="G6"/>
  </rcc>
  <rcc rId="6152" sId="4">
    <oc r="H6" t="inlineStr">
      <is>
        <t>к плану на год</t>
      </is>
    </oc>
    <nc r="H6"/>
  </rcc>
  <rcc rId="6153" sId="4">
    <oc r="I6" t="inlineStr">
      <is>
        <t>к плану на отчетную дату</t>
      </is>
    </oc>
    <nc r="I6"/>
  </rcc>
  <rcc rId="6154" sId="4">
    <oc r="J6" t="inlineStr">
      <is>
        <t xml:space="preserve">план </t>
      </is>
    </oc>
    <nc r="J6"/>
  </rcc>
  <rcc rId="6155" sId="4">
    <oc r="K6" t="inlineStr">
      <is>
        <t>кассовый расход</t>
      </is>
    </oc>
    <nc r="K6"/>
  </rcc>
  <rcc rId="6156" sId="4">
    <oc r="L6" t="inlineStr">
      <is>
        <t xml:space="preserve">план </t>
      </is>
    </oc>
    <nc r="L6"/>
  </rcc>
  <rcc rId="6157" sId="4">
    <oc r="M6" t="inlineStr">
      <is>
        <t>кассовый расход</t>
      </is>
    </oc>
    <nc r="M6"/>
  </rcc>
  <rcc rId="6158" sId="4">
    <oc r="N6" t="inlineStr">
      <is>
        <t xml:space="preserve">план </t>
      </is>
    </oc>
    <nc r="N6"/>
  </rcc>
  <rcc rId="6159" sId="4">
    <oc r="O6" t="inlineStr">
      <is>
        <t>кассовый расход</t>
      </is>
    </oc>
    <nc r="O6"/>
  </rcc>
  <rcc rId="6160" sId="4">
    <oc r="P6" t="inlineStr">
      <is>
        <t xml:space="preserve">план </t>
      </is>
    </oc>
    <nc r="P6"/>
  </rcc>
  <rcc rId="6161" sId="4">
    <oc r="Q6" t="inlineStr">
      <is>
        <t>кассовый расход</t>
      </is>
    </oc>
    <nc r="Q6"/>
  </rcc>
  <rcc rId="6162" sId="4">
    <oc r="R6" t="inlineStr">
      <is>
        <t xml:space="preserve">план </t>
      </is>
    </oc>
    <nc r="R6"/>
  </rcc>
  <rcc rId="6163" sId="4">
    <oc r="S6" t="inlineStr">
      <is>
        <t>кассовый расход</t>
      </is>
    </oc>
    <nc r="S6"/>
  </rcc>
  <rcc rId="6164" sId="4">
    <oc r="T6" t="inlineStr">
      <is>
        <t xml:space="preserve">план </t>
      </is>
    </oc>
    <nc r="T6"/>
  </rcc>
  <rcc rId="6165" sId="4">
    <oc r="U6" t="inlineStr">
      <is>
        <t>кассовый расход</t>
      </is>
    </oc>
    <nc r="U6"/>
  </rcc>
  <rcc rId="6166" sId="4">
    <oc r="V6" t="inlineStr">
      <is>
        <t xml:space="preserve">план </t>
      </is>
    </oc>
    <nc r="V6"/>
  </rcc>
  <rcc rId="6167" sId="4">
    <oc r="W6" t="inlineStr">
      <is>
        <t>кассовый расход</t>
      </is>
    </oc>
    <nc r="W6"/>
  </rcc>
  <rcc rId="6168" sId="4">
    <oc r="X6" t="inlineStr">
      <is>
        <t xml:space="preserve">план </t>
      </is>
    </oc>
    <nc r="X6"/>
  </rcc>
  <rcc rId="6169" sId="4">
    <oc r="Y6" t="inlineStr">
      <is>
        <t>кассовый расход</t>
      </is>
    </oc>
    <nc r="Y6"/>
  </rcc>
  <rcc rId="6170" sId="4">
    <oc r="Z6" t="inlineStr">
      <is>
        <t xml:space="preserve">план </t>
      </is>
    </oc>
    <nc r="Z6"/>
  </rcc>
  <rcc rId="6171" sId="4">
    <oc r="AA6" t="inlineStr">
      <is>
        <t>кассовый расход</t>
      </is>
    </oc>
    <nc r="AA6"/>
  </rcc>
  <rcc rId="6172" sId="4">
    <oc r="AB6" t="inlineStr">
      <is>
        <t xml:space="preserve">план </t>
      </is>
    </oc>
    <nc r="AB6"/>
  </rcc>
  <rcc rId="6173" sId="4">
    <oc r="AC6" t="inlineStr">
      <is>
        <t>кассовый расход</t>
      </is>
    </oc>
    <nc r="AC6"/>
  </rcc>
  <rcc rId="6174" sId="4">
    <oc r="AD6" t="inlineStr">
      <is>
        <t xml:space="preserve">план </t>
      </is>
    </oc>
    <nc r="AD6"/>
  </rcc>
  <rcc rId="6175" sId="4">
    <oc r="AE6" t="inlineStr">
      <is>
        <t>кассовый расход</t>
      </is>
    </oc>
    <nc r="AE6"/>
  </rcc>
  <rcc rId="6176" sId="4">
    <oc r="AF6" t="inlineStr">
      <is>
        <t xml:space="preserve">план </t>
      </is>
    </oc>
    <nc r="AF6"/>
  </rcc>
  <rcc rId="6177" sId="4">
    <oc r="AG6" t="inlineStr">
      <is>
        <t>кассовый расход</t>
      </is>
    </oc>
    <nc r="AG6"/>
  </rcc>
  <rcc rId="6178" sId="4" numFmtId="4">
    <oc r="A7">
      <v>1</v>
    </oc>
    <nc r="A7"/>
  </rcc>
  <rcc rId="6179" sId="4" numFmtId="4">
    <oc r="B7">
      <v>2</v>
    </oc>
    <nc r="B7"/>
  </rcc>
  <rcc rId="6180" sId="4" numFmtId="4">
    <oc r="C7">
      <v>3</v>
    </oc>
    <nc r="C7"/>
  </rcc>
  <rcc rId="6181" sId="4" numFmtId="4">
    <oc r="D7">
      <v>4</v>
    </oc>
    <nc r="D7"/>
  </rcc>
  <rcc rId="6182" sId="4" numFmtId="4">
    <oc r="E7">
      <v>5</v>
    </oc>
    <nc r="E7"/>
  </rcc>
  <rcc rId="6183" sId="4" numFmtId="4">
    <oc r="F7">
      <v>6</v>
    </oc>
    <nc r="F7"/>
  </rcc>
  <rcc rId="6184" sId="4" numFmtId="4">
    <oc r="G7">
      <v>7</v>
    </oc>
    <nc r="G7"/>
  </rcc>
  <rcc rId="6185" sId="4" numFmtId="4">
    <oc r="H7">
      <v>8</v>
    </oc>
    <nc r="H7"/>
  </rcc>
  <rcc rId="6186" sId="4" numFmtId="4">
    <oc r="I7">
      <v>9</v>
    </oc>
    <nc r="I7"/>
  </rcc>
  <rcc rId="6187" sId="4" numFmtId="4">
    <oc r="J7">
      <v>10</v>
    </oc>
    <nc r="J7"/>
  </rcc>
  <rcc rId="6188" sId="4" numFmtId="4">
    <oc r="K7">
      <v>11</v>
    </oc>
    <nc r="K7"/>
  </rcc>
  <rcc rId="6189" sId="4" numFmtId="4">
    <oc r="L7">
      <v>12</v>
    </oc>
    <nc r="L7"/>
  </rcc>
  <rcc rId="6190" sId="4" numFmtId="4">
    <oc r="M7">
      <v>13</v>
    </oc>
    <nc r="M7"/>
  </rcc>
  <rcc rId="6191" sId="4" numFmtId="4">
    <oc r="N7">
      <v>14</v>
    </oc>
    <nc r="N7"/>
  </rcc>
  <rcc rId="6192" sId="4" numFmtId="4">
    <oc r="O7">
      <v>15</v>
    </oc>
    <nc r="O7"/>
  </rcc>
  <rcc rId="6193" sId="4" numFmtId="4">
    <oc r="P7">
      <v>16</v>
    </oc>
    <nc r="P7"/>
  </rcc>
  <rcc rId="6194" sId="4" numFmtId="4">
    <oc r="Q7">
      <v>17</v>
    </oc>
    <nc r="Q7"/>
  </rcc>
  <rcc rId="6195" sId="4" numFmtId="4">
    <oc r="R7">
      <v>18</v>
    </oc>
    <nc r="R7"/>
  </rcc>
  <rcc rId="6196" sId="4" numFmtId="4">
    <oc r="S7">
      <v>19</v>
    </oc>
    <nc r="S7"/>
  </rcc>
  <rcc rId="6197" sId="4" numFmtId="4">
    <oc r="T7">
      <v>20</v>
    </oc>
    <nc r="T7"/>
  </rcc>
  <rcc rId="6198" sId="4" numFmtId="4">
    <oc r="U7">
      <v>21</v>
    </oc>
    <nc r="U7"/>
  </rcc>
  <rcc rId="6199" sId="4" numFmtId="4">
    <oc r="V7">
      <v>22</v>
    </oc>
    <nc r="V7"/>
  </rcc>
  <rcc rId="6200" sId="4" numFmtId="4">
    <oc r="W7">
      <v>23</v>
    </oc>
    <nc r="W7"/>
  </rcc>
  <rcc rId="6201" sId="4" numFmtId="4">
    <oc r="X7">
      <v>24</v>
    </oc>
    <nc r="X7"/>
  </rcc>
  <rcc rId="6202" sId="4" numFmtId="4">
    <oc r="Y7">
      <v>25</v>
    </oc>
    <nc r="Y7"/>
  </rcc>
  <rcc rId="6203" sId="4" numFmtId="4">
    <oc r="Z7">
      <v>26</v>
    </oc>
    <nc r="Z7"/>
  </rcc>
  <rcc rId="6204" sId="4" numFmtId="4">
    <oc r="AA7">
      <v>27</v>
    </oc>
    <nc r="AA7"/>
  </rcc>
  <rcc rId="6205" sId="4" numFmtId="4">
    <oc r="AB7">
      <v>28</v>
    </oc>
    <nc r="AB7"/>
  </rcc>
  <rcc rId="6206" sId="4" numFmtId="4">
    <oc r="AC7">
      <v>29</v>
    </oc>
    <nc r="AC7"/>
  </rcc>
  <rcc rId="6207" sId="4" numFmtId="4">
    <oc r="AD7">
      <v>30</v>
    </oc>
    <nc r="AD7"/>
  </rcc>
  <rcc rId="6208" sId="4" numFmtId="4">
    <oc r="AE7">
      <v>31</v>
    </oc>
    <nc r="AE7"/>
  </rcc>
  <rcc rId="6209" sId="4" numFmtId="4">
    <oc r="AF7">
      <v>32</v>
    </oc>
    <nc r="AF7"/>
  </rcc>
  <rcc rId="6210" sId="4" numFmtId="4">
    <oc r="AG7">
      <v>33</v>
    </oc>
    <nc r="AG7"/>
  </rcc>
  <rcc rId="6211" sId="4" numFmtId="4">
    <oc r="AH7">
      <v>34</v>
    </oc>
    <nc r="AH7"/>
  </rcc>
  <rcc rId="6212" sId="4">
    <oc r="B8" t="inlineStr">
      <is>
        <t>Всего по муниципальной программе</t>
      </is>
    </oc>
    <nc r="B8"/>
  </rcc>
  <rcc rId="6213" sId="4">
    <oc r="C8" t="inlineStr">
      <is>
        <t>Всего</t>
      </is>
    </oc>
    <nc r="C8"/>
  </rcc>
  <rcc rId="6214" sId="4">
    <oc r="D8">
      <f>D9+D10+D12+D11</f>
    </oc>
    <nc r="D8"/>
  </rcc>
  <rcc rId="6215" sId="4">
    <oc r="E8">
      <f>E9+E10+E12+E11</f>
    </oc>
    <nc r="E8"/>
  </rcc>
  <rcc rId="6216" sId="4">
    <oc r="F8">
      <f>F9+F10+F12+F11</f>
    </oc>
    <nc r="F8"/>
  </rcc>
  <rcc rId="6217" sId="4">
    <oc r="G8">
      <f>G9+G10+G12+G11</f>
    </oc>
    <nc r="G8"/>
  </rcc>
  <rcc rId="6218" sId="4">
    <oc r="H8">
      <f>IFERROR(G8/D8*100,0)</f>
    </oc>
    <nc r="H8"/>
  </rcc>
  <rcc rId="6219" sId="4">
    <oc r="I8">
      <f>IFERROR(G8/E8*100,0)</f>
    </oc>
    <nc r="I8"/>
  </rcc>
  <rcc rId="6220" sId="4">
    <oc r="J8">
      <f>J9+J10+J12+J11</f>
    </oc>
    <nc r="J8"/>
  </rcc>
  <rcc rId="6221" sId="4">
    <oc r="K8">
      <f>K9+K10+K12+K11</f>
    </oc>
    <nc r="K8"/>
  </rcc>
  <rcc rId="6222" sId="4">
    <oc r="L8">
      <f>L9+L10+L12+L11</f>
    </oc>
    <nc r="L8"/>
  </rcc>
  <rcc rId="6223" sId="4">
    <oc r="M8">
      <f>M9+M10+M12+M11</f>
    </oc>
    <nc r="M8"/>
  </rcc>
  <rcc rId="6224" sId="4">
    <oc r="N8">
      <f>N9+N10+N12+N11</f>
    </oc>
    <nc r="N8"/>
  </rcc>
  <rcc rId="6225" sId="4">
    <oc r="O8">
      <f>O9+O10+O12+O11</f>
    </oc>
    <nc r="O8"/>
  </rcc>
  <rcc rId="6226" sId="4">
    <oc r="P8">
      <f>P9+P10+P12+P11</f>
    </oc>
    <nc r="P8"/>
  </rcc>
  <rcc rId="6227" sId="4">
    <oc r="Q8">
      <f>Q9+Q10+Q12+Q11</f>
    </oc>
    <nc r="Q8"/>
  </rcc>
  <rcc rId="6228" sId="4">
    <oc r="R8">
      <f>R9+R10+R12+R11</f>
    </oc>
    <nc r="R8"/>
  </rcc>
  <rcc rId="6229" sId="4">
    <oc r="S8">
      <f>S9+S10+S12+S11</f>
    </oc>
    <nc r="S8"/>
  </rcc>
  <rcc rId="6230" sId="4">
    <oc r="T8">
      <f>T9+T10+T12+T11</f>
    </oc>
    <nc r="T8"/>
  </rcc>
  <rcc rId="6231" sId="4">
    <oc r="U8">
      <f>U9+U10+U12+U11</f>
    </oc>
    <nc r="U8"/>
  </rcc>
  <rcc rId="6232" sId="4">
    <oc r="V8">
      <f>V9+V10+V12+V11</f>
    </oc>
    <nc r="V8"/>
  </rcc>
  <rcc rId="6233" sId="4">
    <oc r="W8">
      <f>W9+W10+W12+W11</f>
    </oc>
    <nc r="W8"/>
  </rcc>
  <rcc rId="6234" sId="4">
    <oc r="X8">
      <f>X9+X10+X12+X11</f>
    </oc>
    <nc r="X8"/>
  </rcc>
  <rcc rId="6235" sId="4">
    <oc r="Y8">
      <f>Y9+Y10+Y12+Y11</f>
    </oc>
    <nc r="Y8"/>
  </rcc>
  <rcc rId="6236" sId="4">
    <oc r="Z8">
      <f>Z9+Z10+Z12+Z11</f>
    </oc>
    <nc r="Z8"/>
  </rcc>
  <rcc rId="6237" sId="4">
    <oc r="AA8">
      <f>AA9+AA10+AA12+AA11</f>
    </oc>
    <nc r="AA8"/>
  </rcc>
  <rcc rId="6238" sId="4">
    <oc r="AB8">
      <f>AB9+AB10+AB12+AB11</f>
    </oc>
    <nc r="AB8"/>
  </rcc>
  <rcc rId="6239" sId="4">
    <oc r="AC8">
      <f>AC9+AC10+AC12+AC11</f>
    </oc>
    <nc r="AC8"/>
  </rcc>
  <rcc rId="6240" sId="4">
    <oc r="AD8">
      <f>AD9+AD10+AD12+AD11</f>
    </oc>
    <nc r="AD8"/>
  </rcc>
  <rcc rId="6241" sId="4">
    <oc r="AE8">
      <f>AE9+AE10+AE12+AE11</f>
    </oc>
    <nc r="AE8"/>
  </rcc>
  <rcc rId="6242" sId="4">
    <oc r="AF8">
      <f>AF9+AF10+AF12+AF11</f>
    </oc>
    <nc r="AF8"/>
  </rcc>
  <rcc rId="6243" sId="4">
    <oc r="AG8">
      <f>AG9+AG10+AG12+AG11</f>
    </oc>
    <nc r="AG8"/>
  </rcc>
  <rcc rId="6244" sId="4">
    <oc r="C9" t="inlineStr">
      <is>
        <t>федеральный бюджет</t>
      </is>
    </oc>
    <nc r="C9"/>
  </rcc>
  <rcc rId="6245" sId="4">
    <oc r="D9">
      <f>J9+L9+N9+P9+R9+T9+V9+X9+Z9+AB9+AD9+AF9</f>
    </oc>
    <nc r="D9"/>
  </rcc>
  <rcc rId="6246" sId="4">
    <oc r="E9">
      <f>J9</f>
    </oc>
    <nc r="E9"/>
  </rcc>
  <rcc rId="6247" sId="4">
    <oc r="F9">
      <f>G9</f>
    </oc>
    <nc r="F9"/>
  </rcc>
  <rcc rId="6248" sId="4">
    <oc r="G9">
      <f>K9+M9+O9+Q9+S9+U9+W9+Y9+AA9+AC9+AE9+AG9</f>
    </oc>
    <nc r="G9"/>
  </rcc>
  <rcc rId="6249" sId="4">
    <oc r="H9">
      <f>IFERROR(G9/D9*100,0)</f>
    </oc>
    <nc r="H9"/>
  </rcc>
  <rcc rId="6250" sId="4">
    <oc r="I9">
      <f>IFERROR(G9/E9*100,0)</f>
    </oc>
    <nc r="I9"/>
  </rcc>
  <rcc rId="6251" sId="4">
    <oc r="J9">
      <f>J15+J31</f>
    </oc>
    <nc r="J9"/>
  </rcc>
  <rcc rId="6252" sId="4">
    <oc r="K9">
      <f>K15+K31</f>
    </oc>
    <nc r="K9"/>
  </rcc>
  <rcc rId="6253" sId="4">
    <oc r="L9">
      <f>L15+L31</f>
    </oc>
    <nc r="L9"/>
  </rcc>
  <rcc rId="6254" sId="4">
    <oc r="M9">
      <f>M15+M31</f>
    </oc>
    <nc r="M9"/>
  </rcc>
  <rcc rId="6255" sId="4">
    <oc r="N9">
      <f>N15+N31</f>
    </oc>
    <nc r="N9"/>
  </rcc>
  <rcc rId="6256" sId="4">
    <oc r="O9">
      <f>O15+O31</f>
    </oc>
    <nc r="O9"/>
  </rcc>
  <rcc rId="6257" sId="4">
    <oc r="P9">
      <f>P15+P31</f>
    </oc>
    <nc r="P9"/>
  </rcc>
  <rcc rId="6258" sId="4">
    <oc r="Q9">
      <f>Q15+Q31</f>
    </oc>
    <nc r="Q9"/>
  </rcc>
  <rcc rId="6259" sId="4">
    <oc r="R9">
      <f>R15+R31</f>
    </oc>
    <nc r="R9"/>
  </rcc>
  <rcc rId="6260" sId="4">
    <oc r="S9">
      <f>S15+S31</f>
    </oc>
    <nc r="S9"/>
  </rcc>
  <rcc rId="6261" sId="4">
    <oc r="T9">
      <f>T15+T31</f>
    </oc>
    <nc r="T9"/>
  </rcc>
  <rcc rId="6262" sId="4">
    <oc r="U9">
      <f>U15+U31</f>
    </oc>
    <nc r="U9"/>
  </rcc>
  <rcc rId="6263" sId="4">
    <oc r="V9">
      <f>V15+V31</f>
    </oc>
    <nc r="V9"/>
  </rcc>
  <rcc rId="6264" sId="4">
    <oc r="W9">
      <f>W15+W31</f>
    </oc>
    <nc r="W9"/>
  </rcc>
  <rcc rId="6265" sId="4">
    <oc r="X9">
      <f>X15+X31</f>
    </oc>
    <nc r="X9"/>
  </rcc>
  <rcc rId="6266" sId="4">
    <oc r="Y9">
      <f>Y15+Y31</f>
    </oc>
    <nc r="Y9"/>
  </rcc>
  <rcc rId="6267" sId="4">
    <oc r="Z9">
      <f>Z15+Z31</f>
    </oc>
    <nc r="Z9"/>
  </rcc>
  <rcc rId="6268" sId="4">
    <oc r="AA9">
      <f>AA15+AA31</f>
    </oc>
    <nc r="AA9"/>
  </rcc>
  <rcc rId="6269" sId="4">
    <oc r="AB9">
      <f>AB15+AB31</f>
    </oc>
    <nc r="AB9"/>
  </rcc>
  <rcc rId="6270" sId="4">
    <oc r="AC9">
      <f>AC15+AC31</f>
    </oc>
    <nc r="AC9"/>
  </rcc>
  <rcc rId="6271" sId="4">
    <oc r="AD9">
      <f>AD15+AD31</f>
    </oc>
    <nc r="AD9"/>
  </rcc>
  <rcc rId="6272" sId="4">
    <oc r="AE9">
      <f>AE15+AE31</f>
    </oc>
    <nc r="AE9"/>
  </rcc>
  <rcc rId="6273" sId="4">
    <oc r="AF9">
      <f>AF15+AF31</f>
    </oc>
    <nc r="AF9"/>
  </rcc>
  <rcc rId="6274" sId="4">
    <oc r="AG9">
      <f>AG15+AG31</f>
    </oc>
    <nc r="AG9"/>
  </rcc>
  <rcc rId="6275" sId="4">
    <oc r="C10" t="inlineStr">
      <is>
        <t>бюджет автономного округа</t>
      </is>
    </oc>
    <nc r="C10"/>
  </rcc>
  <rcc rId="6276" sId="4">
    <oc r="D10">
      <f>J10+L10+N10+P10+R10+T10+V10+X10+Z10+AB10+AD10+AF10</f>
    </oc>
    <nc r="D10"/>
  </rcc>
  <rcc rId="6277" sId="4">
    <oc r="E10">
      <f>J10</f>
    </oc>
    <nc r="E10"/>
  </rcc>
  <rcc rId="6278" sId="4">
    <oc r="F10">
      <f>G10</f>
    </oc>
    <nc r="F10"/>
  </rcc>
  <rcc rId="6279" sId="4">
    <oc r="G10">
      <f>K10+M10+O10+Q10+S10+U10+W10+Y10+AA10+AC10+AE10+AG10</f>
    </oc>
    <nc r="G10"/>
  </rcc>
  <rcc rId="6280" sId="4">
    <oc r="H10">
      <f>IFERROR(G10/D10*100,0)</f>
    </oc>
    <nc r="H10"/>
  </rcc>
  <rcc rId="6281" sId="4">
    <oc r="I10">
      <f>IFERROR(G10/E10*100,0)</f>
    </oc>
    <nc r="I10"/>
  </rcc>
  <rcc rId="6282" sId="4">
    <oc r="J10">
      <f>J16+J32+J84</f>
    </oc>
    <nc r="J10"/>
  </rcc>
  <rcc rId="6283" sId="4">
    <oc r="K10">
      <f>K16+K32+K84</f>
    </oc>
    <nc r="K10"/>
  </rcc>
  <rcc rId="6284" sId="4">
    <oc r="L10">
      <f>L16+L32+L84</f>
    </oc>
    <nc r="L10"/>
  </rcc>
  <rcc rId="6285" sId="4">
    <oc r="M10">
      <f>M16+M32+M84</f>
    </oc>
    <nc r="M10"/>
  </rcc>
  <rcc rId="6286" sId="4">
    <oc r="N10">
      <f>N16+N32+N84</f>
    </oc>
    <nc r="N10"/>
  </rcc>
  <rcc rId="6287" sId="4">
    <oc r="O10">
      <f>O16+O32+O84</f>
    </oc>
    <nc r="O10"/>
  </rcc>
  <rcc rId="6288" sId="4">
    <oc r="P10">
      <f>P16+P32+P84</f>
    </oc>
    <nc r="P10"/>
  </rcc>
  <rcc rId="6289" sId="4">
    <oc r="Q10">
      <f>Q16+Q32+Q84</f>
    </oc>
    <nc r="Q10"/>
  </rcc>
  <rcc rId="6290" sId="4">
    <oc r="R10">
      <f>R16+R32+R84</f>
    </oc>
    <nc r="R10"/>
  </rcc>
  <rcc rId="6291" sId="4">
    <oc r="S10">
      <f>S16+S32+S84</f>
    </oc>
    <nc r="S10"/>
  </rcc>
  <rcc rId="6292" sId="4">
    <oc r="T10">
      <f>T16+T32+T84</f>
    </oc>
    <nc r="T10"/>
  </rcc>
  <rcc rId="6293" sId="4">
    <oc r="U10">
      <f>U16+U32+U84</f>
    </oc>
    <nc r="U10"/>
  </rcc>
  <rcc rId="6294" sId="4">
    <oc r="V10">
      <f>V16+V32+V84</f>
    </oc>
    <nc r="V10"/>
  </rcc>
  <rcc rId="6295" sId="4">
    <oc r="W10">
      <f>W16+W32+W84</f>
    </oc>
    <nc r="W10"/>
  </rcc>
  <rcc rId="6296" sId="4">
    <oc r="X10">
      <f>X16+X32+X84</f>
    </oc>
    <nc r="X10"/>
  </rcc>
  <rcc rId="6297" sId="4">
    <oc r="Y10">
      <f>Y16+Y32+Y84</f>
    </oc>
    <nc r="Y10"/>
  </rcc>
  <rcc rId="6298" sId="4">
    <oc r="Z10">
      <f>Z16+Z32+Z84</f>
    </oc>
    <nc r="Z10"/>
  </rcc>
  <rcc rId="6299" sId="4">
    <oc r="AA10">
      <f>AA16+AA32+AA84</f>
    </oc>
    <nc r="AA10"/>
  </rcc>
  <rcc rId="6300" sId="4">
    <oc r="AB10">
      <f>AB16+AB32+AB84</f>
    </oc>
    <nc r="AB10"/>
  </rcc>
  <rcc rId="6301" sId="4">
    <oc r="AC10">
      <f>AC16+AC32+AC84</f>
    </oc>
    <nc r="AC10"/>
  </rcc>
  <rcc rId="6302" sId="4">
    <oc r="AD10">
      <f>AD16+AD32+AD84</f>
    </oc>
    <nc r="AD10"/>
  </rcc>
  <rcc rId="6303" sId="4">
    <oc r="AE10">
      <f>AE16+AE32+AE84</f>
    </oc>
    <nc r="AE10"/>
  </rcc>
  <rcc rId="6304" sId="4">
    <oc r="AF10">
      <f>AF16+AF32+AF84</f>
    </oc>
    <nc r="AF10"/>
  </rcc>
  <rcc rId="6305" sId="4">
    <oc r="AG10">
      <f>AG16+AG32+AG84</f>
    </oc>
    <nc r="AG10"/>
  </rcc>
  <rcc rId="6306" sId="4">
    <oc r="C11" t="inlineStr">
      <is>
        <t>бюджет города Когалыма</t>
      </is>
    </oc>
    <nc r="C11"/>
  </rcc>
  <rcc rId="6307" sId="4">
    <oc r="D11">
      <f>J11+L11+N11+P11+R11+T11+V11+X11+Z11+AB11+AD11+AF11</f>
    </oc>
    <nc r="D11"/>
  </rcc>
  <rcc rId="6308" sId="4">
    <oc r="E11">
      <f>J11</f>
    </oc>
    <nc r="E11"/>
  </rcc>
  <rcc rId="6309" sId="4">
    <oc r="F11">
      <f>G11</f>
    </oc>
    <nc r="F11"/>
  </rcc>
  <rcc rId="6310" sId="4">
    <oc r="G11">
      <f>K11+M11+O11+Q11+S11+U11+W11+Y11+AA11+AC11+AE11+AG11</f>
    </oc>
    <nc r="G11"/>
  </rcc>
  <rcc rId="6311" sId="4">
    <oc r="H11">
      <f>IFERROR(G11/D11*100,0)</f>
    </oc>
    <nc r="H11"/>
  </rcc>
  <rcc rId="6312" sId="4">
    <oc r="I11">
      <f>IFERROR(G11/E11*100,0)</f>
    </oc>
    <nc r="I11"/>
  </rcc>
  <rcc rId="6313" sId="4">
    <oc r="J11">
      <f>J17+J33+J35+J78+J81+J85+J96</f>
    </oc>
    <nc r="J11"/>
  </rcc>
  <rcc rId="6314" sId="4">
    <oc r="K11">
      <f>K17+K33+K35+K78+K81+K85+K96</f>
    </oc>
    <nc r="K11"/>
  </rcc>
  <rcc rId="6315" sId="4">
    <oc r="L11">
      <f>L17+L33+L35+L78+L81+L85+L96</f>
    </oc>
    <nc r="L11"/>
  </rcc>
  <rcc rId="6316" sId="4">
    <oc r="M11">
      <f>M17+M33+M35+M78+M81+M85+M96</f>
    </oc>
    <nc r="M11"/>
  </rcc>
  <rcc rId="6317" sId="4">
    <oc r="N11">
      <f>N17+N33+N35+N78+N81+N85+N96</f>
    </oc>
    <nc r="N11"/>
  </rcc>
  <rcc rId="6318" sId="4">
    <oc r="O11">
      <f>O17+O33+O35+O78+O81+O85+O96</f>
    </oc>
    <nc r="O11"/>
  </rcc>
  <rcc rId="6319" sId="4">
    <oc r="P11">
      <f>P17+P33+P35+P78+P81+P85+P96</f>
    </oc>
    <nc r="P11"/>
  </rcc>
  <rcc rId="6320" sId="4">
    <oc r="Q11">
      <f>Q17+Q33+Q35+Q78+Q81+Q85+Q96</f>
    </oc>
    <nc r="Q11"/>
  </rcc>
  <rcc rId="6321" sId="4">
    <oc r="R11">
      <f>R17+R33+R35+R78+R81+R85+R96</f>
    </oc>
    <nc r="R11"/>
  </rcc>
  <rcc rId="6322" sId="4">
    <oc r="S11">
      <f>S17+S33+S35+S78+S81+S85+S96</f>
    </oc>
    <nc r="S11"/>
  </rcc>
  <rcc rId="6323" sId="4">
    <oc r="T11">
      <f>T17+T33+T35+T78+T81+T85+T96</f>
    </oc>
    <nc r="T11"/>
  </rcc>
  <rcc rId="6324" sId="4">
    <oc r="U11">
      <f>U17+U33+U35+U78+U81+U85+U96</f>
    </oc>
    <nc r="U11"/>
  </rcc>
  <rcc rId="6325" sId="4">
    <oc r="V11">
      <f>V17+V33+V35+V78+V81+V85+V96</f>
    </oc>
    <nc r="V11"/>
  </rcc>
  <rcc rId="6326" sId="4">
    <oc r="W11">
      <f>W17+W33+W35+W78+W81+W85+W96</f>
    </oc>
    <nc r="W11"/>
  </rcc>
  <rcc rId="6327" sId="4">
    <oc r="X11">
      <f>X17+X33+X35+X78+X81+X85+X96</f>
    </oc>
    <nc r="X11"/>
  </rcc>
  <rcc rId="6328" sId="4">
    <oc r="Y11">
      <f>Y17+Y33+Y35+Y78+Y81+Y85+Y96</f>
    </oc>
    <nc r="Y11"/>
  </rcc>
  <rcc rId="6329" sId="4">
    <oc r="Z11">
      <f>Z17+Z33+Z35+Z78+Z81+Z85+Z96</f>
    </oc>
    <nc r="Z11"/>
  </rcc>
  <rcc rId="6330" sId="4">
    <oc r="AA11">
      <f>AA17+AA33+AA35+AA78+AA81+AA85+AA96</f>
    </oc>
    <nc r="AA11"/>
  </rcc>
  <rcc rId="6331" sId="4">
    <oc r="AB11">
      <f>AB17+AB33+AB35+AB78+AB81+AB85+AB96</f>
    </oc>
    <nc r="AB11"/>
  </rcc>
  <rcc rId="6332" sId="4">
    <oc r="AC11">
      <f>AC17+AC33+AC35+AC78+AC81+AC85+AC96</f>
    </oc>
    <nc r="AC11"/>
  </rcc>
  <rcc rId="6333" sId="4">
    <oc r="AD11">
      <f>AD17+AD33+AD35+AD78+AD81+AD85+AD96</f>
    </oc>
    <nc r="AD11"/>
  </rcc>
  <rcc rId="6334" sId="4">
    <oc r="AE11">
      <f>AE17+AE33+AE35+AE78+AE81+AE85+AE96</f>
    </oc>
    <nc r="AE11"/>
  </rcc>
  <rcc rId="6335" sId="4">
    <oc r="AF11">
      <f>AF17+AF33+AF35+AF78+AF81+AF85+AF96</f>
    </oc>
    <nc r="AF11"/>
  </rcc>
  <rcc rId="6336" sId="4">
    <oc r="AG11">
      <f>AG17+AG33+AG35+AG78+AG81+AG85+AG96</f>
    </oc>
    <nc r="AG11"/>
  </rcc>
  <rcc rId="6337" sId="4">
    <oc r="C12" t="inlineStr">
      <is>
        <t>внебюджетные источики</t>
      </is>
    </oc>
    <nc r="C12"/>
  </rcc>
  <rcc rId="6338" sId="4">
    <oc r="D12">
      <f>J12+L12+N12+P12+R12+T12+V12+X12+Z12+AB12+AD12+AF12</f>
    </oc>
    <nc r="D12"/>
  </rcc>
  <rcc rId="6339" sId="4">
    <oc r="E12">
      <f>J12</f>
    </oc>
    <nc r="E12"/>
  </rcc>
  <rcc rId="6340" sId="4">
    <oc r="F12">
      <f>G12</f>
    </oc>
    <nc r="F12"/>
  </rcc>
  <rcc rId="6341" sId="4">
    <oc r="G12">
      <f>K12+M12+O12+Q12+S12+U12+W12+Y12+AA12+AC12+AE12+AG12</f>
    </oc>
    <nc r="G12"/>
  </rcc>
  <rcc rId="6342" sId="4">
    <oc r="H12">
      <f>IFERROR(G12/D12*100,0)</f>
    </oc>
    <nc r="H12"/>
  </rcc>
  <rcc rId="6343" sId="4">
    <oc r="I12">
      <f>IFERROR(G12/E12*100,0)</f>
    </oc>
    <nc r="I12"/>
  </rcc>
  <rcc rId="6344" sId="4">
    <oc r="J12">
      <f>J36+J79</f>
    </oc>
    <nc r="J12"/>
  </rcc>
  <rcc rId="6345" sId="4">
    <oc r="K12">
      <f>K36+K79</f>
    </oc>
    <nc r="K12"/>
  </rcc>
  <rcc rId="6346" sId="4">
    <oc r="L12">
      <f>L36+L79</f>
    </oc>
    <nc r="L12"/>
  </rcc>
  <rcc rId="6347" sId="4">
    <oc r="M12">
      <f>M36+M79</f>
    </oc>
    <nc r="M12"/>
  </rcc>
  <rcc rId="6348" sId="4">
    <oc r="N12">
      <f>N36+N79</f>
    </oc>
    <nc r="N12"/>
  </rcc>
  <rcc rId="6349" sId="4">
    <oc r="O12">
      <f>O36+O79</f>
    </oc>
    <nc r="O12"/>
  </rcc>
  <rcc rId="6350" sId="4">
    <oc r="P12">
      <f>P36+P79</f>
    </oc>
    <nc r="P12"/>
  </rcc>
  <rcc rId="6351" sId="4">
    <oc r="Q12">
      <f>Q36+Q79</f>
    </oc>
    <nc r="Q12"/>
  </rcc>
  <rcc rId="6352" sId="4">
    <oc r="R12">
      <f>R36+R79</f>
    </oc>
    <nc r="R12"/>
  </rcc>
  <rcc rId="6353" sId="4">
    <oc r="S12">
      <f>S36+S79</f>
    </oc>
    <nc r="S12"/>
  </rcc>
  <rcc rId="6354" sId="4">
    <oc r="T12">
      <f>T36+T79</f>
    </oc>
    <nc r="T12"/>
  </rcc>
  <rcc rId="6355" sId="4">
    <oc r="U12">
      <f>U36+U79</f>
    </oc>
    <nc r="U12"/>
  </rcc>
  <rcc rId="6356" sId="4">
    <oc r="V12">
      <f>V36+V79</f>
    </oc>
    <nc r="V12"/>
  </rcc>
  <rcc rId="6357" sId="4">
    <oc r="W12">
      <f>W36+W79</f>
    </oc>
    <nc r="W12"/>
  </rcc>
  <rcc rId="6358" sId="4">
    <oc r="X12">
      <f>X36+X79</f>
    </oc>
    <nc r="X12"/>
  </rcc>
  <rcc rId="6359" sId="4">
    <oc r="Y12">
      <f>Y36+Y79</f>
    </oc>
    <nc r="Y12"/>
  </rcc>
  <rcc rId="6360" sId="4">
    <oc r="Z12">
      <f>Z36+Z79</f>
    </oc>
    <nc r="Z12"/>
  </rcc>
  <rcc rId="6361" sId="4">
    <oc r="AA12">
      <f>AA36+AA79</f>
    </oc>
    <nc r="AA12"/>
  </rcc>
  <rcc rId="6362" sId="4">
    <oc r="AB12">
      <f>AB36+AB79</f>
    </oc>
    <nc r="AB12"/>
  </rcc>
  <rcc rId="6363" sId="4">
    <oc r="AC12">
      <f>AC36+AC79</f>
    </oc>
    <nc r="AC12"/>
  </rcc>
  <rcc rId="6364" sId="4">
    <oc r="AD12">
      <f>AD36+AD79</f>
    </oc>
    <nc r="AD12"/>
  </rcc>
  <rcc rId="6365" sId="4">
    <oc r="AE12">
      <f>AE36+AE79</f>
    </oc>
    <nc r="AE12"/>
  </rcc>
  <rcc rId="6366" sId="4">
    <oc r="AF12">
      <f>AF36+AF79</f>
    </oc>
    <nc r="AF12"/>
  </rcc>
  <rcc rId="6367" sId="4">
    <oc r="AG12">
      <f>AG36+AG79</f>
    </oc>
    <nc r="AG12"/>
  </rcc>
  <rcc rId="6368" sId="4">
    <oc r="B13" t="inlineStr">
      <is>
        <t>Направление 1. «Модернизация и развитие учреждений и организаций культуры»</t>
      </is>
    </oc>
    <nc r="B13"/>
  </rcc>
  <rcc rId="6369" sId="4">
    <oc r="A14" t="inlineStr">
      <is>
        <t>РП 1.1</t>
      </is>
    </oc>
    <nc r="A14"/>
  </rcc>
  <rcc rId="6370" sId="4">
    <oc r="B14" t="inlineStr">
      <is>
        <t>Региональный проект «Сохранение культурного и исторического наследия», в том числе:</t>
      </is>
    </oc>
    <nc r="B14"/>
  </rcc>
  <rcc rId="6371" sId="4">
    <oc r="C14" t="inlineStr">
      <is>
        <t>Всего</t>
      </is>
    </oc>
    <nc r="C14"/>
  </rcc>
  <rcc rId="6372" sId="4">
    <oc r="D14">
      <f>D16+D17+D15</f>
    </oc>
    <nc r="D14"/>
  </rcc>
  <rcc rId="6373" sId="4">
    <oc r="E14">
      <f>E16+E17+E15</f>
    </oc>
    <nc r="E14"/>
  </rcc>
  <rcc rId="6374" sId="4">
    <oc r="F14">
      <f>F16+F17+F15</f>
    </oc>
    <nc r="F14"/>
  </rcc>
  <rcc rId="6375" sId="4">
    <oc r="G14">
      <f>G16+G17+G15</f>
    </oc>
    <nc r="G14"/>
  </rcc>
  <rcc rId="6376" sId="4">
    <oc r="H14">
      <f>IFERROR(G14/D14*100,0)</f>
    </oc>
    <nc r="H14"/>
  </rcc>
  <rcc rId="6377" sId="4">
    <oc r="I14">
      <f>IFERROR(G14/E14*100,0)</f>
    </oc>
    <nc r="I14"/>
  </rcc>
  <rcc rId="6378" sId="4">
    <oc r="J14">
      <f>J16+J17+J15</f>
    </oc>
    <nc r="J14"/>
  </rcc>
  <rcc rId="6379" sId="4">
    <oc r="K14">
      <f>K16+K17+K15</f>
    </oc>
    <nc r="K14"/>
  </rcc>
  <rcc rId="6380" sId="4">
    <oc r="L14">
      <f>L16+L17+L15</f>
    </oc>
    <nc r="L14"/>
  </rcc>
  <rcc rId="6381" sId="4">
    <oc r="M14">
      <f>M16+M17+M15</f>
    </oc>
    <nc r="M14"/>
  </rcc>
  <rcc rId="6382" sId="4">
    <oc r="N14">
      <f>N16+N17+N15</f>
    </oc>
    <nc r="N14"/>
  </rcc>
  <rcc rId="6383" sId="4">
    <oc r="O14">
      <f>O16+O17+O15</f>
    </oc>
    <nc r="O14"/>
  </rcc>
  <rcc rId="6384" sId="4">
    <oc r="P14">
      <f>P16+P17+P15</f>
    </oc>
    <nc r="P14"/>
  </rcc>
  <rcc rId="6385" sId="4">
    <oc r="Q14">
      <f>Q16+Q17+Q15</f>
    </oc>
    <nc r="Q14"/>
  </rcc>
  <rcc rId="6386" sId="4">
    <oc r="R14">
      <f>R16+R17+R15</f>
    </oc>
    <nc r="R14"/>
  </rcc>
  <rcc rId="6387" sId="4">
    <oc r="S14">
      <f>S16+S17+S15</f>
    </oc>
    <nc r="S14"/>
  </rcc>
  <rcc rId="6388" sId="4">
    <oc r="T14">
      <f>T16+T17+T15</f>
    </oc>
    <nc r="T14"/>
  </rcc>
  <rcc rId="6389" sId="4">
    <oc r="U14">
      <f>U16+U17+U15</f>
    </oc>
    <nc r="U14"/>
  </rcc>
  <rcc rId="6390" sId="4">
    <oc r="V14">
      <f>V16+V17+V15</f>
    </oc>
    <nc r="V14"/>
  </rcc>
  <rcc rId="6391" sId="4">
    <oc r="W14">
      <f>W16+W17+W15</f>
    </oc>
    <nc r="W14"/>
  </rcc>
  <rcc rId="6392" sId="4">
    <oc r="X14">
      <f>X16+X17+X15</f>
    </oc>
    <nc r="X14"/>
  </rcc>
  <rcc rId="6393" sId="4">
    <oc r="Y14">
      <f>Y16+Y17+Y15</f>
    </oc>
    <nc r="Y14"/>
  </rcc>
  <rcc rId="6394" sId="4">
    <oc r="Z14">
      <f>Z16+Z17+Z15</f>
    </oc>
    <nc r="Z14"/>
  </rcc>
  <rcc rId="6395" sId="4">
    <oc r="AA14">
      <f>AA16+AA17+AA15</f>
    </oc>
    <nc r="AA14"/>
  </rcc>
  <rcc rId="6396" sId="4">
    <oc r="AB14">
      <f>AB16+AB17+AB15</f>
    </oc>
    <nc r="AB14"/>
  </rcc>
  <rcc rId="6397" sId="4">
    <oc r="AC14">
      <f>AC16+AC17+AC15</f>
    </oc>
    <nc r="AC14"/>
  </rcc>
  <rcc rId="6398" sId="4">
    <oc r="AD14">
      <f>AD16+AD17+AD15</f>
    </oc>
    <nc r="AD14"/>
  </rcc>
  <rcc rId="6399" sId="4">
    <oc r="AE14">
      <f>AE16+AE17+AE15</f>
    </oc>
    <nc r="AE14"/>
  </rcc>
  <rcc rId="6400" sId="4">
    <oc r="AF14">
      <f>AF16+AF17+AF15</f>
    </oc>
    <nc r="AF14"/>
  </rcc>
  <rcc rId="6401" sId="4">
    <oc r="AG14">
      <f>AG16+AG17+AG15</f>
    </oc>
    <nc r="AG14"/>
  </rcc>
  <rcc rId="6402" sId="4">
    <oc r="C15" t="inlineStr">
      <is>
        <t>федеральный бюджет</t>
      </is>
    </oc>
    <nc r="C15"/>
  </rcc>
  <rcc rId="6403" sId="4">
    <oc r="D15">
      <f>SUM(J15,L15,N15,P15,R15,T15,V15,X15,Z15,AB15,AD15,AF15)</f>
    </oc>
    <nc r="D15"/>
  </rcc>
  <rcc rId="6404" sId="4">
    <oc r="E15">
      <f>J15</f>
    </oc>
    <nc r="E15"/>
  </rcc>
  <rcc rId="6405" sId="4">
    <oc r="F15">
      <f>G15</f>
    </oc>
    <nc r="F15"/>
  </rcc>
  <rcc rId="6406" sId="4">
    <oc r="G15">
      <f>SUM(K15,M15,O15,Q15,S15,U15,W15,Y15,AA15,AC15,AE15,AG15)</f>
    </oc>
    <nc r="G15"/>
  </rcc>
  <rcc rId="6407" sId="4">
    <oc r="H15">
      <f>IFERROR(G15/D15*100,0)</f>
    </oc>
    <nc r="H15"/>
  </rcc>
  <rcc rId="6408" sId="4">
    <oc r="I15">
      <f>IFERROR(G15/E15*100,0)</f>
    </oc>
    <nc r="I15"/>
  </rcc>
  <rcc rId="6409" sId="4">
    <oc r="J15">
      <f>J19</f>
    </oc>
    <nc r="J15"/>
  </rcc>
  <rcc rId="6410" sId="4">
    <oc r="K15">
      <f>K19</f>
    </oc>
    <nc r="K15"/>
  </rcc>
  <rcc rId="6411" sId="4">
    <oc r="L15">
      <f>L19</f>
    </oc>
    <nc r="L15"/>
  </rcc>
  <rcc rId="6412" sId="4">
    <oc r="M15">
      <f>M19</f>
    </oc>
    <nc r="M15"/>
  </rcc>
  <rcc rId="6413" sId="4">
    <oc r="N15">
      <f>N19</f>
    </oc>
    <nc r="N15"/>
  </rcc>
  <rcc rId="6414" sId="4">
    <oc r="O15">
      <f>O19</f>
    </oc>
    <nc r="O15"/>
  </rcc>
  <rcc rId="6415" sId="4">
    <oc r="P15">
      <f>P19</f>
    </oc>
    <nc r="P15"/>
  </rcc>
  <rcc rId="6416" sId="4">
    <oc r="Q15">
      <f>Q19</f>
    </oc>
    <nc r="Q15"/>
  </rcc>
  <rcc rId="6417" sId="4">
    <oc r="R15">
      <f>R19</f>
    </oc>
    <nc r="R15"/>
  </rcc>
  <rcc rId="6418" sId="4">
    <oc r="S15">
      <f>S19</f>
    </oc>
    <nc r="S15"/>
  </rcc>
  <rcc rId="6419" sId="4">
    <oc r="T15">
      <f>T19</f>
    </oc>
    <nc r="T15"/>
  </rcc>
  <rcc rId="6420" sId="4">
    <oc r="U15">
      <f>U19</f>
    </oc>
    <nc r="U15"/>
  </rcc>
  <rcc rId="6421" sId="4">
    <oc r="V15">
      <f>V19</f>
    </oc>
    <nc r="V15"/>
  </rcc>
  <rcc rId="6422" sId="4">
    <oc r="W15">
      <f>W19</f>
    </oc>
    <nc r="W15"/>
  </rcc>
  <rcc rId="6423" sId="4">
    <oc r="X15">
      <f>X19</f>
    </oc>
    <nc r="X15"/>
  </rcc>
  <rcc rId="6424" sId="4">
    <oc r="Y15">
      <f>Y19</f>
    </oc>
    <nc r="Y15"/>
  </rcc>
  <rcc rId="6425" sId="4">
    <oc r="Z15">
      <f>Z19</f>
    </oc>
    <nc r="Z15"/>
  </rcc>
  <rcc rId="6426" sId="4">
    <oc r="AA15">
      <f>AA19</f>
    </oc>
    <nc r="AA15"/>
  </rcc>
  <rcc rId="6427" sId="4">
    <oc r="AB15">
      <f>AB19</f>
    </oc>
    <nc r="AB15"/>
  </rcc>
  <rcc rId="6428" sId="4">
    <oc r="AC15">
      <f>AC19</f>
    </oc>
    <nc r="AC15"/>
  </rcc>
  <rcc rId="6429" sId="4">
    <oc r="AD15">
      <f>AD19</f>
    </oc>
    <nc r="AD15"/>
  </rcc>
  <rcc rId="6430" sId="4">
    <oc r="AE15">
      <f>AE19</f>
    </oc>
    <nc r="AE15"/>
  </rcc>
  <rcc rId="6431" sId="4">
    <oc r="AF15">
      <f>AF19</f>
    </oc>
    <nc r="AF15"/>
  </rcc>
  <rcc rId="6432" sId="4">
    <oc r="AG15">
      <f>AG19</f>
    </oc>
    <nc r="AG15"/>
  </rcc>
  <rcc rId="6433" sId="4">
    <oc r="C16" t="inlineStr">
      <is>
        <t>бюджет автономного округа</t>
      </is>
    </oc>
    <nc r="C16"/>
  </rcc>
  <rcc rId="6434" sId="4">
    <oc r="D16">
      <f>SUM(J16,L16,N16,P16,R16,T16,V16,X16,Z16,AB16,AD16,AF16)</f>
    </oc>
    <nc r="D16"/>
  </rcc>
  <rcc rId="6435" sId="4">
    <oc r="E16">
      <f>J16</f>
    </oc>
    <nc r="E16"/>
  </rcc>
  <rcc rId="6436" sId="4">
    <oc r="F16">
      <f>G16</f>
    </oc>
    <nc r="F16"/>
  </rcc>
  <rcc rId="6437" sId="4">
    <oc r="G16">
      <f>SUM(K16,M16,O16,Q16,S16,U16,W16,Y16,AA16,AC16,AE16,AG16)</f>
    </oc>
    <nc r="G16"/>
  </rcc>
  <rcc rId="6438" sId="4">
    <oc r="H16">
      <f>IFERROR(G16/D16*100,0)</f>
    </oc>
    <nc r="H16"/>
  </rcc>
  <rcc rId="6439" sId="4">
    <oc r="I16">
      <f>IFERROR(G16/E16*100,0)</f>
    </oc>
    <nc r="I16"/>
  </rcc>
  <rcc rId="6440" sId="4">
    <oc r="J16">
      <f>J20+J24+J28</f>
    </oc>
    <nc r="J16"/>
  </rcc>
  <rcc rId="6441" sId="4">
    <oc r="K16">
      <f>K20+K24+K28</f>
    </oc>
    <nc r="K16"/>
  </rcc>
  <rcc rId="6442" sId="4">
    <oc r="L16">
      <f>L20+L24+L28</f>
    </oc>
    <nc r="L16"/>
  </rcc>
  <rcc rId="6443" sId="4">
    <oc r="M16">
      <f>M20+M24+M28</f>
    </oc>
    <nc r="M16"/>
  </rcc>
  <rcc rId="6444" sId="4">
    <oc r="N16">
      <f>N20+N24+N28</f>
    </oc>
    <nc r="N16"/>
  </rcc>
  <rcc rId="6445" sId="4">
    <oc r="O16">
      <f>O20+O24+O28</f>
    </oc>
    <nc r="O16"/>
  </rcc>
  <rcc rId="6446" sId="4">
    <oc r="P16">
      <f>P20+P24+P28</f>
    </oc>
    <nc r="P16"/>
  </rcc>
  <rcc rId="6447" sId="4">
    <oc r="Q16">
      <f>Q20+Q24+Q28</f>
    </oc>
    <nc r="Q16"/>
  </rcc>
  <rcc rId="6448" sId="4">
    <oc r="R16">
      <f>R20+R24+R28</f>
    </oc>
    <nc r="R16"/>
  </rcc>
  <rcc rId="6449" sId="4">
    <oc r="S16">
      <f>S20+S24+S28</f>
    </oc>
    <nc r="S16"/>
  </rcc>
  <rcc rId="6450" sId="4">
    <oc r="T16">
      <f>T20+T24+T28</f>
    </oc>
    <nc r="T16"/>
  </rcc>
  <rcc rId="6451" sId="4">
    <oc r="U16">
      <f>U20+U24+U28</f>
    </oc>
    <nc r="U16"/>
  </rcc>
  <rcc rId="6452" sId="4">
    <oc r="V16">
      <f>V20+V24+V28</f>
    </oc>
    <nc r="V16"/>
  </rcc>
  <rcc rId="6453" sId="4">
    <oc r="W16">
      <f>W20+W24+W28</f>
    </oc>
    <nc r="W16"/>
  </rcc>
  <rcc rId="6454" sId="4">
    <oc r="X16">
      <f>X20+X24+X28</f>
    </oc>
    <nc r="X16"/>
  </rcc>
  <rcc rId="6455" sId="4">
    <oc r="Y16">
      <f>Y20+Y24+Y28</f>
    </oc>
    <nc r="Y16"/>
  </rcc>
  <rcc rId="6456" sId="4">
    <oc r="Z16">
      <f>Z20+Z24+Z28</f>
    </oc>
    <nc r="Z16"/>
  </rcc>
  <rcc rId="6457" sId="4">
    <oc r="AA16">
      <f>AA20+AA24+AA28</f>
    </oc>
    <nc r="AA16"/>
  </rcc>
  <rcc rId="6458" sId="4">
    <oc r="AB16">
      <f>AB20+AB24+AB28</f>
    </oc>
    <nc r="AB16"/>
  </rcc>
  <rcc rId="6459" sId="4">
    <oc r="AC16">
      <f>AC20+AC24+AC28</f>
    </oc>
    <nc r="AC16"/>
  </rcc>
  <rcc rId="6460" sId="4">
    <oc r="AD16">
      <f>AD20+AD24+AD28</f>
    </oc>
    <nc r="AD16"/>
  </rcc>
  <rcc rId="6461" sId="4">
    <oc r="AE16">
      <f>AE20+AE24+AE28</f>
    </oc>
    <nc r="AE16"/>
  </rcc>
  <rcc rId="6462" sId="4">
    <oc r="AF16">
      <f>AF20+AF24+AF28</f>
    </oc>
    <nc r="AF16"/>
  </rcc>
  <rcc rId="6463" sId="4">
    <oc r="AG16">
      <f>AG20+AG24+AG28</f>
    </oc>
    <nc r="AG16"/>
  </rcc>
  <rcc rId="6464" sId="4">
    <oc r="C17" t="inlineStr">
      <is>
        <t>бюджет города Когалыма</t>
      </is>
    </oc>
    <nc r="C17"/>
  </rcc>
  <rcc rId="6465" sId="4">
    <oc r="D17">
      <f>SUM(J17,L17,N17,P17,R17,T17,V17,X17,Z17,AB17,AD17,AF17)</f>
    </oc>
    <nc r="D17"/>
  </rcc>
  <rcc rId="6466" sId="4">
    <oc r="E17">
      <f>J17</f>
    </oc>
    <nc r="E17"/>
  </rcc>
  <rcc rId="6467" sId="4">
    <oc r="F17">
      <f>G17</f>
    </oc>
    <nc r="F17"/>
  </rcc>
  <rcc rId="6468" sId="4">
    <oc r="G17">
      <f>SUM(K17,M17,O17,Q17,S17,U17,W17,Y17,AA17,AC17,AE17,AG17)</f>
    </oc>
    <nc r="G17"/>
  </rcc>
  <rcc rId="6469" sId="4">
    <oc r="H17">
      <f>IFERROR(G17/D17*100,0)</f>
    </oc>
    <nc r="H17"/>
  </rcc>
  <rcc rId="6470" sId="4">
    <oc r="I17">
      <f>IFERROR(G17/E17*100,0)</f>
    </oc>
    <nc r="I17"/>
  </rcc>
  <rcc rId="6471" sId="4">
    <oc r="J17">
      <f>J21+J25+J29</f>
    </oc>
    <nc r="J17"/>
  </rcc>
  <rcc rId="6472" sId="4">
    <oc r="K17">
      <f>K21+K25+K29</f>
    </oc>
    <nc r="K17"/>
  </rcc>
  <rcc rId="6473" sId="4">
    <oc r="L17">
      <f>L21+L25+L29</f>
    </oc>
    <nc r="L17"/>
  </rcc>
  <rcc rId="6474" sId="4">
    <oc r="M17">
      <f>M21+M25+M29</f>
    </oc>
    <nc r="M17"/>
  </rcc>
  <rcc rId="6475" sId="4">
    <oc r="N17">
      <f>N21+N25+N29</f>
    </oc>
    <nc r="N17"/>
  </rcc>
  <rcc rId="6476" sId="4">
    <oc r="O17">
      <f>O21+O25+O29</f>
    </oc>
    <nc r="O17"/>
  </rcc>
  <rcc rId="6477" sId="4">
    <oc r="P17">
      <f>P21+P25+P29</f>
    </oc>
    <nc r="P17"/>
  </rcc>
  <rcc rId="6478" sId="4">
    <oc r="Q17">
      <f>Q21+Q25+Q29</f>
    </oc>
    <nc r="Q17"/>
  </rcc>
  <rcc rId="6479" sId="4">
    <oc r="R17">
      <f>R21+R25+R29</f>
    </oc>
    <nc r="R17"/>
  </rcc>
  <rcc rId="6480" sId="4">
    <oc r="S17">
      <f>S21+S25+S29</f>
    </oc>
    <nc r="S17"/>
  </rcc>
  <rcc rId="6481" sId="4">
    <oc r="T17">
      <f>T21+T25+T29</f>
    </oc>
    <nc r="T17"/>
  </rcc>
  <rcc rId="6482" sId="4">
    <oc r="U17">
      <f>U21+U25+U29</f>
    </oc>
    <nc r="U17"/>
  </rcc>
  <rcc rId="6483" sId="4">
    <oc r="V17">
      <f>V21+V25+V29</f>
    </oc>
    <nc r="V17"/>
  </rcc>
  <rcc rId="6484" sId="4">
    <oc r="W17">
      <f>W21+W25+W29</f>
    </oc>
    <nc r="W17"/>
  </rcc>
  <rcc rId="6485" sId="4">
    <oc r="X17">
      <f>X21+X25+X29</f>
    </oc>
    <nc r="X17"/>
  </rcc>
  <rcc rId="6486" sId="4">
    <oc r="Y17">
      <f>Y21+Y25+Y29</f>
    </oc>
    <nc r="Y17"/>
  </rcc>
  <rcc rId="6487" sId="4">
    <oc r="Z17">
      <f>Z21+Z25+Z29</f>
    </oc>
    <nc r="Z17"/>
  </rcc>
  <rcc rId="6488" sId="4">
    <oc r="AA17">
      <f>AA21+AA25+AA29</f>
    </oc>
    <nc r="AA17"/>
  </rcc>
  <rcc rId="6489" sId="4">
    <oc r="AB17">
      <f>AB21+AB25+AB29</f>
    </oc>
    <nc r="AB17"/>
  </rcc>
  <rcc rId="6490" sId="4">
    <oc r="AC17">
      <f>AC21+AC25+AC29</f>
    </oc>
    <nc r="AC17"/>
  </rcc>
  <rcc rId="6491" sId="4">
    <oc r="AD17">
      <f>AD21+AD25+AD29</f>
    </oc>
    <nc r="AD17"/>
  </rcc>
  <rcc rId="6492" sId="4">
    <oc r="AE17">
      <f>AE21+AE25+AE29</f>
    </oc>
    <nc r="AE17"/>
  </rcc>
  <rcc rId="6493" sId="4">
    <oc r="AF17">
      <f>AF21+AF25+AF29</f>
    </oc>
    <nc r="AF17"/>
  </rcc>
  <rcc rId="6494" sId="4">
    <oc r="AG17">
      <f>AG21+AG25+AG29</f>
    </oc>
    <nc r="AG17"/>
  </rcc>
  <rcc rId="6495" sId="4">
    <oc r="B18" t="inlineStr">
      <is>
        <t>1.1.1.  Проведены мероприятия по комплектованию книжных фондов библиотек муниципальных
образований всего</t>
      </is>
    </oc>
    <nc r="B18"/>
  </rcc>
  <rcc rId="6496" sId="4">
    <oc r="C18" t="inlineStr">
      <is>
        <t>Всего</t>
      </is>
    </oc>
    <nc r="C18"/>
  </rcc>
  <rcc rId="6497" sId="4">
    <oc r="D18">
      <f>D20+D21+D19</f>
    </oc>
    <nc r="D18"/>
  </rcc>
  <rcc rId="6498" sId="4">
    <oc r="E18">
      <f>E20+E21+E19</f>
    </oc>
    <nc r="E18"/>
  </rcc>
  <rcc rId="6499" sId="4">
    <oc r="F18">
      <f>F20+F21+F19</f>
    </oc>
    <nc r="F18"/>
  </rcc>
  <rcc rId="6500" sId="4">
    <oc r="G18">
      <f>G20+G21+G19</f>
    </oc>
    <nc r="G18"/>
  </rcc>
  <rcc rId="6501" sId="4">
    <oc r="H18">
      <f>IFERROR(G18/D18*100,0)</f>
    </oc>
    <nc r="H18"/>
  </rcc>
  <rcc rId="6502" sId="4">
    <oc r="I18">
      <f>IFERROR(G18/E18*100,0)</f>
    </oc>
    <nc r="I18"/>
  </rcc>
  <rcc rId="6503" sId="4">
    <oc r="J18">
      <f>J20+J21+J19</f>
    </oc>
    <nc r="J18"/>
  </rcc>
  <rcc rId="6504" sId="4">
    <oc r="K18">
      <f>K20+K21+K19</f>
    </oc>
    <nc r="K18"/>
  </rcc>
  <rcc rId="6505" sId="4">
    <oc r="L18">
      <f>L20+L21+L19</f>
    </oc>
    <nc r="L18"/>
  </rcc>
  <rcc rId="6506" sId="4">
    <oc r="M18">
      <f>M20+M21+M19</f>
    </oc>
    <nc r="M18"/>
  </rcc>
  <rcc rId="6507" sId="4">
    <oc r="N18">
      <f>N20+N21+N19</f>
    </oc>
    <nc r="N18"/>
  </rcc>
  <rcc rId="6508" sId="4">
    <oc r="O18">
      <f>O20+O21+O19</f>
    </oc>
    <nc r="O18"/>
  </rcc>
  <rcc rId="6509" sId="4">
    <oc r="P18">
      <f>P20+P21+P19</f>
    </oc>
    <nc r="P18"/>
  </rcc>
  <rcc rId="6510" sId="4">
    <oc r="Q18">
      <f>Q20+Q21+Q19</f>
    </oc>
    <nc r="Q18"/>
  </rcc>
  <rcc rId="6511" sId="4">
    <oc r="R18">
      <f>R20+R21+R19</f>
    </oc>
    <nc r="R18"/>
  </rcc>
  <rcc rId="6512" sId="4">
    <oc r="S18">
      <f>S20+S21+S19</f>
    </oc>
    <nc r="S18"/>
  </rcc>
  <rcc rId="6513" sId="4">
    <oc r="T18">
      <f>T20+T21+T19</f>
    </oc>
    <nc r="T18"/>
  </rcc>
  <rcc rId="6514" sId="4">
    <oc r="U18">
      <f>U20+U21+U19</f>
    </oc>
    <nc r="U18"/>
  </rcc>
  <rcc rId="6515" sId="4">
    <oc r="V18">
      <f>V20+V21+V19</f>
    </oc>
    <nc r="V18"/>
  </rcc>
  <rcc rId="6516" sId="4">
    <oc r="W18">
      <f>W20+W21+W19</f>
    </oc>
    <nc r="W18"/>
  </rcc>
  <rcc rId="6517" sId="4">
    <oc r="X18">
      <f>X20+X21+X19</f>
    </oc>
    <nc r="X18"/>
  </rcc>
  <rcc rId="6518" sId="4">
    <oc r="Y18">
      <f>Y20+Y21+Y19</f>
    </oc>
    <nc r="Y18"/>
  </rcc>
  <rcc rId="6519" sId="4">
    <oc r="Z18">
      <f>Z20+Z21+Z19</f>
    </oc>
    <nc r="Z18"/>
  </rcc>
  <rcc rId="6520" sId="4">
    <oc r="AA18">
      <f>AA20+AA21+AA19</f>
    </oc>
    <nc r="AA18"/>
  </rcc>
  <rcc rId="6521" sId="4">
    <oc r="AB18">
      <f>AB20+AB21+AB19</f>
    </oc>
    <nc r="AB18"/>
  </rcc>
  <rcc rId="6522" sId="4">
    <oc r="AC18">
      <f>AC20+AC21+AC19</f>
    </oc>
    <nc r="AC18"/>
  </rcc>
  <rcc rId="6523" sId="4">
    <oc r="AD18">
      <f>AD20+AD21+AD19</f>
    </oc>
    <nc r="AD18"/>
  </rcc>
  <rcc rId="6524" sId="4">
    <oc r="AE18">
      <f>AE20+AE21+AE19</f>
    </oc>
    <nc r="AE18"/>
  </rcc>
  <rcc rId="6525" sId="4">
    <oc r="AF18">
      <f>AF20+AF21+AF19</f>
    </oc>
    <nc r="AF18"/>
  </rcc>
  <rcc rId="6526" sId="4">
    <oc r="AG18">
      <f>AG20+AG21+AG19</f>
    </oc>
    <nc r="AG18"/>
  </rcc>
  <rcc rId="6527" sId="4">
    <oc r="C19" t="inlineStr">
      <is>
        <t>федеральный бюджет</t>
      </is>
    </oc>
    <nc r="C19"/>
  </rcc>
  <rcc rId="6528" sId="4">
    <oc r="D19">
      <f>SUM(J19,L19,N19,P19,R19,T19,V19,X19,Z19,AB19,AD19,AF19)</f>
    </oc>
    <nc r="D19"/>
  </rcc>
  <rcc rId="6529" sId="4">
    <oc r="E19">
      <f>J19</f>
    </oc>
    <nc r="E19"/>
  </rcc>
  <rcc rId="6530" sId="4">
    <oc r="F19">
      <f>G19</f>
    </oc>
    <nc r="F19"/>
  </rcc>
  <rcc rId="6531" sId="4">
    <oc r="G19">
      <f>SUM(K19,M19,O19,Q19,S19,U19,W19,Y19,AA19,AC19,AE19,AG19)</f>
    </oc>
    <nc r="G19"/>
  </rcc>
  <rcc rId="6532" sId="4">
    <oc r="H19">
      <f>IFERROR(G19/D19*100,0)</f>
    </oc>
    <nc r="H19"/>
  </rcc>
  <rcc rId="6533" sId="4">
    <oc r="I19">
      <f>IFERROR(G19/E19*100,0)</f>
    </oc>
    <nc r="I19"/>
  </rcc>
  <rcc rId="6534" sId="4" numFmtId="4">
    <oc r="J19">
      <v>0</v>
    </oc>
    <nc r="J19"/>
  </rcc>
  <rcc rId="6535" sId="4" numFmtId="4">
    <oc r="K19">
      <v>0</v>
    </oc>
    <nc r="K19"/>
  </rcc>
  <rcc rId="6536" sId="4" numFmtId="4">
    <oc r="L19">
      <v>0</v>
    </oc>
    <nc r="L19"/>
  </rcc>
  <rcc rId="6537" sId="4" numFmtId="4">
    <oc r="M19">
      <v>0</v>
    </oc>
    <nc r="M19"/>
  </rcc>
  <rcc rId="6538" sId="4" numFmtId="4">
    <oc r="N19">
      <v>0</v>
    </oc>
    <nc r="N19"/>
  </rcc>
  <rcc rId="6539" sId="4" numFmtId="4">
    <oc r="O19">
      <v>0</v>
    </oc>
    <nc r="O19"/>
  </rcc>
  <rcc rId="6540" sId="4" numFmtId="4">
    <oc r="P19">
      <v>0</v>
    </oc>
    <nc r="P19"/>
  </rcc>
  <rcc rId="6541" sId="4" numFmtId="4">
    <oc r="Q19">
      <v>0</v>
    </oc>
    <nc r="Q19"/>
  </rcc>
  <rcc rId="6542" sId="4" numFmtId="4">
    <oc r="R19">
      <v>96.4</v>
    </oc>
    <nc r="R19"/>
  </rcc>
  <rcc rId="6543" sId="4" numFmtId="4">
    <oc r="S19">
      <v>0</v>
    </oc>
    <nc r="S19"/>
  </rcc>
  <rcc rId="6544" sId="4" numFmtId="4">
    <oc r="T19">
      <v>0</v>
    </oc>
    <nc r="T19"/>
  </rcc>
  <rcc rId="6545" sId="4" numFmtId="4">
    <oc r="U19">
      <v>0</v>
    </oc>
    <nc r="U19"/>
  </rcc>
  <rcc rId="6546" sId="4" numFmtId="4">
    <oc r="V19">
      <v>0</v>
    </oc>
    <nc r="V19"/>
  </rcc>
  <rcc rId="6547" sId="4" numFmtId="4">
    <oc r="W19">
      <v>0</v>
    </oc>
    <nc r="W19"/>
  </rcc>
  <rcc rId="6548" sId="4" numFmtId="4">
    <oc r="X19">
      <v>0</v>
    </oc>
    <nc r="X19"/>
  </rcc>
  <rcc rId="6549" sId="4" numFmtId="4">
    <oc r="Y19">
      <v>0</v>
    </oc>
    <nc r="Y19"/>
  </rcc>
  <rcc rId="6550" sId="4" numFmtId="4">
    <oc r="Z19">
      <v>0</v>
    </oc>
    <nc r="Z19"/>
  </rcc>
  <rcc rId="6551" sId="4" numFmtId="4">
    <oc r="AA19">
      <v>0</v>
    </oc>
    <nc r="AA19"/>
  </rcc>
  <rcc rId="6552" sId="4" numFmtId="4">
    <oc r="AB19">
      <v>0</v>
    </oc>
    <nc r="AB19"/>
  </rcc>
  <rcc rId="6553" sId="4" numFmtId="4">
    <oc r="AC19">
      <v>0</v>
    </oc>
    <nc r="AC19"/>
  </rcc>
  <rcc rId="6554" sId="4" numFmtId="4">
    <oc r="AD19">
      <v>0</v>
    </oc>
    <nc r="AD19"/>
  </rcc>
  <rcc rId="6555" sId="4" numFmtId="4">
    <oc r="AE19">
      <v>0</v>
    </oc>
    <nc r="AE19"/>
  </rcc>
  <rcc rId="6556" sId="4" numFmtId="4">
    <oc r="AF19">
      <v>0</v>
    </oc>
    <nc r="AF19"/>
  </rcc>
  <rcc rId="6557" sId="4" numFmtId="4">
    <oc r="AG19">
      <v>0</v>
    </oc>
    <nc r="AG19"/>
  </rcc>
  <rcc rId="6558" sId="4">
    <oc r="C20" t="inlineStr">
      <is>
        <t>бюджет автономного округа</t>
      </is>
    </oc>
    <nc r="C20"/>
  </rcc>
  <rcc rId="6559" sId="4">
    <oc r="D20">
      <f>SUM(J20,L20,N20,P20,R20,T20,V20,X20,Z20,AB20,AD20,AF20)</f>
    </oc>
    <nc r="D20"/>
  </rcc>
  <rcc rId="6560" sId="4">
    <oc r="E20">
      <f>J20</f>
    </oc>
    <nc r="E20"/>
  </rcc>
  <rcc rId="6561" sId="4">
    <oc r="F20">
      <f>G20</f>
    </oc>
    <nc r="F20"/>
  </rcc>
  <rcc rId="6562" sId="4">
    <oc r="G20">
      <f>SUM(K20,M20,O20,Q20,S20,U20,W20,Y20,AA20,AC20,AE20,AG20)</f>
    </oc>
    <nc r="G20"/>
  </rcc>
  <rcc rId="6563" sId="4">
    <oc r="H20">
      <f>IFERROR(G20/D20*100,0)</f>
    </oc>
    <nc r="H20"/>
  </rcc>
  <rcc rId="6564" sId="4">
    <oc r="I20">
      <f>IFERROR(G20/E20*100,0)</f>
    </oc>
    <nc r="I20"/>
  </rcc>
  <rcc rId="6565" sId="4" numFmtId="4">
    <oc r="J20">
      <v>0</v>
    </oc>
    <nc r="J20"/>
  </rcc>
  <rcc rId="6566" sId="4" numFmtId="4">
    <oc r="K20">
      <v>0</v>
    </oc>
    <nc r="K20"/>
  </rcc>
  <rcc rId="6567" sId="4" numFmtId="4">
    <oc r="L20">
      <v>0</v>
    </oc>
    <nc r="L20"/>
  </rcc>
  <rcc rId="6568" sId="4" numFmtId="4">
    <oc r="M20">
      <v>0</v>
    </oc>
    <nc r="M20"/>
  </rcc>
  <rcc rId="6569" sId="4" numFmtId="4">
    <oc r="N20">
      <v>0</v>
    </oc>
    <nc r="N20"/>
  </rcc>
  <rcc rId="6570" sId="4" numFmtId="4">
    <oc r="O20">
      <v>0</v>
    </oc>
    <nc r="O20"/>
  </rcc>
  <rcc rId="6571" sId="4" numFmtId="4">
    <oc r="P20">
      <v>0</v>
    </oc>
    <nc r="P20"/>
  </rcc>
  <rcc rId="6572" sId="4" numFmtId="4">
    <oc r="Q20">
      <v>0</v>
    </oc>
    <nc r="Q20"/>
  </rcc>
  <rcc rId="6573" sId="4" numFmtId="4">
    <oc r="R20">
      <v>122.7</v>
    </oc>
    <nc r="R20"/>
  </rcc>
  <rcc rId="6574" sId="4" numFmtId="4">
    <oc r="S20">
      <v>0</v>
    </oc>
    <nc r="S20"/>
  </rcc>
  <rcc rId="6575" sId="4" numFmtId="4">
    <oc r="T20">
      <v>0</v>
    </oc>
    <nc r="T20"/>
  </rcc>
  <rcc rId="6576" sId="4" numFmtId="4">
    <oc r="U20">
      <v>0</v>
    </oc>
    <nc r="U20"/>
  </rcc>
  <rcc rId="6577" sId="4" numFmtId="4">
    <oc r="V20">
      <v>0</v>
    </oc>
    <nc r="V20"/>
  </rcc>
  <rcc rId="6578" sId="4" numFmtId="4">
    <oc r="W20">
      <v>0</v>
    </oc>
    <nc r="W20"/>
  </rcc>
  <rcc rId="6579" sId="4" numFmtId="4">
    <oc r="X20">
      <v>0</v>
    </oc>
    <nc r="X20"/>
  </rcc>
  <rcc rId="6580" sId="4" numFmtId="4">
    <oc r="Y20">
      <v>0</v>
    </oc>
    <nc r="Y20"/>
  </rcc>
  <rcc rId="6581" sId="4" numFmtId="4">
    <oc r="Z20">
      <v>0</v>
    </oc>
    <nc r="Z20"/>
  </rcc>
  <rcc rId="6582" sId="4" numFmtId="4">
    <oc r="AA20">
      <v>0</v>
    </oc>
    <nc r="AA20"/>
  </rcc>
  <rcc rId="6583" sId="4" numFmtId="4">
    <oc r="AB20">
      <v>0</v>
    </oc>
    <nc r="AB20"/>
  </rcc>
  <rcc rId="6584" sId="4" numFmtId="4">
    <oc r="AC20">
      <v>0</v>
    </oc>
    <nc r="AC20"/>
  </rcc>
  <rcc rId="6585" sId="4" numFmtId="4">
    <oc r="AD20">
      <v>0</v>
    </oc>
    <nc r="AD20"/>
  </rcc>
  <rcc rId="6586" sId="4" numFmtId="4">
    <oc r="AE20">
      <v>0</v>
    </oc>
    <nc r="AE20"/>
  </rcc>
  <rcc rId="6587" sId="4" numFmtId="4">
    <oc r="AF20">
      <v>0</v>
    </oc>
    <nc r="AF20"/>
  </rcc>
  <rcc rId="6588" sId="4" numFmtId="4">
    <oc r="AG20">
      <v>0</v>
    </oc>
    <nc r="AG20"/>
  </rcc>
  <rcc rId="6589" sId="4">
    <oc r="C21" t="inlineStr">
      <is>
        <t>бюджет города Когалыма</t>
      </is>
    </oc>
    <nc r="C21"/>
  </rcc>
  <rcc rId="6590" sId="4">
    <oc r="D21">
      <f>SUM(J21,L21,N21,P21,R21,T21,V21,X21,Z21,AB21,AD21,AF21)</f>
    </oc>
    <nc r="D21"/>
  </rcc>
  <rcc rId="6591" sId="4">
    <oc r="E21">
      <f>J21</f>
    </oc>
    <nc r="E21"/>
  </rcc>
  <rcc rId="6592" sId="4">
    <oc r="F21">
      <f>G21</f>
    </oc>
    <nc r="F21"/>
  </rcc>
  <rcc rId="6593" sId="4">
    <oc r="G21">
      <f>SUM(K21,M21,O21,Q21,S21,U21,W21,Y21,AA21,AC21,AE21,AG21)</f>
    </oc>
    <nc r="G21"/>
  </rcc>
  <rcc rId="6594" sId="4">
    <oc r="H21">
      <f>IFERROR(G21/D21*100,0)</f>
    </oc>
    <nc r="H21"/>
  </rcc>
  <rcc rId="6595" sId="4">
    <oc r="I21">
      <f>IFERROR(G21/E21*100,0)</f>
    </oc>
    <nc r="I21"/>
  </rcc>
  <rcc rId="6596" sId="4" numFmtId="4">
    <oc r="J21">
      <v>0</v>
    </oc>
    <nc r="J21"/>
  </rcc>
  <rcc rId="6597" sId="4" numFmtId="4">
    <oc r="K21">
      <v>0</v>
    </oc>
    <nc r="K21"/>
  </rcc>
  <rcc rId="6598" sId="4" numFmtId="4">
    <oc r="L21">
      <v>0</v>
    </oc>
    <nc r="L21"/>
  </rcc>
  <rcc rId="6599" sId="4" numFmtId="4">
    <oc r="M21">
      <v>0</v>
    </oc>
    <nc r="M21"/>
  </rcc>
  <rcc rId="6600" sId="4" numFmtId="4">
    <oc r="N21">
      <v>0</v>
    </oc>
    <nc r="N21"/>
  </rcc>
  <rcc rId="6601" sId="4" numFmtId="4">
    <oc r="O21">
      <v>0</v>
    </oc>
    <nc r="O21"/>
  </rcc>
  <rcc rId="6602" sId="4" numFmtId="4">
    <oc r="P21">
      <v>0</v>
    </oc>
    <nc r="P21"/>
  </rcc>
  <rcc rId="6603" sId="4" numFmtId="4">
    <oc r="Q21">
      <v>0</v>
    </oc>
    <nc r="Q21"/>
  </rcc>
  <rcc rId="6604" sId="4" numFmtId="4">
    <oc r="R21">
      <v>54.774999999999999</v>
    </oc>
    <nc r="R21"/>
  </rcc>
  <rcc rId="6605" sId="4" numFmtId="4">
    <oc r="S21">
      <v>0</v>
    </oc>
    <nc r="S21"/>
  </rcc>
  <rcc rId="6606" sId="4" numFmtId="4">
    <oc r="T21">
      <v>0</v>
    </oc>
    <nc r="T21"/>
  </rcc>
  <rcc rId="6607" sId="4" numFmtId="4">
    <oc r="U21">
      <v>0</v>
    </oc>
    <nc r="U21"/>
  </rcc>
  <rcc rId="6608" sId="4" numFmtId="4">
    <oc r="V21">
      <v>0</v>
    </oc>
    <nc r="V21"/>
  </rcc>
  <rcc rId="6609" sId="4" numFmtId="4">
    <oc r="W21">
      <v>0</v>
    </oc>
    <nc r="W21"/>
  </rcc>
  <rcc rId="6610" sId="4" numFmtId="4">
    <oc r="X21">
      <v>0</v>
    </oc>
    <nc r="X21"/>
  </rcc>
  <rcc rId="6611" sId="4" numFmtId="4">
    <oc r="Y21">
      <v>0</v>
    </oc>
    <nc r="Y21"/>
  </rcc>
  <rcc rId="6612" sId="4" numFmtId="4">
    <oc r="Z21">
      <v>0</v>
    </oc>
    <nc r="Z21"/>
  </rcc>
  <rcc rId="6613" sId="4" numFmtId="4">
    <oc r="AA21">
      <v>0</v>
    </oc>
    <nc r="AA21"/>
  </rcc>
  <rcc rId="6614" sId="4" numFmtId="4">
    <oc r="AB21">
      <v>0</v>
    </oc>
    <nc r="AB21"/>
  </rcc>
  <rcc rId="6615" sId="4" numFmtId="4">
    <oc r="AC21">
      <v>0</v>
    </oc>
    <nc r="AC21"/>
  </rcc>
  <rcc rId="6616" sId="4" numFmtId="4">
    <oc r="AD21">
      <v>0</v>
    </oc>
    <nc r="AD21"/>
  </rcc>
  <rcc rId="6617" sId="4" numFmtId="4">
    <oc r="AE21">
      <v>0</v>
    </oc>
    <nc r="AE21"/>
  </rcc>
  <rcc rId="6618" sId="4" numFmtId="4">
    <oc r="AF21">
      <v>2.5000000000000001E-2</v>
    </oc>
    <nc r="AF21"/>
  </rcc>
  <rcc rId="6619" sId="4" numFmtId="4">
    <oc r="AG21">
      <v>0</v>
    </oc>
    <nc r="AG21"/>
  </rcc>
  <rcc rId="6620" sId="4">
    <oc r="B22" t="inlineStr">
      <is>
        <t>1.2.1. Модернизированы библиотеки в муниципальных образованиях</t>
      </is>
    </oc>
    <nc r="B22"/>
  </rcc>
  <rcc rId="6621" sId="4">
    <oc r="C22" t="inlineStr">
      <is>
        <t>Всего</t>
      </is>
    </oc>
    <nc r="C22"/>
  </rcc>
  <rcc rId="6622" sId="4">
    <oc r="D22">
      <f>D24+D25+D23</f>
    </oc>
    <nc r="D22"/>
  </rcc>
  <rcc rId="6623" sId="4">
    <oc r="E22">
      <f>E24+E25+E23</f>
    </oc>
    <nc r="E22"/>
  </rcc>
  <rcc rId="6624" sId="4">
    <oc r="F22">
      <f>F24+F25+F23</f>
    </oc>
    <nc r="F22"/>
  </rcc>
  <rcc rId="6625" sId="4">
    <oc r="G22">
      <f>G24+G25+G23</f>
    </oc>
    <nc r="G22"/>
  </rcc>
  <rcc rId="6626" sId="4">
    <oc r="H22">
      <f>IFERROR(G22/D22*100,0)</f>
    </oc>
    <nc r="H22"/>
  </rcc>
  <rcc rId="6627" sId="4">
    <oc r="I22">
      <f>IFERROR(G22/E22*100,0)</f>
    </oc>
    <nc r="I22"/>
  </rcc>
  <rcc rId="6628" sId="4">
    <oc r="J22">
      <f>J24+J25+J23</f>
    </oc>
    <nc r="J22"/>
  </rcc>
  <rcc rId="6629" sId="4">
    <oc r="K22">
      <f>K24+K25+K23</f>
    </oc>
    <nc r="K22"/>
  </rcc>
  <rcc rId="6630" sId="4">
    <oc r="L22">
      <f>L24+L25+L23</f>
    </oc>
    <nc r="L22"/>
  </rcc>
  <rcc rId="6631" sId="4">
    <oc r="M22">
      <f>M24+M25+M23</f>
    </oc>
    <nc r="M22"/>
  </rcc>
  <rcc rId="6632" sId="4">
    <oc r="N22">
      <f>N24+N25+N23</f>
    </oc>
    <nc r="N22"/>
  </rcc>
  <rcc rId="6633" sId="4">
    <oc r="O22">
      <f>O24+O25+O23</f>
    </oc>
    <nc r="O22"/>
  </rcc>
  <rcc rId="6634" sId="4">
    <oc r="P22">
      <f>P24+P25+P23</f>
    </oc>
    <nc r="P22"/>
  </rcc>
  <rcc rId="6635" sId="4">
    <oc r="Q22">
      <f>Q24+Q25+Q23</f>
    </oc>
    <nc r="Q22"/>
  </rcc>
  <rcc rId="6636" sId="4">
    <oc r="R22">
      <f>R24+R25+R23</f>
    </oc>
    <nc r="R22"/>
  </rcc>
  <rcc rId="6637" sId="4">
    <oc r="S22">
      <f>S24+S25+S23</f>
    </oc>
    <nc r="S22"/>
  </rcc>
  <rcc rId="6638" sId="4">
    <oc r="T22">
      <f>T24+T25+T23</f>
    </oc>
    <nc r="T22"/>
  </rcc>
  <rcc rId="6639" sId="4">
    <oc r="U22">
      <f>U24+U25+U23</f>
    </oc>
    <nc r="U22"/>
  </rcc>
  <rcc rId="6640" sId="4">
    <oc r="V22">
      <f>V24+V25+V23</f>
    </oc>
    <nc r="V22"/>
  </rcc>
  <rcc rId="6641" sId="4">
    <oc r="W22">
      <f>W24+W25+W23</f>
    </oc>
    <nc r="W22"/>
  </rcc>
  <rcc rId="6642" sId="4">
    <oc r="X22">
      <f>X24+X25+X23</f>
    </oc>
    <nc r="X22"/>
  </rcc>
  <rcc rId="6643" sId="4">
    <oc r="Y22">
      <f>Y24+Y25+Y23</f>
    </oc>
    <nc r="Y22"/>
  </rcc>
  <rcc rId="6644" sId="4">
    <oc r="Z22">
      <f>Z24+Z25+Z23</f>
    </oc>
    <nc r="Z22"/>
  </rcc>
  <rcc rId="6645" sId="4">
    <oc r="AA22">
      <f>AA24+AA25+AA23</f>
    </oc>
    <nc r="AA22"/>
  </rcc>
  <rcc rId="6646" sId="4">
    <oc r="AB22">
      <f>AB24+AB25+AB23</f>
    </oc>
    <nc r="AB22"/>
  </rcc>
  <rcc rId="6647" sId="4">
    <oc r="AC22">
      <f>AC24+AC25+AC23</f>
    </oc>
    <nc r="AC22"/>
  </rcc>
  <rcc rId="6648" sId="4">
    <oc r="AD22">
      <f>AD24+AD25+AD23</f>
    </oc>
    <nc r="AD22"/>
  </rcc>
  <rcc rId="6649" sId="4">
    <oc r="AE22">
      <f>AE24+AE25+AE23</f>
    </oc>
    <nc r="AE22"/>
  </rcc>
  <rcc rId="6650" sId="4">
    <oc r="AF22">
      <f>AF24+AF25+AF23</f>
    </oc>
    <nc r="AF22"/>
  </rcc>
  <rcc rId="6651" sId="4">
    <oc r="AG22">
      <f>AG24+AG25+AG23</f>
    </oc>
    <nc r="AG22"/>
  </rcc>
  <rcc rId="6652" sId="4">
    <oc r="C23" t="inlineStr">
      <is>
        <t>федеральный бюджет</t>
      </is>
    </oc>
    <nc r="C23"/>
  </rcc>
  <rcc rId="6653" sId="4">
    <oc r="D23">
      <f>SUM(J23,L23,N23,P23,R23,T23,V23,X23,Z23,AB23,AD23,AF23)</f>
    </oc>
    <nc r="D23"/>
  </rcc>
  <rcc rId="6654" sId="4">
    <oc r="E23">
      <f>J23</f>
    </oc>
    <nc r="E23"/>
  </rcc>
  <rcc rId="6655" sId="4">
    <oc r="F23">
      <f>G23</f>
    </oc>
    <nc r="F23"/>
  </rcc>
  <rcc rId="6656" sId="4">
    <oc r="G23">
      <f>SUM(K23,M23,O23,Q23,S23,U23,W23,Y23,AA23,AC23,AE23,AG23)</f>
    </oc>
    <nc r="G23"/>
  </rcc>
  <rcc rId="6657" sId="4">
    <oc r="H23">
      <f>IFERROR(G23/D23*100,0)</f>
    </oc>
    <nc r="H23"/>
  </rcc>
  <rcc rId="6658" sId="4">
    <oc r="I23">
      <f>IFERROR(G23/E23*100,0)</f>
    </oc>
    <nc r="I23"/>
  </rcc>
  <rcc rId="6659" sId="4" numFmtId="4">
    <oc r="J23">
      <v>0</v>
    </oc>
    <nc r="J23"/>
  </rcc>
  <rcc rId="6660" sId="4" numFmtId="4">
    <oc r="K23">
      <v>0</v>
    </oc>
    <nc r="K23"/>
  </rcc>
  <rcc rId="6661" sId="4" numFmtId="4">
    <oc r="L23">
      <v>0</v>
    </oc>
    <nc r="L23"/>
  </rcc>
  <rcc rId="6662" sId="4" numFmtId="4">
    <oc r="M23">
      <v>0</v>
    </oc>
    <nc r="M23"/>
  </rcc>
  <rcc rId="6663" sId="4" numFmtId="4">
    <oc r="N23">
      <v>0</v>
    </oc>
    <nc r="N23"/>
  </rcc>
  <rcc rId="6664" sId="4" numFmtId="4">
    <oc r="O23">
      <v>0</v>
    </oc>
    <nc r="O23"/>
  </rcc>
  <rcc rId="6665" sId="4" numFmtId="4">
    <oc r="P23">
      <v>0</v>
    </oc>
    <nc r="P23"/>
  </rcc>
  <rcc rId="6666" sId="4" numFmtId="4">
    <oc r="Q23">
      <v>0</v>
    </oc>
    <nc r="Q23"/>
  </rcc>
  <rcc rId="6667" sId="4" numFmtId="4">
    <oc r="R23">
      <v>0</v>
    </oc>
    <nc r="R23"/>
  </rcc>
  <rcc rId="6668" sId="4" numFmtId="4">
    <oc r="S23">
      <v>0</v>
    </oc>
    <nc r="S23"/>
  </rcc>
  <rcc rId="6669" sId="4" numFmtId="4">
    <oc r="T23">
      <v>0</v>
    </oc>
    <nc r="T23"/>
  </rcc>
  <rcc rId="6670" sId="4" numFmtId="4">
    <oc r="U23">
      <v>0</v>
    </oc>
    <nc r="U23"/>
  </rcc>
  <rcc rId="6671" sId="4" numFmtId="4">
    <oc r="V23">
      <v>0</v>
    </oc>
    <nc r="V23"/>
  </rcc>
  <rcc rId="6672" sId="4" numFmtId="4">
    <oc r="W23">
      <v>0</v>
    </oc>
    <nc r="W23"/>
  </rcc>
  <rcc rId="6673" sId="4" numFmtId="4">
    <oc r="X23">
      <v>0</v>
    </oc>
    <nc r="X23"/>
  </rcc>
  <rcc rId="6674" sId="4" numFmtId="4">
    <oc r="Y23">
      <v>0</v>
    </oc>
    <nc r="Y23"/>
  </rcc>
  <rcc rId="6675" sId="4" numFmtId="4">
    <oc r="Z23">
      <v>0</v>
    </oc>
    <nc r="Z23"/>
  </rcc>
  <rcc rId="6676" sId="4" numFmtId="4">
    <oc r="AA23">
      <v>0</v>
    </oc>
    <nc r="AA23"/>
  </rcc>
  <rcc rId="6677" sId="4" numFmtId="4">
    <oc r="AB23">
      <v>0</v>
    </oc>
    <nc r="AB23"/>
  </rcc>
  <rcc rId="6678" sId="4" numFmtId="4">
    <oc r="AC23">
      <v>0</v>
    </oc>
    <nc r="AC23"/>
  </rcc>
  <rcc rId="6679" sId="4" numFmtId="4">
    <oc r="AD23">
      <v>0</v>
    </oc>
    <nc r="AD23"/>
  </rcc>
  <rcc rId="6680" sId="4" numFmtId="4">
    <oc r="AE23">
      <v>0</v>
    </oc>
    <nc r="AE23"/>
  </rcc>
  <rcc rId="6681" sId="4" numFmtId="4">
    <oc r="AF23">
      <v>0</v>
    </oc>
    <nc r="AF23"/>
  </rcc>
  <rcc rId="6682" sId="4" numFmtId="4">
    <oc r="AG23">
      <v>0</v>
    </oc>
    <nc r="AG23"/>
  </rcc>
  <rcc rId="6683" sId="4">
    <oc r="C24" t="inlineStr">
      <is>
        <t>бюджет автономного округа</t>
      </is>
    </oc>
    <nc r="C24"/>
  </rcc>
  <rcc rId="6684" sId="4">
    <oc r="D24">
      <f>SUM(J24,L24,N24,P24,R24,T24,V24,X24,Z24,AB24,AD24,AF24)</f>
    </oc>
    <nc r="D24"/>
  </rcc>
  <rcc rId="6685" sId="4">
    <oc r="E24">
      <f>J24+L24+N24</f>
    </oc>
    <nc r="E24"/>
  </rcc>
  <rcc rId="6686" sId="4">
    <oc r="F24">
      <f>G24</f>
    </oc>
    <nc r="F24"/>
  </rcc>
  <rcc rId="6687" sId="4">
    <oc r="G24">
      <f>SUM(K24,M24,O24,Q24,S24,U24,W24,Y24,AA24,AC24,AE24,AG24)</f>
    </oc>
    <nc r="G24"/>
  </rcc>
  <rcc rId="6688" sId="4">
    <oc r="H24">
      <f>IFERROR(G24/D24*100,0)</f>
    </oc>
    <nc r="H24"/>
  </rcc>
  <rcc rId="6689" sId="4">
    <oc r="I24">
      <f>IFERROR(G24/E24*100,0)</f>
    </oc>
    <nc r="I24"/>
  </rcc>
  <rcc rId="6690" sId="4" numFmtId="4">
    <oc r="J24">
      <v>0</v>
    </oc>
    <nc r="J24"/>
  </rcc>
  <rcc rId="6691" sId="4" numFmtId="4">
    <oc r="K24">
      <v>0</v>
    </oc>
    <nc r="K24"/>
  </rcc>
  <rcc rId="6692" sId="4" numFmtId="4">
    <oc r="L24">
      <v>0</v>
    </oc>
    <nc r="L24"/>
  </rcc>
  <rcc rId="6693" sId="4" numFmtId="4">
    <oc r="M24">
      <v>0</v>
    </oc>
    <nc r="M24"/>
  </rcc>
  <rcc rId="6694" sId="4" numFmtId="4">
    <oc r="N24">
      <v>10.1</v>
    </oc>
    <nc r="N24"/>
  </rcc>
  <rcc rId="6695" sId="4" numFmtId="4">
    <oc r="O24">
      <v>10.1</v>
    </oc>
    <nc r="O24"/>
  </rcc>
  <rcc rId="6696" sId="4" numFmtId="4">
    <oc r="P24">
      <v>10.1</v>
    </oc>
    <nc r="P24"/>
  </rcc>
  <rcc rId="6697" sId="4" numFmtId="4">
    <oc r="Q24">
      <v>10.1</v>
    </oc>
    <nc r="Q24"/>
  </rcc>
  <rcc rId="6698" sId="4" numFmtId="4">
    <oc r="R24">
      <v>45.66</v>
    </oc>
    <nc r="R24"/>
  </rcc>
  <rcc rId="6699" sId="4" numFmtId="4">
    <oc r="S24">
      <v>0</v>
    </oc>
    <nc r="S24"/>
  </rcc>
  <rcc rId="6700" sId="4" numFmtId="4">
    <oc r="T24">
      <v>10.1</v>
    </oc>
    <nc r="T24"/>
  </rcc>
  <rcc rId="6701" sId="4" numFmtId="4">
    <oc r="U24">
      <v>0</v>
    </oc>
    <nc r="U24"/>
  </rcc>
  <rcc rId="6702" sId="4" numFmtId="4">
    <oc r="V24">
      <v>10.1</v>
    </oc>
    <nc r="V24"/>
  </rcc>
  <rcc rId="6703" sId="4" numFmtId="4">
    <oc r="W24">
      <v>0</v>
    </oc>
    <nc r="W24"/>
  </rcc>
  <rcc rId="6704" sId="4" numFmtId="4">
    <oc r="X24">
      <v>10.1</v>
    </oc>
    <nc r="X24"/>
  </rcc>
  <rcc rId="6705" sId="4" numFmtId="4">
    <oc r="Y24">
      <v>0</v>
    </oc>
    <nc r="Y24"/>
  </rcc>
  <rcc rId="6706" sId="4" numFmtId="4">
    <oc r="Z24">
      <v>10.1</v>
    </oc>
    <nc r="Z24"/>
  </rcc>
  <rcc rId="6707" sId="4" numFmtId="4">
    <oc r="AA24">
      <v>0</v>
    </oc>
    <nc r="AA24"/>
  </rcc>
  <rcc rId="6708" sId="4" numFmtId="4">
    <oc r="AB24">
      <v>10.1</v>
    </oc>
    <nc r="AB24"/>
  </rcc>
  <rcc rId="6709" sId="4" numFmtId="4">
    <oc r="AC24">
      <v>0</v>
    </oc>
    <nc r="AC24"/>
  </rcc>
  <rcc rId="6710" sId="4" numFmtId="4">
    <oc r="AD24">
      <v>10.1</v>
    </oc>
    <nc r="AD24"/>
  </rcc>
  <rcc rId="6711" sId="4" numFmtId="4">
    <oc r="AE24">
      <v>0</v>
    </oc>
    <nc r="AE24"/>
  </rcc>
  <rcc rId="6712" sId="4" numFmtId="4">
    <oc r="AF24">
      <v>20.94</v>
    </oc>
    <nc r="AF24"/>
  </rcc>
  <rcc rId="6713" sId="4" numFmtId="4">
    <oc r="AG24">
      <v>0</v>
    </oc>
    <nc r="AG24"/>
  </rcc>
  <rcc rId="6714" sId="4">
    <oc r="C25" t="inlineStr">
      <is>
        <t>бюджет города Когалыма</t>
      </is>
    </oc>
    <nc r="C25"/>
  </rcc>
  <rcc rId="6715" sId="4">
    <oc r="D25">
      <f>SUM(J25,L25,N25,P25,R25,T25,V25,X25,Z25,AB25,AD25,AF25)</f>
    </oc>
    <nc r="D25"/>
  </rcc>
  <rcc rId="6716" sId="4">
    <oc r="E25">
      <f>J25+L25+N25</f>
    </oc>
    <nc r="E25"/>
  </rcc>
  <rcc rId="6717" sId="4">
    <oc r="F25">
      <f>G25</f>
    </oc>
    <nc r="F25"/>
  </rcc>
  <rcc rId="6718" sId="4">
    <oc r="G25">
      <f>SUM(K25,M25,O25,Q25,S25,U25,W25,Y25,AA25,AC25,AE25,AG25)</f>
    </oc>
    <nc r="G25"/>
  </rcc>
  <rcc rId="6719" sId="4">
    <oc r="H25">
      <f>IFERROR(G25/D25*100,0)</f>
    </oc>
    <nc r="H25"/>
  </rcc>
  <rcc rId="6720" sId="4">
    <oc r="I25">
      <f>IFERROR(G25/E25*100,0)</f>
    </oc>
    <nc r="I25"/>
  </rcc>
  <rcc rId="6721" sId="4" numFmtId="4">
    <oc r="J25">
      <v>0</v>
    </oc>
    <nc r="J25"/>
  </rcc>
  <rcc rId="6722" sId="4" numFmtId="4">
    <oc r="K25">
      <v>0</v>
    </oc>
    <nc r="K25"/>
  </rcc>
  <rcc rId="6723" sId="4" numFmtId="4">
    <oc r="L25">
      <v>11.65</v>
    </oc>
    <nc r="L25"/>
  </rcc>
  <rcc rId="6724" sId="4" numFmtId="4">
    <oc r="M25">
      <v>11.65</v>
    </oc>
    <nc r="M25"/>
  </rcc>
  <rcc rId="6725" sId="4" numFmtId="4">
    <oc r="N25">
      <v>1.55</v>
    </oc>
    <nc r="N25"/>
  </rcc>
  <rcc rId="6726" sId="4" numFmtId="4">
    <oc r="O25">
      <v>1.55</v>
    </oc>
    <nc r="O25"/>
  </rcc>
  <rcc rId="6727" sId="4" numFmtId="4">
    <oc r="P25">
      <v>1.55</v>
    </oc>
    <nc r="P25"/>
  </rcc>
  <rcc rId="6728" sId="4" numFmtId="4">
    <oc r="Q25">
      <v>1.55</v>
    </oc>
    <nc r="Q25"/>
  </rcc>
  <rcc rId="6729" sId="4" numFmtId="4">
    <oc r="R25">
      <v>10.45</v>
    </oc>
    <nc r="R25"/>
  </rcc>
  <rcc rId="6730" sId="4" numFmtId="4">
    <oc r="S25">
      <v>0</v>
    </oc>
    <nc r="S25"/>
  </rcc>
  <rcc rId="6731" sId="4" numFmtId="4">
    <oc r="T25">
      <v>1.55</v>
    </oc>
    <nc r="T25"/>
  </rcc>
  <rcc rId="6732" sId="4" numFmtId="4">
    <oc r="U25">
      <v>0</v>
    </oc>
    <nc r="U25"/>
  </rcc>
  <rcc rId="6733" sId="4" numFmtId="4">
    <oc r="V25">
      <v>1.55</v>
    </oc>
    <nc r="V25"/>
  </rcc>
  <rcc rId="6734" sId="4" numFmtId="4">
    <oc r="W25">
      <v>0</v>
    </oc>
    <nc r="W25"/>
  </rcc>
  <rcc rId="6735" sId="4" numFmtId="4">
    <oc r="X25">
      <v>1.55</v>
    </oc>
    <nc r="X25"/>
  </rcc>
  <rcc rId="6736" sId="4" numFmtId="4">
    <oc r="Y25">
      <v>0</v>
    </oc>
    <nc r="Y25"/>
  </rcc>
  <rcc rId="6737" sId="4" numFmtId="4">
    <oc r="Z25">
      <v>1.55</v>
    </oc>
    <nc r="Z25"/>
  </rcc>
  <rcc rId="6738" sId="4" numFmtId="4">
    <oc r="AA25">
      <v>0</v>
    </oc>
    <nc r="AA25"/>
  </rcc>
  <rcc rId="6739" sId="4" numFmtId="4">
    <oc r="AB25">
      <v>1.55</v>
    </oc>
    <nc r="AB25"/>
  </rcc>
  <rcc rId="6740" sId="4" numFmtId="4">
    <oc r="AC25">
      <v>0</v>
    </oc>
    <nc r="AC25"/>
  </rcc>
  <rcc rId="6741" sId="4" numFmtId="4">
    <oc r="AD25">
      <v>1.55</v>
    </oc>
    <nc r="AD25"/>
  </rcc>
  <rcc rId="6742" sId="4" numFmtId="4">
    <oc r="AE25">
      <v>0</v>
    </oc>
    <nc r="AE25"/>
  </rcc>
  <rcc rId="6743" sId="4" numFmtId="4">
    <oc r="AF25">
      <v>2.4</v>
    </oc>
    <nc r="AF25"/>
  </rcc>
  <rcc rId="6744" sId="4" numFmtId="4">
    <oc r="AG25">
      <v>0</v>
    </oc>
    <nc r="AG25"/>
  </rcc>
  <rcc rId="6745" sId="4">
    <oc r="B26" t="inlineStr">
      <is>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is>
    </oc>
    <nc r="B26"/>
  </rcc>
  <rcc rId="6746" sId="4">
    <oc r="C26" t="inlineStr">
      <is>
        <t>Всего</t>
      </is>
    </oc>
    <nc r="C26"/>
  </rcc>
  <rcc rId="6747" sId="4">
    <oc r="D26">
      <f>D28+D29+D27</f>
    </oc>
    <nc r="D26"/>
  </rcc>
  <rcc rId="6748" sId="4">
    <oc r="E26">
      <f>E28+E29+E27</f>
    </oc>
    <nc r="E26"/>
  </rcc>
  <rcc rId="6749" sId="4">
    <oc r="F26">
      <f>F28+F29+F27</f>
    </oc>
    <nc r="F26"/>
  </rcc>
  <rcc rId="6750" sId="4">
    <oc r="G26">
      <f>G28+G29+G27</f>
    </oc>
    <nc r="G26"/>
  </rcc>
  <rcc rId="6751" sId="4">
    <oc r="H26">
      <f>IFERROR(G26/D26*100,0)</f>
    </oc>
    <nc r="H26"/>
  </rcc>
  <rcc rId="6752" sId="4">
    <oc r="I26">
      <f>IFERROR(G26/E26*100,0)</f>
    </oc>
    <nc r="I26"/>
  </rcc>
  <rcc rId="6753" sId="4">
    <oc r="J26">
      <f>J28+J29+J27</f>
    </oc>
    <nc r="J26"/>
  </rcc>
  <rcc rId="6754" sId="4">
    <oc r="K26">
      <f>K28+K29+K27</f>
    </oc>
    <nc r="K26"/>
  </rcc>
  <rcc rId="6755" sId="4">
    <oc r="L26">
      <f>L28+L29+L27</f>
    </oc>
    <nc r="L26"/>
  </rcc>
  <rcc rId="6756" sId="4">
    <oc r="M26">
      <f>M28+M29+M27</f>
    </oc>
    <nc r="M26"/>
  </rcc>
  <rcc rId="6757" sId="4">
    <oc r="N26">
      <f>N28+N29+N27</f>
    </oc>
    <nc r="N26"/>
  </rcc>
  <rcc rId="6758" sId="4">
    <oc r="O26">
      <f>O28+O29+O27</f>
    </oc>
    <nc r="O26"/>
  </rcc>
  <rcc rId="6759" sId="4">
    <oc r="P26">
      <f>P28+P29+P27</f>
    </oc>
    <nc r="P26"/>
  </rcc>
  <rcc rId="6760" sId="4">
    <oc r="Q26">
      <f>Q28+Q29+Q27</f>
    </oc>
    <nc r="Q26"/>
  </rcc>
  <rcc rId="6761" sId="4">
    <oc r="R26">
      <f>R28+R29+R27</f>
    </oc>
    <nc r="R26"/>
  </rcc>
  <rcc rId="6762" sId="4">
    <oc r="S26">
      <f>S28+S29+S27</f>
    </oc>
    <nc r="S26"/>
  </rcc>
  <rcc rId="6763" sId="4">
    <oc r="T26">
      <f>T28+T29+T27</f>
    </oc>
    <nc r="T26"/>
  </rcc>
  <rcc rId="6764" sId="4">
    <oc r="U26">
      <f>U28+U29+U27</f>
    </oc>
    <nc r="U26"/>
  </rcc>
  <rcc rId="6765" sId="4">
    <oc r="V26">
      <f>V28+V29+V27</f>
    </oc>
    <nc r="V26"/>
  </rcc>
  <rcc rId="6766" sId="4">
    <oc r="W26">
      <f>W28+W29+W27</f>
    </oc>
    <nc r="W26"/>
  </rcc>
  <rcc rId="6767" sId="4">
    <oc r="X26">
      <f>X28+X29+X27</f>
    </oc>
    <nc r="X26"/>
  </rcc>
  <rcc rId="6768" sId="4">
    <oc r="Y26">
      <f>Y28+Y29+Y27</f>
    </oc>
    <nc r="Y26"/>
  </rcc>
  <rcc rId="6769" sId="4">
    <oc r="Z26">
      <f>Z28+Z29+Z27</f>
    </oc>
    <nc r="Z26"/>
  </rcc>
  <rcc rId="6770" sId="4">
    <oc r="AA26">
      <f>AA28+AA29+AA27</f>
    </oc>
    <nc r="AA26"/>
  </rcc>
  <rcc rId="6771" sId="4">
    <oc r="AB26">
      <f>AB28+AB29+AB27</f>
    </oc>
    <nc r="AB26"/>
  </rcc>
  <rcc rId="6772" sId="4">
    <oc r="AC26">
      <f>AC28+AC29+AC27</f>
    </oc>
    <nc r="AC26"/>
  </rcc>
  <rcc rId="6773" sId="4">
    <oc r="AD26">
      <f>AD28+AD29+AD27</f>
    </oc>
    <nc r="AD26"/>
  </rcc>
  <rcc rId="6774" sId="4">
    <oc r="AE26">
      <f>AE28+AE29+AE27</f>
    </oc>
    <nc r="AE26"/>
  </rcc>
  <rcc rId="6775" sId="4">
    <oc r="AF26">
      <f>AF28+AF29+AF27</f>
    </oc>
    <nc r="AF26"/>
  </rcc>
  <rcc rId="6776" sId="4">
    <oc r="AG26">
      <f>AG28+AG29+AG27</f>
    </oc>
    <nc r="AG26"/>
  </rcc>
  <rcc rId="6777"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6778" sId="4">
    <oc r="C27" t="inlineStr">
      <is>
        <t>федеральный бюджет</t>
      </is>
    </oc>
    <nc r="C27"/>
  </rcc>
  <rcc rId="6779" sId="4">
    <oc r="D27">
      <f>SUM(J27,L27,N27,P27,R27,T27,V27,X27,Z27,AB27,AD27,AF27)</f>
    </oc>
    <nc r="D27"/>
  </rcc>
  <rcc rId="6780" sId="4">
    <oc r="E27">
      <f>J27</f>
    </oc>
    <nc r="E27"/>
  </rcc>
  <rcc rId="6781" sId="4">
    <oc r="F27">
      <f>G27</f>
    </oc>
    <nc r="F27"/>
  </rcc>
  <rcc rId="6782" sId="4">
    <oc r="G27">
      <f>SUM(K27,M27,O27,Q27,S27,U27,W27,Y27,AA27,AC27,AE27,AG27)</f>
    </oc>
    <nc r="G27"/>
  </rcc>
  <rcc rId="6783" sId="4">
    <oc r="H27">
      <f>IFERROR(G27/D27*100,0)</f>
    </oc>
    <nc r="H27"/>
  </rcc>
  <rcc rId="6784" sId="4">
    <oc r="I27">
      <f>IFERROR(G27/E27*100,0)</f>
    </oc>
    <nc r="I27"/>
  </rcc>
  <rcc rId="6785" sId="4" numFmtId="4">
    <oc r="J27">
      <v>0</v>
    </oc>
    <nc r="J27"/>
  </rcc>
  <rcc rId="6786" sId="4" numFmtId="4">
    <oc r="K27">
      <v>0</v>
    </oc>
    <nc r="K27"/>
  </rcc>
  <rcc rId="6787" sId="4" numFmtId="4">
    <oc r="L27">
      <v>0</v>
    </oc>
    <nc r="L27"/>
  </rcc>
  <rcc rId="6788" sId="4" numFmtId="4">
    <oc r="M27">
      <v>0</v>
    </oc>
    <nc r="M27"/>
  </rcc>
  <rcc rId="6789" sId="4" numFmtId="4">
    <oc r="N27">
      <v>0</v>
    </oc>
    <nc r="N27"/>
  </rcc>
  <rcc rId="6790" sId="4" numFmtId="4">
    <oc r="O27">
      <v>0</v>
    </oc>
    <nc r="O27"/>
  </rcc>
  <rcc rId="6791" sId="4" numFmtId="4">
    <oc r="P27">
      <v>0</v>
    </oc>
    <nc r="P27"/>
  </rcc>
  <rcc rId="6792" sId="4" numFmtId="4">
    <oc r="Q27">
      <v>0</v>
    </oc>
    <nc r="Q27"/>
  </rcc>
  <rcc rId="6793" sId="4" numFmtId="4">
    <oc r="R27">
      <v>0</v>
    </oc>
    <nc r="R27"/>
  </rcc>
  <rcc rId="6794" sId="4" numFmtId="4">
    <oc r="S27">
      <v>0</v>
    </oc>
    <nc r="S27"/>
  </rcc>
  <rcc rId="6795" sId="4" numFmtId="4">
    <oc r="T27">
      <v>0</v>
    </oc>
    <nc r="T27"/>
  </rcc>
  <rcc rId="6796" sId="4" numFmtId="4">
    <oc r="U27">
      <v>0</v>
    </oc>
    <nc r="U27"/>
  </rcc>
  <rcc rId="6797" sId="4" numFmtId="4">
    <oc r="V27">
      <v>0</v>
    </oc>
    <nc r="V27"/>
  </rcc>
  <rcc rId="6798" sId="4" numFmtId="4">
    <oc r="W27">
      <v>0</v>
    </oc>
    <nc r="W27"/>
  </rcc>
  <rcc rId="6799" sId="4" numFmtId="4">
    <oc r="X27">
      <v>0</v>
    </oc>
    <nc r="X27"/>
  </rcc>
  <rcc rId="6800" sId="4" numFmtId="4">
    <oc r="Y27">
      <v>0</v>
    </oc>
    <nc r="Y27"/>
  </rcc>
  <rcc rId="6801" sId="4" numFmtId="4">
    <oc r="Z27">
      <v>0</v>
    </oc>
    <nc r="Z27"/>
  </rcc>
  <rcc rId="6802" sId="4" numFmtId="4">
    <oc r="AA27">
      <v>0</v>
    </oc>
    <nc r="AA27"/>
  </rcc>
  <rcc rId="6803" sId="4" numFmtId="4">
    <oc r="AB27">
      <v>0</v>
    </oc>
    <nc r="AB27"/>
  </rcc>
  <rcc rId="6804" sId="4" numFmtId="4">
    <oc r="AC27">
      <v>0</v>
    </oc>
    <nc r="AC27"/>
  </rcc>
  <rcc rId="6805" sId="4" numFmtId="4">
    <oc r="AD27">
      <v>0</v>
    </oc>
    <nc r="AD27"/>
  </rcc>
  <rcc rId="6806" sId="4" numFmtId="4">
    <oc r="AE27">
      <v>0</v>
    </oc>
    <nc r="AE27"/>
  </rcc>
  <rcc rId="6807" sId="4" numFmtId="4">
    <oc r="AF27">
      <v>0</v>
    </oc>
    <nc r="AF27"/>
  </rcc>
  <rcc rId="6808" sId="4" numFmtId="4">
    <oc r="AG27">
      <v>0</v>
    </oc>
    <nc r="AG27"/>
  </rcc>
  <rcc rId="6809" sId="4">
    <oc r="C28" t="inlineStr">
      <is>
        <t>бюджет автономного округа</t>
      </is>
    </oc>
    <nc r="C28"/>
  </rcc>
  <rcc rId="6810" sId="4">
    <oc r="D28">
      <f>SUM(J28,L28,N28,P28,R28,T28,V28,X28,Z28,AB28,AD28,AF28)</f>
    </oc>
    <nc r="D28"/>
  </rcc>
  <rcc rId="6811" sId="4">
    <oc r="E28">
      <f>J28</f>
    </oc>
    <nc r="E28"/>
  </rcc>
  <rcc rId="6812" sId="4">
    <oc r="F28">
      <f>G28</f>
    </oc>
    <nc r="F28"/>
  </rcc>
  <rcc rId="6813" sId="4">
    <oc r="G28">
      <f>SUM(K28,M28,O28,Q28,S28,U28,W28,Y28,AA28,AC28,AE28,AG28)</f>
    </oc>
    <nc r="G28"/>
  </rcc>
  <rcc rId="6814" sId="4">
    <oc r="H28">
      <f>IFERROR(G28/D28*100,0)</f>
    </oc>
    <nc r="H28"/>
  </rcc>
  <rcc rId="6815" sId="4">
    <oc r="I28">
      <f>IFERROR(G28/E28*100,0)</f>
    </oc>
    <nc r="I28"/>
  </rcc>
  <rcc rId="6816" sId="4" numFmtId="4">
    <oc r="J28">
      <v>0</v>
    </oc>
    <nc r="J28"/>
  </rcc>
  <rcc rId="6817" sId="4" numFmtId="4">
    <oc r="K28">
      <v>0</v>
    </oc>
    <nc r="K28"/>
  </rcc>
  <rcc rId="6818" sId="4" numFmtId="4">
    <oc r="L28">
      <v>0</v>
    </oc>
    <nc r="L28"/>
  </rcc>
  <rcc rId="6819" sId="4" numFmtId="4">
    <oc r="M28">
      <v>0</v>
    </oc>
    <nc r="M28"/>
  </rcc>
  <rcc rId="6820" sId="4" numFmtId="4">
    <oc r="N28">
      <v>0</v>
    </oc>
    <nc r="N28"/>
  </rcc>
  <rcc rId="6821" sId="4" numFmtId="4">
    <oc r="O28">
      <v>0</v>
    </oc>
    <nc r="O28"/>
  </rcc>
  <rcc rId="6822" sId="4" numFmtId="4">
    <oc r="P28">
      <v>2.9</v>
    </oc>
    <nc r="P28"/>
  </rcc>
  <rcc rId="6823" sId="4" numFmtId="4">
    <oc r="Q28">
      <v>2.9</v>
    </oc>
    <nc r="Q28"/>
  </rcc>
  <rcc rId="6824" sId="4" numFmtId="4">
    <oc r="R28">
      <v>68</v>
    </oc>
    <nc r="R28"/>
  </rcc>
  <rcc rId="6825" sId="4" numFmtId="4">
    <oc r="S28">
      <v>0</v>
    </oc>
    <nc r="S28"/>
  </rcc>
  <rcc rId="6826" sId="4" numFmtId="4">
    <oc r="T28">
      <v>12</v>
    </oc>
    <nc r="T28"/>
  </rcc>
  <rcc rId="6827" sId="4" numFmtId="4">
    <oc r="U28">
      <v>0</v>
    </oc>
    <nc r="U28"/>
  </rcc>
  <rcc rId="6828" sId="4" numFmtId="4">
    <oc r="V28">
      <v>12</v>
    </oc>
    <nc r="V28"/>
  </rcc>
  <rcc rId="6829" sId="4" numFmtId="4">
    <oc r="W28">
      <v>0</v>
    </oc>
    <nc r="W28"/>
  </rcc>
  <rcc rId="6830" sId="4" numFmtId="4">
    <oc r="X28">
      <v>12</v>
    </oc>
    <nc r="X28"/>
  </rcc>
  <rcc rId="6831" sId="4" numFmtId="4">
    <oc r="Y28">
      <v>0</v>
    </oc>
    <nc r="Y28"/>
  </rcc>
  <rcc rId="6832" sId="4" numFmtId="4">
    <oc r="Z28">
      <v>79.2</v>
    </oc>
    <nc r="Z28"/>
  </rcc>
  <rcc rId="6833" sId="4" numFmtId="4">
    <oc r="AA28">
      <v>0</v>
    </oc>
    <nc r="AA28"/>
  </rcc>
  <rcc rId="6834" sId="4" numFmtId="4">
    <oc r="AB28">
      <v>12</v>
    </oc>
    <nc r="AB28"/>
  </rcc>
  <rcc rId="6835" sId="4" numFmtId="4">
    <oc r="AC28">
      <v>0</v>
    </oc>
    <nc r="AC28"/>
  </rcc>
  <rcc rId="6836" sId="4" numFmtId="4">
    <oc r="AD28">
      <v>12</v>
    </oc>
    <nc r="AD28"/>
  </rcc>
  <rcc rId="6837" sId="4" numFmtId="4">
    <oc r="AE28">
      <v>0</v>
    </oc>
    <nc r="AE28"/>
  </rcc>
  <rcc rId="6838" sId="4" numFmtId="4">
    <oc r="AF28">
      <v>12</v>
    </oc>
    <nc r="AF28"/>
  </rcc>
  <rcc rId="6839" sId="4" numFmtId="4">
    <oc r="AG28">
      <v>0</v>
    </oc>
    <nc r="AG28"/>
  </rcc>
  <rcc rId="6840" sId="4">
    <oc r="C29" t="inlineStr">
      <is>
        <t>бюджет города Когалыма</t>
      </is>
    </oc>
    <nc r="C29"/>
  </rcc>
  <rcc rId="6841" sId="4">
    <oc r="D29">
      <f>SUM(J29,L29,N29,P29,R29,T29,V29,X29,Z29,AB29,AD29,AF29)</f>
    </oc>
    <nc r="D29"/>
  </rcc>
  <rcc rId="6842" sId="4">
    <oc r="E29">
      <f>J29+L29+N29</f>
    </oc>
    <nc r="E29"/>
  </rcc>
  <rcc rId="6843" sId="4">
    <oc r="F29">
      <f>G29</f>
    </oc>
    <nc r="F29"/>
  </rcc>
  <rcc rId="6844" sId="4">
    <oc r="G29">
      <f>SUM(K29,M29,O29,Q29,S29,U29,W29,Y29,AA29,AC29,AE29,AG29)</f>
    </oc>
    <nc r="G29"/>
  </rcc>
  <rcc rId="6845" sId="4">
    <oc r="H29">
      <f>IFERROR(G29/D29*100,0)</f>
    </oc>
    <nc r="H29"/>
  </rcc>
  <rcc rId="6846" sId="4">
    <oc r="I29">
      <f>IFERROR(G29/E29*100,0)</f>
    </oc>
    <nc r="I29"/>
  </rcc>
  <rcc rId="6847" sId="4" numFmtId="4">
    <oc r="J29">
      <v>0</v>
    </oc>
    <nc r="J29"/>
  </rcc>
  <rcc rId="6848" sId="4" numFmtId="4">
    <oc r="K29">
      <v>0</v>
    </oc>
    <nc r="K29"/>
  </rcc>
  <rcc rId="6849" sId="4" numFmtId="4">
    <oc r="L29">
      <v>0</v>
    </oc>
    <nc r="L29"/>
  </rcc>
  <rcc rId="6850" sId="4" numFmtId="4">
    <oc r="M29">
      <v>0</v>
    </oc>
    <nc r="M29"/>
  </rcc>
  <rcc rId="6851" sId="4" numFmtId="4">
    <oc r="N29">
      <v>9.4</v>
    </oc>
    <nc r="N29"/>
  </rcc>
  <rcc rId="6852" sId="4" numFmtId="4">
    <oc r="O29">
      <v>9.4</v>
    </oc>
    <nc r="O29"/>
  </rcc>
  <rcc rId="6853" sId="4" numFmtId="4">
    <oc r="P29">
      <v>9.8000000000000007</v>
    </oc>
    <nc r="P29"/>
  </rcc>
  <rcc rId="6854" sId="4" numFmtId="4">
    <oc r="Q29">
      <v>7.38</v>
    </oc>
    <nc r="Q29"/>
  </rcc>
  <rcc rId="6855" sId="4" numFmtId="4">
    <oc r="R29">
      <v>14.7</v>
    </oc>
    <nc r="R29"/>
  </rcc>
  <rcc rId="6856" sId="4" numFmtId="4">
    <oc r="S29">
      <v>0</v>
    </oc>
    <nc r="S29"/>
  </rcc>
  <rcc rId="6857" sId="4" numFmtId="4">
    <oc r="T29">
      <v>0.7</v>
    </oc>
    <nc r="T29"/>
  </rcc>
  <rcc rId="6858" sId="4" numFmtId="4">
    <oc r="U29">
      <v>0</v>
    </oc>
    <nc r="U29"/>
  </rcc>
  <rcc rId="6859" sId="4" numFmtId="4">
    <oc r="V29">
      <v>0.7</v>
    </oc>
    <nc r="V29"/>
  </rcc>
  <rcc rId="6860" sId="4" numFmtId="4">
    <oc r="W29">
      <v>0</v>
    </oc>
    <nc r="W29"/>
  </rcc>
  <rcc rId="6861" sId="4" numFmtId="4">
    <oc r="X29">
      <v>0.7</v>
    </oc>
    <nc r="X29"/>
  </rcc>
  <rcc rId="6862" sId="4" numFmtId="4">
    <oc r="Y29">
      <v>0</v>
    </oc>
    <nc r="Y29"/>
  </rcc>
  <rcc rId="6863" sId="4" numFmtId="4">
    <oc r="Z29">
      <v>17.5</v>
    </oc>
    <nc r="Z29"/>
  </rcc>
  <rcc rId="6864" sId="4" numFmtId="4">
    <oc r="AA29">
      <v>0</v>
    </oc>
    <nc r="AA29"/>
  </rcc>
  <rcc rId="6865" sId="4" numFmtId="4">
    <oc r="AB29">
      <v>0.7</v>
    </oc>
    <nc r="AB29"/>
  </rcc>
  <rcc rId="6866" sId="4" numFmtId="4">
    <oc r="AC29">
      <v>0</v>
    </oc>
    <nc r="AC29"/>
  </rcc>
  <rcc rId="6867" sId="4" numFmtId="4">
    <oc r="AD29">
      <v>0.7</v>
    </oc>
    <nc r="AD29"/>
  </rcc>
  <rcc rId="6868" sId="4" numFmtId="4">
    <oc r="AE29">
      <v>0</v>
    </oc>
    <nc r="AE29"/>
  </rcc>
  <rcc rId="6869" sId="4" numFmtId="4">
    <oc r="AF29">
      <v>0.7</v>
    </oc>
    <nc r="AF29"/>
  </rcc>
  <rcc rId="6870" sId="4" numFmtId="4">
    <oc r="AG29">
      <v>0</v>
    </oc>
    <nc r="AG29"/>
  </rcc>
  <rcc rId="6871" sId="4">
    <oc r="A30" t="inlineStr">
      <is>
        <t>РП 1.2</t>
      </is>
    </oc>
    <nc r="A30"/>
  </rcc>
  <rcc rId="6872" sId="4">
    <oc r="B30" t="inlineStr">
      <is>
        <t>Региональный проект «Семейные ценности и инфраструктура культуры»</t>
      </is>
    </oc>
    <nc r="B30"/>
  </rcc>
  <rcc rId="6873" sId="4">
    <oc r="C30" t="inlineStr">
      <is>
        <t>Всего</t>
      </is>
    </oc>
    <nc r="C30"/>
  </rcc>
  <rcc rId="6874" sId="4">
    <oc r="D30">
      <f>D32+D33+D31</f>
    </oc>
    <nc r="D30"/>
  </rcc>
  <rcc rId="6875" sId="4">
    <oc r="E30">
      <f>E32+E33+E31</f>
    </oc>
    <nc r="E30"/>
  </rcc>
  <rcc rId="6876" sId="4">
    <oc r="F30">
      <f>F32+F33+F31</f>
    </oc>
    <nc r="F30"/>
  </rcc>
  <rcc rId="6877" sId="4">
    <oc r="G30">
      <f>G32+G33+G31</f>
    </oc>
    <nc r="G30"/>
  </rcc>
  <rcc rId="6878" sId="4">
    <oc r="H30">
      <f>IFERROR(G30/D30*100,0)</f>
    </oc>
    <nc r="H30"/>
  </rcc>
  <rcc rId="6879" sId="4">
    <oc r="I30">
      <f>IFERROR(G30/E30*100,0)</f>
    </oc>
    <nc r="I30"/>
  </rcc>
  <rcc rId="6880" sId="4">
    <oc r="J30">
      <f>J32+J33+J31</f>
    </oc>
    <nc r="J30"/>
  </rcc>
  <rcc rId="6881" sId="4">
    <oc r="K30">
      <f>K32+K33+K31</f>
    </oc>
    <nc r="K30"/>
  </rcc>
  <rcc rId="6882" sId="4">
    <oc r="L30">
      <f>L32+L33+L31</f>
    </oc>
    <nc r="L30"/>
  </rcc>
  <rcc rId="6883" sId="4">
    <oc r="M30">
      <f>M32+M33+M31</f>
    </oc>
    <nc r="M30"/>
  </rcc>
  <rcc rId="6884" sId="4">
    <oc r="N30">
      <f>N32+N33+N31</f>
    </oc>
    <nc r="N30"/>
  </rcc>
  <rcc rId="6885" sId="4">
    <oc r="O30">
      <f>O32+O33+O31</f>
    </oc>
    <nc r="O30"/>
  </rcc>
  <rcc rId="6886" sId="4">
    <oc r="P30">
      <f>P32+P33+P31</f>
    </oc>
    <nc r="P30"/>
  </rcc>
  <rcc rId="6887" sId="4">
    <oc r="Q30">
      <f>Q32+Q33+Q31</f>
    </oc>
    <nc r="Q30"/>
  </rcc>
  <rcc rId="6888" sId="4">
    <oc r="R30">
      <f>R32+R33+R31</f>
    </oc>
    <nc r="R30"/>
  </rcc>
  <rcc rId="6889" sId="4">
    <oc r="S30">
      <f>S32+S33+S31</f>
    </oc>
    <nc r="S30"/>
  </rcc>
  <rcc rId="6890" sId="4">
    <oc r="T30">
      <f>T32+T33+T31</f>
    </oc>
    <nc r="T30"/>
  </rcc>
  <rcc rId="6891" sId="4">
    <oc r="U30">
      <f>U32+U33+U31</f>
    </oc>
    <nc r="U30"/>
  </rcc>
  <rcc rId="6892" sId="4">
    <oc r="V30">
      <f>V32+V33+V31</f>
    </oc>
    <nc r="V30"/>
  </rcc>
  <rcc rId="6893" sId="4">
    <oc r="W30">
      <f>W32+W33+W31</f>
    </oc>
    <nc r="W30"/>
  </rcc>
  <rcc rId="6894" sId="4">
    <oc r="X30">
      <f>X32+X33+X31</f>
    </oc>
    <nc r="X30"/>
  </rcc>
  <rcc rId="6895" sId="4">
    <oc r="Y30">
      <f>Y32+Y33+Y31</f>
    </oc>
    <nc r="Y30"/>
  </rcc>
  <rcc rId="6896" sId="4">
    <oc r="Z30">
      <f>Z32+Z33+Z31</f>
    </oc>
    <nc r="Z30"/>
  </rcc>
  <rcc rId="6897" sId="4">
    <oc r="AA30">
      <f>AA32+AA33+AA31</f>
    </oc>
    <nc r="AA30"/>
  </rcc>
  <rcc rId="6898" sId="4">
    <oc r="AB30">
      <f>AB32+AB33+AB31</f>
    </oc>
    <nc r="AB30"/>
  </rcc>
  <rcc rId="6899" sId="4">
    <oc r="AC30">
      <f>AC32+AC33+AC31</f>
    </oc>
    <nc r="AC30"/>
  </rcc>
  <rcc rId="6900" sId="4">
    <oc r="AD30">
      <f>AD32+AD33+AD31</f>
    </oc>
    <nc r="AD30"/>
  </rcc>
  <rcc rId="6901" sId="4">
    <oc r="AE30">
      <f>AE32+AE33+AE31</f>
    </oc>
    <nc r="AE30"/>
  </rcc>
  <rcc rId="6902" sId="4">
    <oc r="AF30">
      <f>AF32+AF33+AF31</f>
    </oc>
    <nc r="AF30"/>
  </rcc>
  <rcc rId="6903" sId="4">
    <oc r="AG30">
      <f>AG32+AG33+AG31</f>
    </oc>
    <nc r="AG30"/>
  </rcc>
  <rcc rId="6904" sId="4">
    <oc r="C31" t="inlineStr">
      <is>
        <t>федеральный бюджет</t>
      </is>
    </oc>
    <nc r="C31"/>
  </rcc>
  <rcc rId="6905" sId="4">
    <oc r="D31">
      <f>SUM(J31,L31,N31,P31,R31,T31,V31,X31,Z31,AB31,AD31,AF31)</f>
    </oc>
    <nc r="D31"/>
  </rcc>
  <rcc rId="6906" sId="4">
    <oc r="E31">
      <f>J31</f>
    </oc>
    <nc r="E31"/>
  </rcc>
  <rcc rId="6907" sId="4" numFmtId="4">
    <oc r="F31">
      <v>568.322</v>
    </oc>
    <nc r="F31"/>
  </rcc>
  <rcc rId="6908" sId="4">
    <oc r="G31">
      <f>SUM(K31,M31,O31,Q31,S31,U31,W31,Y31,AA31,AC31,AE31,AG31)</f>
    </oc>
    <nc r="G31"/>
  </rcc>
  <rcc rId="6909" sId="4">
    <oc r="H31">
      <f>IFERROR(G31/D31*100,0)</f>
    </oc>
    <nc r="H31"/>
  </rcc>
  <rcc rId="6910" sId="4">
    <oc r="I31">
      <f>IFERROR(G31/E31*100,0)</f>
    </oc>
    <nc r="I31"/>
  </rcc>
  <rcc rId="6911" sId="4" numFmtId="4">
    <oc r="J31">
      <v>0</v>
    </oc>
    <nc r="J31"/>
  </rcc>
  <rcc rId="6912" sId="4" numFmtId="4">
    <oc r="K31">
      <v>0</v>
    </oc>
    <nc r="K31"/>
  </rcc>
  <rcc rId="6913" sId="4" numFmtId="4">
    <oc r="L31">
      <v>0</v>
    </oc>
    <nc r="L31"/>
  </rcc>
  <rcc rId="6914" sId="4" numFmtId="4">
    <oc r="M31">
      <v>0</v>
    </oc>
    <nc r="M31"/>
  </rcc>
  <rcc rId="6915" sId="4" numFmtId="4">
    <oc r="N31">
      <v>568.322</v>
    </oc>
    <nc r="N31"/>
  </rcc>
  <rcc rId="6916" sId="4" numFmtId="4">
    <oc r="O31">
      <v>568.32000000000005</v>
    </oc>
    <nc r="O31"/>
  </rcc>
  <rcc rId="6917" sId="4" numFmtId="4">
    <oc r="P31">
      <v>592.41</v>
    </oc>
    <nc r="P31"/>
  </rcc>
  <rcc rId="6918" sId="4" numFmtId="4">
    <oc r="Q31">
      <v>592.41</v>
    </oc>
    <nc r="Q31"/>
  </rcc>
  <rcc rId="6919" sId="4" numFmtId="4">
    <oc r="R31">
      <v>5372.5959999999995</v>
    </oc>
    <nc r="R31"/>
  </rcc>
  <rcc rId="6920" sId="4" numFmtId="4">
    <oc r="S31">
      <v>0</v>
    </oc>
    <nc r="S31"/>
  </rcc>
  <rcc rId="6921" sId="4" numFmtId="4">
    <oc r="T31">
      <v>0</v>
    </oc>
    <nc r="T31"/>
  </rcc>
  <rcc rId="6922" sId="4" numFmtId="4">
    <oc r="U31">
      <v>0</v>
    </oc>
    <nc r="U31"/>
  </rcc>
  <rcc rId="6923" sId="4" numFmtId="4">
    <oc r="V31">
      <v>0</v>
    </oc>
    <nc r="V31"/>
  </rcc>
  <rcc rId="6924" sId="4" numFmtId="4">
    <oc r="W31">
      <v>0</v>
    </oc>
    <nc r="W31"/>
  </rcc>
  <rcc rId="6925" sId="4" numFmtId="4">
    <oc r="X31">
      <v>0</v>
    </oc>
    <nc r="X31"/>
  </rcc>
  <rcc rId="6926" sId="4" numFmtId="4">
    <oc r="Y31">
      <v>0</v>
    </oc>
    <nc r="Y31"/>
  </rcc>
  <rcc rId="6927" sId="4" numFmtId="4">
    <oc r="Z31">
      <v>0</v>
    </oc>
    <nc r="Z31"/>
  </rcc>
  <rcc rId="6928" sId="4" numFmtId="4">
    <oc r="AA31">
      <v>0</v>
    </oc>
    <nc r="AA31"/>
  </rcc>
  <rcc rId="6929" sId="4" numFmtId="4">
    <oc r="AB31">
      <v>104.27800000000001</v>
    </oc>
    <nc r="AB31"/>
  </rcc>
  <rcc rId="6930" sId="4" numFmtId="4">
    <oc r="AC31">
      <v>0</v>
    </oc>
    <nc r="AC31"/>
  </rcc>
  <rcc rId="6931" sId="4" numFmtId="4">
    <oc r="AD31">
      <v>0</v>
    </oc>
    <nc r="AD31"/>
  </rcc>
  <rcc rId="6932" sId="4" numFmtId="4">
    <oc r="AE31">
      <v>0</v>
    </oc>
    <nc r="AE31"/>
  </rcc>
  <rcc rId="6933" sId="4" numFmtId="4">
    <oc r="AF31">
      <v>0</v>
    </oc>
    <nc r="AF31"/>
  </rcc>
  <rcc rId="6934" sId="4" numFmtId="4">
    <oc r="AG31">
      <v>0</v>
    </oc>
    <nc r="AG31"/>
  </rcc>
  <rcc rId="6935" sId="4">
    <oc r="C32" t="inlineStr">
      <is>
        <t>бюджет автономного округа</t>
      </is>
    </oc>
    <nc r="C32"/>
  </rcc>
  <rcc rId="6936" sId="4">
    <oc r="D32">
      <f>SUM(J32,L32,N32,P32,R32,T32,V32,X32,Z32,AB32,AD32,AF32)</f>
    </oc>
    <nc r="D32"/>
  </rcc>
  <rcc rId="6937" sId="4">
    <oc r="E32">
      <f>J32</f>
    </oc>
    <nc r="E32"/>
  </rcc>
  <rcc rId="6938" sId="4" numFmtId="4">
    <oc r="F32">
      <v>888.91300000000001</v>
    </oc>
    <nc r="F32"/>
  </rcc>
  <rcc rId="6939" sId="4">
    <oc r="G32">
      <f>SUM(K32,M32,O32,Q32,S32,U32,W32,Y32,AA32,AC32,AE32,AG32)</f>
    </oc>
    <nc r="G32"/>
  </rcc>
  <rcc rId="6940" sId="4">
    <oc r="H32">
      <f>IFERROR(G32/D32*100,0)</f>
    </oc>
    <nc r="H32"/>
  </rcc>
  <rcc rId="6941" sId="4">
    <oc r="I32">
      <f>IFERROR(G32/E32*100,0)</f>
    </oc>
    <nc r="I32"/>
  </rcc>
  <rcc rId="6942" sId="4" numFmtId="4">
    <oc r="J32">
      <v>0</v>
    </oc>
    <nc r="J32"/>
  </rcc>
  <rcc rId="6943" sId="4" numFmtId="4">
    <oc r="K32">
      <v>0</v>
    </oc>
    <nc r="K32"/>
  </rcc>
  <rcc rId="6944" sId="4" numFmtId="4">
    <oc r="L32">
      <v>0</v>
    </oc>
    <nc r="L32"/>
  </rcc>
  <rcc rId="6945" sId="4" numFmtId="4">
    <oc r="M32">
      <v>0</v>
    </oc>
    <nc r="M32"/>
  </rcc>
  <rcc rId="6946" sId="4" numFmtId="4">
    <oc r="N32">
      <v>888.91300000000001</v>
    </oc>
    <nc r="N32"/>
  </rcc>
  <rcc rId="6947" sId="4" numFmtId="4">
    <oc r="O32">
      <v>888.91</v>
    </oc>
    <nc r="O32"/>
  </rcc>
  <rcc rId="6948" sId="4" numFmtId="4">
    <oc r="P32">
      <v>926.58900000000006</v>
    </oc>
    <nc r="P32"/>
  </rcc>
  <rcc rId="6949" sId="4" numFmtId="4">
    <oc r="Q32">
      <v>926.59</v>
    </oc>
    <nc r="Q32"/>
  </rcc>
  <rcc rId="6950" sId="4" numFmtId="4">
    <oc r="R32">
      <v>8403.2870000000003</v>
    </oc>
    <nc r="R32"/>
  </rcc>
  <rcc rId="6951" sId="4" numFmtId="4">
    <oc r="S32">
      <v>0</v>
    </oc>
    <nc r="S32"/>
  </rcc>
  <rcc rId="6952" sId="4" numFmtId="4">
    <oc r="T32">
      <v>0</v>
    </oc>
    <nc r="T32"/>
  </rcc>
  <rcc rId="6953" sId="4" numFmtId="4">
    <oc r="U32">
      <v>0</v>
    </oc>
    <nc r="U32"/>
  </rcc>
  <rcc rId="6954" sId="4" numFmtId="4">
    <oc r="V32">
      <v>0</v>
    </oc>
    <nc r="V32"/>
  </rcc>
  <rcc rId="6955" sId="4" numFmtId="4">
    <oc r="W32">
      <v>0</v>
    </oc>
    <nc r="W32"/>
  </rcc>
  <rcc rId="6956" sId="4" numFmtId="4">
    <oc r="X32">
      <v>0</v>
    </oc>
    <nc r="X32"/>
  </rcc>
  <rcc rId="6957" sId="4" numFmtId="4">
    <oc r="Y32">
      <v>0</v>
    </oc>
    <nc r="Y32"/>
  </rcc>
  <rcc rId="6958" sId="4" numFmtId="4">
    <oc r="Z32">
      <v>0</v>
    </oc>
    <nc r="Z32"/>
  </rcc>
  <rcc rId="6959" sId="4" numFmtId="4">
    <oc r="AA32">
      <v>0</v>
    </oc>
    <nc r="AA32"/>
  </rcc>
  <rcc rId="6960" sId="4" numFmtId="4">
    <oc r="AB32">
      <v>163.101</v>
    </oc>
    <nc r="AB32"/>
  </rcc>
  <rcc rId="6961" sId="4" numFmtId="4">
    <oc r="AC32">
      <v>0</v>
    </oc>
    <nc r="AC32"/>
  </rcc>
  <rcc rId="6962" sId="4" numFmtId="4">
    <oc r="AD32">
      <v>0</v>
    </oc>
    <nc r="AD32"/>
  </rcc>
  <rcc rId="6963" sId="4" numFmtId="4">
    <oc r="AE32">
      <v>0</v>
    </oc>
    <nc r="AE32"/>
  </rcc>
  <rcc rId="6964" sId="4" numFmtId="4">
    <oc r="AF32">
      <v>0</v>
    </oc>
    <nc r="AF32"/>
  </rcc>
  <rcc rId="6965" sId="4" numFmtId="4">
    <oc r="AG32">
      <v>0</v>
    </oc>
    <nc r="AG32"/>
  </rcc>
  <rcc rId="6966" sId="4">
    <oc r="C33" t="inlineStr">
      <is>
        <t>бюджет города Когалыма</t>
      </is>
    </oc>
    <nc r="C33"/>
  </rcc>
  <rcc rId="6967" sId="4">
    <oc r="D33">
      <f>SUM(J33,L33,N33,P33,R33,T33,V33,X33,Z33,AB33,AD33,AF33)</f>
    </oc>
    <nc r="D33"/>
  </rcc>
  <rcc rId="6968" sId="4">
    <oc r="E33">
      <f>J33</f>
    </oc>
    <nc r="E33"/>
  </rcc>
  <rcc rId="6969" sId="4" numFmtId="4">
    <oc r="F33">
      <v>29.739000000000001</v>
    </oc>
    <nc r="F33"/>
  </rcc>
  <rcc rId="6970" sId="4">
    <oc r="G33">
      <f>SUM(K33,M33,O33,Q33,S33,U33,W33,Y33,AA33,AC33,AE33,AG33)</f>
    </oc>
    <nc r="G33"/>
  </rcc>
  <rcc rId="6971" sId="4">
    <oc r="H33">
      <f>IFERROR(G33/D33*100,0)</f>
    </oc>
    <nc r="H33"/>
  </rcc>
  <rcc rId="6972" sId="4">
    <oc r="I33">
      <f>IFERROR(G33/E33*100,0)</f>
    </oc>
    <nc r="I33"/>
  </rcc>
  <rcc rId="6973" sId="4" numFmtId="4">
    <oc r="J33">
      <v>0</v>
    </oc>
    <nc r="J33"/>
  </rcc>
  <rcc rId="6974" sId="4" numFmtId="4">
    <oc r="K33">
      <v>0</v>
    </oc>
    <nc r="K33"/>
  </rcc>
  <rcc rId="6975" sId="4" numFmtId="4">
    <oc r="L33">
      <v>0</v>
    </oc>
    <nc r="L33"/>
  </rcc>
  <rcc rId="6976" sId="4" numFmtId="4">
    <oc r="M33">
      <v>0</v>
    </oc>
    <nc r="M33"/>
  </rcc>
  <rcc rId="6977" sId="4" numFmtId="4">
    <oc r="N33">
      <v>29.739000000000001</v>
    </oc>
    <nc r="N33"/>
  </rcc>
  <rcc rId="6978" sId="4" numFmtId="4">
    <oc r="O33">
      <v>29.74</v>
    </oc>
    <nc r="O33"/>
  </rcc>
  <rcc rId="6979" sId="4" numFmtId="4">
    <oc r="P33">
      <v>31</v>
    </oc>
    <nc r="P33"/>
  </rcc>
  <rcc rId="6980" sId="4" numFmtId="4">
    <oc r="Q33">
      <v>31</v>
    </oc>
    <nc r="Q33"/>
  </rcc>
  <rcc rId="6981" sId="4" numFmtId="4">
    <oc r="R33">
      <v>281.14</v>
    </oc>
    <nc r="R33"/>
  </rcc>
  <rcc rId="6982" sId="4" numFmtId="4">
    <oc r="S33">
      <v>0</v>
    </oc>
    <nc r="S33"/>
  </rcc>
  <rcc rId="6983" sId="4" numFmtId="4">
    <oc r="T33">
      <v>0</v>
    </oc>
    <nc r="T33"/>
  </rcc>
  <rcc rId="6984" sId="4" numFmtId="4">
    <oc r="U33">
      <v>0</v>
    </oc>
    <nc r="U33"/>
  </rcc>
  <rcc rId="6985" sId="4" numFmtId="4">
    <oc r="V33">
      <v>0</v>
    </oc>
    <nc r="V33"/>
  </rcc>
  <rcc rId="6986" sId="4" numFmtId="4">
    <oc r="W33">
      <v>0</v>
    </oc>
    <nc r="W33"/>
  </rcc>
  <rcc rId="6987" sId="4" numFmtId="4">
    <oc r="X33">
      <v>0</v>
    </oc>
    <nc r="X33"/>
  </rcc>
  <rcc rId="6988" sId="4" numFmtId="4">
    <oc r="Y33">
      <v>0</v>
    </oc>
    <nc r="Y33"/>
  </rcc>
  <rcc rId="6989" sId="4" numFmtId="4">
    <oc r="Z33">
      <v>0</v>
    </oc>
    <nc r="Z33"/>
  </rcc>
  <rcc rId="6990" sId="4" numFmtId="4">
    <oc r="AA33">
      <v>0</v>
    </oc>
    <nc r="AA33"/>
  </rcc>
  <rcc rId="6991" sId="4" numFmtId="4">
    <oc r="AB33">
      <v>5.4560000000000004</v>
    </oc>
    <nc r="AB33"/>
  </rcc>
  <rcc rId="6992" sId="4" numFmtId="4">
    <oc r="AC33">
      <v>0</v>
    </oc>
    <nc r="AC33"/>
  </rcc>
  <rcc rId="6993" sId="4" numFmtId="4">
    <oc r="AD33">
      <v>0</v>
    </oc>
    <nc r="AD33"/>
  </rcc>
  <rcc rId="6994" sId="4" numFmtId="4">
    <oc r="AE33">
      <v>0</v>
    </oc>
    <nc r="AE33"/>
  </rcc>
  <rcc rId="6995" sId="4" numFmtId="4">
    <oc r="AF33">
      <v>6.3E-2</v>
    </oc>
    <nc r="AF33"/>
  </rcc>
  <rcc rId="6996" sId="4" numFmtId="4">
    <oc r="AG33">
      <v>0</v>
    </oc>
    <nc r="AG33"/>
  </rcc>
  <rcc rId="6997" sId="4">
    <oc r="A34" t="inlineStr">
      <is>
        <t xml:space="preserve"> 1.1</t>
      </is>
    </oc>
    <nc r="A34"/>
  </rcc>
  <rcc rId="6998" sId="4">
    <oc r="B34" t="inlineStr">
      <is>
        <t>Комплекс процессных мероприятий «Организация и развитие культурной деятельности подведомственных учреждений в сфере культуры», в том числе:</t>
      </is>
    </oc>
    <nc r="B34"/>
  </rcc>
  <rcc rId="6999" sId="4">
    <oc r="C34" t="inlineStr">
      <is>
        <t>Всего</t>
      </is>
    </oc>
    <nc r="C34"/>
  </rcc>
  <rcc rId="7000" sId="4">
    <oc r="D34">
      <f>D36+D35</f>
    </oc>
    <nc r="D34"/>
  </rcc>
  <rcc rId="7001" sId="4">
    <oc r="E34">
      <f>E36+E35</f>
    </oc>
    <nc r="E34"/>
  </rcc>
  <rcc rId="7002" sId="4">
    <oc r="F34">
      <f>F36+F35</f>
    </oc>
    <nc r="F34"/>
  </rcc>
  <rcc rId="7003" sId="4">
    <oc r="G34">
      <f>G36+G35</f>
    </oc>
    <nc r="G34"/>
  </rcc>
  <rcc rId="7004" sId="4">
    <oc r="H34">
      <f>IFERROR(G34/D34*100,0)</f>
    </oc>
    <nc r="H34"/>
  </rcc>
  <rcc rId="7005" sId="4">
    <oc r="I34">
      <f>IFERROR(G34/E34*100,0)</f>
    </oc>
    <nc r="I34"/>
  </rcc>
  <rcc rId="7006" sId="4">
    <oc r="J34">
      <f>J36+J35</f>
    </oc>
    <nc r="J34"/>
  </rcc>
  <rcc rId="7007" sId="4">
    <oc r="K34">
      <f>K36+K35</f>
    </oc>
    <nc r="K34"/>
  </rcc>
  <rcc rId="7008" sId="4">
    <oc r="L34">
      <f>L36+L35</f>
    </oc>
    <nc r="L34"/>
  </rcc>
  <rcc rId="7009" sId="4">
    <oc r="M34">
      <f>M36+M35</f>
    </oc>
    <nc r="M34"/>
  </rcc>
  <rcc rId="7010" sId="4">
    <oc r="N34">
      <f>N36+N35</f>
    </oc>
    <nc r="N34"/>
  </rcc>
  <rcc rId="7011" sId="4">
    <oc r="O34">
      <f>O36+O35</f>
    </oc>
    <nc r="O34"/>
  </rcc>
  <rcc rId="7012" sId="4">
    <oc r="P34">
      <f>P36+P35</f>
    </oc>
    <nc r="P34"/>
  </rcc>
  <rcc rId="7013" sId="4">
    <oc r="Q34">
      <f>Q36+Q35</f>
    </oc>
    <nc r="Q34"/>
  </rcc>
  <rcc rId="7014" sId="4">
    <oc r="R34">
      <f>R36+R35</f>
    </oc>
    <nc r="R34"/>
  </rcc>
  <rcc rId="7015" sId="4">
    <oc r="S34">
      <f>S36+S35</f>
    </oc>
    <nc r="S34"/>
  </rcc>
  <rcc rId="7016" sId="4">
    <oc r="T34">
      <f>T36+T35</f>
    </oc>
    <nc r="T34"/>
  </rcc>
  <rcc rId="7017" sId="4">
    <oc r="U34">
      <f>U36+U35</f>
    </oc>
    <nc r="U34"/>
  </rcc>
  <rcc rId="7018" sId="4">
    <oc r="V34">
      <f>V36+V35</f>
    </oc>
    <nc r="V34"/>
  </rcc>
  <rcc rId="7019" sId="4">
    <oc r="W34">
      <f>W36+W35</f>
    </oc>
    <nc r="W34"/>
  </rcc>
  <rcc rId="7020" sId="4">
    <oc r="X34">
      <f>X36+X35</f>
    </oc>
    <nc r="X34"/>
  </rcc>
  <rcc rId="7021" sId="4">
    <oc r="Y34">
      <f>Y36+Y35</f>
    </oc>
    <nc r="Y34"/>
  </rcc>
  <rcc rId="7022" sId="4">
    <oc r="Z34">
      <f>Z36+Z35</f>
    </oc>
    <nc r="Z34"/>
  </rcc>
  <rcc rId="7023" sId="4">
    <oc r="AA34">
      <f>AA36+AA35</f>
    </oc>
    <nc r="AA34"/>
  </rcc>
  <rcc rId="7024" sId="4">
    <oc r="AB34">
      <f>AB36+AB35</f>
    </oc>
    <nc r="AB34"/>
  </rcc>
  <rcc rId="7025" sId="4">
    <oc r="AC34">
      <f>AC36+AC35</f>
    </oc>
    <nc r="AC34"/>
  </rcc>
  <rcc rId="7026" sId="4">
    <oc r="AD34">
      <f>AD36+AD35</f>
    </oc>
    <nc r="AD34"/>
  </rcc>
  <rcc rId="7027" sId="4">
    <oc r="AE34">
      <f>AE36+AE35</f>
    </oc>
    <nc r="AE34"/>
  </rcc>
  <rcc rId="7028" sId="4">
    <oc r="AF34">
      <f>AF36+AF35</f>
    </oc>
    <nc r="AF34"/>
  </rcc>
  <rcc rId="7029" sId="4">
    <oc r="AG34">
      <f>AG36+AG35</f>
    </oc>
    <nc r="AG34"/>
  </rcc>
  <rcc rId="7030" sId="4">
    <oc r="C35" t="inlineStr">
      <is>
        <t>бюджет города Когалыма</t>
      </is>
    </oc>
    <nc r="C35"/>
  </rcc>
  <rcc rId="7031" sId="4">
    <oc r="D35">
      <f>SUM(J35,L35,N35,P35,R35,T35,V35,X35,Z35,AB35,AD35,AF35)</f>
    </oc>
    <nc r="D35"/>
  </rcc>
  <rcc rId="7032" sId="4">
    <oc r="E35">
      <f>J35</f>
    </oc>
    <nc r="E35"/>
  </rcc>
  <rcc rId="7033" sId="4">
    <oc r="F35">
      <f>G35</f>
    </oc>
    <nc r="F35"/>
  </rcc>
  <rcc rId="7034" sId="4">
    <oc r="G35">
      <f>SUM(K35,M35,O35,Q35,S35,U35,W35,Y35,AA35,AC35,AE35,AG35)</f>
    </oc>
    <nc r="G35"/>
  </rcc>
  <rcc rId="7035" sId="4">
    <oc r="H35">
      <f>IFERROR(G35/D35*100,0)</f>
    </oc>
    <nc r="H35"/>
  </rcc>
  <rcc rId="7036" sId="4">
    <oc r="I35">
      <f>IFERROR(G35/E35*100,0)</f>
    </oc>
    <nc r="I35"/>
  </rcc>
  <rcc rId="7037" sId="4">
    <oc r="J35">
      <f>J38+J69+J76</f>
    </oc>
    <nc r="J35"/>
  </rcc>
  <rcc rId="7038" sId="4">
    <oc r="K35">
      <f>K38+K69+K76</f>
    </oc>
    <nc r="K35"/>
  </rcc>
  <rcc rId="7039" sId="4">
    <oc r="L35">
      <f>L38+L69+L76</f>
    </oc>
    <nc r="L35"/>
  </rcc>
  <rcc rId="7040" sId="4">
    <oc r="M35">
      <f>M38+M69+M76</f>
    </oc>
    <nc r="M35"/>
  </rcc>
  <rcc rId="7041" sId="4">
    <oc r="N35">
      <f>N38+N69+N76</f>
    </oc>
    <nc r="N35"/>
  </rcc>
  <rcc rId="7042" sId="4">
    <oc r="O35">
      <f>O38+O69+O76</f>
    </oc>
    <nc r="O35"/>
  </rcc>
  <rcc rId="7043" sId="4">
    <oc r="P35">
      <f>P38+P69+P76</f>
    </oc>
    <nc r="P35"/>
  </rcc>
  <rcc rId="7044" sId="4">
    <oc r="Q35">
      <f>Q38+Q69+Q76</f>
    </oc>
    <nc r="Q35"/>
  </rcc>
  <rcc rId="7045" sId="4">
    <oc r="R35">
      <f>R38+R69+R76</f>
    </oc>
    <nc r="R35"/>
  </rcc>
  <rcc rId="7046" sId="4">
    <oc r="S35">
      <f>S38+S69+S76</f>
    </oc>
    <nc r="S35"/>
  </rcc>
  <rcc rId="7047" sId="4">
    <oc r="T35">
      <f>T38+T69+T76</f>
    </oc>
    <nc r="T35"/>
  </rcc>
  <rcc rId="7048" sId="4">
    <oc r="U35">
      <f>U38+U69+U76</f>
    </oc>
    <nc r="U35"/>
  </rcc>
  <rcc rId="7049" sId="4">
    <oc r="V35">
      <f>V38+V69+V76</f>
    </oc>
    <nc r="V35"/>
  </rcc>
  <rcc rId="7050" sId="4">
    <oc r="W35">
      <f>W38+W69+W76</f>
    </oc>
    <nc r="W35"/>
  </rcc>
  <rcc rId="7051" sId="4">
    <oc r="X35">
      <f>X38+X69+X76</f>
    </oc>
    <nc r="X35"/>
  </rcc>
  <rcc rId="7052" sId="4">
    <oc r="Y35">
      <f>Y38+Y69+Y76</f>
    </oc>
    <nc r="Y35"/>
  </rcc>
  <rcc rId="7053" sId="4">
    <oc r="Z35">
      <f>Z38+Z69+Z76</f>
    </oc>
    <nc r="Z35"/>
  </rcc>
  <rcc rId="7054" sId="4">
    <oc r="AA35">
      <f>AA38+AA69+AA76</f>
    </oc>
    <nc r="AA35"/>
  </rcc>
  <rcc rId="7055" sId="4">
    <oc r="AB35">
      <f>AB38+AB69+AB76</f>
    </oc>
    <nc r="AB35"/>
  </rcc>
  <rcc rId="7056" sId="4">
    <oc r="AC35">
      <f>AC38+AC69+AC76</f>
    </oc>
    <nc r="AC35"/>
  </rcc>
  <rcc rId="7057" sId="4">
    <oc r="AD35">
      <f>AD38+AD69+AD76</f>
    </oc>
    <nc r="AD35"/>
  </rcc>
  <rcc rId="7058" sId="4">
    <oc r="AE35">
      <f>AE38+AE69+AE76</f>
    </oc>
    <nc r="AE35"/>
  </rcc>
  <rcc rId="7059" sId="4">
    <oc r="AF35">
      <f>AF38+AF69+AF76</f>
    </oc>
    <nc r="AF35"/>
  </rcc>
  <rcc rId="7060" sId="4">
    <oc r="AG35">
      <f>AG38+AG69+AG76</f>
    </oc>
    <nc r="AG35"/>
  </rcc>
  <rcc rId="7061" sId="4">
    <oc r="C36" t="inlineStr">
      <is>
        <t>внебюджетные источики</t>
      </is>
    </oc>
    <nc r="C36"/>
  </rcc>
  <rcc rId="7062" sId="4">
    <oc r="D36">
      <f>SUM(J36,L36,N36,P36,R36,T36,V36,X36,Z36,AB36,AD36,AF36)</f>
    </oc>
    <nc r="D36"/>
  </rcc>
  <rcc rId="7063" sId="4">
    <oc r="E36">
      <f>J36</f>
    </oc>
    <nc r="E36"/>
  </rcc>
  <rcc rId="7064" sId="4">
    <oc r="F36">
      <f>G36</f>
    </oc>
    <nc r="F36"/>
  </rcc>
  <rcc rId="7065" sId="4">
    <oc r="G36">
      <f>SUM(K36,M36,O36,Q36,S36,U36,W36,Y36,AA36,AC36,AE36,AG36)</f>
    </oc>
    <nc r="G36"/>
  </rcc>
  <rcc rId="7066" sId="4">
    <oc r="H36">
      <f>IFERROR(G36/D36*100,0)</f>
    </oc>
    <nc r="H36"/>
  </rcc>
  <rcc rId="7067" sId="4">
    <oc r="I36">
      <f>IFERROR(G36/E36*100,0)</f>
    </oc>
    <nc r="I36"/>
  </rcc>
  <rcc rId="7068" sId="4">
    <oc r="J36">
      <f>J39</f>
    </oc>
    <nc r="J36"/>
  </rcc>
  <rcc rId="7069" sId="4">
    <oc r="K36">
      <f>K39</f>
    </oc>
    <nc r="K36"/>
  </rcc>
  <rcc rId="7070" sId="4">
    <oc r="L36">
      <f>L39</f>
    </oc>
    <nc r="L36"/>
  </rcc>
  <rcc rId="7071" sId="4">
    <oc r="M36">
      <f>M39</f>
    </oc>
    <nc r="M36"/>
  </rcc>
  <rcc rId="7072" sId="4">
    <oc r="N36">
      <f>N39</f>
    </oc>
    <nc r="N36"/>
  </rcc>
  <rcc rId="7073" sId="4">
    <oc r="O36">
      <f>O39</f>
    </oc>
    <nc r="O36"/>
  </rcc>
  <rcc rId="7074" sId="4">
    <oc r="P36">
      <f>P39</f>
    </oc>
    <nc r="P36"/>
  </rcc>
  <rcc rId="7075" sId="4">
    <oc r="Q36">
      <f>Q39</f>
    </oc>
    <nc r="Q36"/>
  </rcc>
  <rcc rId="7076" sId="4">
    <oc r="R36">
      <f>R39</f>
    </oc>
    <nc r="R36"/>
  </rcc>
  <rcc rId="7077" sId="4">
    <oc r="S36">
      <f>S39</f>
    </oc>
    <nc r="S36"/>
  </rcc>
  <rcc rId="7078" sId="4">
    <oc r="T36">
      <f>T39</f>
    </oc>
    <nc r="T36"/>
  </rcc>
  <rcc rId="7079" sId="4">
    <oc r="U36">
      <f>U39</f>
    </oc>
    <nc r="U36"/>
  </rcc>
  <rcc rId="7080" sId="4">
    <oc r="V36">
      <f>V39</f>
    </oc>
    <nc r="V36"/>
  </rcc>
  <rcc rId="7081" sId="4">
    <oc r="W36">
      <f>W39</f>
    </oc>
    <nc r="W36"/>
  </rcc>
  <rcc rId="7082" sId="4">
    <oc r="X36">
      <f>X39</f>
    </oc>
    <nc r="X36"/>
  </rcc>
  <rcc rId="7083" sId="4">
    <oc r="Y36">
      <f>Y39</f>
    </oc>
    <nc r="Y36"/>
  </rcc>
  <rcc rId="7084" sId="4">
    <oc r="Z36">
      <f>Z39</f>
    </oc>
    <nc r="Z36"/>
  </rcc>
  <rcc rId="7085" sId="4">
    <oc r="AA36">
      <f>AA39</f>
    </oc>
    <nc r="AA36"/>
  </rcc>
  <rcc rId="7086" sId="4">
    <oc r="AB36">
      <f>AB39</f>
    </oc>
    <nc r="AB36"/>
  </rcc>
  <rcc rId="7087" sId="4">
    <oc r="AC36">
      <f>AC39</f>
    </oc>
    <nc r="AC36"/>
  </rcc>
  <rcc rId="7088" sId="4">
    <oc r="AD36">
      <f>AD39</f>
    </oc>
    <nc r="AD36"/>
  </rcc>
  <rcc rId="7089" sId="4">
    <oc r="AE36">
      <f>AE39</f>
    </oc>
    <nc r="AE36"/>
  </rcc>
  <rcc rId="7090" sId="4">
    <oc r="AF36">
      <f>AF39</f>
    </oc>
    <nc r="AF36"/>
  </rcc>
  <rcc rId="7091" sId="4">
    <oc r="AG36">
      <f>AG39</f>
    </oc>
    <nc r="AG36"/>
  </rcc>
  <rcc rId="7092" sId="4">
    <oc r="B37" t="inlineStr">
      <is>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is>
    </oc>
    <nc r="B37"/>
  </rcc>
  <rcc rId="7093" sId="4">
    <oc r="C37" t="inlineStr">
      <is>
        <t>Всего</t>
      </is>
    </oc>
    <nc r="C37"/>
  </rcc>
  <rcc rId="7094" sId="4">
    <oc r="D37">
      <f>D39+D38</f>
    </oc>
    <nc r="D37"/>
  </rcc>
  <rcc rId="7095" sId="4">
    <oc r="E37">
      <f>E39+E38</f>
    </oc>
    <nc r="E37"/>
  </rcc>
  <rcc rId="7096" sId="4">
    <oc r="F37">
      <f>F39+F38</f>
    </oc>
    <nc r="F37"/>
  </rcc>
  <rcc rId="7097" sId="4">
    <oc r="G37">
      <f>G39+G38</f>
    </oc>
    <nc r="G37"/>
  </rcc>
  <rcc rId="7098" sId="4">
    <oc r="H37">
      <f>IFERROR(G37/D37*100,0)</f>
    </oc>
    <nc r="H37"/>
  </rcc>
  <rcc rId="7099" sId="4">
    <oc r="I37">
      <f>IFERROR(G37/E37*100,0)</f>
    </oc>
    <nc r="I37"/>
  </rcc>
  <rcc rId="7100" sId="4">
    <oc r="J37">
      <f>J39+J38</f>
    </oc>
    <nc r="J37"/>
  </rcc>
  <rcc rId="7101" sId="4">
    <oc r="K37">
      <f>K39+K38</f>
    </oc>
    <nc r="K37"/>
  </rcc>
  <rcc rId="7102" sId="4">
    <oc r="L37">
      <f>L39+L38</f>
    </oc>
    <nc r="L37"/>
  </rcc>
  <rcc rId="7103" sId="4">
    <oc r="M37">
      <f>M39+M38</f>
    </oc>
    <nc r="M37"/>
  </rcc>
  <rcc rId="7104" sId="4">
    <oc r="N37">
      <f>N39+N38</f>
    </oc>
    <nc r="N37"/>
  </rcc>
  <rcc rId="7105" sId="4">
    <oc r="O37">
      <f>O39+O38</f>
    </oc>
    <nc r="O37"/>
  </rcc>
  <rcc rId="7106" sId="4">
    <oc r="P37">
      <f>P39+P38</f>
    </oc>
    <nc r="P37"/>
  </rcc>
  <rcc rId="7107" sId="4">
    <oc r="Q37">
      <f>Q39+Q38</f>
    </oc>
    <nc r="Q37"/>
  </rcc>
  <rcc rId="7108" sId="4">
    <oc r="R37">
      <f>R39+R38</f>
    </oc>
    <nc r="R37"/>
  </rcc>
  <rcc rId="7109" sId="4">
    <oc r="S37">
      <f>S39+S38</f>
    </oc>
    <nc r="S37"/>
  </rcc>
  <rcc rId="7110" sId="4">
    <oc r="T37">
      <f>T39+T38</f>
    </oc>
    <nc r="T37"/>
  </rcc>
  <rcc rId="7111" sId="4">
    <oc r="U37">
      <f>U39+U38</f>
    </oc>
    <nc r="U37"/>
  </rcc>
  <rcc rId="7112" sId="4">
    <oc r="V37">
      <f>V39+V38</f>
    </oc>
    <nc r="V37"/>
  </rcc>
  <rcc rId="7113" sId="4">
    <oc r="W37">
      <f>W39+W38</f>
    </oc>
    <nc r="W37"/>
  </rcc>
  <rcc rId="7114" sId="4">
    <oc r="X37">
      <f>X39+X38</f>
    </oc>
    <nc r="X37"/>
  </rcc>
  <rcc rId="7115" sId="4">
    <oc r="Y37">
      <f>Y39+Y38</f>
    </oc>
    <nc r="Y37"/>
  </rcc>
  <rcc rId="7116" sId="4">
    <oc r="Z37">
      <f>Z39+Z38</f>
    </oc>
    <nc r="Z37"/>
  </rcc>
  <rcc rId="7117" sId="4">
    <oc r="AA37">
      <f>AA39+AA38</f>
    </oc>
    <nc r="AA37"/>
  </rcc>
  <rcc rId="7118" sId="4">
    <oc r="AB37">
      <f>AB39+AB38</f>
    </oc>
    <nc r="AB37"/>
  </rcc>
  <rcc rId="7119" sId="4">
    <oc r="AC37">
      <f>AC39+AC38</f>
    </oc>
    <nc r="AC37"/>
  </rcc>
  <rcc rId="7120" sId="4">
    <oc r="AD37">
      <f>AD39+AD38</f>
    </oc>
    <nc r="AD37"/>
  </rcc>
  <rcc rId="7121" sId="4">
    <oc r="AE37">
      <f>AE39+AE38</f>
    </oc>
    <nc r="AE37"/>
  </rcc>
  <rcc rId="7122" sId="4">
    <oc r="AF37">
      <f>AF39+AF38</f>
    </oc>
    <nc r="AF37"/>
  </rcc>
  <rcc rId="7123" sId="4">
    <oc r="AG37">
      <f>AG39+AG38</f>
    </oc>
    <nc r="AG37"/>
  </rcc>
  <rcc rId="7124" sId="4">
    <oc r="C38" t="inlineStr">
      <is>
        <t>бюджет города Когалыма</t>
      </is>
    </oc>
    <nc r="C38"/>
  </rcc>
  <rcc rId="7125" sId="4">
    <oc r="D38">
      <f>SUM(J38,L38,N38,P38,R38,T38,V38,X38,Z38,AB38,AD38,AF38)</f>
    </oc>
    <nc r="D38"/>
  </rcc>
  <rcc rId="7126" sId="4">
    <oc r="E38">
      <f>J38</f>
    </oc>
    <nc r="E38"/>
  </rcc>
  <rcc rId="7127" sId="4">
    <oc r="F38">
      <f>G38</f>
    </oc>
    <nc r="F38"/>
  </rcc>
  <rcc rId="7128" sId="4">
    <oc r="G38">
      <f>SUM(K38,M38,O38,Q38,S38,U38,W38,Y38,AA38,AC38,AE38,AG38)</f>
    </oc>
    <nc r="G38"/>
  </rcc>
  <rcc rId="7129" sId="4">
    <oc r="H38">
      <f>IFERROR(G38/D38*100,0)</f>
    </oc>
    <nc r="H38"/>
  </rcc>
  <rcc rId="7130" sId="4">
    <oc r="I38">
      <f>IFERROR(G38/E38*100,0)</f>
    </oc>
    <nc r="I38"/>
  </rcc>
  <rcc rId="7131" sId="4">
    <oc r="J38">
      <f>J41+J44+J46+J48+J51+J53+J55+J57+J59+J62+J64+J66</f>
    </oc>
    <nc r="J38"/>
  </rcc>
  <rcc rId="7132" sId="4">
    <oc r="K38">
      <f>K41+K44+K46+K48+K51+K53+K55+K57+K59+K62+K64+K66</f>
    </oc>
    <nc r="K38"/>
  </rcc>
  <rcc rId="7133" sId="4">
    <oc r="L38">
      <f>L41+L44+L46+L48+L51+L53+L55+L57+L59+L62+L64+L66</f>
    </oc>
    <nc r="L38"/>
  </rcc>
  <rcc rId="7134" sId="4">
    <oc r="M38">
      <f>M41+M44+M46+M48+M51+M53+M55+M57+M59+M62+M64+M66</f>
    </oc>
    <nc r="M38"/>
  </rcc>
  <rcc rId="7135" sId="4">
    <oc r="N38">
      <f>N41+N44+N46+N48+N51+N53+N55+N57+N59+N62+N64+N66</f>
    </oc>
    <nc r="N38"/>
  </rcc>
  <rcc rId="7136" sId="4">
    <oc r="O38">
      <f>O41+O44+O46+O48+O51+O53+O55+O57+O59+O62+O64+O66</f>
    </oc>
    <nc r="O38"/>
  </rcc>
  <rcc rId="7137" sId="4">
    <oc r="P38">
      <f>P41+P44+P46+P48+P51+P53+P55+P57+P59+P62+P64+P66</f>
    </oc>
    <nc r="P38"/>
  </rcc>
  <rcc rId="7138" sId="4">
    <oc r="Q38">
      <f>Q41+Q44+Q46+Q48+Q51+Q53+Q55+Q57+Q59+Q62+Q64+Q66</f>
    </oc>
    <nc r="Q38"/>
  </rcc>
  <rcc rId="7139" sId="4">
    <oc r="R38">
      <f>R41+R44+R46+R48+R51+R53+R55+R57+R59+R62+R64+R66</f>
    </oc>
    <nc r="R38"/>
  </rcc>
  <rcc rId="7140" sId="4">
    <oc r="S38">
      <f>S41+S44+S46+S48+S51+S53+S55+S57+S59+S62+S64+S66</f>
    </oc>
    <nc r="S38"/>
  </rcc>
  <rcc rId="7141" sId="4">
    <oc r="T38">
      <f>T41+T44+T46+T48+T51+T53+T55+T57+T59+T62+T64+T66</f>
    </oc>
    <nc r="T38"/>
  </rcc>
  <rcc rId="7142" sId="4">
    <oc r="U38">
      <f>U41+U44+U46+U48+U51+U53+U55+U57+U59+U62+U64+U66</f>
    </oc>
    <nc r="U38"/>
  </rcc>
  <rcc rId="7143" sId="4">
    <oc r="V38">
      <f>V41+V44+V46+V48+V51+V53+V55+V57+V59+V62+V64+V66</f>
    </oc>
    <nc r="V38"/>
  </rcc>
  <rcc rId="7144" sId="4">
    <oc r="W38">
      <f>W41+W44+W46+W48+W51+W53+W55+W57+W59+W62+W64+W66</f>
    </oc>
    <nc r="W38"/>
  </rcc>
  <rcc rId="7145" sId="4">
    <oc r="X38">
      <f>X41+X44+X46+X48+X51+X53+X55+X57+X59+X62+X64+X66</f>
    </oc>
    <nc r="X38"/>
  </rcc>
  <rcc rId="7146" sId="4">
    <oc r="Y38">
      <f>Y41+Y44+Y46+Y48+Y51+Y53+Y55+Y57+Y59+Y62+Y64+Y66</f>
    </oc>
    <nc r="Y38"/>
  </rcc>
  <rcc rId="7147" sId="4">
    <oc r="Z38">
      <f>Z41+Z44+Z46+Z48+Z51+Z53+Z55+Z57+Z59+Z62+Z64+Z66</f>
    </oc>
    <nc r="Z38"/>
  </rcc>
  <rcc rId="7148" sId="4">
    <oc r="AA38">
      <f>AA41+AA44+AA46+AA48+AA51+AA53+AA55+AA57+AA59+AA62+AA64+AA66</f>
    </oc>
    <nc r="AA38"/>
  </rcc>
  <rcc rId="7149" sId="4">
    <oc r="AB38">
      <f>AB41+AB44+AB46+AB48+AB51+AB53+AB55+AB57+AB59+AB62+AB64+AB66</f>
    </oc>
    <nc r="AB38"/>
  </rcc>
  <rcc rId="7150" sId="4">
    <oc r="AC38">
      <f>AC41+AC44+AC46+AC48+AC51+AC53+AC55+AC57+AC59+AC62+AC64+AC66</f>
    </oc>
    <nc r="AC38"/>
  </rcc>
  <rcc rId="7151" sId="4">
    <oc r="AD38">
      <f>AD41+AD44+AD46+AD48+AD51+AD53+AD55+AD57+AD59+AD62+AD64+AD66</f>
    </oc>
    <nc r="AD38"/>
  </rcc>
  <rcc rId="7152" sId="4">
    <oc r="AE38">
      <f>AE41+AE44+AE46+AE48+AE51+AE53+AE55+AE57+AE59+AE62+AE64+AE66</f>
    </oc>
    <nc r="AE38"/>
  </rcc>
  <rcc rId="7153" sId="4">
    <oc r="AF38">
      <f>AF41+AF44+AF46+AF48+AF51+AF53+AF55+AF57+AF59+AF62+AF64+AF66</f>
    </oc>
    <nc r="AF38"/>
  </rcc>
  <rcc rId="7154" sId="4">
    <oc r="AG38">
      <f>AG41+AG44+AG46+AG48+AG51+AG53+AG55+AG57+AG59+AG62+AG64+AG66</f>
    </oc>
    <nc r="AG38"/>
  </rcc>
  <rcc rId="7155" sId="4">
    <oc r="C39" t="inlineStr">
      <is>
        <t>внебюджетные источики</t>
      </is>
    </oc>
    <nc r="C39"/>
  </rcc>
  <rcc rId="7156" sId="4">
    <oc r="D39">
      <f>SUM(J39,L39,N39,P39,R39,T39,V39,X39,Z39,AB39,AD39,AF39)</f>
    </oc>
    <nc r="D39"/>
  </rcc>
  <rcc rId="7157" sId="4">
    <oc r="E39">
      <f>J39</f>
    </oc>
    <nc r="E39"/>
  </rcc>
  <rcc rId="7158" sId="4">
    <oc r="F39">
      <f>G39</f>
    </oc>
    <nc r="F39"/>
  </rcc>
  <rcc rId="7159" sId="4">
    <oc r="G39">
      <f>SUM(K39,M39,O39,Q39,S39,U39,W39,Y39,AA39,AC39,AE39,AG39)</f>
    </oc>
    <nc r="G39"/>
  </rcc>
  <rcc rId="7160" sId="4">
    <oc r="H39">
      <f>IFERROR(G39/D39*100,0)</f>
    </oc>
    <nc r="H39"/>
  </rcc>
  <rcc rId="7161" sId="4">
    <oc r="I39">
      <f>IFERROR(G39/E39*100,0)</f>
    </oc>
    <nc r="I39"/>
  </rcc>
  <rcc rId="7162" sId="4">
    <oc r="J39">
      <f>J42+J49+J60</f>
    </oc>
    <nc r="J39"/>
  </rcc>
  <rcc rId="7163" sId="4">
    <oc r="K39">
      <f>K42+K49+K60</f>
    </oc>
    <nc r="K39"/>
  </rcc>
  <rcc rId="7164" sId="4">
    <oc r="L39">
      <f>L42+L49+L60</f>
    </oc>
    <nc r="L39"/>
  </rcc>
  <rcc rId="7165" sId="4">
    <oc r="M39">
      <f>M42+M49+M60</f>
    </oc>
    <nc r="M39"/>
  </rcc>
  <rcc rId="7166" sId="4">
    <oc r="N39">
      <f>N42+N49+N60</f>
    </oc>
    <nc r="N39"/>
  </rcc>
  <rcc rId="7167" sId="4">
    <oc r="O39">
      <f>O42+O49+O60</f>
    </oc>
    <nc r="O39"/>
  </rcc>
  <rcc rId="7168" sId="4">
    <oc r="P39">
      <f>P42+P49+P60</f>
    </oc>
    <nc r="P39"/>
  </rcc>
  <rcc rId="7169" sId="4">
    <oc r="Q39">
      <f>Q42+Q49+Q60</f>
    </oc>
    <nc r="Q39"/>
  </rcc>
  <rcc rId="7170" sId="4">
    <oc r="R39">
      <f>R42+R49+R60</f>
    </oc>
    <nc r="R39"/>
  </rcc>
  <rcc rId="7171" sId="4">
    <oc r="S39">
      <f>S42+S49+S60</f>
    </oc>
    <nc r="S39"/>
  </rcc>
  <rcc rId="7172" sId="4">
    <oc r="T39">
      <f>T42+T49+T60</f>
    </oc>
    <nc r="T39"/>
  </rcc>
  <rcc rId="7173" sId="4">
    <oc r="U39">
      <f>U42+U49+U60</f>
    </oc>
    <nc r="U39"/>
  </rcc>
  <rcc rId="7174" sId="4">
    <oc r="V39">
      <f>V42+V49+V60</f>
    </oc>
    <nc r="V39"/>
  </rcc>
  <rcc rId="7175" sId="4">
    <oc r="W39">
      <f>W42+W49+W60</f>
    </oc>
    <nc r="W39"/>
  </rcc>
  <rcc rId="7176" sId="4">
    <oc r="X39">
      <f>X42+X49+X60</f>
    </oc>
    <nc r="X39"/>
  </rcc>
  <rcc rId="7177" sId="4">
    <oc r="Y39">
      <f>Y42+Y49+Y60</f>
    </oc>
    <nc r="Y39"/>
  </rcc>
  <rcc rId="7178" sId="4">
    <oc r="Z39">
      <f>Z42+Z49+Z60</f>
    </oc>
    <nc r="Z39"/>
  </rcc>
  <rcc rId="7179" sId="4">
    <oc r="AA39">
      <f>AA42+AA49+AA60</f>
    </oc>
    <nc r="AA39"/>
  </rcc>
  <rcc rId="7180" sId="4">
    <oc r="AB39">
      <f>AB42+AB49+AB60</f>
    </oc>
    <nc r="AB39"/>
  </rcc>
  <rcc rId="7181" sId="4">
    <oc r="AC39">
      <f>AC42+AC49+AC60</f>
    </oc>
    <nc r="AC39"/>
  </rcc>
  <rcc rId="7182" sId="4">
    <oc r="AD39">
      <f>AD42+AD49+AD60</f>
    </oc>
    <nc r="AD39"/>
  </rcc>
  <rcc rId="7183" sId="4">
    <oc r="AE39">
      <f>AE42+AE49+AE60</f>
    </oc>
    <nc r="AE39"/>
  </rcc>
  <rcc rId="7184" sId="4">
    <oc r="AF39">
      <f>AF42+AF49+AF60</f>
    </oc>
    <nc r="AF39"/>
  </rcc>
  <rcc rId="7185" sId="4">
    <oc r="AG39">
      <f>AG42+AG49+AG60</f>
    </oc>
    <nc r="AG39"/>
  </rcc>
  <rcc rId="7186" sId="4">
    <oc r="B40" t="inlineStr">
      <is>
        <t xml:space="preserve">1.1./1.1.1 Обеспечена деятельность (оказаны услуги) общедоступных библиотек города Когалыма </t>
      </is>
    </oc>
    <nc r="B40"/>
  </rcc>
  <rcc rId="7187" sId="4">
    <oc r="C40" t="inlineStr">
      <is>
        <t>Всего</t>
      </is>
    </oc>
    <nc r="C40"/>
  </rcc>
  <rcc rId="7188" sId="4">
    <oc r="D40">
      <f>D42+D41</f>
    </oc>
    <nc r="D40"/>
  </rcc>
  <rcc rId="7189" sId="4">
    <oc r="E40">
      <f>E42+E41</f>
    </oc>
    <nc r="E40"/>
  </rcc>
  <rcc rId="7190" sId="4">
    <oc r="F40">
      <f>F42+F41</f>
    </oc>
    <nc r="F40"/>
  </rcc>
  <rcc rId="7191" sId="4">
    <oc r="G40">
      <f>G42+G41</f>
    </oc>
    <nc r="G40"/>
  </rcc>
  <rcc rId="7192" sId="4">
    <oc r="H40">
      <f>IFERROR(G40/D40*100,0)</f>
    </oc>
    <nc r="H40"/>
  </rcc>
  <rcc rId="7193" sId="4">
    <oc r="I40">
      <f>IFERROR(G40/E40*100,0)</f>
    </oc>
    <nc r="I40"/>
  </rcc>
  <rcc rId="7194" sId="4">
    <oc r="J40">
      <f>J42+J41</f>
    </oc>
    <nc r="J40"/>
  </rcc>
  <rcc rId="7195" sId="4">
    <oc r="K40">
      <f>K42+K41</f>
    </oc>
    <nc r="K40"/>
  </rcc>
  <rcc rId="7196" sId="4">
    <oc r="L40">
      <f>L42+L41</f>
    </oc>
    <nc r="L40"/>
  </rcc>
  <rcc rId="7197" sId="4">
    <oc r="M40">
      <f>M42+M41</f>
    </oc>
    <nc r="M40"/>
  </rcc>
  <rcc rId="7198" sId="4">
    <oc r="N40">
      <f>N42+N41</f>
    </oc>
    <nc r="N40"/>
  </rcc>
  <rcc rId="7199" sId="4">
    <oc r="O40">
      <f>O42+O41</f>
    </oc>
    <nc r="O40"/>
  </rcc>
  <rcc rId="7200" sId="4">
    <oc r="P40">
      <f>P42+P41</f>
    </oc>
    <nc r="P40"/>
  </rcc>
  <rcc rId="7201" sId="4">
    <oc r="Q40">
      <f>Q42+Q41</f>
    </oc>
    <nc r="Q40"/>
  </rcc>
  <rcc rId="7202" sId="4">
    <oc r="R40">
      <f>R42+R41</f>
    </oc>
    <nc r="R40"/>
  </rcc>
  <rcc rId="7203" sId="4">
    <oc r="S40">
      <f>S42+S41</f>
    </oc>
    <nc r="S40"/>
  </rcc>
  <rcc rId="7204" sId="4">
    <oc r="T40">
      <f>T42+T41</f>
    </oc>
    <nc r="T40"/>
  </rcc>
  <rcc rId="7205" sId="4">
    <oc r="U40">
      <f>U42+U41</f>
    </oc>
    <nc r="U40"/>
  </rcc>
  <rcc rId="7206" sId="4">
    <oc r="V40">
      <f>V42+V41</f>
    </oc>
    <nc r="V40"/>
  </rcc>
  <rcc rId="7207" sId="4">
    <oc r="W40">
      <f>W42+W41</f>
    </oc>
    <nc r="W40"/>
  </rcc>
  <rcc rId="7208" sId="4">
    <oc r="X40">
      <f>X42+X41</f>
    </oc>
    <nc r="X40"/>
  </rcc>
  <rcc rId="7209" sId="4">
    <oc r="Y40">
      <f>Y42+Y41</f>
    </oc>
    <nc r="Y40"/>
  </rcc>
  <rcc rId="7210" sId="4">
    <oc r="Z40">
      <f>Z42+Z41</f>
    </oc>
    <nc r="Z40"/>
  </rcc>
  <rcc rId="7211" sId="4">
    <oc r="AA40">
      <f>AA42+AA41</f>
    </oc>
    <nc r="AA40"/>
  </rcc>
  <rcc rId="7212" sId="4">
    <oc r="AB40">
      <f>AB42+AB41</f>
    </oc>
    <nc r="AB40"/>
  </rcc>
  <rcc rId="7213" sId="4">
    <oc r="AC40">
      <f>AC42+AC41</f>
    </oc>
    <nc r="AC40"/>
  </rcc>
  <rcc rId="7214" sId="4">
    <oc r="AD40">
      <f>AD42+AD41</f>
    </oc>
    <nc r="AD40"/>
  </rcc>
  <rcc rId="7215" sId="4">
    <oc r="AE40">
      <f>AE42+AE41</f>
    </oc>
    <nc r="AE40"/>
  </rcc>
  <rcc rId="7216" sId="4">
    <oc r="AF40">
      <f>AF42+AF41</f>
    </oc>
    <nc r="AF40"/>
  </rcc>
  <rcc rId="7217" sId="4">
    <oc r="AG40">
      <f>AG42+AG41</f>
    </oc>
    <nc r="AG40"/>
  </rcc>
  <rcc rId="7218"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7219" sId="4">
    <oc r="C41" t="inlineStr">
      <is>
        <t>бюджет города Когалыма</t>
      </is>
    </oc>
    <nc r="C41"/>
  </rcc>
  <rcc rId="7220" sId="4">
    <oc r="D41">
      <f>SUM(J41,L41,N41,P41,R41,T41,V41,X41,Z41,AB41,AD41,AF41)</f>
    </oc>
    <nc r="D41"/>
  </rcc>
  <rcc rId="7221" sId="4">
    <oc r="E41">
      <f>J41+L41+N41</f>
    </oc>
    <nc r="E41"/>
  </rcc>
  <rcc rId="7222" sId="4">
    <oc r="F41">
      <f>G41</f>
    </oc>
    <nc r="F41"/>
  </rcc>
  <rcc rId="7223" sId="4">
    <oc r="G41">
      <f>SUM(K41,M41,O41,Q41,S41,U41,W41,Y41,AA41,AC41,AE41,AG41)</f>
    </oc>
    <nc r="G41"/>
  </rcc>
  <rcc rId="7224" sId="4">
    <oc r="H41">
      <f>IFERROR(G41/D41*100,0)</f>
    </oc>
    <nc r="H41"/>
  </rcc>
  <rcc rId="7225" sId="4">
    <oc r="I41">
      <f>IFERROR(G41/E41*100,0)</f>
    </oc>
    <nc r="I41"/>
  </rcc>
  <rcc rId="7226" sId="4" numFmtId="4">
    <oc r="J41">
      <v>2602.3000000000002</v>
    </oc>
    <nc r="J41"/>
  </rcc>
  <rcc rId="7227" sId="4" numFmtId="4">
    <oc r="K41">
      <v>1502.18</v>
    </oc>
    <nc r="K41"/>
  </rcc>
  <rcc rId="7228" sId="4" numFmtId="4">
    <oc r="L41">
      <v>6342.9</v>
    </oc>
    <nc r="L41"/>
  </rcc>
  <rcc rId="7229" sId="4" numFmtId="4">
    <oc r="M41">
      <v>6137.73</v>
    </oc>
    <nc r="M41"/>
  </rcc>
  <rcc rId="7230" sId="4" numFmtId="4">
    <oc r="N41">
      <v>6027.2</v>
    </oc>
    <nc r="N41"/>
  </rcc>
  <rcc rId="7231" sId="4" numFmtId="4">
    <oc r="O41">
      <v>5540.2</v>
    </oc>
    <nc r="O41"/>
  </rcc>
  <rcc rId="7232" sId="4" numFmtId="4">
    <oc r="P41">
      <v>6045</v>
    </oc>
    <nc r="P41"/>
  </rcc>
  <rcc rId="7233" sId="4" numFmtId="4">
    <oc r="Q41">
      <v>7274.08</v>
    </oc>
    <nc r="Q41"/>
  </rcc>
  <rcc rId="7234" sId="4" numFmtId="4">
    <oc r="R41">
      <v>8133.8</v>
    </oc>
    <nc r="R41"/>
  </rcc>
  <rcc rId="7235" sId="4" numFmtId="4">
    <oc r="S41">
      <v>0</v>
    </oc>
    <nc r="S41"/>
  </rcc>
  <rcc rId="7236" sId="4" numFmtId="4">
    <oc r="T41">
      <v>7264.5</v>
    </oc>
    <nc r="T41"/>
  </rcc>
  <rcc rId="7237" sId="4" numFmtId="4">
    <oc r="U41">
      <v>0</v>
    </oc>
    <nc r="U41"/>
  </rcc>
  <rcc rId="7238" sId="4" numFmtId="4">
    <oc r="V41">
      <v>7207.5</v>
    </oc>
    <nc r="V41"/>
  </rcc>
  <rcc rId="7239" sId="4" numFmtId="4">
    <oc r="W41">
      <v>0</v>
    </oc>
    <nc r="W41"/>
  </rcc>
  <rcc rId="7240" sId="4" numFmtId="4">
    <oc r="X41">
      <v>6665</v>
    </oc>
    <nc r="X41"/>
  </rcc>
  <rcc rId="7241" sId="4" numFmtId="4">
    <oc r="Y41">
      <v>0</v>
    </oc>
    <nc r="Y41"/>
  </rcc>
  <rcc rId="7242" sId="4" numFmtId="4">
    <oc r="Z41">
      <v>6040.3</v>
    </oc>
    <nc r="Z41"/>
  </rcc>
  <rcc rId="7243" sId="4" numFmtId="4">
    <oc r="AA41">
      <v>0</v>
    </oc>
    <nc r="AA41"/>
  </rcc>
  <rcc rId="7244" sId="4" numFmtId="4">
    <oc r="AB41">
      <v>5256.5</v>
    </oc>
    <nc r="AB41"/>
  </rcc>
  <rcc rId="7245" sId="4" numFmtId="4">
    <oc r="AC41">
      <v>0</v>
    </oc>
    <nc r="AC41"/>
  </rcc>
  <rcc rId="7246" sId="4" numFmtId="4">
    <oc r="AD41">
      <v>5191</v>
    </oc>
    <nc r="AD41"/>
  </rcc>
  <rcc rId="7247" sId="4" numFmtId="4">
    <oc r="AE41">
      <v>0</v>
    </oc>
    <nc r="AE41"/>
  </rcc>
  <rcc rId="7248" sId="4" numFmtId="4">
    <oc r="AF41">
      <v>9040.5</v>
    </oc>
    <nc r="AF41"/>
  </rcc>
  <rcc rId="7249" sId="4" numFmtId="4">
    <oc r="AG41">
      <v>0</v>
    </oc>
    <nc r="AG41"/>
  </rcc>
  <rcc rId="7250" sId="4">
    <oc r="C42" t="inlineStr">
      <is>
        <t>внебюджетные источики</t>
      </is>
    </oc>
    <nc r="C42"/>
  </rcc>
  <rcc rId="7251" sId="4">
    <oc r="D42">
      <f>SUM(J42,L42,N42,P42,R42,T42,V42,X42,Z42,AB42,AD42,AF42)</f>
    </oc>
    <nc r="D42"/>
  </rcc>
  <rcc rId="7252" sId="4">
    <oc r="E42">
      <f>J42+L42+N42</f>
    </oc>
    <nc r="E42"/>
  </rcc>
  <rcc rId="7253" sId="4">
    <oc r="F42">
      <f>G42</f>
    </oc>
    <nc r="F42"/>
  </rcc>
  <rcc rId="7254" sId="4">
    <oc r="G42">
      <f>SUM(K42,M42,O42,Q42,S42,U42,W42,Y42,AA42,AC42,AE42,AG42)</f>
    </oc>
    <nc r="G42"/>
  </rcc>
  <rcc rId="7255" sId="4">
    <oc r="H42">
      <f>IFERROR(G42/D42*100,0)</f>
    </oc>
    <nc r="H42"/>
  </rcc>
  <rcc rId="7256" sId="4">
    <oc r="I42">
      <f>IFERROR(G42/E42*100,0)</f>
    </oc>
    <nc r="I42"/>
  </rcc>
  <rcc rId="7257" sId="4" numFmtId="4">
    <oc r="J42">
      <v>1.32</v>
    </oc>
    <nc r="J42"/>
  </rcc>
  <rcc rId="7258" sId="4" numFmtId="4">
    <oc r="K42">
      <v>1</v>
    </oc>
    <nc r="K42"/>
  </rcc>
  <rcc rId="7259" sId="4" numFmtId="4">
    <oc r="L42">
      <v>16.5</v>
    </oc>
    <nc r="L42"/>
  </rcc>
  <rcc rId="7260" sId="4" numFmtId="4">
    <oc r="M42">
      <v>0.96</v>
    </oc>
    <nc r="M42"/>
  </rcc>
  <rcc rId="7261" sId="4" numFmtId="4">
    <oc r="N42">
      <v>10.74</v>
    </oc>
    <nc r="N42"/>
  </rcc>
  <rcc rId="7262" sId="4" numFmtId="4">
    <oc r="O42">
      <v>10.91</v>
    </oc>
    <nc r="O42"/>
  </rcc>
  <rcc rId="7263" sId="4" numFmtId="4">
    <oc r="P42">
      <v>21.66</v>
    </oc>
    <nc r="P42"/>
  </rcc>
  <rcc rId="7264" sId="4" numFmtId="4">
    <oc r="Q42">
      <v>5.7</v>
    </oc>
    <nc r="Q42"/>
  </rcc>
  <rcc rId="7265" sId="4" numFmtId="4">
    <oc r="R42">
      <v>1.05</v>
    </oc>
    <nc r="R42"/>
  </rcc>
  <rcc rId="7266" sId="4" numFmtId="4">
    <oc r="S42">
      <v>0</v>
    </oc>
    <nc r="S42"/>
  </rcc>
  <rcc rId="7267" sId="4" numFmtId="4">
    <oc r="T42">
      <v>0</v>
    </oc>
    <nc r="T42"/>
  </rcc>
  <rcc rId="7268" sId="4" numFmtId="4">
    <oc r="U42">
      <v>0</v>
    </oc>
    <nc r="U42"/>
  </rcc>
  <rcc rId="7269" sId="4" numFmtId="4">
    <oc r="V42">
      <v>0</v>
    </oc>
    <nc r="V42"/>
  </rcc>
  <rcc rId="7270" sId="4" numFmtId="4">
    <oc r="W42">
      <v>0</v>
    </oc>
    <nc r="W42"/>
  </rcc>
  <rcc rId="7271" sId="4" numFmtId="4">
    <oc r="X42">
      <v>0</v>
    </oc>
    <nc r="X42"/>
  </rcc>
  <rcc rId="7272" sId="4" numFmtId="4">
    <oc r="Y42">
      <v>0</v>
    </oc>
    <nc r="Y42"/>
  </rcc>
  <rcc rId="7273" sId="4" numFmtId="4">
    <oc r="Z42">
      <v>0.72</v>
    </oc>
    <nc r="Z42"/>
  </rcc>
  <rcc rId="7274" sId="4" numFmtId="4">
    <oc r="AA42">
      <v>0</v>
    </oc>
    <nc r="AA42"/>
  </rcc>
  <rcc rId="7275" sId="4" numFmtId="4">
    <oc r="AB42">
      <v>0.72</v>
    </oc>
    <nc r="AB42"/>
  </rcc>
  <rcc rId="7276" sId="4" numFmtId="4">
    <oc r="AC42">
      <v>0</v>
    </oc>
    <nc r="AC42"/>
  </rcc>
  <rcc rId="7277" sId="4" numFmtId="4">
    <oc r="AD42">
      <v>0.72</v>
    </oc>
    <nc r="AD42"/>
  </rcc>
  <rcc rId="7278" sId="4" numFmtId="4">
    <oc r="AE42">
      <v>0</v>
    </oc>
    <nc r="AE42"/>
  </rcc>
  <rcc rId="7279" sId="4" numFmtId="4">
    <oc r="AF42">
      <v>0.56999999999999995</v>
    </oc>
    <nc r="AF42"/>
  </rcc>
  <rcc rId="7280" sId="4" numFmtId="4">
    <oc r="AG42">
      <v>0</v>
    </oc>
    <nc r="AG42"/>
  </rcc>
  <rcc rId="7281" sId="4">
    <oc r="B43" t="inlineStr">
      <is>
        <t xml:space="preserve">1.1./.1.1.2    Укомплектован книжный фонд города Когалыма </t>
      </is>
    </oc>
    <nc r="B43"/>
  </rcc>
  <rcc rId="7282" sId="4">
    <oc r="C43" t="inlineStr">
      <is>
        <t>Всего</t>
      </is>
    </oc>
    <nc r="C43"/>
  </rcc>
  <rcc rId="7283" sId="4">
    <oc r="D43">
      <f>D44</f>
    </oc>
    <nc r="D43"/>
  </rcc>
  <rcc rId="7284" sId="4">
    <oc r="E43">
      <f>E44</f>
    </oc>
    <nc r="E43"/>
  </rcc>
  <rcc rId="7285" sId="4">
    <oc r="F43">
      <f>G43</f>
    </oc>
    <nc r="F43"/>
  </rcc>
  <rcc rId="7286" sId="4">
    <oc r="G43">
      <f>G44</f>
    </oc>
    <nc r="G43"/>
  </rcc>
  <rcc rId="7287" sId="4">
    <oc r="H43">
      <f>IFERROR(G43/D43*100,0)</f>
    </oc>
    <nc r="H43"/>
  </rcc>
  <rcc rId="7288" sId="4">
    <oc r="I43">
      <f>IFERROR(G43/E43*100,0)</f>
    </oc>
    <nc r="I43"/>
  </rcc>
  <rcc rId="7289" sId="4">
    <oc r="J43">
      <f>J44</f>
    </oc>
    <nc r="J43"/>
  </rcc>
  <rcc rId="7290" sId="4">
    <oc r="K43">
      <f>K44</f>
    </oc>
    <nc r="K43"/>
  </rcc>
  <rcc rId="7291" sId="4">
    <oc r="L43">
      <f>L44</f>
    </oc>
    <nc r="L43"/>
  </rcc>
  <rcc rId="7292" sId="4">
    <oc r="M43">
      <f>M44</f>
    </oc>
    <nc r="M43"/>
  </rcc>
  <rcc rId="7293" sId="4">
    <oc r="N43">
      <f>N44</f>
    </oc>
    <nc r="N43"/>
  </rcc>
  <rcc rId="7294" sId="4">
    <oc r="O43">
      <f>O44</f>
    </oc>
    <nc r="O43"/>
  </rcc>
  <rcc rId="7295" sId="4">
    <oc r="P43">
      <f>P44</f>
    </oc>
    <nc r="P43"/>
  </rcc>
  <rcc rId="7296" sId="4">
    <oc r="Q43">
      <f>Q44</f>
    </oc>
    <nc r="Q43"/>
  </rcc>
  <rcc rId="7297" sId="4">
    <oc r="R43">
      <f>R44</f>
    </oc>
    <nc r="R43"/>
  </rcc>
  <rcc rId="7298" sId="4">
    <oc r="S43">
      <f>S44</f>
    </oc>
    <nc r="S43"/>
  </rcc>
  <rcc rId="7299" sId="4">
    <oc r="T43">
      <f>T44</f>
    </oc>
    <nc r="T43"/>
  </rcc>
  <rcc rId="7300" sId="4">
    <oc r="U43">
      <f>U44</f>
    </oc>
    <nc r="U43"/>
  </rcc>
  <rcc rId="7301" sId="4">
    <oc r="V43">
      <f>V44</f>
    </oc>
    <nc r="V43"/>
  </rcc>
  <rcc rId="7302" sId="4">
    <oc r="W43">
      <f>W44</f>
    </oc>
    <nc r="W43"/>
  </rcc>
  <rcc rId="7303" sId="4">
    <oc r="X43">
      <f>X44</f>
    </oc>
    <nc r="X43"/>
  </rcc>
  <rcc rId="7304" sId="4">
    <oc r="Y43">
      <f>Y44</f>
    </oc>
    <nc r="Y43"/>
  </rcc>
  <rcc rId="7305" sId="4">
    <oc r="Z43">
      <f>Z44</f>
    </oc>
    <nc r="Z43"/>
  </rcc>
  <rcc rId="7306" sId="4">
    <oc r="AA43">
      <f>AA44</f>
    </oc>
    <nc r="AA43"/>
  </rcc>
  <rcc rId="7307" sId="4">
    <oc r="AB43">
      <f>AB44</f>
    </oc>
    <nc r="AB43"/>
  </rcc>
  <rcc rId="7308" sId="4">
    <oc r="AC43">
      <f>AC44</f>
    </oc>
    <nc r="AC43"/>
  </rcc>
  <rcc rId="7309" sId="4">
    <oc r="AD43">
      <f>AD44</f>
    </oc>
    <nc r="AD43"/>
  </rcc>
  <rcc rId="7310" sId="4">
    <oc r="AE43">
      <f>AE44</f>
    </oc>
    <nc r="AE43"/>
  </rcc>
  <rcc rId="7311" sId="4">
    <oc r="AF43">
      <f>AF44</f>
    </oc>
    <nc r="AF43"/>
  </rcc>
  <rcc rId="7312" sId="4">
    <oc r="AG43">
      <f>AG44</f>
    </oc>
    <nc r="AG43"/>
  </rcc>
  <rcc rId="7313" sId="4">
    <oc r="C44" t="inlineStr">
      <is>
        <t>бюджет города Когалыма</t>
      </is>
    </oc>
    <nc r="C44"/>
  </rcc>
  <rcc rId="7314" sId="4">
    <oc r="D44">
      <f>SUM(J44,L44,N44,P44,R44,T44,V44,X44,Z44,AB44,AD44,AF44)</f>
    </oc>
    <nc r="D44"/>
  </rcc>
  <rcc rId="7315" sId="4">
    <oc r="E44">
      <f>J44+L44+N44</f>
    </oc>
    <nc r="E44"/>
  </rcc>
  <rcc rId="7316" sId="4">
    <oc r="F44">
      <f>G44</f>
    </oc>
    <nc r="F44"/>
  </rcc>
  <rcc rId="7317" sId="4">
    <oc r="G44">
      <f>SUM(K44,M44,O44,Q44,S44,U44,W44,Y44,AA44,AC44,AE44,AG44)</f>
    </oc>
    <nc r="G44"/>
  </rcc>
  <rcc rId="7318" sId="4">
    <oc r="H44">
      <f>IFERROR(G44/D44*100,0)</f>
    </oc>
    <nc r="H44"/>
  </rcc>
  <rcc rId="7319" sId="4">
    <oc r="I44">
      <f>IFERROR(G44/E44*100,0)</f>
    </oc>
    <nc r="I44"/>
  </rcc>
  <rcc rId="7320" sId="4" numFmtId="4">
    <oc r="J44">
      <v>0</v>
    </oc>
    <nc r="J44"/>
  </rcc>
  <rcc rId="7321" sId="4" numFmtId="4">
    <oc r="K44">
      <v>0</v>
    </oc>
    <nc r="K44"/>
  </rcc>
  <rcc rId="7322" sId="4" numFmtId="4">
    <oc r="L44">
      <v>200</v>
    </oc>
    <nc r="L44"/>
  </rcc>
  <rcc rId="7323" sId="4" numFmtId="4">
    <oc r="M44">
      <v>200</v>
    </oc>
    <nc r="M44"/>
  </rcc>
  <rcc rId="7324" sId="4" numFmtId="4">
    <oc r="N44">
      <v>250</v>
    </oc>
    <nc r="N44"/>
  </rcc>
  <rcc rId="7325" sId="4" numFmtId="4">
    <oc r="O44">
      <v>250</v>
    </oc>
    <nc r="O44"/>
  </rcc>
  <rcc rId="7326" sId="4" numFmtId="4">
    <oc r="P44">
      <v>0</v>
    </oc>
    <nc r="P44"/>
  </rcc>
  <rcc rId="7327" sId="4" numFmtId="4">
    <oc r="Q44">
      <v>0</v>
    </oc>
    <nc r="Q44"/>
  </rcc>
  <rcc rId="7328" sId="4" numFmtId="4">
    <oc r="R44">
      <v>0</v>
    </oc>
    <nc r="R44"/>
  </rcc>
  <rcc rId="7329" sId="4" numFmtId="4">
    <oc r="S44">
      <v>0</v>
    </oc>
    <nc r="S44"/>
  </rcc>
  <rcc rId="7330" sId="4" numFmtId="4">
    <oc r="T44">
      <v>257.5</v>
    </oc>
    <nc r="T44"/>
  </rcc>
  <rcc rId="7331" sId="4" numFmtId="4">
    <oc r="U44">
      <v>0</v>
    </oc>
    <nc r="U44"/>
  </rcc>
  <rcc rId="7332" sId="4" numFmtId="4">
    <oc r="V44">
      <v>0</v>
    </oc>
    <nc r="V44"/>
  </rcc>
  <rcc rId="7333" sId="4" numFmtId="4">
    <oc r="W44">
      <v>0</v>
    </oc>
    <nc r="W44"/>
  </rcc>
  <rcc rId="7334" sId="4" numFmtId="4">
    <oc r="X44">
      <v>0</v>
    </oc>
    <nc r="X44"/>
  </rcc>
  <rcc rId="7335" sId="4" numFmtId="4">
    <oc r="Y44">
      <v>0</v>
    </oc>
    <nc r="Y44"/>
  </rcc>
  <rcc rId="7336" sId="4" numFmtId="4">
    <oc r="Z44">
      <v>0</v>
    </oc>
    <nc r="Z44"/>
  </rcc>
  <rcc rId="7337" sId="4" numFmtId="4">
    <oc r="AA44">
      <v>0</v>
    </oc>
    <nc r="AA44"/>
  </rcc>
  <rcc rId="7338" sId="4" numFmtId="4">
    <oc r="AB44">
      <v>0</v>
    </oc>
    <nc r="AB44"/>
  </rcc>
  <rcc rId="7339" sId="4" numFmtId="4">
    <oc r="AC44">
      <v>0</v>
    </oc>
    <nc r="AC44"/>
  </rcc>
  <rcc rId="7340" sId="4" numFmtId="4">
    <oc r="AD44">
      <v>0</v>
    </oc>
    <nc r="AD44"/>
  </rcc>
  <rcc rId="7341" sId="4" numFmtId="4">
    <oc r="AE44">
      <v>0</v>
    </oc>
    <nc r="AE44"/>
  </rcc>
  <rcc rId="7342" sId="4" numFmtId="4">
    <oc r="AF44">
      <v>0</v>
    </oc>
    <nc r="AF44"/>
  </rcc>
  <rcc rId="7343" sId="4" numFmtId="4">
    <oc r="AG44">
      <v>0</v>
    </oc>
    <nc r="AG44"/>
  </rcc>
  <rcc rId="7344" sId="4">
    <oc r="B45" t="inlineStr">
      <is>
        <t xml:space="preserve">1.1./.1.1.3    Проведены библиотечные мероприятия, направленные на повышение читательского интереса </t>
      </is>
    </oc>
    <nc r="B45"/>
  </rcc>
  <rcc rId="7345" sId="4">
    <oc r="C45" t="inlineStr">
      <is>
        <t>Всего</t>
      </is>
    </oc>
    <nc r="C45"/>
  </rcc>
  <rcc rId="7346" sId="4">
    <oc r="D45">
      <f>D46</f>
    </oc>
    <nc r="D45"/>
  </rcc>
  <rcc rId="7347" sId="4">
    <oc r="E45">
      <f>E46</f>
    </oc>
    <nc r="E45"/>
  </rcc>
  <rcc rId="7348" sId="4">
    <oc r="F45">
      <f>G45</f>
    </oc>
    <nc r="F45"/>
  </rcc>
  <rcc rId="7349" sId="4">
    <oc r="G45">
      <f>G46</f>
    </oc>
    <nc r="G45"/>
  </rcc>
  <rcc rId="7350" sId="4">
    <oc r="H45">
      <f>IFERROR(G45/D45*100,0)</f>
    </oc>
    <nc r="H45"/>
  </rcc>
  <rcc rId="7351" sId="4">
    <oc r="I45">
      <f>IFERROR(G45/E45*100,0)</f>
    </oc>
    <nc r="I45"/>
  </rcc>
  <rcc rId="7352" sId="4">
    <oc r="J45">
      <f>J46</f>
    </oc>
    <nc r="J45"/>
  </rcc>
  <rcc rId="7353" sId="4">
    <oc r="K45">
      <f>K46</f>
    </oc>
    <nc r="K45"/>
  </rcc>
  <rcc rId="7354" sId="4">
    <oc r="L45">
      <f>L46</f>
    </oc>
    <nc r="L45"/>
  </rcc>
  <rcc rId="7355" sId="4">
    <oc r="M45">
      <f>M46</f>
    </oc>
    <nc r="M45"/>
  </rcc>
  <rcc rId="7356" sId="4">
    <oc r="N45">
      <f>N46</f>
    </oc>
    <nc r="N45"/>
  </rcc>
  <rcc rId="7357" sId="4">
    <oc r="O45">
      <f>O46</f>
    </oc>
    <nc r="O45"/>
  </rcc>
  <rcc rId="7358" sId="4">
    <oc r="P45">
      <f>P46</f>
    </oc>
    <nc r="P45"/>
  </rcc>
  <rcc rId="7359" sId="4">
    <oc r="Q45">
      <f>Q46</f>
    </oc>
    <nc r="Q45"/>
  </rcc>
  <rcc rId="7360" sId="4">
    <oc r="R45">
      <f>R46</f>
    </oc>
    <nc r="R45"/>
  </rcc>
  <rcc rId="7361" sId="4">
    <oc r="S45">
      <f>S46</f>
    </oc>
    <nc r="S45"/>
  </rcc>
  <rcc rId="7362" sId="4">
    <oc r="T45">
      <f>T46</f>
    </oc>
    <nc r="T45"/>
  </rcc>
  <rcc rId="7363" sId="4">
    <oc r="U45">
      <f>U46</f>
    </oc>
    <nc r="U45"/>
  </rcc>
  <rcc rId="7364" sId="4">
    <oc r="V45">
      <f>V46</f>
    </oc>
    <nc r="V45"/>
  </rcc>
  <rcc rId="7365" sId="4">
    <oc r="W45">
      <f>W46</f>
    </oc>
    <nc r="W45"/>
  </rcc>
  <rcc rId="7366" sId="4">
    <oc r="X45">
      <f>X46</f>
    </oc>
    <nc r="X45"/>
  </rcc>
  <rcc rId="7367" sId="4">
    <oc r="Y45">
      <f>Y46</f>
    </oc>
    <nc r="Y45"/>
  </rcc>
  <rcc rId="7368" sId="4">
    <oc r="Z45">
      <f>Z46</f>
    </oc>
    <nc r="Z45"/>
  </rcc>
  <rcc rId="7369" sId="4">
    <oc r="AA45">
      <f>AA46</f>
    </oc>
    <nc r="AA45"/>
  </rcc>
  <rcc rId="7370" sId="4">
    <oc r="AB45">
      <f>AB46</f>
    </oc>
    <nc r="AB45"/>
  </rcc>
  <rcc rId="7371" sId="4">
    <oc r="AC45">
      <f>AC46</f>
    </oc>
    <nc r="AC45"/>
  </rcc>
  <rcc rId="7372" sId="4">
    <oc r="AD45">
      <f>AD46</f>
    </oc>
    <nc r="AD45"/>
  </rcc>
  <rcc rId="7373" sId="4">
    <oc r="AE45">
      <f>AE46</f>
    </oc>
    <nc r="AE45"/>
  </rcc>
  <rcc rId="7374" sId="4">
    <oc r="AF45">
      <f>AF46</f>
    </oc>
    <nc r="AF45"/>
  </rcc>
  <rcc rId="7375" sId="4">
    <oc r="AG45">
      <f>AG46</f>
    </oc>
    <nc r="AG45"/>
  </rcc>
  <rcc rId="7376" sId="4">
    <oc r="AH45" t="inlineStr">
      <is>
        <t>Отклонение возникло в размере: 41,55 т.р. в связи с отсутствием документов на оплату</t>
      </is>
    </oc>
    <nc r="AH45"/>
  </rcc>
  <rcc rId="7377" sId="4">
    <oc r="C46" t="inlineStr">
      <is>
        <t>бюджет города Когалыма</t>
      </is>
    </oc>
    <nc r="C46"/>
  </rcc>
  <rcc rId="7378" sId="4">
    <oc r="D46">
      <f>SUM(J46,L46,N46,P46,R46,T46,V46,X46,Z46,AB46,AD46,AF46)</f>
    </oc>
    <nc r="D46"/>
  </rcc>
  <rcc rId="7379" sId="4">
    <oc r="E46">
      <f>J46+L46+N46</f>
    </oc>
    <nc r="E46"/>
  </rcc>
  <rcc rId="7380" sId="4" numFmtId="4">
    <oc r="F46">
      <v>144.6</v>
    </oc>
    <nc r="F46"/>
  </rcc>
  <rcc rId="7381" sId="4">
    <oc r="G46">
      <f>SUM(K46,M46,O46,Q46,S46,U46,W46,Y46,AA46,AC46,AE46,AG46)</f>
    </oc>
    <nc r="G46"/>
  </rcc>
  <rcc rId="7382" sId="4">
    <oc r="H46">
      <f>IFERROR(G46/D46*100,0)</f>
    </oc>
    <nc r="H46"/>
  </rcc>
  <rcc rId="7383" sId="4">
    <oc r="I46">
      <f>IFERROR(G46/E46*100,0)</f>
    </oc>
    <nc r="I46"/>
  </rcc>
  <rcc rId="7384" sId="4" numFmtId="4">
    <oc r="J46">
      <v>0</v>
    </oc>
    <nc r="J46"/>
  </rcc>
  <rcc rId="7385" sId="4" numFmtId="4">
    <oc r="K46">
      <v>0</v>
    </oc>
    <nc r="K46"/>
  </rcc>
  <rcc rId="7386" sId="4" numFmtId="4">
    <oc r="L46">
      <v>44.45</v>
    </oc>
    <nc r="L46"/>
  </rcc>
  <rcc rId="7387" sId="4" numFmtId="4">
    <oc r="M46">
      <v>0</v>
    </oc>
    <nc r="M46"/>
  </rcc>
  <rcc rId="7388" sId="4" numFmtId="4">
    <oc r="N46">
      <v>100.15</v>
    </oc>
    <nc r="N46"/>
  </rcc>
  <rcc rId="7389" sId="4" numFmtId="4">
    <oc r="O46">
      <v>12.23</v>
    </oc>
    <nc r="O46"/>
  </rcc>
  <rcc rId="7390" sId="4" numFmtId="4">
    <oc r="P46">
      <v>0</v>
    </oc>
    <nc r="P46"/>
  </rcc>
  <rcc rId="7391" sId="4" numFmtId="4">
    <oc r="Q46">
      <v>90.82</v>
    </oc>
    <nc r="Q46"/>
  </rcc>
  <rcc rId="7392" sId="4" numFmtId="4">
    <oc r="R46">
      <v>0</v>
    </oc>
    <nc r="R46"/>
  </rcc>
  <rcc rId="7393" sId="4" numFmtId="4">
    <oc r="S46">
      <v>0</v>
    </oc>
    <nc r="S46"/>
  </rcc>
  <rcc rId="7394" sId="4" numFmtId="4">
    <oc r="T46">
      <v>0</v>
    </oc>
    <nc r="T46"/>
  </rcc>
  <rcc rId="7395" sId="4" numFmtId="4">
    <oc r="U46">
      <v>0</v>
    </oc>
    <nc r="U46"/>
  </rcc>
  <rcc rId="7396" sId="4" numFmtId="4">
    <oc r="V46">
      <v>0</v>
    </oc>
    <nc r="V46"/>
  </rcc>
  <rcc rId="7397" sId="4" numFmtId="4">
    <oc r="W46">
      <v>0</v>
    </oc>
    <nc r="W46"/>
  </rcc>
  <rcc rId="7398" sId="4" numFmtId="4">
    <oc r="X46">
      <v>0</v>
    </oc>
    <nc r="X46"/>
  </rcc>
  <rcc rId="7399" sId="4" numFmtId="4">
    <oc r="Y46">
      <v>0</v>
    </oc>
    <nc r="Y46"/>
  </rcc>
  <rcc rId="7400" sId="4" numFmtId="4">
    <oc r="Z46">
      <v>0</v>
    </oc>
    <nc r="Z46"/>
  </rcc>
  <rcc rId="7401" sId="4" numFmtId="4">
    <oc r="AA46">
      <v>0</v>
    </oc>
    <nc r="AA46"/>
  </rcc>
  <rcc rId="7402" sId="4" numFmtId="4">
    <oc r="AB46">
      <v>0</v>
    </oc>
    <nc r="AB46"/>
  </rcc>
  <rcc rId="7403" sId="4" numFmtId="4">
    <oc r="AC46">
      <v>0</v>
    </oc>
    <nc r="AC46"/>
  </rcc>
  <rcc rId="7404" sId="4" numFmtId="4">
    <oc r="AD46">
      <v>0</v>
    </oc>
    <nc r="AD46"/>
  </rcc>
  <rcc rId="7405" sId="4" numFmtId="4">
    <oc r="AE46">
      <v>0</v>
    </oc>
    <nc r="AE46"/>
  </rcc>
  <rcc rId="7406" sId="4" numFmtId="4">
    <oc r="AF46">
      <v>0</v>
    </oc>
    <nc r="AF46"/>
  </rcc>
  <rcc rId="7407" sId="4" numFmtId="4">
    <oc r="AG46">
      <v>0</v>
    </oc>
    <nc r="AG46"/>
  </rcc>
  <rcc rId="7408" sId="4">
    <oc r="B47" t="inlineStr">
      <is>
        <t xml:space="preserve">1.1./1.1.4 Обеспечена деятельность (оказаны музейные услуги) </t>
      </is>
    </oc>
    <nc r="B47"/>
  </rcc>
  <rcc rId="7409" sId="4">
    <oc r="C47" t="inlineStr">
      <is>
        <t>Всего</t>
      </is>
    </oc>
    <nc r="C47"/>
  </rcc>
  <rcc rId="7410" sId="4">
    <oc r="D47">
      <f>D49+D48</f>
    </oc>
    <nc r="D47"/>
  </rcc>
  <rcc rId="7411" sId="4">
    <oc r="E47">
      <f>E49+E48</f>
    </oc>
    <nc r="E47"/>
  </rcc>
  <rcc rId="7412" sId="4">
    <oc r="F47">
      <f>F49+F48</f>
    </oc>
    <nc r="F47"/>
  </rcc>
  <rcc rId="7413" sId="4">
    <oc r="G47">
      <f>G49+G48</f>
    </oc>
    <nc r="G47"/>
  </rcc>
  <rcc rId="7414" sId="4">
    <oc r="H47">
      <f>IFERROR(G47/D47*100,0)</f>
    </oc>
    <nc r="H47"/>
  </rcc>
  <rcc rId="7415" sId="4">
    <oc r="I47">
      <f>IFERROR(G47/E47*100,0)</f>
    </oc>
    <nc r="I47"/>
  </rcc>
  <rcc rId="7416" sId="4">
    <oc r="J47">
      <f>J49+J48</f>
    </oc>
    <nc r="J47"/>
  </rcc>
  <rcc rId="7417" sId="4">
    <oc r="K47">
      <f>K49+K48</f>
    </oc>
    <nc r="K47"/>
  </rcc>
  <rcc rId="7418" sId="4">
    <oc r="L47">
      <f>L49+L48</f>
    </oc>
    <nc r="L47"/>
  </rcc>
  <rcc rId="7419" sId="4">
    <oc r="M47">
      <f>M49+M48</f>
    </oc>
    <nc r="M47"/>
  </rcc>
  <rcc rId="7420" sId="4">
    <oc r="N47">
      <f>N49+N48</f>
    </oc>
    <nc r="N47"/>
  </rcc>
  <rcc rId="7421" sId="4">
    <oc r="O47">
      <f>O49+O48</f>
    </oc>
    <nc r="O47"/>
  </rcc>
  <rcc rId="7422" sId="4">
    <oc r="P47">
      <f>P49+P48</f>
    </oc>
    <nc r="P47"/>
  </rcc>
  <rcc rId="7423" sId="4">
    <oc r="Q47">
      <f>Q49+Q48</f>
    </oc>
    <nc r="Q47"/>
  </rcc>
  <rcc rId="7424" sId="4">
    <oc r="R47">
      <f>R49+R48</f>
    </oc>
    <nc r="R47"/>
  </rcc>
  <rcc rId="7425" sId="4">
    <oc r="S47">
      <f>S49+S48</f>
    </oc>
    <nc r="S47"/>
  </rcc>
  <rcc rId="7426" sId="4">
    <oc r="T47">
      <f>T49+T48</f>
    </oc>
    <nc r="T47"/>
  </rcc>
  <rcc rId="7427" sId="4">
    <oc r="U47">
      <f>U49+U48</f>
    </oc>
    <nc r="U47"/>
  </rcc>
  <rcc rId="7428" sId="4">
    <oc r="V47">
      <f>V49+V48</f>
    </oc>
    <nc r="V47"/>
  </rcc>
  <rcc rId="7429" sId="4">
    <oc r="W47">
      <f>W49+W48</f>
    </oc>
    <nc r="W47"/>
  </rcc>
  <rcc rId="7430" sId="4">
    <oc r="X47">
      <f>X49+X48</f>
    </oc>
    <nc r="X47"/>
  </rcc>
  <rcc rId="7431" sId="4">
    <oc r="Y47">
      <f>Y49+Y48</f>
    </oc>
    <nc r="Y47"/>
  </rcc>
  <rcc rId="7432" sId="4">
    <oc r="Z47">
      <f>Z49+Z48</f>
    </oc>
    <nc r="Z47"/>
  </rcc>
  <rcc rId="7433" sId="4">
    <oc r="AA47">
      <f>AA49+AA48</f>
    </oc>
    <nc r="AA47"/>
  </rcc>
  <rcc rId="7434" sId="4">
    <oc r="AB47">
      <f>AB49+AB48</f>
    </oc>
    <nc r="AB47"/>
  </rcc>
  <rcc rId="7435" sId="4">
    <oc r="AC47">
      <f>AC49+AC48</f>
    </oc>
    <nc r="AC47"/>
  </rcc>
  <rcc rId="7436" sId="4">
    <oc r="AD47">
      <f>AD49+AD48</f>
    </oc>
    <nc r="AD47"/>
  </rcc>
  <rcc rId="7437" sId="4">
    <oc r="AE47">
      <f>AE49+AE48</f>
    </oc>
    <nc r="AE47"/>
  </rcc>
  <rcc rId="7438" sId="4">
    <oc r="AF47">
      <f>AF49+AF48</f>
    </oc>
    <nc r="AF47"/>
  </rcc>
  <rcc rId="7439" sId="4">
    <oc r="AG47">
      <f>AG49+AG48</f>
    </oc>
    <nc r="AG47"/>
  </rcc>
  <rcc rId="7440"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7441" sId="4">
    <oc r="C48" t="inlineStr">
      <is>
        <t>бюджет города Когалыма</t>
      </is>
    </oc>
    <nc r="C48"/>
  </rcc>
  <rcc rId="7442" sId="4">
    <oc r="D48">
      <f>SUM(J48,L48,N48,P48,R48,T48,V48,X48,Z48,AB48,AD48,AF48)</f>
    </oc>
    <nc r="D48"/>
  </rcc>
  <rcc rId="7443" sId="4">
    <oc r="E48">
      <f>J48+L48+N48</f>
    </oc>
    <nc r="E48"/>
  </rcc>
  <rcc rId="7444" sId="4">
    <oc r="F48">
      <f>G48</f>
    </oc>
    <nc r="F48"/>
  </rcc>
  <rcc rId="7445" sId="4">
    <oc r="G48">
      <f>SUM(K48,M48,O48,Q48,S48,U48,W48,Y48,AA48,AC48,AE48,AG48)</f>
    </oc>
    <nc r="G48"/>
  </rcc>
  <rcc rId="7446" sId="4">
    <oc r="H48">
      <f>IFERROR(G48/D48*100,0)</f>
    </oc>
    <nc r="H48"/>
  </rcc>
  <rcc rId="7447" sId="4">
    <oc r="I48">
      <f>IFERROR(G48/E48*100,0)</f>
    </oc>
    <nc r="I48"/>
  </rcc>
  <rcc rId="7448" sId="4" numFmtId="4">
    <oc r="J48">
      <v>7190.2</v>
    </oc>
    <nc r="J48"/>
  </rcc>
  <rcc rId="7449" sId="4" numFmtId="4">
    <oc r="K48">
      <v>2359.2869999999998</v>
    </oc>
    <nc r="K48"/>
  </rcc>
  <rcc rId="7450" sId="4" numFmtId="4">
    <oc r="L48">
      <v>7337.1</v>
    </oc>
    <nc r="L48"/>
  </rcc>
  <rcc rId="7451" sId="4" numFmtId="4">
    <oc r="M48">
      <v>5530.3620000000001</v>
    </oc>
    <nc r="M48"/>
  </rcc>
  <rcc rId="7452" sId="4" numFmtId="4">
    <oc r="N48">
      <v>7798.4</v>
    </oc>
    <nc r="N48"/>
  </rcc>
  <rcc rId="7453" sId="4" numFmtId="4">
    <oc r="O48">
      <v>4736.6809999999996</v>
    </oc>
    <nc r="O48"/>
  </rcc>
  <rcc rId="7454" sId="4" numFmtId="4">
    <oc r="P48">
      <v>6590.2</v>
    </oc>
    <nc r="P48"/>
  </rcc>
  <rcc rId="7455" sId="4" numFmtId="4">
    <oc r="Q48">
      <v>9233.7759999999998</v>
    </oc>
    <nc r="Q48"/>
  </rcc>
  <rcc rId="7456" sId="4" numFmtId="4">
    <oc r="R48">
      <v>7965.4</v>
    </oc>
    <nc r="R48"/>
  </rcc>
  <rcc rId="7457" sId="4" numFmtId="4">
    <oc r="S48">
      <v>0</v>
    </oc>
    <nc r="S48"/>
  </rcc>
  <rcc rId="7458" sId="4" numFmtId="4">
    <oc r="T48">
      <v>7447.6</v>
    </oc>
    <nc r="T48"/>
  </rcc>
  <rcc rId="7459" sId="4" numFmtId="4">
    <oc r="U48">
      <v>0</v>
    </oc>
    <nc r="U48"/>
  </rcc>
  <rcc rId="7460" sId="4" numFmtId="4">
    <oc r="V48">
      <v>7855.9</v>
    </oc>
    <nc r="V48"/>
  </rcc>
  <rcc rId="7461" sId="4" numFmtId="4">
    <oc r="W48">
      <v>0</v>
    </oc>
    <nc r="W48"/>
  </rcc>
  <rcc rId="7462" sId="4" numFmtId="4">
    <oc r="X48">
      <v>7335.5</v>
    </oc>
    <nc r="X48"/>
  </rcc>
  <rcc rId="7463" sId="4" numFmtId="4">
    <oc r="Y48">
      <v>0</v>
    </oc>
    <nc r="Y48"/>
  </rcc>
  <rcc rId="7464" sId="4" numFmtId="4">
    <oc r="Z48">
      <v>6814.1</v>
    </oc>
    <nc r="Z48"/>
  </rcc>
  <rcc rId="7465" sId="4" numFmtId="4">
    <oc r="AA48">
      <v>0</v>
    </oc>
    <nc r="AA48"/>
  </rcc>
  <rcc rId="7466" sId="4" numFmtId="4">
    <oc r="AB48">
      <v>5411.2359999999999</v>
    </oc>
    <nc r="AB48"/>
  </rcc>
  <rcc rId="7467" sId="4" numFmtId="4">
    <oc r="AC48">
      <v>0</v>
    </oc>
    <nc r="AC48"/>
  </rcc>
  <rcc rId="7468" sId="4" numFmtId="4">
    <oc r="AD48">
      <v>5306.3</v>
    </oc>
    <nc r="AD48"/>
  </rcc>
  <rcc rId="7469" sId="4" numFmtId="4">
    <oc r="AE48">
      <v>0</v>
    </oc>
    <nc r="AE48"/>
  </rcc>
  <rcc rId="7470" sId="4" numFmtId="4">
    <oc r="AF48">
      <v>1846.2639999999999</v>
    </oc>
    <nc r="AF48"/>
  </rcc>
  <rcc rId="7471" sId="4" numFmtId="4">
    <oc r="AG48">
      <v>0</v>
    </oc>
    <nc r="AG48"/>
  </rcc>
  <rcc rId="7472" sId="4">
    <oc r="C49" t="inlineStr">
      <is>
        <t>внебюджетные источики</t>
      </is>
    </oc>
    <nc r="C49"/>
  </rcc>
  <rcc rId="7473" sId="4">
    <oc r="D49">
      <f>SUM(J49,L49,N49,P49,R49,T49,V49,X49,Z49,AB49,AD49,AF49)</f>
    </oc>
    <nc r="D49"/>
  </rcc>
  <rcc rId="7474" sId="4">
    <oc r="E49">
      <f>J49+L49+N49</f>
    </oc>
    <nc r="E49"/>
  </rcc>
  <rcc rId="7475" sId="4">
    <oc r="F49">
      <f>G49</f>
    </oc>
    <nc r="F49"/>
  </rcc>
  <rcc rId="7476" sId="4">
    <oc r="G49">
      <f>SUM(K49,M49,O49,Q49,S49,U49,W49,Y49,AA49,AC49,AE49,AG49)</f>
    </oc>
    <nc r="G49"/>
  </rcc>
  <rcc rId="7477" sId="4">
    <oc r="H49">
      <f>IFERROR(G49/D49*100,0)</f>
    </oc>
    <nc r="H49"/>
  </rcc>
  <rcc rId="7478" sId="4">
    <oc r="I49">
      <f>IFERROR(G49/E49*100,0)</f>
    </oc>
    <nc r="I49"/>
  </rcc>
  <rcc rId="7479" sId="4" numFmtId="4">
    <oc r="J49">
      <v>360.77499999999998</v>
    </oc>
    <nc r="J49"/>
  </rcc>
  <rcc rId="7480" sId="4" numFmtId="4">
    <oc r="K49">
      <v>79.403999999999996</v>
    </oc>
    <nc r="K49"/>
  </rcc>
  <rcc rId="7481" sId="4" numFmtId="4">
    <oc r="L49">
      <v>442.40699999999998</v>
    </oc>
    <nc r="L49"/>
  </rcc>
  <rcc rId="7482" sId="4" numFmtId="4">
    <oc r="M49">
      <v>142.41200000000001</v>
    </oc>
    <nc r="M49"/>
  </rcc>
  <rcc rId="7483" sId="4" numFmtId="4">
    <oc r="N49">
      <v>623.09500000000003</v>
    </oc>
    <nc r="N49"/>
  </rcc>
  <rcc rId="7484" sId="4" numFmtId="4">
    <oc r="O49">
      <v>209.75399999999999</v>
    </oc>
    <nc r="O49"/>
  </rcc>
  <rcc rId="7485" sId="4" numFmtId="4">
    <oc r="P49">
      <v>548.26099999999997</v>
    </oc>
    <nc r="P49"/>
  </rcc>
  <rcc rId="7486" sId="4" numFmtId="4">
    <oc r="Q49">
      <v>537.74300000000005</v>
    </oc>
    <nc r="Q49"/>
  </rcc>
  <rcc rId="7487" sId="4" numFmtId="4">
    <oc r="R49">
      <v>135.30000000000001</v>
    </oc>
    <nc r="R49"/>
  </rcc>
  <rcc rId="7488" sId="4" numFmtId="4">
    <oc r="S49">
      <v>0</v>
    </oc>
    <nc r="S49"/>
  </rcc>
  <rcc rId="7489" sId="4" numFmtId="4">
    <oc r="T49">
      <v>105.8</v>
    </oc>
    <nc r="T49"/>
  </rcc>
  <rcc rId="7490" sId="4" numFmtId="4">
    <oc r="U49">
      <v>0</v>
    </oc>
    <nc r="U49"/>
  </rcc>
  <rcc rId="7491" sId="4" numFmtId="4">
    <oc r="V49">
      <v>195.24100000000001</v>
    </oc>
    <nc r="V49"/>
  </rcc>
  <rcc rId="7492" sId="4" numFmtId="4">
    <oc r="W49">
      <v>0</v>
    </oc>
    <nc r="W49"/>
  </rcc>
  <rcc rId="7493" sId="4" numFmtId="4">
    <oc r="X49">
      <v>134.30000000000001</v>
    </oc>
    <nc r="X49"/>
  </rcc>
  <rcc rId="7494" sId="4" numFmtId="4">
    <oc r="Y49">
      <v>0</v>
    </oc>
    <nc r="Y49"/>
  </rcc>
  <rcc rId="7495" sId="4" numFmtId="4">
    <oc r="Z49">
      <v>104.8</v>
    </oc>
    <nc r="Z49"/>
  </rcc>
  <rcc rId="7496" sId="4" numFmtId="4">
    <oc r="AA49">
      <v>0</v>
    </oc>
    <nc r="AA49"/>
  </rcc>
  <rcc rId="7497" sId="4" numFmtId="4">
    <oc r="AB49">
      <v>196.64099999999999</v>
    </oc>
    <nc r="AB49"/>
  </rcc>
  <rcc rId="7498" sId="4" numFmtId="4">
    <oc r="AC49">
      <v>0</v>
    </oc>
    <nc r="AC49"/>
  </rcc>
  <rcc rId="7499" sId="4" numFmtId="4">
    <oc r="AD49">
      <v>308.75</v>
    </oc>
    <nc r="AD49"/>
  </rcc>
  <rcc rId="7500" sId="4" numFmtId="4">
    <oc r="AE49">
      <v>0</v>
    </oc>
    <nc r="AE49"/>
  </rcc>
  <rcc rId="7501" sId="4" numFmtId="4">
    <oc r="AF49">
      <v>237.03</v>
    </oc>
    <nc r="AF49"/>
  </rcc>
  <rcc rId="7502" sId="4" numFmtId="4">
    <oc r="AG49">
      <v>0</v>
    </oc>
    <nc r="AG49"/>
  </rcc>
  <rcc rId="7503" sId="4">
    <oc r="B50" t="inlineStr">
      <is>
        <t>1.1./.1.1.5   Пополнен фонд музея города Когалыма</t>
      </is>
    </oc>
    <nc r="B50"/>
  </rcc>
  <rcc rId="7504" sId="4">
    <oc r="C50" t="inlineStr">
      <is>
        <t>Всего</t>
      </is>
    </oc>
    <nc r="C50"/>
  </rcc>
  <rcc rId="7505" sId="4">
    <oc r="D50">
      <f>D51</f>
    </oc>
    <nc r="D50"/>
  </rcc>
  <rcc rId="7506" sId="4">
    <oc r="E50">
      <f>E51</f>
    </oc>
    <nc r="E50"/>
  </rcc>
  <rcc rId="7507" sId="4">
    <oc r="F50">
      <f>G50</f>
    </oc>
    <nc r="F50"/>
  </rcc>
  <rcc rId="7508" sId="4">
    <oc r="G50">
      <f>G51</f>
    </oc>
    <nc r="G50"/>
  </rcc>
  <rcc rId="7509" sId="4">
    <oc r="H50">
      <f>IFERROR(G50/D50*100,0)</f>
    </oc>
    <nc r="H50"/>
  </rcc>
  <rcc rId="7510" sId="4">
    <oc r="I50">
      <f>IFERROR(G50/E50*100,0)</f>
    </oc>
    <nc r="I50"/>
  </rcc>
  <rcc rId="7511" sId="4">
    <oc r="J50">
      <f>J51</f>
    </oc>
    <nc r="J50"/>
  </rcc>
  <rcc rId="7512" sId="4">
    <oc r="K50">
      <f>K51</f>
    </oc>
    <nc r="K50"/>
  </rcc>
  <rcc rId="7513" sId="4">
    <oc r="L50">
      <f>L51</f>
    </oc>
    <nc r="L50"/>
  </rcc>
  <rcc rId="7514" sId="4">
    <oc r="M50">
      <f>M51</f>
    </oc>
    <nc r="M50"/>
  </rcc>
  <rcc rId="7515" sId="4">
    <oc r="N50">
      <f>N51</f>
    </oc>
    <nc r="N50"/>
  </rcc>
  <rcc rId="7516" sId="4">
    <oc r="O50">
      <f>O51</f>
    </oc>
    <nc r="O50"/>
  </rcc>
  <rcc rId="7517" sId="4">
    <oc r="P50">
      <f>P51</f>
    </oc>
    <nc r="P50"/>
  </rcc>
  <rcc rId="7518" sId="4">
    <oc r="Q50">
      <f>Q51</f>
    </oc>
    <nc r="Q50"/>
  </rcc>
  <rcc rId="7519" sId="4">
    <oc r="R50">
      <f>R51</f>
    </oc>
    <nc r="R50"/>
  </rcc>
  <rcc rId="7520" sId="4">
    <oc r="S50">
      <f>S51</f>
    </oc>
    <nc r="S50"/>
  </rcc>
  <rcc rId="7521" sId="4">
    <oc r="T50">
      <f>T51</f>
    </oc>
    <nc r="T50"/>
  </rcc>
  <rcc rId="7522" sId="4">
    <oc r="U50">
      <f>U51</f>
    </oc>
    <nc r="U50"/>
  </rcc>
  <rcc rId="7523" sId="4">
    <oc r="V50">
      <f>V51</f>
    </oc>
    <nc r="V50"/>
  </rcc>
  <rcc rId="7524" sId="4">
    <oc r="W50">
      <f>W51</f>
    </oc>
    <nc r="W50"/>
  </rcc>
  <rcc rId="7525" sId="4">
    <oc r="X50">
      <f>X51</f>
    </oc>
    <nc r="X50"/>
  </rcc>
  <rcc rId="7526" sId="4">
    <oc r="Y50">
      <f>Y51</f>
    </oc>
    <nc r="Y50"/>
  </rcc>
  <rcc rId="7527" sId="4">
    <oc r="Z50">
      <f>Z51</f>
    </oc>
    <nc r="Z50"/>
  </rcc>
  <rcc rId="7528" sId="4">
    <oc r="AA50">
      <f>AA51</f>
    </oc>
    <nc r="AA50"/>
  </rcc>
  <rcc rId="7529" sId="4">
    <oc r="AB50">
      <f>AB51</f>
    </oc>
    <nc r="AB50"/>
  </rcc>
  <rcc rId="7530" sId="4">
    <oc r="AC50">
      <f>AC51</f>
    </oc>
    <nc r="AC50"/>
  </rcc>
  <rcc rId="7531" sId="4">
    <oc r="AD50">
      <f>AD51</f>
    </oc>
    <nc r="AD50"/>
  </rcc>
  <rcc rId="7532" sId="4">
    <oc r="AE50">
      <f>AE51</f>
    </oc>
    <nc r="AE50"/>
  </rcc>
  <rcc rId="7533" sId="4">
    <oc r="AF50">
      <f>AF51</f>
    </oc>
    <nc r="AF50"/>
  </rcc>
  <rcc rId="7534" sId="4">
    <oc r="AG50">
      <f>AG51</f>
    </oc>
    <nc r="AG50"/>
  </rcc>
  <rcc rId="7535" sId="4">
    <oc r="C51" t="inlineStr">
      <is>
        <t>бюджет города Когалыма</t>
      </is>
    </oc>
    <nc r="C51"/>
  </rcc>
  <rcc rId="7536" sId="4">
    <oc r="D51">
      <f>SUM(J51,L51,N51,P51,R51,T51,V51,X51,Z51,AB51,AD51,AF51)</f>
    </oc>
    <nc r="D51"/>
  </rcc>
  <rcc rId="7537" sId="4">
    <oc r="E51">
      <f>J51</f>
    </oc>
    <nc r="E51"/>
  </rcc>
  <rcc rId="7538" sId="4">
    <oc r="F51">
      <f>G51</f>
    </oc>
    <nc r="F51"/>
  </rcc>
  <rcc rId="7539" sId="4">
    <oc r="G51">
      <f>SUM(K51,M51,O51,Q51,S51,U51,W51,Y51,AA51,AC51,AE51,AG51)</f>
    </oc>
    <nc r="G51"/>
  </rcc>
  <rcc rId="7540" sId="4">
    <oc r="H51">
      <f>IFERROR(G51/D51*100,0)</f>
    </oc>
    <nc r="H51"/>
  </rcc>
  <rcc rId="7541" sId="4">
    <oc r="I51">
      <f>IFERROR(G51/E51*100,0)</f>
    </oc>
    <nc r="I51"/>
  </rcc>
  <rcc rId="7542" sId="4" numFmtId="4">
    <oc r="J51">
      <v>0</v>
    </oc>
    <nc r="J51"/>
  </rcc>
  <rcc rId="7543" sId="4" numFmtId="4">
    <oc r="K51">
      <v>0</v>
    </oc>
    <nc r="K51"/>
  </rcc>
  <rcc rId="7544" sId="4" numFmtId="4">
    <oc r="L51">
      <v>0</v>
    </oc>
    <nc r="L51"/>
  </rcc>
  <rcc rId="7545" sId="4" numFmtId="4">
    <oc r="M51">
      <v>0</v>
    </oc>
    <nc r="M51"/>
  </rcc>
  <rcc rId="7546" sId="4" numFmtId="4">
    <oc r="N51">
      <v>0</v>
    </oc>
    <nc r="N51"/>
  </rcc>
  <rcc rId="7547" sId="4" numFmtId="4">
    <oc r="O51">
      <v>0</v>
    </oc>
    <nc r="O51"/>
  </rcc>
  <rcc rId="7548" sId="4" numFmtId="4">
    <oc r="P51">
      <v>0</v>
    </oc>
    <nc r="P51"/>
  </rcc>
  <rcc rId="7549" sId="4" numFmtId="4">
    <oc r="Q51">
      <v>0</v>
    </oc>
    <nc r="Q51"/>
  </rcc>
  <rcc rId="7550" sId="4" numFmtId="4">
    <oc r="R51">
      <v>0</v>
    </oc>
    <nc r="R51"/>
  </rcc>
  <rcc rId="7551" sId="4" numFmtId="4">
    <oc r="S51">
      <v>0</v>
    </oc>
    <nc r="S51"/>
  </rcc>
  <rcc rId="7552" sId="4" numFmtId="4">
    <oc r="T51">
      <v>0</v>
    </oc>
    <nc r="T51"/>
  </rcc>
  <rcc rId="7553" sId="4" numFmtId="4">
    <oc r="U51">
      <v>0</v>
    </oc>
    <nc r="U51"/>
  </rcc>
  <rcc rId="7554" sId="4" numFmtId="4">
    <oc r="V51">
      <v>0</v>
    </oc>
    <nc r="V51"/>
  </rcc>
  <rcc rId="7555" sId="4" numFmtId="4">
    <oc r="W51">
      <v>0</v>
    </oc>
    <nc r="W51"/>
  </rcc>
  <rcc rId="7556" sId="4" numFmtId="4">
    <oc r="X51">
      <v>314.7</v>
    </oc>
    <nc r="X51"/>
  </rcc>
  <rcc rId="7557" sId="4" numFmtId="4">
    <oc r="Y51">
      <v>0</v>
    </oc>
    <nc r="Y51"/>
  </rcc>
  <rcc rId="7558" sId="4" numFmtId="4">
    <oc r="Z51">
      <v>0</v>
    </oc>
    <nc r="Z51"/>
  </rcc>
  <rcc rId="7559" sId="4" numFmtId="4">
    <oc r="AA51">
      <v>0</v>
    </oc>
    <nc r="AA51"/>
  </rcc>
  <rcc rId="7560" sId="4" numFmtId="4">
    <oc r="AB51">
      <v>0</v>
    </oc>
    <nc r="AB51"/>
  </rcc>
  <rcc rId="7561" sId="4" numFmtId="4">
    <oc r="AC51">
      <v>0</v>
    </oc>
    <nc r="AC51"/>
  </rcc>
  <rcc rId="7562" sId="4" numFmtId="4">
    <oc r="AD51">
      <v>0</v>
    </oc>
    <nc r="AD51"/>
  </rcc>
  <rcc rId="7563" sId="4" numFmtId="4">
    <oc r="AE51">
      <v>0</v>
    </oc>
    <nc r="AE51"/>
  </rcc>
  <rcc rId="7564" sId="4" numFmtId="4">
    <oc r="AF51">
      <v>0</v>
    </oc>
    <nc r="AF51"/>
  </rcc>
  <rcc rId="7565" sId="4" numFmtId="4">
    <oc r="AG51">
      <v>0</v>
    </oc>
    <nc r="AG51"/>
  </rcc>
  <rcc rId="7566" sId="4">
    <oc r="B52" t="inlineStr">
      <is>
        <t>1.1./.1.1.6   Обеспечена информатизация музея города Когалым</t>
      </is>
    </oc>
    <nc r="B52"/>
  </rcc>
  <rcc rId="7567" sId="4">
    <oc r="C52" t="inlineStr">
      <is>
        <t>Всего</t>
      </is>
    </oc>
    <nc r="C52"/>
  </rcc>
  <rcc rId="7568" sId="4">
    <oc r="D52">
      <f>D53</f>
    </oc>
    <nc r="D52"/>
  </rcc>
  <rcc rId="7569" sId="4">
    <oc r="E52">
      <f>E53</f>
    </oc>
    <nc r="E52"/>
  </rcc>
  <rcc rId="7570" sId="4">
    <oc r="F52">
      <f>G52</f>
    </oc>
    <nc r="F52"/>
  </rcc>
  <rcc rId="7571" sId="4">
    <oc r="G52">
      <f>G53</f>
    </oc>
    <nc r="G52"/>
  </rcc>
  <rcc rId="7572" sId="4">
    <oc r="H52">
      <f>IFERROR(G52/D52*100,0)</f>
    </oc>
    <nc r="H52"/>
  </rcc>
  <rcc rId="7573" sId="4">
    <oc r="I52">
      <f>IFERROR(G52/E52*100,0)</f>
    </oc>
    <nc r="I52"/>
  </rcc>
  <rcc rId="7574" sId="4">
    <oc r="J52">
      <f>J53</f>
    </oc>
    <nc r="J52"/>
  </rcc>
  <rcc rId="7575" sId="4">
    <oc r="K52">
      <f>K53</f>
    </oc>
    <nc r="K52"/>
  </rcc>
  <rcc rId="7576" sId="4">
    <oc r="L52">
      <f>L53</f>
    </oc>
    <nc r="L52"/>
  </rcc>
  <rcc rId="7577" sId="4">
    <oc r="M52">
      <f>M53</f>
    </oc>
    <nc r="M52"/>
  </rcc>
  <rcc rId="7578" sId="4">
    <oc r="N52">
      <f>N53</f>
    </oc>
    <nc r="N52"/>
  </rcc>
  <rcc rId="7579" sId="4">
    <oc r="O52">
      <f>O53</f>
    </oc>
    <nc r="O52"/>
  </rcc>
  <rcc rId="7580" sId="4">
    <oc r="P52">
      <f>P53</f>
    </oc>
    <nc r="P52"/>
  </rcc>
  <rcc rId="7581" sId="4">
    <oc r="Q52">
      <f>Q53</f>
    </oc>
    <nc r="Q52"/>
  </rcc>
  <rcc rId="7582" sId="4">
    <oc r="R52">
      <f>R53</f>
    </oc>
    <nc r="R52"/>
  </rcc>
  <rcc rId="7583" sId="4">
    <oc r="S52">
      <f>S53</f>
    </oc>
    <nc r="S52"/>
  </rcc>
  <rcc rId="7584" sId="4">
    <oc r="T52">
      <f>T53</f>
    </oc>
    <nc r="T52"/>
  </rcc>
  <rcc rId="7585" sId="4">
    <oc r="U52">
      <f>U53</f>
    </oc>
    <nc r="U52"/>
  </rcc>
  <rcc rId="7586" sId="4">
    <oc r="V52">
      <f>V53</f>
    </oc>
    <nc r="V52"/>
  </rcc>
  <rcc rId="7587" sId="4">
    <oc r="W52">
      <f>W53</f>
    </oc>
    <nc r="W52"/>
  </rcc>
  <rcc rId="7588" sId="4">
    <oc r="X52">
      <f>X53</f>
    </oc>
    <nc r="X52"/>
  </rcc>
  <rcc rId="7589" sId="4">
    <oc r="Y52">
      <f>Y53</f>
    </oc>
    <nc r="Y52"/>
  </rcc>
  <rcc rId="7590" sId="4">
    <oc r="Z52">
      <f>Z53</f>
    </oc>
    <nc r="Z52"/>
  </rcc>
  <rcc rId="7591" sId="4">
    <oc r="AA52">
      <f>AA53</f>
    </oc>
    <nc r="AA52"/>
  </rcc>
  <rcc rId="7592" sId="4">
    <oc r="AB52">
      <f>AB53</f>
    </oc>
    <nc r="AB52"/>
  </rcc>
  <rcc rId="7593" sId="4">
    <oc r="AC52">
      <f>AC53</f>
    </oc>
    <nc r="AC52"/>
  </rcc>
  <rcc rId="7594" sId="4">
    <oc r="AD52">
      <f>AD53</f>
    </oc>
    <nc r="AD52"/>
  </rcc>
  <rcc rId="7595" sId="4">
    <oc r="AE52">
      <f>AE53</f>
    </oc>
    <nc r="AE52"/>
  </rcc>
  <rcc rId="7596" sId="4">
    <oc r="AF52">
      <f>AF53</f>
    </oc>
    <nc r="AF52"/>
  </rcc>
  <rcc rId="7597" sId="4">
    <oc r="AG52">
      <f>AG53</f>
    </oc>
    <nc r="AG52"/>
  </rcc>
  <rcc rId="7598" sId="4">
    <oc r="C53" t="inlineStr">
      <is>
        <t>бюджет города Когалыма</t>
      </is>
    </oc>
    <nc r="C53"/>
  </rcc>
  <rcc rId="7599" sId="4">
    <oc r="D53">
      <f>SUM(J53,L53,N53,P53,R53,T53,V53,X53,Z53,AB53,AD53,AF53)</f>
    </oc>
    <nc r="D53"/>
  </rcc>
  <rcc rId="7600" sId="4">
    <oc r="E53">
      <f>J53</f>
    </oc>
    <nc r="E53"/>
  </rcc>
  <rcc rId="7601" sId="4">
    <oc r="F53">
      <f>G53</f>
    </oc>
    <nc r="F53"/>
  </rcc>
  <rcc rId="7602" sId="4">
    <oc r="G53">
      <f>SUM(K53,M53,O53,Q53,S53,U53,W53,Y53,AA53,AC53,AE53,AG53)</f>
    </oc>
    <nc r="G53"/>
  </rcc>
  <rcc rId="7603" sId="4">
    <oc r="H53">
      <f>IFERROR(G53/D53*100,0)</f>
    </oc>
    <nc r="H53"/>
  </rcc>
  <rcc rId="7604" sId="4">
    <oc r="I53">
      <f>IFERROR(G53/E53*100,0)</f>
    </oc>
    <nc r="I53"/>
  </rcc>
  <rcc rId="7605" sId="4" numFmtId="4">
    <oc r="J53">
      <v>0</v>
    </oc>
    <nc r="J53"/>
  </rcc>
  <rcc rId="7606" sId="4" numFmtId="4">
    <oc r="K53">
      <v>0</v>
    </oc>
    <nc r="K53"/>
  </rcc>
  <rcc rId="7607" sId="4" numFmtId="4">
    <oc r="L53">
      <v>0</v>
    </oc>
    <nc r="L53"/>
  </rcc>
  <rcc rId="7608" sId="4" numFmtId="4">
    <oc r="M53">
      <v>0</v>
    </oc>
    <nc r="M53"/>
  </rcc>
  <rcc rId="7609" sId="4" numFmtId="4">
    <oc r="N53">
      <v>0</v>
    </oc>
    <nc r="N53"/>
  </rcc>
  <rcc rId="7610" sId="4" numFmtId="4">
    <oc r="O53">
      <v>0</v>
    </oc>
    <nc r="O53"/>
  </rcc>
  <rcc rId="7611" sId="4" numFmtId="4">
    <oc r="P53">
      <v>0</v>
    </oc>
    <nc r="P53"/>
  </rcc>
  <rcc rId="7612" sId="4" numFmtId="4">
    <oc r="Q53">
      <v>0</v>
    </oc>
    <nc r="Q53"/>
  </rcc>
  <rcc rId="7613" sId="4" numFmtId="4">
    <oc r="R53">
      <v>75.599999999999994</v>
    </oc>
    <nc r="R53"/>
  </rcc>
  <rcc rId="7614" sId="4" numFmtId="4">
    <oc r="S53">
      <v>0</v>
    </oc>
    <nc r="S53"/>
  </rcc>
  <rcc rId="7615" sId="4" numFmtId="4">
    <oc r="T53">
      <v>0</v>
    </oc>
    <nc r="T53"/>
  </rcc>
  <rcc rId="7616" sId="4" numFmtId="4">
    <oc r="U53">
      <v>0</v>
    </oc>
    <nc r="U53"/>
  </rcc>
  <rcc rId="7617" sId="4" numFmtId="4">
    <oc r="V53">
      <v>0</v>
    </oc>
    <nc r="V53"/>
  </rcc>
  <rcc rId="7618" sId="4" numFmtId="4">
    <oc r="W53">
      <v>0</v>
    </oc>
    <nc r="W53"/>
  </rcc>
  <rcc rId="7619" sId="4" numFmtId="4">
    <oc r="X53">
      <v>0</v>
    </oc>
    <nc r="X53"/>
  </rcc>
  <rcc rId="7620" sId="4" numFmtId="4">
    <oc r="Y53">
      <v>0</v>
    </oc>
    <nc r="Y53"/>
  </rcc>
  <rcc rId="7621" sId="4" numFmtId="4">
    <oc r="Z53">
      <v>0</v>
    </oc>
    <nc r="Z53"/>
  </rcc>
  <rcc rId="7622" sId="4" numFmtId="4">
    <oc r="AA53">
      <v>0</v>
    </oc>
    <nc r="AA53"/>
  </rcc>
  <rcc rId="7623" sId="4" numFmtId="4">
    <oc r="AB53">
      <v>0</v>
    </oc>
    <nc r="AB53"/>
  </rcc>
  <rcc rId="7624" sId="4" numFmtId="4">
    <oc r="AC53">
      <v>0</v>
    </oc>
    <nc r="AC53"/>
  </rcc>
  <rcc rId="7625" sId="4" numFmtId="4">
    <oc r="AD53">
      <v>0</v>
    </oc>
    <nc r="AD53"/>
  </rcc>
  <rcc rId="7626" sId="4" numFmtId="4">
    <oc r="AE53">
      <v>0</v>
    </oc>
    <nc r="AE53"/>
  </rcc>
  <rcc rId="7627" sId="4" numFmtId="4">
    <oc r="AF53">
      <v>0</v>
    </oc>
    <nc r="AF53"/>
  </rcc>
  <rcc rId="7628" sId="4" numFmtId="4">
    <oc r="AG53">
      <v>0</v>
    </oc>
    <nc r="AG53"/>
  </rcc>
  <rcc rId="7629" sId="4">
    <oc r="B54" t="inlineStr">
      <is>
        <t>1.1./.1.1.7   Оказана поддержка выставочных проектов на базе МАУ «МВЦ»</t>
      </is>
    </oc>
    <nc r="B54"/>
  </rcc>
  <rcc rId="7630" sId="4">
    <oc r="C54" t="inlineStr">
      <is>
        <t>Всего</t>
      </is>
    </oc>
    <nc r="C54"/>
  </rcc>
  <rcc rId="7631" sId="4">
    <oc r="D54">
      <f>D55</f>
    </oc>
    <nc r="D54"/>
  </rcc>
  <rcc rId="7632" sId="4">
    <oc r="E54">
      <f>E55</f>
    </oc>
    <nc r="E54"/>
  </rcc>
  <rcc rId="7633" sId="4">
    <oc r="F54">
      <f>G54</f>
    </oc>
    <nc r="F54"/>
  </rcc>
  <rcc rId="7634" sId="4">
    <oc r="G54">
      <f>G55</f>
    </oc>
    <nc r="G54"/>
  </rcc>
  <rcc rId="7635" sId="4">
    <oc r="H54">
      <f>IFERROR(G54/D54*100,0)</f>
    </oc>
    <nc r="H54"/>
  </rcc>
  <rcc rId="7636" sId="4">
    <oc r="I54">
      <f>IFERROR(G54/E54*100,0)</f>
    </oc>
    <nc r="I54"/>
  </rcc>
  <rcc rId="7637" sId="4">
    <oc r="J54">
      <f>J55</f>
    </oc>
    <nc r="J54"/>
  </rcc>
  <rcc rId="7638" sId="4">
    <oc r="K54">
      <f>K55</f>
    </oc>
    <nc r="K54"/>
  </rcc>
  <rcc rId="7639" sId="4">
    <oc r="L54">
      <f>L55</f>
    </oc>
    <nc r="L54"/>
  </rcc>
  <rcc rId="7640" sId="4">
    <oc r="M54">
      <f>M55</f>
    </oc>
    <nc r="M54"/>
  </rcc>
  <rcc rId="7641" sId="4">
    <oc r="N54">
      <f>N55</f>
    </oc>
    <nc r="N54"/>
  </rcc>
  <rcc rId="7642" sId="4">
    <oc r="O54">
      <f>O55</f>
    </oc>
    <nc r="O54"/>
  </rcc>
  <rcc rId="7643" sId="4">
    <oc r="P54">
      <f>P55</f>
    </oc>
    <nc r="P54"/>
  </rcc>
  <rcc rId="7644" sId="4">
    <oc r="Q54">
      <f>Q55</f>
    </oc>
    <nc r="Q54"/>
  </rcc>
  <rcc rId="7645" sId="4">
    <oc r="R54">
      <f>R55</f>
    </oc>
    <nc r="R54"/>
  </rcc>
  <rcc rId="7646" sId="4">
    <oc r="S54">
      <f>S55</f>
    </oc>
    <nc r="S54"/>
  </rcc>
  <rcc rId="7647" sId="4">
    <oc r="T54">
      <f>T55</f>
    </oc>
    <nc r="T54"/>
  </rcc>
  <rcc rId="7648" sId="4">
    <oc r="U54">
      <f>U55</f>
    </oc>
    <nc r="U54"/>
  </rcc>
  <rcc rId="7649" sId="4">
    <oc r="V54">
      <f>V55</f>
    </oc>
    <nc r="V54"/>
  </rcc>
  <rcc rId="7650" sId="4">
    <oc r="W54">
      <f>W55</f>
    </oc>
    <nc r="W54"/>
  </rcc>
  <rcc rId="7651" sId="4">
    <oc r="X54">
      <f>X55</f>
    </oc>
    <nc r="X54"/>
  </rcc>
  <rcc rId="7652" sId="4">
    <oc r="Y54">
      <f>Y55</f>
    </oc>
    <nc r="Y54"/>
  </rcc>
  <rcc rId="7653" sId="4">
    <oc r="Z54">
      <f>Z55</f>
    </oc>
    <nc r="Z54"/>
  </rcc>
  <rcc rId="7654" sId="4">
    <oc r="AA54">
      <f>AA55</f>
    </oc>
    <nc r="AA54"/>
  </rcc>
  <rcc rId="7655" sId="4">
    <oc r="AB54">
      <f>AB55</f>
    </oc>
    <nc r="AB54"/>
  </rcc>
  <rcc rId="7656" sId="4">
    <oc r="AC54">
      <f>AC55</f>
    </oc>
    <nc r="AC54"/>
  </rcc>
  <rcc rId="7657" sId="4">
    <oc r="AD54">
      <f>AD55</f>
    </oc>
    <nc r="AD54"/>
  </rcc>
  <rcc rId="7658" sId="4">
    <oc r="AE54">
      <f>AE55</f>
    </oc>
    <nc r="AE54"/>
  </rcc>
  <rcc rId="7659" sId="4">
    <oc r="AF54">
      <f>AF55</f>
    </oc>
    <nc r="AF54"/>
  </rcc>
  <rcc rId="7660" sId="4">
    <oc r="AG54">
      <f>AG55</f>
    </oc>
    <nc r="AG54"/>
  </rcc>
  <rcc rId="7661"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7662" sId="4">
    <oc r="C55" t="inlineStr">
      <is>
        <t>бюджет города Когалыма</t>
      </is>
    </oc>
    <nc r="C55"/>
  </rcc>
  <rcc rId="7663" sId="4">
    <oc r="D55">
      <f>SUM(J55,L55,N55,P55,R55,T55,V55,X55,Z55,AB55,AD55,AF55)</f>
    </oc>
    <nc r="D55"/>
  </rcc>
  <rcc rId="7664" sId="4">
    <oc r="E55">
      <f>J55+L55+N55</f>
    </oc>
    <nc r="E55"/>
  </rcc>
  <rcc rId="7665" sId="4">
    <oc r="F55">
      <f>G55</f>
    </oc>
    <nc r="F55"/>
  </rcc>
  <rcc rId="7666" sId="4">
    <oc r="G55">
      <f>SUM(K55,M55,O55,Q55,S55,U55,W55,Y55,AA55,AC55,AE55,AG55)</f>
    </oc>
    <nc r="G55"/>
  </rcc>
  <rcc rId="7667" sId="4">
    <oc r="H55">
      <f>IFERROR(G55/D55*100,0)</f>
    </oc>
    <nc r="H55"/>
  </rcc>
  <rcc rId="7668" sId="4">
    <oc r="I55">
      <f>IFERROR(G55/E55*100,0)</f>
    </oc>
    <nc r="I55"/>
  </rcc>
  <rcc rId="7669" sId="4" numFmtId="4">
    <oc r="J55">
      <v>0</v>
    </oc>
    <nc r="J55"/>
  </rcc>
  <rcc rId="7670" sId="4" numFmtId="4">
    <oc r="K55">
      <v>0</v>
    </oc>
    <nc r="K55"/>
  </rcc>
  <rcc rId="7671" sId="4" numFmtId="4">
    <oc r="L55">
      <v>0</v>
    </oc>
    <nc r="L55"/>
  </rcc>
  <rcc rId="7672" sId="4" numFmtId="4">
    <oc r="M55">
      <v>0</v>
    </oc>
    <nc r="M55"/>
  </rcc>
  <rcc rId="7673" sId="4" numFmtId="4">
    <oc r="N55">
      <v>174.4</v>
    </oc>
    <nc r="N55"/>
  </rcc>
  <rcc rId="7674" sId="4" numFmtId="4">
    <oc r="O55">
      <v>64.400000000000006</v>
    </oc>
    <nc r="O55"/>
  </rcc>
  <rcc rId="7675" sId="4" numFmtId="4">
    <oc r="P55">
      <v>171.2</v>
    </oc>
    <nc r="P55"/>
  </rcc>
  <rcc rId="7676" sId="4" numFmtId="4">
    <oc r="Q55">
      <v>134.19999999999999</v>
    </oc>
    <nc r="Q55"/>
  </rcc>
  <rcc rId="7677" sId="4" numFmtId="4">
    <oc r="R55">
      <v>0</v>
    </oc>
    <nc r="R55"/>
  </rcc>
  <rcc rId="7678" sId="4" numFmtId="4">
    <oc r="S55">
      <v>0</v>
    </oc>
    <nc r="S55"/>
  </rcc>
  <rcc rId="7679" sId="4" numFmtId="4">
    <oc r="T55">
      <v>0</v>
    </oc>
    <nc r="T55"/>
  </rcc>
  <rcc rId="7680" sId="4" numFmtId="4">
    <oc r="U55">
      <v>0</v>
    </oc>
    <nc r="U55"/>
  </rcc>
  <rcc rId="7681" sId="4" numFmtId="4">
    <oc r="V55">
      <v>0</v>
    </oc>
    <nc r="V55"/>
  </rcc>
  <rcc rId="7682" sId="4" numFmtId="4">
    <oc r="W55">
      <v>0</v>
    </oc>
    <nc r="W55"/>
  </rcc>
  <rcc rId="7683" sId="4" numFmtId="4">
    <oc r="X55">
      <v>154.4</v>
    </oc>
    <nc r="X55"/>
  </rcc>
  <rcc rId="7684" sId="4" numFmtId="4">
    <oc r="Y55">
      <v>0</v>
    </oc>
    <nc r="Y55"/>
  </rcc>
  <rcc rId="7685" sId="4" numFmtId="4">
    <oc r="Z55">
      <v>0</v>
    </oc>
    <nc r="Z55"/>
  </rcc>
  <rcc rId="7686" sId="4" numFmtId="4">
    <oc r="AA55">
      <v>0</v>
    </oc>
    <nc r="AA55"/>
  </rcc>
  <rcc rId="7687" sId="4" numFmtId="4">
    <oc r="AB55">
      <v>0</v>
    </oc>
    <nc r="AB55"/>
  </rcc>
  <rcc rId="7688" sId="4" numFmtId="4">
    <oc r="AC55">
      <v>0</v>
    </oc>
    <nc r="AC55"/>
  </rcc>
  <rcc rId="7689" sId="4" numFmtId="4">
    <oc r="AD55">
      <v>0</v>
    </oc>
    <nc r="AD55"/>
  </rcc>
  <rcc rId="7690" sId="4" numFmtId="4">
    <oc r="AE55">
      <v>0</v>
    </oc>
    <nc r="AE55"/>
  </rcc>
  <rcc rId="7691" sId="4" numFmtId="4">
    <oc r="AF55">
      <v>0</v>
    </oc>
    <nc r="AF55"/>
  </rcc>
  <rcc rId="7692" sId="4" numFmtId="4">
    <oc r="AG55">
      <v>0</v>
    </oc>
    <nc r="AG55"/>
  </rcc>
  <rcc rId="7693" sId="4">
    <oc r="B56" t="inlineStr">
      <is>
        <t>1.1./.1.1.8   Реализованы музейные проекты</t>
      </is>
    </oc>
    <nc r="B56"/>
  </rcc>
  <rcc rId="7694" sId="4">
    <oc r="C56" t="inlineStr">
      <is>
        <t>Всего</t>
      </is>
    </oc>
    <nc r="C56"/>
  </rcc>
  <rcc rId="7695" sId="4">
    <oc r="D56">
      <f>D57</f>
    </oc>
    <nc r="D56"/>
  </rcc>
  <rcc rId="7696" sId="4">
    <oc r="E56">
      <f>E57</f>
    </oc>
    <nc r="E56"/>
  </rcc>
  <rcc rId="7697" sId="4">
    <oc r="F56">
      <f>G56</f>
    </oc>
    <nc r="F56"/>
  </rcc>
  <rcc rId="7698" sId="4">
    <oc r="G56">
      <f>G57</f>
    </oc>
    <nc r="G56"/>
  </rcc>
  <rcc rId="7699" sId="4">
    <oc r="H56">
      <f>IFERROR(G56/D56*100,0)</f>
    </oc>
    <nc r="H56"/>
  </rcc>
  <rcc rId="7700" sId="4">
    <oc r="I56">
      <f>IFERROR(G56/E56*100,0)</f>
    </oc>
    <nc r="I56"/>
  </rcc>
  <rcc rId="7701" sId="4">
    <oc r="J56">
      <f>J57</f>
    </oc>
    <nc r="J56"/>
  </rcc>
  <rcc rId="7702" sId="4">
    <oc r="K56">
      <f>K57</f>
    </oc>
    <nc r="K56"/>
  </rcc>
  <rcc rId="7703" sId="4">
    <oc r="L56">
      <f>L57</f>
    </oc>
    <nc r="L56"/>
  </rcc>
  <rcc rId="7704" sId="4">
    <oc r="M56">
      <f>M57</f>
    </oc>
    <nc r="M56"/>
  </rcc>
  <rcc rId="7705" sId="4">
    <oc r="N56">
      <f>N57</f>
    </oc>
    <nc r="N56"/>
  </rcc>
  <rcc rId="7706" sId="4">
    <oc r="O56">
      <f>O57</f>
    </oc>
    <nc r="O56"/>
  </rcc>
  <rcc rId="7707" sId="4">
    <oc r="P56">
      <f>P57</f>
    </oc>
    <nc r="P56"/>
  </rcc>
  <rcc rId="7708" sId="4">
    <oc r="Q56">
      <f>Q57</f>
    </oc>
    <nc r="Q56"/>
  </rcc>
  <rcc rId="7709" sId="4">
    <oc r="R56">
      <f>R57</f>
    </oc>
    <nc r="R56"/>
  </rcc>
  <rcc rId="7710" sId="4">
    <oc r="S56">
      <f>S57</f>
    </oc>
    <nc r="S56"/>
  </rcc>
  <rcc rId="7711" sId="4">
    <oc r="T56">
      <f>T57</f>
    </oc>
    <nc r="T56"/>
  </rcc>
  <rcc rId="7712" sId="4">
    <oc r="U56">
      <f>U57</f>
    </oc>
    <nc r="U56"/>
  </rcc>
  <rcc rId="7713" sId="4">
    <oc r="V56">
      <f>V57</f>
    </oc>
    <nc r="V56"/>
  </rcc>
  <rcc rId="7714" sId="4">
    <oc r="W56">
      <f>W57</f>
    </oc>
    <nc r="W56"/>
  </rcc>
  <rcc rId="7715" sId="4">
    <oc r="X56">
      <f>X57</f>
    </oc>
    <nc r="X56"/>
  </rcc>
  <rcc rId="7716" sId="4">
    <oc r="Y56">
      <f>Y57</f>
    </oc>
    <nc r="Y56"/>
  </rcc>
  <rcc rId="7717" sId="4">
    <oc r="Z56">
      <f>Z57</f>
    </oc>
    <nc r="Z56"/>
  </rcc>
  <rcc rId="7718" sId="4">
    <oc r="AA56">
      <f>AA57</f>
    </oc>
    <nc r="AA56"/>
  </rcc>
  <rcc rId="7719" sId="4">
    <oc r="AB56">
      <f>AB57</f>
    </oc>
    <nc r="AB56"/>
  </rcc>
  <rcc rId="7720" sId="4">
    <oc r="AC56">
      <f>AC57</f>
    </oc>
    <nc r="AC56"/>
  </rcc>
  <rcc rId="7721" sId="4">
    <oc r="AD56">
      <f>AD57</f>
    </oc>
    <nc r="AD56"/>
  </rcc>
  <rcc rId="7722" sId="4">
    <oc r="AE56">
      <f>AE57</f>
    </oc>
    <nc r="AE56"/>
  </rcc>
  <rcc rId="7723" sId="4">
    <oc r="AF56">
      <f>AF57</f>
    </oc>
    <nc r="AF56"/>
  </rcc>
  <rcc rId="7724" sId="4">
    <oc r="AG56">
      <f>AG57</f>
    </oc>
    <nc r="AG56"/>
  </rcc>
  <rcc rId="7725" sId="4">
    <oc r="C57" t="inlineStr">
      <is>
        <t>бюджет города Когалыма</t>
      </is>
    </oc>
    <nc r="C57"/>
  </rcc>
  <rcc rId="7726" sId="4">
    <oc r="D57">
      <f>SUM(J57,L57,N57,P57,R57,T57,V57,X57,Z57,AB57,AD57,AF57)</f>
    </oc>
    <nc r="D57"/>
  </rcc>
  <rcc rId="7727" sId="4">
    <oc r="E57">
      <f>J57</f>
    </oc>
    <nc r="E57"/>
  </rcc>
  <rcc rId="7728" sId="4">
    <oc r="F57">
      <f>G57</f>
    </oc>
    <nc r="F57"/>
  </rcc>
  <rcc rId="7729" sId="4">
    <oc r="G57">
      <f>SUM(K57,M57,O57,Q57,S57,U57,W57,Y57,AA57,AC57,AE57,AG57)</f>
    </oc>
    <nc r="G57"/>
  </rcc>
  <rcc rId="7730" sId="4">
    <oc r="H57">
      <f>IFERROR(G57/D57*100,0)</f>
    </oc>
    <nc r="H57"/>
  </rcc>
  <rcc rId="7731" sId="4">
    <oc r="I57">
      <f>IFERROR(G57/E57*100,0)</f>
    </oc>
    <nc r="I57"/>
  </rcc>
  <rcc rId="7732" sId="4" numFmtId="4">
    <oc r="J57">
      <v>0</v>
    </oc>
    <nc r="J57"/>
  </rcc>
  <rcc rId="7733" sId="4" numFmtId="4">
    <oc r="K57">
      <v>0</v>
    </oc>
    <nc r="K57"/>
  </rcc>
  <rcc rId="7734" sId="4" numFmtId="4">
    <oc r="L57">
      <v>0</v>
    </oc>
    <nc r="L57"/>
  </rcc>
  <rcc rId="7735" sId="4" numFmtId="4">
    <oc r="M57">
      <v>0</v>
    </oc>
    <nc r="M57"/>
  </rcc>
  <rcc rId="7736" sId="4" numFmtId="4">
    <oc r="N57">
      <v>0</v>
    </oc>
    <nc r="N57"/>
  </rcc>
  <rcc rId="7737" sId="4" numFmtId="4">
    <oc r="O57">
      <v>0</v>
    </oc>
    <nc r="O57"/>
  </rcc>
  <rcc rId="7738" sId="4" numFmtId="4">
    <oc r="P57">
      <v>434.2</v>
    </oc>
    <nc r="P57"/>
  </rcc>
  <rcc rId="7739" sId="4" numFmtId="4">
    <oc r="Q57">
      <v>195</v>
    </oc>
    <nc r="Q57"/>
  </rcc>
  <rcc rId="7740" sId="4" numFmtId="4">
    <oc r="R57">
      <v>0</v>
    </oc>
    <nc r="R57"/>
  </rcc>
  <rcc rId="7741" sId="4" numFmtId="4">
    <oc r="S57">
      <v>0</v>
    </oc>
    <nc r="S57"/>
  </rcc>
  <rcc rId="7742" sId="4" numFmtId="4">
    <oc r="T57">
      <v>0</v>
    </oc>
    <nc r="T57"/>
  </rcc>
  <rcc rId="7743" sId="4" numFmtId="4">
    <oc r="U57">
      <v>0</v>
    </oc>
    <nc r="U57"/>
  </rcc>
  <rcc rId="7744" sId="4" numFmtId="4">
    <oc r="V57">
      <v>0</v>
    </oc>
    <nc r="V57"/>
  </rcc>
  <rcc rId="7745" sId="4" numFmtId="4">
    <oc r="W57">
      <v>0</v>
    </oc>
    <nc r="W57"/>
  </rcc>
  <rcc rId="7746" sId="4" numFmtId="4">
    <oc r="X57">
      <v>0</v>
    </oc>
    <nc r="X57"/>
  </rcc>
  <rcc rId="7747" sId="4" numFmtId="4">
    <oc r="Y57">
      <v>0</v>
    </oc>
    <nc r="Y57"/>
  </rcc>
  <rcc rId="7748" sId="4" numFmtId="4">
    <oc r="Z57">
      <v>0</v>
    </oc>
    <nc r="Z57"/>
  </rcc>
  <rcc rId="7749" sId="4" numFmtId="4">
    <oc r="AA57">
      <v>0</v>
    </oc>
    <nc r="AA57"/>
  </rcc>
  <rcc rId="7750" sId="4" numFmtId="4">
    <oc r="AB57">
      <v>0</v>
    </oc>
    <nc r="AB57"/>
  </rcc>
  <rcc rId="7751" sId="4" numFmtId="4">
    <oc r="AC57">
      <v>0</v>
    </oc>
    <nc r="AC57"/>
  </rcc>
  <rcc rId="7752" sId="4" numFmtId="4">
    <oc r="AD57">
      <v>0</v>
    </oc>
    <nc r="AD57"/>
  </rcc>
  <rcc rId="7753" sId="4" numFmtId="4">
    <oc r="AE57">
      <v>0</v>
    </oc>
    <nc r="AE57"/>
  </rcc>
  <rcc rId="7754" sId="4" numFmtId="4">
    <oc r="AF57">
      <v>0</v>
    </oc>
    <nc r="AF57"/>
  </rcc>
  <rcc rId="7755" sId="4" numFmtId="4">
    <oc r="AG57">
      <v>0</v>
    </oc>
    <nc r="AG57"/>
  </rcc>
  <rcc rId="7756"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7757" sId="4">
    <oc r="B58" t="inlineStr">
      <is>
        <t xml:space="preserve">1.1./1.1.9 Обеспечена деятельность (оказаны услуги) муниципального культурно-досугового учреждения города Когалыма </t>
      </is>
    </oc>
    <nc r="B58"/>
  </rcc>
  <rcc rId="7758" sId="4">
    <oc r="C58" t="inlineStr">
      <is>
        <t>Всего</t>
      </is>
    </oc>
    <nc r="C58"/>
  </rcc>
  <rcc rId="7759" sId="4">
    <oc r="D58">
      <f>D60+D59</f>
    </oc>
    <nc r="D58"/>
  </rcc>
  <rcc rId="7760" sId="4">
    <oc r="E58">
      <f>E60+E59</f>
    </oc>
    <nc r="E58"/>
  </rcc>
  <rcc rId="7761" sId="4">
    <oc r="F58">
      <f>F60+F59</f>
    </oc>
    <nc r="F58"/>
  </rcc>
  <rcc rId="7762" sId="4">
    <oc r="G58">
      <f>G60+G59</f>
    </oc>
    <nc r="G58"/>
  </rcc>
  <rcc rId="7763" sId="4">
    <oc r="H58">
      <f>IFERROR(G58/D58*100,0)</f>
    </oc>
    <nc r="H58"/>
  </rcc>
  <rcc rId="7764" sId="4">
    <oc r="I58">
      <f>IFERROR(G58/E58*100,0)</f>
    </oc>
    <nc r="I58"/>
  </rcc>
  <rcc rId="7765" sId="4">
    <oc r="J58">
      <f>J60+J59</f>
    </oc>
    <nc r="J58"/>
  </rcc>
  <rcc rId="7766" sId="4">
    <oc r="K58">
      <f>K60+K59</f>
    </oc>
    <nc r="K58"/>
  </rcc>
  <rcc rId="7767" sId="4">
    <oc r="L58">
      <f>L60+L59</f>
    </oc>
    <nc r="L58"/>
  </rcc>
  <rcc rId="7768" sId="4">
    <oc r="M58">
      <f>M60+M59</f>
    </oc>
    <nc r="M58"/>
  </rcc>
  <rcc rId="7769" sId="4">
    <oc r="N58">
      <f>N60+N59</f>
    </oc>
    <nc r="N58"/>
  </rcc>
  <rcc rId="7770" sId="4">
    <oc r="O58">
      <f>O60+O59</f>
    </oc>
    <nc r="O58"/>
  </rcc>
  <rcc rId="7771" sId="4">
    <oc r="P58">
      <f>P60+P59</f>
    </oc>
    <nc r="P58"/>
  </rcc>
  <rcc rId="7772" sId="4">
    <oc r="Q58">
      <f>Q60+Q59</f>
    </oc>
    <nc r="Q58"/>
  </rcc>
  <rcc rId="7773" sId="4">
    <oc r="R58">
      <f>R60+R59</f>
    </oc>
    <nc r="R58"/>
  </rcc>
  <rcc rId="7774" sId="4">
    <oc r="S58">
      <f>S60+S59</f>
    </oc>
    <nc r="S58"/>
  </rcc>
  <rcc rId="7775" sId="4">
    <oc r="T58">
      <f>T60+T59</f>
    </oc>
    <nc r="T58"/>
  </rcc>
  <rcc rId="7776" sId="4">
    <oc r="U58">
      <f>U60+U59</f>
    </oc>
    <nc r="U58"/>
  </rcc>
  <rcc rId="7777" sId="4">
    <oc r="V58">
      <f>V60+V59</f>
    </oc>
    <nc r="V58"/>
  </rcc>
  <rcc rId="7778" sId="4">
    <oc r="W58">
      <f>W60+W59</f>
    </oc>
    <nc r="W58"/>
  </rcc>
  <rcc rId="7779" sId="4">
    <oc r="X58">
      <f>X60+X59</f>
    </oc>
    <nc r="X58"/>
  </rcc>
  <rcc rId="7780" sId="4">
    <oc r="Y58">
      <f>Y60+Y59</f>
    </oc>
    <nc r="Y58"/>
  </rcc>
  <rcc rId="7781" sId="4">
    <oc r="Z58">
      <f>Z60+Z59</f>
    </oc>
    <nc r="Z58"/>
  </rcc>
  <rcc rId="7782" sId="4">
    <oc r="AA58">
      <f>AA60+AA59</f>
    </oc>
    <nc r="AA58"/>
  </rcc>
  <rcc rId="7783" sId="4">
    <oc r="AB58">
      <f>AB60+AB59</f>
    </oc>
    <nc r="AB58"/>
  </rcc>
  <rcc rId="7784" sId="4">
    <oc r="AC58">
      <f>AC60+AC59</f>
    </oc>
    <nc r="AC58"/>
  </rcc>
  <rcc rId="7785" sId="4">
    <oc r="AD58">
      <f>AD60+AD59</f>
    </oc>
    <nc r="AD58"/>
  </rcc>
  <rcc rId="7786" sId="4">
    <oc r="AE58">
      <f>AE60+AE59</f>
    </oc>
    <nc r="AE58"/>
  </rcc>
  <rcc rId="7787" sId="4">
    <oc r="AF58">
      <f>AF60+AF59</f>
    </oc>
    <nc r="AF58"/>
  </rcc>
  <rcc rId="7788" sId="4">
    <oc r="AG58">
      <f>AG60+AG59</f>
    </oc>
    <nc r="AG58"/>
  </rcc>
  <rcc rId="7789" sId="4">
    <oc r="C59" t="inlineStr">
      <is>
        <t>бюджет города Когалыма</t>
      </is>
    </oc>
    <nc r="C59"/>
  </rcc>
  <rcc rId="7790" sId="4">
    <oc r="D59">
      <f>SUM(J59,L59,N59,P59,R59,T59,V59,X59,Z59,AB59,AD59,AF59)</f>
    </oc>
    <nc r="D59"/>
  </rcc>
  <rcc rId="7791" sId="4">
    <oc r="E59">
      <f>J59+L59+N59</f>
    </oc>
    <nc r="E59"/>
  </rcc>
  <rcc rId="7792" sId="4" numFmtId="4">
    <oc r="F59">
      <v>35807.019999999997</v>
    </oc>
    <nc r="F59"/>
  </rcc>
  <rcc rId="7793" sId="4">
    <oc r="G59">
      <f>SUM(K59,M59,O59,Q59,S59,U59,W59,Y59,AA59,AC59,AE59,AG59)</f>
    </oc>
    <nc r="G59"/>
  </rcc>
  <rcc rId="7794" sId="4">
    <oc r="H59">
      <f>IFERROR(G59/D59*100,0)</f>
    </oc>
    <nc r="H59"/>
  </rcc>
  <rcc rId="7795" sId="4">
    <oc r="I59">
      <f>IFERROR(G59/E59*100,0)</f>
    </oc>
    <nc r="I59"/>
  </rcc>
  <rcc rId="7796" sId="4" numFmtId="4">
    <oc r="J59">
      <v>8609.4639999999999</v>
    </oc>
    <nc r="J59"/>
  </rcc>
  <rcc rId="7797" sId="4" numFmtId="4">
    <oc r="K59">
      <v>4860.6880000000001</v>
    </oc>
    <nc r="K59"/>
  </rcc>
  <rcc rId="7798" sId="4" numFmtId="4">
    <oc r="L59">
      <v>16994.278999999999</v>
    </oc>
    <nc r="L59"/>
  </rcc>
  <rcc rId="7799" sId="4" numFmtId="4">
    <oc r="M59">
      <v>13193.374</v>
    </oc>
    <nc r="M59"/>
  </rcc>
  <rcc rId="7800" sId="4" numFmtId="4">
    <oc r="N59">
      <v>10203.272999999999</v>
    </oc>
    <nc r="N59"/>
  </rcc>
  <rcc rId="7801" sId="4" numFmtId="4">
    <oc r="O59">
      <v>12068.052</v>
    </oc>
    <nc r="O59"/>
  </rcc>
  <rcc rId="7802" sId="4" numFmtId="4">
    <oc r="P59">
      <v>17529.714</v>
    </oc>
    <nc r="P59"/>
  </rcc>
  <rcc rId="7803" sId="4" numFmtId="4">
    <oc r="Q59">
      <v>14894.413</v>
    </oc>
    <nc r="Q59"/>
  </rcc>
  <rcc rId="7804" sId="4" numFmtId="4">
    <oc r="R59">
      <v>14772.98</v>
    </oc>
    <nc r="R59"/>
  </rcc>
  <rcc rId="7805" sId="4" numFmtId="4">
    <oc r="S59">
      <v>0</v>
    </oc>
    <nc r="S59"/>
  </rcc>
  <rcc rId="7806" sId="4" numFmtId="4">
    <oc r="T59">
      <v>16510.393</v>
    </oc>
    <nc r="T59"/>
  </rcc>
  <rcc rId="7807" sId="4" numFmtId="4">
    <oc r="U59">
      <v>0</v>
    </oc>
    <nc r="U59"/>
  </rcc>
  <rcc rId="7808" sId="4" numFmtId="4">
    <oc r="V59">
      <v>16916.805</v>
    </oc>
    <nc r="V59"/>
  </rcc>
  <rcc rId="7809" sId="4" numFmtId="4">
    <oc r="W59">
      <v>0</v>
    </oc>
    <nc r="W59"/>
  </rcc>
  <rcc rId="7810" sId="4" numFmtId="4">
    <oc r="X59">
      <v>10654.089</v>
    </oc>
    <nc r="X59"/>
  </rcc>
  <rcc rId="7811" sId="4" numFmtId="4">
    <oc r="Y59">
      <v>0</v>
    </oc>
    <nc r="Y59"/>
  </rcc>
  <rcc rId="7812" sId="4" numFmtId="4">
    <oc r="Z59">
      <v>9826.8310000000001</v>
    </oc>
    <nc r="Z59"/>
  </rcc>
  <rcc rId="7813" sId="4" numFmtId="4">
    <oc r="AA59">
      <v>0</v>
    </oc>
    <nc r="AA59"/>
  </rcc>
  <rcc rId="7814" sId="4" numFmtId="4">
    <oc r="AB59">
      <v>14035.343000000001</v>
    </oc>
    <nc r="AB59"/>
  </rcc>
  <rcc rId="7815" sId="4" numFmtId="4">
    <oc r="AC59">
      <v>0</v>
    </oc>
    <nc r="AC59"/>
  </rcc>
  <rcc rId="7816" sId="4" numFmtId="4">
    <oc r="AD59">
      <v>9593</v>
    </oc>
    <nc r="AD59"/>
  </rcc>
  <rcc rId="7817" sId="4" numFmtId="4">
    <oc r="AE59">
      <v>0</v>
    </oc>
    <nc r="AE59"/>
  </rcc>
  <rcc rId="7818" sId="4" numFmtId="4">
    <oc r="AF59">
      <v>18684.133000000002</v>
    </oc>
    <nc r="AF59"/>
  </rcc>
  <rcc rId="7819" sId="4" numFmtId="4">
    <oc r="AG59">
      <v>0</v>
    </oc>
    <nc r="AG59"/>
  </rcc>
  <rcc rId="7820" sId="4">
    <oc r="AH59">
      <f>'C:\Users\TihonovaLA\AppData\Local\Microsoft\Windows\Temporary Internet Files\Content.MSO\[Копия Сетевые графики на 01.05.2025.xlsx]разв.кул.'!$AF$10</f>
    </oc>
    <nc r="AH59"/>
  </rcc>
  <rcc rId="7821" sId="4">
    <oc r="C60" t="inlineStr">
      <is>
        <t>внебюджетные источики</t>
      </is>
    </oc>
    <nc r="C60"/>
  </rcc>
  <rcc rId="7822" sId="4">
    <oc r="D60">
      <f>SUM(J60,L60,N60,P60,R60,T60,V60,X60,Z60,AB60,AD60,AF60)</f>
    </oc>
    <nc r="D60"/>
  </rcc>
  <rcc rId="7823" sId="4">
    <oc r="E60">
      <f>J60+L60+N60</f>
    </oc>
    <nc r="E60"/>
  </rcc>
  <rcc rId="7824" sId="4" numFmtId="4">
    <oc r="F60">
      <v>5846.88</v>
    </oc>
    <nc r="F60"/>
  </rcc>
  <rcc rId="7825" sId="4">
    <oc r="G60">
      <f>SUM(K60,M60,O60,Q60,S60,U60,W60,Y60,AA60,AC60,AE60,AG60)</f>
    </oc>
    <nc r="G60"/>
  </rcc>
  <rcc rId="7826" sId="4">
    <oc r="H60">
      <f>IFERROR(G60/D60*100,0)</f>
    </oc>
    <nc r="H60"/>
  </rcc>
  <rcc rId="7827" sId="4">
    <oc r="I60">
      <f>IFERROR(G60/E60*100,0)</f>
    </oc>
    <nc r="I60"/>
  </rcc>
  <rcc rId="7828" sId="4" numFmtId="4">
    <oc r="J60">
      <v>2348.058</v>
    </oc>
    <nc r="J60"/>
  </rcc>
  <rcc rId="7829" sId="4" numFmtId="4">
    <oc r="K60">
      <v>642.80700000000002</v>
    </oc>
    <nc r="K60"/>
  </rcc>
  <rcc rId="7830" sId="4" numFmtId="4">
    <oc r="L60">
      <v>1599.0429999999999</v>
    </oc>
    <nc r="L60"/>
  </rcc>
  <rcc rId="7831" sId="4" numFmtId="4">
    <oc r="M60">
      <v>1048.8599999999999</v>
    </oc>
    <nc r="M60"/>
  </rcc>
  <rcc rId="7832" sId="4" numFmtId="4">
    <oc r="N60">
      <v>1899.7750000000001</v>
    </oc>
    <nc r="N60"/>
  </rcc>
  <rcc rId="7833" sId="4" numFmtId="4">
    <oc r="O60">
      <v>1376.7560000000001</v>
    </oc>
    <nc r="O60"/>
  </rcc>
  <rcc rId="7834" sId="4" numFmtId="4">
    <oc r="P60">
      <v>3054.828</v>
    </oc>
    <nc r="P60"/>
  </rcc>
  <rcc rId="7835" sId="4" numFmtId="4">
    <oc r="Q60">
      <v>1591.8789999999999</v>
    </oc>
    <nc r="Q60"/>
  </rcc>
  <rcc rId="7836" sId="4" numFmtId="4">
    <oc r="R60">
      <v>1548.3130000000001</v>
    </oc>
    <nc r="R60"/>
  </rcc>
  <rcc rId="7837" sId="4" numFmtId="4">
    <oc r="S60">
      <v>0</v>
    </oc>
    <nc r="S60"/>
  </rcc>
  <rcc rId="7838" sId="4" numFmtId="4">
    <oc r="T60">
      <v>1387.7719999999999</v>
    </oc>
    <nc r="T60"/>
  </rcc>
  <rcc rId="7839" sId="4" numFmtId="4">
    <oc r="U60">
      <v>0</v>
    </oc>
    <nc r="U60"/>
  </rcc>
  <rcc rId="7840" sId="4" numFmtId="4">
    <oc r="V60">
      <v>1575.175</v>
    </oc>
    <nc r="V60"/>
  </rcc>
  <rcc rId="7841" sId="4" numFmtId="4">
    <oc r="W60">
      <v>0</v>
    </oc>
    <nc r="W60"/>
  </rcc>
  <rcc rId="7842" sId="4" numFmtId="4">
    <oc r="X60">
      <v>1327.1949999999999</v>
    </oc>
    <nc r="X60"/>
  </rcc>
  <rcc rId="7843" sId="4" numFmtId="4">
    <oc r="Y60">
      <v>0</v>
    </oc>
    <nc r="Y60"/>
  </rcc>
  <rcc rId="7844" sId="4" numFmtId="4">
    <oc r="Z60">
      <v>1461.624</v>
    </oc>
    <nc r="Z60"/>
  </rcc>
  <rcc rId="7845" sId="4" numFmtId="4">
    <oc r="AA60">
      <v>0</v>
    </oc>
    <nc r="AA60"/>
  </rcc>
  <rcc rId="7846" sId="4" numFmtId="4">
    <oc r="AB60">
      <v>1934.817</v>
    </oc>
    <nc r="AB60"/>
  </rcc>
  <rcc rId="7847" sId="4" numFmtId="4">
    <oc r="AC60">
      <v>0</v>
    </oc>
    <nc r="AC60"/>
  </rcc>
  <rcc rId="7848" sId="4" numFmtId="4">
    <oc r="AD60">
      <v>1742.47</v>
    </oc>
    <nc r="AD60"/>
  </rcc>
  <rcc rId="7849" sId="4" numFmtId="4">
    <oc r="AE60">
      <v>0</v>
    </oc>
    <nc r="AE60"/>
  </rcc>
  <rcc rId="7850" sId="4" numFmtId="4">
    <oc r="AF60">
      <v>1720.9269999999999</v>
    </oc>
    <nc r="AF60"/>
  </rcc>
  <rcc rId="7851" sId="4" numFmtId="4">
    <oc r="AG60">
      <v>0</v>
    </oc>
    <nc r="AG60"/>
  </rcc>
  <rcc rId="7852" sId="4">
    <oc r="AH60">
      <f>'C:\Users\TihonovaLA\AppData\Local\Microsoft\Windows\Temporary Internet Files\Content.MSO\[Копия Сетевые графики на 01.05.2025.xlsx]разв.кул.'!$AF$17</f>
    </oc>
    <nc r="AH60"/>
  </rcc>
  <rcc rId="7853" sId="4">
    <oc r="B61" t="inlineStr">
      <is>
        <t>1.1./.1.1.10   Организованы и проведены культурно-массовые мероприятия</t>
      </is>
    </oc>
    <nc r="B61"/>
  </rcc>
  <rcc rId="7854" sId="4">
    <oc r="C61" t="inlineStr">
      <is>
        <t>Всего</t>
      </is>
    </oc>
    <nc r="C61"/>
  </rcc>
  <rcc rId="7855" sId="4">
    <oc r="D61">
      <f>D62</f>
    </oc>
    <nc r="D61"/>
  </rcc>
  <rcc rId="7856" sId="4">
    <oc r="E61">
      <f>E62</f>
    </oc>
    <nc r="E61"/>
  </rcc>
  <rcc rId="7857" sId="4">
    <oc r="F61">
      <f>G61</f>
    </oc>
    <nc r="F61"/>
  </rcc>
  <rcc rId="7858" sId="4">
    <oc r="G61">
      <f>G62</f>
    </oc>
    <nc r="G61"/>
  </rcc>
  <rcc rId="7859" sId="4">
    <oc r="H61">
      <f>IFERROR(G61/D61*100,0)</f>
    </oc>
    <nc r="H61"/>
  </rcc>
  <rcc rId="7860" sId="4">
    <oc r="I61">
      <f>IFERROR(G61/E61*100,0)</f>
    </oc>
    <nc r="I61"/>
  </rcc>
  <rcc rId="7861" sId="4">
    <oc r="J61">
      <f>J62</f>
    </oc>
    <nc r="J61"/>
  </rcc>
  <rcc rId="7862" sId="4">
    <oc r="K61">
      <f>K62</f>
    </oc>
    <nc r="K61"/>
  </rcc>
  <rcc rId="7863" sId="4">
    <oc r="L61">
      <f>L62</f>
    </oc>
    <nc r="L61"/>
  </rcc>
  <rcc rId="7864" sId="4">
    <oc r="M61">
      <f>M62</f>
    </oc>
    <nc r="M61"/>
  </rcc>
  <rcc rId="7865" sId="4">
    <oc r="N61">
      <f>N62</f>
    </oc>
    <nc r="N61"/>
  </rcc>
  <rcc rId="7866" sId="4">
    <oc r="O61">
      <f>O62</f>
    </oc>
    <nc r="O61"/>
  </rcc>
  <rcc rId="7867" sId="4">
    <oc r="P61">
      <f>P62</f>
    </oc>
    <nc r="P61"/>
  </rcc>
  <rcc rId="7868" sId="4">
    <oc r="Q61">
      <f>Q62</f>
    </oc>
    <nc r="Q61"/>
  </rcc>
  <rcc rId="7869" sId="4">
    <oc r="R61">
      <f>R62</f>
    </oc>
    <nc r="R61"/>
  </rcc>
  <rcc rId="7870" sId="4">
    <oc r="S61">
      <f>S62</f>
    </oc>
    <nc r="S61"/>
  </rcc>
  <rcc rId="7871" sId="4">
    <oc r="T61">
      <f>T62</f>
    </oc>
    <nc r="T61"/>
  </rcc>
  <rcc rId="7872" sId="4">
    <oc r="U61">
      <f>U62</f>
    </oc>
    <nc r="U61"/>
  </rcc>
  <rcc rId="7873" sId="4">
    <oc r="V61">
      <f>V62</f>
    </oc>
    <nc r="V61"/>
  </rcc>
  <rcc rId="7874" sId="4">
    <oc r="W61">
      <f>W62</f>
    </oc>
    <nc r="W61"/>
  </rcc>
  <rcc rId="7875" sId="4">
    <oc r="X61">
      <f>X62</f>
    </oc>
    <nc r="X61"/>
  </rcc>
  <rcc rId="7876" sId="4">
    <oc r="Y61">
      <f>Y62</f>
    </oc>
    <nc r="Y61"/>
  </rcc>
  <rcc rId="7877" sId="4">
    <oc r="Z61">
      <f>Z62</f>
    </oc>
    <nc r="Z61"/>
  </rcc>
  <rcc rId="7878" sId="4">
    <oc r="AA61">
      <f>AA62</f>
    </oc>
    <nc r="AA61"/>
  </rcc>
  <rcc rId="7879" sId="4">
    <oc r="AB61">
      <f>AB62</f>
    </oc>
    <nc r="AB61"/>
  </rcc>
  <rcc rId="7880" sId="4">
    <oc r="AC61">
      <f>AC62</f>
    </oc>
    <nc r="AC61"/>
  </rcc>
  <rcc rId="7881" sId="4">
    <oc r="AD61">
      <f>AD62</f>
    </oc>
    <nc r="AD61"/>
  </rcc>
  <rcc rId="7882" sId="4">
    <oc r="AE61">
      <f>AE62</f>
    </oc>
    <nc r="AE61"/>
  </rcc>
  <rcc rId="7883" sId="4">
    <oc r="AF61">
      <f>AF62</f>
    </oc>
    <nc r="AF61"/>
  </rcc>
  <rcc rId="7884" sId="4">
    <oc r="AG61">
      <f>AG62</f>
    </oc>
    <nc r="AG61"/>
  </rcc>
  <rcc rId="7885"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7886" sId="4">
    <oc r="C62" t="inlineStr">
      <is>
        <t>бюджет города Когалыма</t>
      </is>
    </oc>
    <nc r="C62"/>
  </rcc>
  <rcc rId="7887" sId="4">
    <oc r="D62">
      <f>SUM(J62,L62,N62,P62,R62,T62,V62,X62,Z62,AB62,AD62,AF62)</f>
    </oc>
    <nc r="D62"/>
  </rcc>
  <rcc rId="7888" sId="4">
    <oc r="E62">
      <f>J62+L62+N62</f>
    </oc>
    <nc r="E62"/>
  </rcc>
  <rcc rId="7889" sId="4">
    <oc r="F62">
      <f>G62</f>
    </oc>
    <nc r="F62"/>
  </rcc>
  <rcc rId="7890" sId="4">
    <oc r="G62">
      <f>SUM(K62,M62,O62,Q62,S62,U62,W62,Y62,AA62,AC62,AE62,AG62)</f>
    </oc>
    <nc r="G62"/>
  </rcc>
  <rcc rId="7891" sId="4">
    <oc r="H62">
      <f>IFERROR(G62/D62*100,0)</f>
    </oc>
    <nc r="H62"/>
  </rcc>
  <rcc rId="7892" sId="4">
    <oc r="I62">
      <f>IFERROR(G62/E62*100,0)</f>
    </oc>
    <nc r="I62"/>
  </rcc>
  <rcc rId="7893" sId="4" numFmtId="4">
    <oc r="J62">
      <v>1197.434</v>
    </oc>
    <nc r="J62"/>
  </rcc>
  <rcc rId="7894" sId="4" numFmtId="4">
    <oc r="K62">
      <v>464.17700000000002</v>
    </oc>
    <nc r="K62"/>
  </rcc>
  <rcc rId="7895" sId="4" numFmtId="4">
    <oc r="L62">
      <v>1047.287</v>
    </oc>
    <nc r="L62"/>
  </rcc>
  <rcc rId="7896" sId="4" numFmtId="4">
    <oc r="M62">
      <v>1546.6980000000001</v>
    </oc>
    <nc r="M62"/>
  </rcc>
  <rcc rId="7897" sId="4" numFmtId="4">
    <oc r="N62">
      <v>782.82799999999997</v>
    </oc>
    <nc r="N62"/>
  </rcc>
  <rcc rId="7898" sId="4" numFmtId="4">
    <oc r="O62">
      <v>575.976</v>
    </oc>
    <nc r="O62"/>
  </rcc>
  <rcc rId="7899" sId="4" numFmtId="4">
    <oc r="P62">
      <v>1332.6479999999999</v>
    </oc>
    <nc r="P62"/>
  </rcc>
  <rcc rId="7900" sId="4" numFmtId="4">
    <oc r="Q62">
      <v>1432.7929999999999</v>
    </oc>
    <nc r="Q62"/>
  </rcc>
  <rcc rId="7901" sId="4" numFmtId="4">
    <oc r="R62">
      <v>888.12900000000002</v>
    </oc>
    <nc r="R62"/>
  </rcc>
  <rcc rId="7902" sId="4" numFmtId="4">
    <oc r="S62">
      <v>0</v>
    </oc>
    <nc r="S62"/>
  </rcc>
  <rcc rId="7903" sId="4" numFmtId="4">
    <oc r="T62">
      <v>439.42200000000003</v>
    </oc>
    <nc r="T62"/>
  </rcc>
  <rcc rId="7904" sId="4" numFmtId="4">
    <oc r="U62">
      <v>0</v>
    </oc>
    <nc r="U62"/>
  </rcc>
  <rcc rId="7905" sId="4" numFmtId="4">
    <oc r="V62">
      <v>0</v>
    </oc>
    <nc r="V62"/>
  </rcc>
  <rcc rId="7906" sId="4" numFmtId="4">
    <oc r="W62">
      <v>0</v>
    </oc>
    <nc r="W62"/>
  </rcc>
  <rcc rId="7907" sId="4" numFmtId="4">
    <oc r="X62">
      <v>1614.5129999999999</v>
    </oc>
    <nc r="X62"/>
  </rcc>
  <rcc rId="7908" sId="4" numFmtId="4">
    <oc r="Y62">
      <v>0</v>
    </oc>
    <nc r="Y62"/>
  </rcc>
  <rcc rId="7909" sId="4" numFmtId="4">
    <oc r="Z62">
      <v>5999.3559999999998</v>
    </oc>
    <nc r="Z62"/>
  </rcc>
  <rcc rId="7910" sId="4" numFmtId="4">
    <oc r="AA62">
      <v>0</v>
    </oc>
    <nc r="AA62"/>
  </rcc>
  <rcc rId="7911" sId="4" numFmtId="4">
    <oc r="AB62">
      <v>35.975999999999999</v>
    </oc>
    <nc r="AB62"/>
  </rcc>
  <rcc rId="7912" sId="4" numFmtId="4">
    <oc r="AC62">
      <v>0</v>
    </oc>
    <nc r="AC62"/>
  </rcc>
  <rcc rId="7913" sId="4" numFmtId="4">
    <oc r="AD62">
      <v>16.399999999999999</v>
    </oc>
    <nc r="AD62"/>
  </rcc>
  <rcc rId="7914" sId="4" numFmtId="4">
    <oc r="AE62">
      <v>0</v>
    </oc>
    <nc r="AE62"/>
  </rcc>
  <rcc rId="7915" sId="4" numFmtId="4">
    <oc r="AF62">
      <v>874.50699999999995</v>
    </oc>
    <nc r="AF62"/>
  </rcc>
  <rcc rId="7916" sId="4" numFmtId="4">
    <oc r="AG62">
      <v>0</v>
    </oc>
    <nc r="AG62"/>
  </rcc>
  <rcc rId="7917" sId="4">
    <oc r="B63" t="inlineStr">
      <is>
        <t>1.1./.1.1.11  Оказана поддержка деятелей культуры и искусства</t>
      </is>
    </oc>
    <nc r="B63"/>
  </rcc>
  <rcc rId="7918" sId="4">
    <oc r="C63" t="inlineStr">
      <is>
        <t>Всего</t>
      </is>
    </oc>
    <nc r="C63"/>
  </rcc>
  <rcc rId="7919" sId="4">
    <oc r="D63">
      <f>D64</f>
    </oc>
    <nc r="D63"/>
  </rcc>
  <rcc rId="7920" sId="4">
    <oc r="E63">
      <f>E64</f>
    </oc>
    <nc r="E63"/>
  </rcc>
  <rcc rId="7921" sId="4">
    <oc r="F63">
      <f>G63</f>
    </oc>
    <nc r="F63"/>
  </rcc>
  <rcc rId="7922" sId="4">
    <oc r="G63">
      <f>G64</f>
    </oc>
    <nc r="G63"/>
  </rcc>
  <rcc rId="7923" sId="4">
    <oc r="H63">
      <f>IFERROR(G63/D63*100,0)</f>
    </oc>
    <nc r="H63"/>
  </rcc>
  <rcc rId="7924" sId="4">
    <oc r="I63">
      <f>IFERROR(G63/E63*100,0)</f>
    </oc>
    <nc r="I63"/>
  </rcc>
  <rcc rId="7925" sId="4">
    <oc r="J63">
      <f>J64</f>
    </oc>
    <nc r="J63"/>
  </rcc>
  <rcc rId="7926" sId="4">
    <oc r="K63">
      <f>K64</f>
    </oc>
    <nc r="K63"/>
  </rcc>
  <rcc rId="7927" sId="4">
    <oc r="L63">
      <f>L64</f>
    </oc>
    <nc r="L63"/>
  </rcc>
  <rcc rId="7928" sId="4">
    <oc r="M63">
      <f>M64</f>
    </oc>
    <nc r="M63"/>
  </rcc>
  <rcc rId="7929" sId="4">
    <oc r="N63">
      <f>N64</f>
    </oc>
    <nc r="N63"/>
  </rcc>
  <rcc rId="7930" sId="4">
    <oc r="O63">
      <f>O64</f>
    </oc>
    <nc r="O63"/>
  </rcc>
  <rcc rId="7931" sId="4">
    <oc r="P63">
      <f>P64</f>
    </oc>
    <nc r="P63"/>
  </rcc>
  <rcc rId="7932" sId="4">
    <oc r="Q63">
      <f>Q64</f>
    </oc>
    <nc r="Q63"/>
  </rcc>
  <rcc rId="7933" sId="4">
    <oc r="R63">
      <f>R64</f>
    </oc>
    <nc r="R63"/>
  </rcc>
  <rcc rId="7934" sId="4">
    <oc r="S63">
      <f>S64</f>
    </oc>
    <nc r="S63"/>
  </rcc>
  <rcc rId="7935" sId="4">
    <oc r="T63">
      <f>T64</f>
    </oc>
    <nc r="T63"/>
  </rcc>
  <rcc rId="7936" sId="4">
    <oc r="U63">
      <f>U64</f>
    </oc>
    <nc r="U63"/>
  </rcc>
  <rcc rId="7937" sId="4">
    <oc r="V63">
      <f>V64</f>
    </oc>
    <nc r="V63"/>
  </rcc>
  <rcc rId="7938" sId="4">
    <oc r="W63">
      <f>W64</f>
    </oc>
    <nc r="W63"/>
  </rcc>
  <rcc rId="7939" sId="4">
    <oc r="X63">
      <f>X64</f>
    </oc>
    <nc r="X63"/>
  </rcc>
  <rcc rId="7940" sId="4">
    <oc r="Y63">
      <f>Y64</f>
    </oc>
    <nc r="Y63"/>
  </rcc>
  <rcc rId="7941" sId="4">
    <oc r="Z63">
      <f>Z64</f>
    </oc>
    <nc r="Z63"/>
  </rcc>
  <rcc rId="7942" sId="4">
    <oc r="AA63">
      <f>AA64</f>
    </oc>
    <nc r="AA63"/>
  </rcc>
  <rcc rId="7943" sId="4">
    <oc r="AB63">
      <f>AB64</f>
    </oc>
    <nc r="AB63"/>
  </rcc>
  <rcc rId="7944" sId="4">
    <oc r="AC63">
      <f>AC64</f>
    </oc>
    <nc r="AC63"/>
  </rcc>
  <rcc rId="7945" sId="4">
    <oc r="AD63">
      <f>AD64</f>
    </oc>
    <nc r="AD63"/>
  </rcc>
  <rcc rId="7946" sId="4">
    <oc r="AE63">
      <f>AE64</f>
    </oc>
    <nc r="AE63"/>
  </rcc>
  <rcc rId="7947" sId="4">
    <oc r="AF63">
      <f>AF64</f>
    </oc>
    <nc r="AF63"/>
  </rcc>
  <rcc rId="7948" sId="4">
    <oc r="AG63">
      <f>AG64</f>
    </oc>
    <nc r="AG63"/>
  </rcc>
  <rcc rId="7949" sId="4">
    <oc r="C64" t="inlineStr">
      <is>
        <t>бюджет города Когалыма</t>
      </is>
    </oc>
    <nc r="C64"/>
  </rcc>
  <rcc rId="7950" sId="4">
    <oc r="D64">
      <f>SUM(J64,L64,N64,P64,R64,T64,V64,X64,Z64,AB64,AD64,AF64)</f>
    </oc>
    <nc r="D64"/>
  </rcc>
  <rcc rId="7951" sId="4">
    <oc r="E64">
      <f>J64</f>
    </oc>
    <nc r="E64"/>
  </rcc>
  <rcc rId="7952" sId="4">
    <oc r="F64">
      <f>G64</f>
    </oc>
    <nc r="F64"/>
  </rcc>
  <rcc rId="7953" sId="4">
    <oc r="G64">
      <f>SUM(K64,M64,O64,Q64,S64,U64,W64,Y64,AA64,AC64,AE64,AG64)</f>
    </oc>
    <nc r="G64"/>
  </rcc>
  <rcc rId="7954" sId="4">
    <oc r="H64">
      <f>IFERROR(G64/D64*100,0)</f>
    </oc>
    <nc r="H64"/>
  </rcc>
  <rcc rId="7955" sId="4">
    <oc r="I64">
      <f>IFERROR(G64/E64*100,0)</f>
    </oc>
    <nc r="I64"/>
  </rcc>
  <rcc rId="7956" sId="4" numFmtId="4">
    <oc r="J64">
      <v>0</v>
    </oc>
    <nc r="J64"/>
  </rcc>
  <rcc rId="7957" sId="4" numFmtId="4">
    <oc r="K64">
      <v>0</v>
    </oc>
    <nc r="K64"/>
  </rcc>
  <rcc rId="7958" sId="4" numFmtId="4">
    <oc r="L64">
      <v>0</v>
    </oc>
    <nc r="L64"/>
  </rcc>
  <rcc rId="7959" sId="4" numFmtId="4">
    <oc r="M64">
      <v>0</v>
    </oc>
    <nc r="M64"/>
  </rcc>
  <rcc rId="7960" sId="4" numFmtId="4">
    <oc r="N64">
      <v>0</v>
    </oc>
    <nc r="N64"/>
  </rcc>
  <rcc rId="7961" sId="4" numFmtId="4">
    <oc r="O64">
      <v>0</v>
    </oc>
    <nc r="O64"/>
  </rcc>
  <rcc rId="7962" sId="4" numFmtId="4">
    <oc r="P64">
      <v>0</v>
    </oc>
    <nc r="P64"/>
  </rcc>
  <rcc rId="7963" sId="4" numFmtId="4">
    <oc r="Q64">
      <v>0</v>
    </oc>
    <nc r="Q64"/>
  </rcc>
  <rcc rId="7964" sId="4" numFmtId="4">
    <oc r="R64">
      <v>0</v>
    </oc>
    <nc r="R64"/>
  </rcc>
  <rcc rId="7965" sId="4" numFmtId="4">
    <oc r="S64">
      <v>0</v>
    </oc>
    <nc r="S64"/>
  </rcc>
  <rcc rId="7966" sId="4" numFmtId="4">
    <oc r="T64">
      <v>0</v>
    </oc>
    <nc r="T64"/>
  </rcc>
  <rcc rId="7967" sId="4" numFmtId="4">
    <oc r="U64">
      <v>0</v>
    </oc>
    <nc r="U64"/>
  </rcc>
  <rcc rId="7968" sId="4" numFmtId="4">
    <oc r="V64">
      <v>0</v>
    </oc>
    <nc r="V64"/>
  </rcc>
  <rcc rId="7969" sId="4" numFmtId="4">
    <oc r="W64">
      <v>0</v>
    </oc>
    <nc r="W64"/>
  </rcc>
  <rcc rId="7970" sId="4" numFmtId="4">
    <oc r="X64">
      <v>0</v>
    </oc>
    <nc r="X64"/>
  </rcc>
  <rcc rId="7971" sId="4" numFmtId="4">
    <oc r="Y64">
      <v>0</v>
    </oc>
    <nc r="Y64"/>
  </rcc>
  <rcc rId="7972" sId="4" numFmtId="4">
    <oc r="Z64">
      <v>0</v>
    </oc>
    <nc r="Z64"/>
  </rcc>
  <rcc rId="7973" sId="4" numFmtId="4">
    <oc r="AA64">
      <v>0</v>
    </oc>
    <nc r="AA64"/>
  </rcc>
  <rcc rId="7974" sId="4" numFmtId="4">
    <oc r="AB64">
      <v>0</v>
    </oc>
    <nc r="AB64"/>
  </rcc>
  <rcc rId="7975" sId="4" numFmtId="4">
    <oc r="AC64">
      <v>0</v>
    </oc>
    <nc r="AC64"/>
  </rcc>
  <rcc rId="7976" sId="4" numFmtId="4">
    <oc r="AD64">
      <v>50</v>
    </oc>
    <nc r="AD64"/>
  </rcc>
  <rcc rId="7977" sId="4" numFmtId="4">
    <oc r="AE64">
      <v>0</v>
    </oc>
    <nc r="AE64"/>
  </rcc>
  <rcc rId="7978" sId="4" numFmtId="4">
    <oc r="AF64">
      <v>0</v>
    </oc>
    <nc r="AF64"/>
  </rcc>
  <rcc rId="7979" sId="4" numFmtId="4">
    <oc r="AG64">
      <v>0</v>
    </oc>
    <nc r="AG64"/>
  </rcc>
  <rcc rId="7980" sId="4">
    <oc r="B65" t="inlineStr">
      <is>
        <t>1.1./.1.1.12  Организованы и проведены мероприятия, приуроченные к юбилейным датам города Когалыма всего, в том числе:</t>
      </is>
    </oc>
    <nc r="B65"/>
  </rcc>
  <rcc rId="7981" sId="4">
    <oc r="C65" t="inlineStr">
      <is>
        <t>Всего</t>
      </is>
    </oc>
    <nc r="C65"/>
  </rcc>
  <rcc rId="7982" sId="4">
    <oc r="D65">
      <f>D66</f>
    </oc>
    <nc r="D65"/>
  </rcc>
  <rcc rId="7983" sId="4">
    <oc r="E65">
      <f>E66</f>
    </oc>
    <nc r="E65"/>
  </rcc>
  <rcc rId="7984" sId="4">
    <oc r="F65">
      <f>G65</f>
    </oc>
    <nc r="F65"/>
  </rcc>
  <rcc rId="7985" sId="4">
    <oc r="G65">
      <f>G66</f>
    </oc>
    <nc r="G65"/>
  </rcc>
  <rcc rId="7986" sId="4">
    <oc r="H65">
      <f>IFERROR(G65/D65*100,0)</f>
    </oc>
    <nc r="H65"/>
  </rcc>
  <rcc rId="7987" sId="4">
    <oc r="I65">
      <f>IFERROR(G65/E65*100,0)</f>
    </oc>
    <nc r="I65"/>
  </rcc>
  <rcc rId="7988" sId="4">
    <oc r="J65">
      <f>J66</f>
    </oc>
    <nc r="J65"/>
  </rcc>
  <rcc rId="7989" sId="4">
    <oc r="K65">
      <f>K66</f>
    </oc>
    <nc r="K65"/>
  </rcc>
  <rcc rId="7990" sId="4">
    <oc r="L65">
      <f>L66</f>
    </oc>
    <nc r="L65"/>
  </rcc>
  <rcc rId="7991" sId="4">
    <oc r="M65">
      <f>M66</f>
    </oc>
    <nc r="M65"/>
  </rcc>
  <rcc rId="7992" sId="4">
    <oc r="N65">
      <f>N66</f>
    </oc>
    <nc r="N65"/>
  </rcc>
  <rcc rId="7993" sId="4">
    <oc r="O65">
      <f>O66</f>
    </oc>
    <nc r="O65"/>
  </rcc>
  <rcc rId="7994" sId="4">
    <oc r="P65">
      <f>P66</f>
    </oc>
    <nc r="P65"/>
  </rcc>
  <rcc rId="7995" sId="4">
    <oc r="Q65">
      <f>Q66</f>
    </oc>
    <nc r="Q65"/>
  </rcc>
  <rcc rId="7996" sId="4">
    <oc r="R65">
      <f>R66</f>
    </oc>
    <nc r="R65"/>
  </rcc>
  <rcc rId="7997" sId="4">
    <oc r="S65">
      <f>S66</f>
    </oc>
    <nc r="S65"/>
  </rcc>
  <rcc rId="7998" sId="4">
    <oc r="T65">
      <f>T66</f>
    </oc>
    <nc r="T65"/>
  </rcc>
  <rcc rId="7999" sId="4">
    <oc r="U65">
      <f>U66</f>
    </oc>
    <nc r="U65"/>
  </rcc>
  <rcc rId="8000" sId="4">
    <oc r="V65">
      <f>V66</f>
    </oc>
    <nc r="V65"/>
  </rcc>
  <rcc rId="8001" sId="4">
    <oc r="W65">
      <f>W66</f>
    </oc>
    <nc r="W65"/>
  </rcc>
  <rcc rId="8002" sId="4">
    <oc r="X65">
      <f>X66</f>
    </oc>
    <nc r="X65"/>
  </rcc>
  <rcc rId="8003" sId="4">
    <oc r="Y65">
      <f>Y66</f>
    </oc>
    <nc r="Y65"/>
  </rcc>
  <rcc rId="8004" sId="4">
    <oc r="Z65">
      <f>Z66</f>
    </oc>
    <nc r="Z65"/>
  </rcc>
  <rcc rId="8005" sId="4">
    <oc r="AA65">
      <f>AA66</f>
    </oc>
    <nc r="AA65"/>
  </rcc>
  <rcc rId="8006" sId="4">
    <oc r="AB65">
      <f>AB66</f>
    </oc>
    <nc r="AB65"/>
  </rcc>
  <rcc rId="8007" sId="4">
    <oc r="AC65">
      <f>AC66</f>
    </oc>
    <nc r="AC65"/>
  </rcc>
  <rcc rId="8008" sId="4">
    <oc r="AD65">
      <f>AD66</f>
    </oc>
    <nc r="AD65"/>
  </rcc>
  <rcc rId="8009" sId="4">
    <oc r="AE65">
      <f>AE66</f>
    </oc>
    <nc r="AE65"/>
  </rcc>
  <rcc rId="8010" sId="4">
    <oc r="AF65">
      <f>AF66</f>
    </oc>
    <nc r="AF65"/>
  </rcc>
  <rcc rId="8011" sId="4">
    <oc r="AG65">
      <f>AG66</f>
    </oc>
    <nc r="AG65"/>
  </rcc>
  <rcc rId="8012"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8013" sId="4">
    <oc r="C66" t="inlineStr">
      <is>
        <t>бюджет города Когалыма</t>
      </is>
    </oc>
    <nc r="C66"/>
  </rcc>
  <rcc rId="8014" sId="4">
    <oc r="D66">
      <f>SUM(J66,L66,N66,P66,R66,T66,V66,X66,Z66,AB66,AD66,AF66)</f>
    </oc>
    <nc r="D66"/>
  </rcc>
  <rcc rId="8015" sId="4">
    <oc r="E66">
      <f>J66+L66+N66</f>
    </oc>
    <nc r="E66"/>
  </rcc>
  <rcc rId="8016" sId="4" numFmtId="4">
    <oc r="F66">
      <v>128718.92</v>
    </oc>
    <nc r="F66"/>
  </rcc>
  <rcc rId="8017" sId="4">
    <oc r="G66">
      <f>SUM(K66,M66,O66,Q66,S66,U66,W66,Y66,AA66,AC66,AE66,AG66)</f>
    </oc>
    <nc r="G66"/>
  </rcc>
  <rcc rId="8018" sId="4">
    <oc r="H66">
      <f>IFERROR(G66/D66*100,0)</f>
    </oc>
    <nc r="H66"/>
  </rcc>
  <rcc rId="8019" sId="4">
    <oc r="I66">
      <f>IFERROR(G66/E66*100,0)</f>
    </oc>
    <nc r="I66"/>
  </rcc>
  <rcc rId="8020" sId="4" numFmtId="4">
    <oc r="J66">
      <v>0</v>
    </oc>
    <nc r="J66"/>
  </rcc>
  <rcc rId="8021" sId="4" numFmtId="4">
    <oc r="K66">
      <v>0</v>
    </oc>
    <nc r="K66"/>
  </rcc>
  <rcc rId="8022" sId="4" numFmtId="4">
    <oc r="L66">
      <v>0</v>
    </oc>
    <nc r="L66"/>
  </rcc>
  <rcc rId="8023" sId="4" numFmtId="4">
    <oc r="M66">
      <v>0</v>
    </oc>
    <nc r="M66"/>
  </rcc>
  <rcc rId="8024" sId="4" numFmtId="4">
    <oc r="N66">
      <v>128718.92</v>
    </oc>
    <nc r="N66"/>
  </rcc>
  <rcc rId="8025" sId="4" numFmtId="4">
    <oc r="O66">
      <v>75768</v>
    </oc>
    <nc r="O66"/>
  </rcc>
  <rcc rId="8026" sId="4" numFmtId="4">
    <oc r="P66">
      <v>9781.6200000000008</v>
    </oc>
    <nc r="P66"/>
  </rcc>
  <rcc rId="8027" sId="4" numFmtId="4">
    <oc r="Q66">
      <v>1572.81</v>
    </oc>
    <nc r="Q66"/>
  </rcc>
  <rcc rId="8028" sId="4" numFmtId="4">
    <oc r="R66">
      <v>0</v>
    </oc>
    <nc r="R66"/>
  </rcc>
  <rcc rId="8029" sId="4" numFmtId="4">
    <oc r="S66">
      <v>0</v>
    </oc>
    <nc r="S66"/>
  </rcc>
  <rcc rId="8030" sId="4" numFmtId="4">
    <oc r="T66">
      <v>5222.26</v>
    </oc>
    <nc r="T66"/>
  </rcc>
  <rcc rId="8031" sId="4" numFmtId="4">
    <oc r="U66">
      <v>0</v>
    </oc>
    <nc r="U66"/>
  </rcc>
  <rcc rId="8032" sId="4" numFmtId="4">
    <oc r="V66">
      <v>730</v>
    </oc>
    <nc r="V66"/>
  </rcc>
  <rcc rId="8033" sId="4" numFmtId="4">
    <oc r="W66">
      <v>0</v>
    </oc>
    <nc r="W66"/>
  </rcc>
  <rcc rId="8034" sId="4" numFmtId="4">
    <oc r="X66">
      <v>16401</v>
    </oc>
    <nc r="X66"/>
  </rcc>
  <rcc rId="8035" sId="4" numFmtId="4">
    <oc r="Y66">
      <v>0</v>
    </oc>
    <nc r="Y66"/>
  </rcc>
  <rcc rId="8036" sId="4" numFmtId="4">
    <oc r="Z66">
      <v>3741.8</v>
    </oc>
    <nc r="Z66"/>
  </rcc>
  <rcc rId="8037" sId="4" numFmtId="4">
    <oc r="AA66">
      <v>0</v>
    </oc>
    <nc r="AA66"/>
  </rcc>
  <rcc rId="8038" sId="4" numFmtId="4">
    <oc r="AB66">
      <v>0</v>
    </oc>
    <nc r="AB66"/>
  </rcc>
  <rcc rId="8039" sId="4" numFmtId="4">
    <oc r="AC66">
      <v>0</v>
    </oc>
    <nc r="AC66"/>
  </rcc>
  <rcc rId="8040" sId="4" numFmtId="4">
    <oc r="AD66">
      <v>0</v>
    </oc>
    <nc r="AD66"/>
  </rcc>
  <rcc rId="8041" sId="4" numFmtId="4">
    <oc r="AE66">
      <v>0</v>
    </oc>
    <nc r="AE66"/>
  </rcc>
  <rcc rId="8042" sId="4" numFmtId="4">
    <oc r="AF66">
      <v>0</v>
    </oc>
    <nc r="AF66"/>
  </rcc>
  <rcc rId="8043" sId="4" numFmtId="4">
    <oc r="AG66">
      <v>0</v>
    </oc>
    <nc r="AG66"/>
  </rcc>
  <rcc rId="804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8045" sId="4">
    <oc r="B67" t="inlineStr">
      <is>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is>
    </oc>
    <nc r="B67"/>
  </rcc>
  <rcc rId="8046" sId="4">
    <oc r="C67" t="inlineStr">
      <is>
        <t>Всего</t>
      </is>
    </oc>
    <nc r="C67"/>
  </rcc>
  <rcc rId="8047" sId="4">
    <oc r="D67">
      <f>D69+D68</f>
    </oc>
    <nc r="D67"/>
  </rcc>
  <rcc rId="8048" sId="4">
    <oc r="E67">
      <f>E69+E68</f>
    </oc>
    <nc r="E67"/>
  </rcc>
  <rcc rId="8049" sId="4">
    <oc r="F67">
      <f>F69+F68</f>
    </oc>
    <nc r="F67"/>
  </rcc>
  <rcc rId="8050" sId="4">
    <oc r="G67">
      <f>G69+G68</f>
    </oc>
    <nc r="G67"/>
  </rcc>
  <rcc rId="8051" sId="4">
    <oc r="H67">
      <f>IFERROR(G67/D67*100,0)</f>
    </oc>
    <nc r="H67"/>
  </rcc>
  <rcc rId="8052" sId="4">
    <oc r="I67">
      <f>IFERROR(G67/E67*100,0)</f>
    </oc>
    <nc r="I67"/>
  </rcc>
  <rcc rId="8053" sId="4">
    <oc r="J67">
      <f>J69+J68</f>
    </oc>
    <nc r="J67"/>
  </rcc>
  <rcc rId="8054" sId="4">
    <oc r="K67">
      <f>K69+K68</f>
    </oc>
    <nc r="K67"/>
  </rcc>
  <rcc rId="8055" sId="4">
    <oc r="L67">
      <f>L69+L68</f>
    </oc>
    <nc r="L67"/>
  </rcc>
  <rcc rId="8056" sId="4">
    <oc r="M67">
      <f>M69+M68</f>
    </oc>
    <nc r="M67"/>
  </rcc>
  <rcc rId="8057" sId="4">
    <oc r="N67">
      <f>N69+N68</f>
    </oc>
    <nc r="N67"/>
  </rcc>
  <rcc rId="8058" sId="4">
    <oc r="O67">
      <f>O69+O68</f>
    </oc>
    <nc r="O67"/>
  </rcc>
  <rcc rId="8059" sId="4">
    <oc r="P67">
      <f>P69+P68</f>
    </oc>
    <nc r="P67"/>
  </rcc>
  <rcc rId="8060" sId="4">
    <oc r="Q67">
      <f>Q69+Q68</f>
    </oc>
    <nc r="Q67"/>
  </rcc>
  <rcc rId="8061" sId="4">
    <oc r="R67">
      <f>R69+R68</f>
    </oc>
    <nc r="R67"/>
  </rcc>
  <rcc rId="8062" sId="4">
    <oc r="S67">
      <f>S69+S68</f>
    </oc>
    <nc r="S67"/>
  </rcc>
  <rcc rId="8063" sId="4">
    <oc r="T67">
      <f>T69+T68</f>
    </oc>
    <nc r="T67"/>
  </rcc>
  <rcc rId="8064" sId="4">
    <oc r="U67">
      <f>U69+U68</f>
    </oc>
    <nc r="U67"/>
  </rcc>
  <rcc rId="8065" sId="4">
    <oc r="V67">
      <f>V69+V68</f>
    </oc>
    <nc r="V67"/>
  </rcc>
  <rcc rId="8066" sId="4">
    <oc r="W67">
      <f>W69+W68</f>
    </oc>
    <nc r="W67"/>
  </rcc>
  <rcc rId="8067" sId="4">
    <oc r="X67">
      <f>X69+X68</f>
    </oc>
    <nc r="X67"/>
  </rcc>
  <rcc rId="8068" sId="4">
    <oc r="Y67">
      <f>Y69+Y68</f>
    </oc>
    <nc r="Y67"/>
  </rcc>
  <rcc rId="8069" sId="4">
    <oc r="Z67">
      <f>Z69+Z68</f>
    </oc>
    <nc r="Z67"/>
  </rcc>
  <rcc rId="8070" sId="4">
    <oc r="AA67">
      <f>AA69+AA68</f>
    </oc>
    <nc r="AA67"/>
  </rcc>
  <rcc rId="8071" sId="4">
    <oc r="AB67">
      <f>AB69+AB68</f>
    </oc>
    <nc r="AB67"/>
  </rcc>
  <rcc rId="8072" sId="4">
    <oc r="AC67">
      <f>AC69+AC68</f>
    </oc>
    <nc r="AC67"/>
  </rcc>
  <rcc rId="8073" sId="4">
    <oc r="AD67">
      <f>AD69+AD68</f>
    </oc>
    <nc r="AD67"/>
  </rcc>
  <rcc rId="8074" sId="4">
    <oc r="AE67">
      <f>AE69+AE68</f>
    </oc>
    <nc r="AE67"/>
  </rcc>
  <rcc rId="8075" sId="4">
    <oc r="AF67">
      <f>AF69+AF68</f>
    </oc>
    <nc r="AF67"/>
  </rcc>
  <rcc rId="8076" sId="4">
    <oc r="AG67">
      <f>AG69+AG68</f>
    </oc>
    <nc r="AG67"/>
  </rcc>
  <rcc rId="8077" sId="4">
    <oc r="C68" t="inlineStr">
      <is>
        <t>бюджет автономного округа</t>
      </is>
    </oc>
    <nc r="C68"/>
  </rcc>
  <rcc rId="8078" sId="4">
    <oc r="D68">
      <f>SUM(J68,L68,N68,P68,R68,T68,V68,X68,Z68,AB68,AD68,AF68)</f>
    </oc>
    <nc r="D68"/>
  </rcc>
  <rcc rId="8079" sId="4">
    <oc r="E68">
      <f>J68</f>
    </oc>
    <nc r="E68"/>
  </rcc>
  <rcc rId="8080" sId="4">
    <oc r="F68">
      <f>G68</f>
    </oc>
    <nc r="F68"/>
  </rcc>
  <rcc rId="8081" sId="4">
    <oc r="G68">
      <f>SUM(K68,M68,O68,Q68,S68,U68,W68,Y68,AA68,AC68,AE68,AG68)</f>
    </oc>
    <nc r="G68"/>
  </rcc>
  <rcc rId="8082" sId="4">
    <oc r="H68">
      <f>IFERROR(G68/D68*100,0)</f>
    </oc>
    <nc r="H68"/>
  </rcc>
  <rcc rId="8083" sId="4">
    <oc r="I68">
      <f>IFERROR(G68/E68*100,0)</f>
    </oc>
    <nc r="I68"/>
  </rcc>
  <rcc rId="8084" sId="4" numFmtId="4">
    <oc r="J68">
      <v>0</v>
    </oc>
    <nc r="J68"/>
  </rcc>
  <rcc rId="8085" sId="4" numFmtId="4">
    <oc r="K68">
      <v>0</v>
    </oc>
    <nc r="K68"/>
  </rcc>
  <rcc rId="8086" sId="4" numFmtId="4">
    <oc r="L68">
      <v>0</v>
    </oc>
    <nc r="L68"/>
  </rcc>
  <rcc rId="8087" sId="4" numFmtId="4">
    <oc r="M68">
      <v>0</v>
    </oc>
    <nc r="M68"/>
  </rcc>
  <rcc rId="8088" sId="4" numFmtId="4">
    <oc r="N68">
      <v>0</v>
    </oc>
    <nc r="N68"/>
  </rcc>
  <rcc rId="8089" sId="4" numFmtId="4">
    <oc r="O68">
      <v>0</v>
    </oc>
    <nc r="O68"/>
  </rcc>
  <rcc rId="8090" sId="4" numFmtId="4">
    <oc r="P68">
      <v>0</v>
    </oc>
    <nc r="P68"/>
  </rcc>
  <rcc rId="8091" sId="4" numFmtId="4">
    <oc r="Q68">
      <v>0</v>
    </oc>
    <nc r="Q68"/>
  </rcc>
  <rcc rId="8092" sId="4" numFmtId="4">
    <oc r="R68">
      <v>0</v>
    </oc>
    <nc r="R68"/>
  </rcc>
  <rcc rId="8093" sId="4" numFmtId="4">
    <oc r="S68">
      <v>0</v>
    </oc>
    <nc r="S68"/>
  </rcc>
  <rcc rId="8094" sId="4" numFmtId="4">
    <oc r="T68">
      <v>0</v>
    </oc>
    <nc r="T68"/>
  </rcc>
  <rcc rId="8095" sId="4" numFmtId="4">
    <oc r="U68">
      <v>0</v>
    </oc>
    <nc r="U68"/>
  </rcc>
  <rcc rId="8096" sId="4" numFmtId="4">
    <oc r="V68">
      <v>0</v>
    </oc>
    <nc r="V68"/>
  </rcc>
  <rcc rId="8097" sId="4" numFmtId="4">
    <oc r="W68">
      <v>0</v>
    </oc>
    <nc r="W68"/>
  </rcc>
  <rcc rId="8098" sId="4" numFmtId="4">
    <oc r="X68">
      <v>0</v>
    </oc>
    <nc r="X68"/>
  </rcc>
  <rcc rId="8099" sId="4" numFmtId="4">
    <oc r="Y68">
      <v>0</v>
    </oc>
    <nc r="Y68"/>
  </rcc>
  <rcc rId="8100" sId="4" numFmtId="4">
    <oc r="Z68">
      <v>0</v>
    </oc>
    <nc r="Z68"/>
  </rcc>
  <rcc rId="8101" sId="4" numFmtId="4">
    <oc r="AA68">
      <v>0</v>
    </oc>
    <nc r="AA68"/>
  </rcc>
  <rcc rId="8102" sId="4" numFmtId="4">
    <oc r="AB68">
      <v>0</v>
    </oc>
    <nc r="AB68"/>
  </rcc>
  <rcc rId="8103" sId="4" numFmtId="4">
    <oc r="AC68">
      <v>0</v>
    </oc>
    <nc r="AC68"/>
  </rcc>
  <rcc rId="8104" sId="4" numFmtId="4">
    <oc r="AD68">
      <v>0</v>
    </oc>
    <nc r="AD68"/>
  </rcc>
  <rcc rId="8105" sId="4" numFmtId="4">
    <oc r="AE68">
      <v>0</v>
    </oc>
    <nc r="AE68"/>
  </rcc>
  <rcc rId="8106" sId="4" numFmtId="4">
    <oc r="AF68">
      <v>0</v>
    </oc>
    <nc r="AF68"/>
  </rcc>
  <rcc rId="8107" sId="4" numFmtId="4">
    <oc r="AG68">
      <v>0</v>
    </oc>
    <nc r="AG68"/>
  </rcc>
  <rcc rId="8108" sId="4">
    <oc r="C69" t="inlineStr">
      <is>
        <t>бюджет города Когалыма</t>
      </is>
    </oc>
    <nc r="C69"/>
  </rcc>
  <rcc rId="8109" sId="4">
    <oc r="D69">
      <f>SUM(J69,L69,N69,P69,R69,T69,V69,X69,Z69,AB69,AD69,AF69)</f>
    </oc>
    <nc r="D69"/>
  </rcc>
  <rcc rId="8110" sId="4">
    <oc r="E69">
      <f>J69</f>
    </oc>
    <nc r="E69"/>
  </rcc>
  <rcc rId="8111" sId="4">
    <oc r="F69">
      <f>G69</f>
    </oc>
    <nc r="F69"/>
  </rcc>
  <rcc rId="8112" sId="4">
    <oc r="G69">
      <f>SUM(K69,M69,O69,Q69,S69,U69,W69,Y69,AA69,AC69,AE69,AG69)</f>
    </oc>
    <nc r="G69"/>
  </rcc>
  <rcc rId="8113" sId="4">
    <oc r="H69">
      <f>IFERROR(G69/D69*100,0)</f>
    </oc>
    <nc r="H69"/>
  </rcc>
  <rcc rId="8114" sId="4">
    <oc r="I69">
      <f>IFERROR(G69/E69*100,0)</f>
    </oc>
    <nc r="I69"/>
  </rcc>
  <rcc rId="8115" sId="4">
    <oc r="J69">
      <f>J71+J73</f>
    </oc>
    <nc r="J69"/>
  </rcc>
  <rcc rId="8116" sId="4">
    <oc r="K69">
      <f>K71+K73</f>
    </oc>
    <nc r="K69"/>
  </rcc>
  <rcc rId="8117" sId="4">
    <oc r="L69">
      <f>L71+L73</f>
    </oc>
    <nc r="L69"/>
  </rcc>
  <rcc rId="8118" sId="4">
    <oc r="M69">
      <f>M71+M73</f>
    </oc>
    <nc r="M69"/>
  </rcc>
  <rcc rId="8119" sId="4">
    <oc r="N69">
      <f>N71+N73</f>
    </oc>
    <nc r="N69"/>
  </rcc>
  <rcc rId="8120" sId="4">
    <oc r="O69">
      <f>O71+O73</f>
    </oc>
    <nc r="O69"/>
  </rcc>
  <rcc rId="8121" sId="4">
    <oc r="P69">
      <f>P71+P73</f>
    </oc>
    <nc r="P69"/>
  </rcc>
  <rcc rId="8122" sId="4">
    <oc r="Q69">
      <f>Q71+Q73</f>
    </oc>
    <nc r="Q69"/>
  </rcc>
  <rcc rId="8123" sId="4">
    <oc r="R69">
      <f>R71+R73</f>
    </oc>
    <nc r="R69"/>
  </rcc>
  <rcc rId="8124" sId="4">
    <oc r="S69">
      <f>S71+S73</f>
    </oc>
    <nc r="S69"/>
  </rcc>
  <rcc rId="8125" sId="4">
    <oc r="T69">
      <f>T71+T73</f>
    </oc>
    <nc r="T69"/>
  </rcc>
  <rcc rId="8126" sId="4">
    <oc r="U69">
      <f>U71+U73</f>
    </oc>
    <nc r="U69"/>
  </rcc>
  <rcc rId="8127" sId="4">
    <oc r="V69">
      <f>V71+V73</f>
    </oc>
    <nc r="V69"/>
  </rcc>
  <rcc rId="8128" sId="4">
    <oc r="W69">
      <f>W71+W73</f>
    </oc>
    <nc r="W69"/>
  </rcc>
  <rcc rId="8129" sId="4">
    <oc r="X69">
      <f>X71+X73</f>
    </oc>
    <nc r="X69"/>
  </rcc>
  <rcc rId="8130" sId="4">
    <oc r="Y69">
      <f>Y71+Y73</f>
    </oc>
    <nc r="Y69"/>
  </rcc>
  <rcc rId="8131" sId="4">
    <oc r="Z69">
      <f>Z71+Z73</f>
    </oc>
    <nc r="Z69"/>
  </rcc>
  <rcc rId="8132" sId="4">
    <oc r="AA69">
      <f>AA71+AA73</f>
    </oc>
    <nc r="AA69"/>
  </rcc>
  <rcc rId="8133" sId="4">
    <oc r="AB69">
      <f>AB71+AB73</f>
    </oc>
    <nc r="AB69"/>
  </rcc>
  <rcc rId="8134" sId="4">
    <oc r="AC69">
      <f>AC71+AC73</f>
    </oc>
    <nc r="AC69"/>
  </rcc>
  <rcc rId="8135" sId="4">
    <oc r="AD69">
      <f>AD71+AD73</f>
    </oc>
    <nc r="AD69"/>
  </rcc>
  <rcc rId="8136" sId="4">
    <oc r="AE69">
      <f>AE71+AE73</f>
    </oc>
    <nc r="AE69"/>
  </rcc>
  <rcc rId="8137" sId="4">
    <oc r="AF69">
      <f>AF71+AF73</f>
    </oc>
    <nc r="AF69"/>
  </rcc>
  <rcc rId="8138" sId="4">
    <oc r="AG69">
      <f>AG71+AG73</f>
    </oc>
    <nc r="AG69"/>
  </rcc>
  <rcc rId="8139" sId="4">
    <oc r="B70" t="inlineStr">
      <is>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is>
    </oc>
    <nc r="B70"/>
  </rcc>
  <rcc rId="8140" sId="4">
    <oc r="C70" t="inlineStr">
      <is>
        <t>Всего</t>
      </is>
    </oc>
    <nc r="C70"/>
  </rcc>
  <rcc rId="8141" sId="4">
    <oc r="D70">
      <f>D71</f>
    </oc>
    <nc r="D70"/>
  </rcc>
  <rcc rId="8142" sId="4">
    <oc r="E70">
      <f>E71</f>
    </oc>
    <nc r="E70"/>
  </rcc>
  <rcc rId="8143" sId="4">
    <oc r="F70">
      <f>G70</f>
    </oc>
    <nc r="F70"/>
  </rcc>
  <rcc rId="8144" sId="4">
    <oc r="G70">
      <f>G71</f>
    </oc>
    <nc r="G70"/>
  </rcc>
  <rcc rId="8145" sId="4">
    <oc r="H70">
      <f>IFERROR(G70/D70*100,0)</f>
    </oc>
    <nc r="H70"/>
  </rcc>
  <rcc rId="8146" sId="4">
    <oc r="I70">
      <f>IFERROR(G70/E70*100,0)</f>
    </oc>
    <nc r="I70"/>
  </rcc>
  <rcc rId="8147" sId="4">
    <oc r="J70">
      <f>J71</f>
    </oc>
    <nc r="J70"/>
  </rcc>
  <rcc rId="8148" sId="4">
    <oc r="K70">
      <f>K71</f>
    </oc>
    <nc r="K70"/>
  </rcc>
  <rcc rId="8149" sId="4">
    <oc r="L70">
      <f>L71</f>
    </oc>
    <nc r="L70"/>
  </rcc>
  <rcc rId="8150" sId="4">
    <oc r="M70">
      <f>M71</f>
    </oc>
    <nc r="M70"/>
  </rcc>
  <rcc rId="8151" sId="4">
    <oc r="N70">
      <f>N71</f>
    </oc>
    <nc r="N70"/>
  </rcc>
  <rcc rId="8152" sId="4">
    <oc r="O70">
      <f>O71</f>
    </oc>
    <nc r="O70"/>
  </rcc>
  <rcc rId="8153" sId="4">
    <oc r="P70">
      <f>P71</f>
    </oc>
    <nc r="P70"/>
  </rcc>
  <rcc rId="8154" sId="4">
    <oc r="Q70">
      <f>Q71</f>
    </oc>
    <nc r="Q70"/>
  </rcc>
  <rcc rId="8155" sId="4">
    <oc r="R70">
      <f>R71</f>
    </oc>
    <nc r="R70"/>
  </rcc>
  <rcc rId="8156" sId="4">
    <oc r="S70">
      <f>S71</f>
    </oc>
    <nc r="S70"/>
  </rcc>
  <rcc rId="8157" sId="4">
    <oc r="T70">
      <f>T71</f>
    </oc>
    <nc r="T70"/>
  </rcc>
  <rcc rId="8158" sId="4">
    <oc r="U70">
      <f>U71</f>
    </oc>
    <nc r="U70"/>
  </rcc>
  <rcc rId="8159" sId="4">
    <oc r="V70">
      <f>V71</f>
    </oc>
    <nc r="V70"/>
  </rcc>
  <rcc rId="8160" sId="4">
    <oc r="W70">
      <f>W71</f>
    </oc>
    <nc r="W70"/>
  </rcc>
  <rcc rId="8161" sId="4">
    <oc r="X70">
      <f>X71</f>
    </oc>
    <nc r="X70"/>
  </rcc>
  <rcc rId="8162" sId="4">
    <oc r="Y70">
      <f>Y71</f>
    </oc>
    <nc r="Y70"/>
  </rcc>
  <rcc rId="8163" sId="4">
    <oc r="Z70">
      <f>Z71</f>
    </oc>
    <nc r="Z70"/>
  </rcc>
  <rcc rId="8164" sId="4">
    <oc r="AA70">
      <f>AA71</f>
    </oc>
    <nc r="AA70"/>
  </rcc>
  <rcc rId="8165" sId="4">
    <oc r="AB70">
      <f>AB71</f>
    </oc>
    <nc r="AB70"/>
  </rcc>
  <rcc rId="8166" sId="4">
    <oc r="AC70">
      <f>AC71</f>
    </oc>
    <nc r="AC70"/>
  </rcc>
  <rcc rId="8167" sId="4">
    <oc r="AD70">
      <f>AD71</f>
    </oc>
    <nc r="AD70"/>
  </rcc>
  <rcc rId="8168" sId="4">
    <oc r="AE70">
      <f>AE71</f>
    </oc>
    <nc r="AE70"/>
  </rcc>
  <rcc rId="8169" sId="4">
    <oc r="AF70">
      <f>AF71</f>
    </oc>
    <nc r="AF70"/>
  </rcc>
  <rcc rId="8170" sId="4">
    <oc r="AG70">
      <f>AG71</f>
    </oc>
    <nc r="AG70"/>
  </rcc>
  <rcc rId="8171" sId="4">
    <oc r="C71" t="inlineStr">
      <is>
        <t>бюджет города Когалыма</t>
      </is>
    </oc>
    <nc r="C71"/>
  </rcc>
  <rcc rId="8172" sId="4">
    <oc r="D71">
      <f>SUM(J71,L71,N71,P71,R71,T71,V71,X71,Z71,AB71,AD71,AF71)</f>
    </oc>
    <nc r="D71"/>
  </rcc>
  <rcc rId="8173" sId="4">
    <oc r="E71">
      <f>J71</f>
    </oc>
    <nc r="E71"/>
  </rcc>
  <rcc rId="8174" sId="4">
    <oc r="F71">
      <f>G71</f>
    </oc>
    <nc r="F71"/>
  </rcc>
  <rcc rId="8175" sId="4">
    <oc r="G71">
      <f>SUM(K71,M71,O71,Q71,S71,U71,W71,Y71,AA71,AC71,AE71,AG71)</f>
    </oc>
    <nc r="G71"/>
  </rcc>
  <rcc rId="8176" sId="4">
    <oc r="H71">
      <f>IFERROR(G71/D71*100,0)</f>
    </oc>
    <nc r="H71"/>
  </rcc>
  <rcc rId="8177" sId="4">
    <oc r="I71">
      <f>IFERROR(G71/E71*100,0)</f>
    </oc>
    <nc r="I71"/>
  </rcc>
  <rcc rId="8178" sId="4" numFmtId="4">
    <oc r="J71">
      <v>8869.2999999999993</v>
    </oc>
    <nc r="J71"/>
  </rcc>
  <rcc rId="8179" sId="4" numFmtId="4">
    <oc r="K71">
      <v>8869.2999999999993</v>
    </oc>
    <nc r="K71"/>
  </rcc>
  <rcc rId="8180" sId="4" numFmtId="4">
    <oc r="L71">
      <v>0</v>
    </oc>
    <nc r="L71"/>
  </rcc>
  <rcc rId="8181" sId="4" numFmtId="4">
    <oc r="M71">
      <v>0</v>
    </oc>
    <nc r="M71"/>
  </rcc>
  <rcc rId="8182" sId="4" numFmtId="4">
    <oc r="N71">
      <v>0</v>
    </oc>
    <nc r="N71"/>
  </rcc>
  <rcc rId="8183" sId="4" numFmtId="4">
    <oc r="O71">
      <v>0</v>
    </oc>
    <nc r="O71"/>
  </rcc>
  <rcc rId="8184" sId="4" numFmtId="4">
    <oc r="P71">
      <v>0</v>
    </oc>
    <nc r="P71"/>
  </rcc>
  <rcc rId="8185" sId="4" numFmtId="4">
    <oc r="Q71">
      <v>0</v>
    </oc>
    <nc r="Q71"/>
  </rcc>
  <rcc rId="8186" sId="4" numFmtId="4">
    <oc r="R71">
      <v>0</v>
    </oc>
    <nc r="R71"/>
  </rcc>
  <rcc rId="8187" sId="4" numFmtId="4">
    <oc r="S71">
      <v>0</v>
    </oc>
    <nc r="S71"/>
  </rcc>
  <rcc rId="8188" sId="4" numFmtId="4">
    <oc r="T71">
      <v>0</v>
    </oc>
    <nc r="T71"/>
  </rcc>
  <rcc rId="8189" sId="4" numFmtId="4">
    <oc r="U71">
      <v>0</v>
    </oc>
    <nc r="U71"/>
  </rcc>
  <rcc rId="8190" sId="4" numFmtId="4">
    <oc r="V71">
      <v>0</v>
    </oc>
    <nc r="V71"/>
  </rcc>
  <rcc rId="8191" sId="4" numFmtId="4">
    <oc r="W71">
      <v>0</v>
    </oc>
    <nc r="W71"/>
  </rcc>
  <rcc rId="8192" sId="4" numFmtId="4">
    <oc r="X71">
      <v>0</v>
    </oc>
    <nc r="X71"/>
  </rcc>
  <rcc rId="8193" sId="4" numFmtId="4">
    <oc r="Y71">
      <v>0</v>
    </oc>
    <nc r="Y71"/>
  </rcc>
  <rcc rId="8194" sId="4" numFmtId="4">
    <oc r="Z71">
      <v>0</v>
    </oc>
    <nc r="Z71"/>
  </rcc>
  <rcc rId="8195" sId="4" numFmtId="4">
    <oc r="AA71">
      <v>0</v>
    </oc>
    <nc r="AA71"/>
  </rcc>
  <rcc rId="8196" sId="4" numFmtId="4">
    <oc r="AB71">
      <v>0</v>
    </oc>
    <nc r="AB71"/>
  </rcc>
  <rcc rId="8197" sId="4" numFmtId="4">
    <oc r="AC71">
      <v>0</v>
    </oc>
    <nc r="AC71"/>
  </rcc>
  <rcc rId="8198" sId="4" numFmtId="4">
    <oc r="AD71">
      <v>0</v>
    </oc>
    <nc r="AD71"/>
  </rcc>
  <rcc rId="8199" sId="4" numFmtId="4">
    <oc r="AE71">
      <v>0</v>
    </oc>
    <nc r="AE71"/>
  </rcc>
  <rcc rId="8200" sId="4" numFmtId="4">
    <oc r="AF71">
      <v>0</v>
    </oc>
    <nc r="AF71"/>
  </rcc>
  <rcc rId="8201" sId="4" numFmtId="4">
    <oc r="AG71">
      <v>0</v>
    </oc>
    <nc r="AG71"/>
  </rcc>
  <rcc rId="8202" sId="4">
    <oc r="B72" t="inlineStr">
      <is>
        <t xml:space="preserve">1.2.2.Оказана поддержка некоммерческих организаций, в том числе добровольческих (волонтерских), по реализации проектов в сфере культуры </t>
      </is>
    </oc>
    <nc r="B72"/>
  </rcc>
  <rcc rId="8203" sId="4">
    <oc r="C72" t="inlineStr">
      <is>
        <t>Всего</t>
      </is>
    </oc>
    <nc r="C72"/>
  </rcc>
  <rcc rId="8204" sId="4">
    <oc r="D72">
      <f>D73</f>
    </oc>
    <nc r="D72"/>
  </rcc>
  <rcc rId="8205" sId="4">
    <oc r="E72">
      <f>E73</f>
    </oc>
    <nc r="E72"/>
  </rcc>
  <rcc rId="8206" sId="4">
    <oc r="F72">
      <f>G72</f>
    </oc>
    <nc r="F72"/>
  </rcc>
  <rcc rId="8207" sId="4">
    <oc r="G72">
      <f>G73</f>
    </oc>
    <nc r="G72"/>
  </rcc>
  <rcc rId="8208" sId="4">
    <oc r="H72">
      <f>IFERROR(G72/D72*100,0)</f>
    </oc>
    <nc r="H72"/>
  </rcc>
  <rcc rId="8209" sId="4">
    <oc r="I72">
      <f>IFERROR(G72/E72*100,0)</f>
    </oc>
    <nc r="I72"/>
  </rcc>
  <rcc rId="8210" sId="4">
    <oc r="J72">
      <f>J73</f>
    </oc>
    <nc r="J72"/>
  </rcc>
  <rcc rId="8211" sId="4">
    <oc r="K72">
      <f>K73</f>
    </oc>
    <nc r="K72"/>
  </rcc>
  <rcc rId="8212" sId="4">
    <oc r="L72">
      <f>L73</f>
    </oc>
    <nc r="L72"/>
  </rcc>
  <rcc rId="8213" sId="4">
    <oc r="M72">
      <f>M73</f>
    </oc>
    <nc r="M72"/>
  </rcc>
  <rcc rId="8214" sId="4">
    <oc r="N72">
      <f>N73</f>
    </oc>
    <nc r="N72"/>
  </rcc>
  <rcc rId="8215" sId="4">
    <oc r="O72">
      <f>O73</f>
    </oc>
    <nc r="O72"/>
  </rcc>
  <rcc rId="8216" sId="4">
    <oc r="P72">
      <f>P73</f>
    </oc>
    <nc r="P72"/>
  </rcc>
  <rcc rId="8217" sId="4">
    <oc r="Q72">
      <f>Q73</f>
    </oc>
    <nc r="Q72"/>
  </rcc>
  <rcc rId="8218" sId="4">
    <oc r="R72">
      <f>R73</f>
    </oc>
    <nc r="R72"/>
  </rcc>
  <rcc rId="8219" sId="4">
    <oc r="S72">
      <f>S73</f>
    </oc>
    <nc r="S72"/>
  </rcc>
  <rcc rId="8220" sId="4">
    <oc r="T72">
      <f>T73</f>
    </oc>
    <nc r="T72"/>
  </rcc>
  <rcc rId="8221" sId="4">
    <oc r="U72">
      <f>U73</f>
    </oc>
    <nc r="U72"/>
  </rcc>
  <rcc rId="8222" sId="4">
    <oc r="V72">
      <f>V73</f>
    </oc>
    <nc r="V72"/>
  </rcc>
  <rcc rId="8223" sId="4">
    <oc r="W72">
      <f>W73</f>
    </oc>
    <nc r="W72"/>
  </rcc>
  <rcc rId="8224" sId="4">
    <oc r="X72">
      <f>X73</f>
    </oc>
    <nc r="X72"/>
  </rcc>
  <rcc rId="8225" sId="4">
    <oc r="Y72">
      <f>Y73</f>
    </oc>
    <nc r="Y72"/>
  </rcc>
  <rcc rId="8226" sId="4">
    <oc r="Z72">
      <f>Z73</f>
    </oc>
    <nc r="Z72"/>
  </rcc>
  <rcc rId="8227" sId="4">
    <oc r="AA72">
      <f>AA73</f>
    </oc>
    <nc r="AA72"/>
  </rcc>
  <rcc rId="8228" sId="4">
    <oc r="AB72">
      <f>AB73</f>
    </oc>
    <nc r="AB72"/>
  </rcc>
  <rcc rId="8229" sId="4">
    <oc r="AC72">
      <f>AC73</f>
    </oc>
    <nc r="AC72"/>
  </rcc>
  <rcc rId="8230" sId="4">
    <oc r="AD72">
      <f>AD73</f>
    </oc>
    <nc r="AD72"/>
  </rcc>
  <rcc rId="8231" sId="4">
    <oc r="AE72">
      <f>AE73</f>
    </oc>
    <nc r="AE72"/>
  </rcc>
  <rcc rId="8232" sId="4">
    <oc r="AF72">
      <f>AF73</f>
    </oc>
    <nc r="AF72"/>
  </rcc>
  <rcc rId="8233" sId="4">
    <oc r="AG72">
      <f>AG73</f>
    </oc>
    <nc r="AG72"/>
  </rcc>
  <rcc rId="8234" sId="4">
    <oc r="C73" t="inlineStr">
      <is>
        <t>бюджет города Когалыма</t>
      </is>
    </oc>
    <nc r="C73"/>
  </rcc>
  <rcc rId="8235" sId="4">
    <oc r="D73">
      <f>SUM(J73,L73,N73,P73,R73,T73,V73,X73,Z73,AB73,AD73,AF73)</f>
    </oc>
    <nc r="D73"/>
  </rcc>
  <rcc rId="8236" sId="4">
    <oc r="E73">
      <f>J73</f>
    </oc>
    <nc r="E73"/>
  </rcc>
  <rcc rId="8237" sId="4">
    <oc r="F73">
      <f>G73</f>
    </oc>
    <nc r="F73"/>
  </rcc>
  <rcc rId="8238" sId="4">
    <oc r="G73">
      <f>SUM(K73,M73,O73,Q73,S73,U73,W73,Y73,AA73,AC73,AE73,AG73)</f>
    </oc>
    <nc r="G73"/>
  </rcc>
  <rcc rId="8239" sId="4">
    <oc r="H73">
      <f>IFERROR(G73/D73*100,0)</f>
    </oc>
    <nc r="H73"/>
  </rcc>
  <rcc rId="8240" sId="4">
    <oc r="I73">
      <f>IFERROR(G73/E73*100,0)</f>
    </oc>
    <nc r="I73"/>
  </rcc>
  <rcc rId="8241" sId="4" numFmtId="4">
    <oc r="J73">
      <v>122.5</v>
    </oc>
    <nc r="J73"/>
  </rcc>
  <rcc rId="8242" sId="4" numFmtId="4">
    <oc r="K73">
      <v>122.5</v>
    </oc>
    <nc r="K73"/>
  </rcc>
  <rcc rId="8243" sId="4" numFmtId="4">
    <oc r="L73">
      <v>0</v>
    </oc>
    <nc r="L73"/>
  </rcc>
  <rcc rId="8244" sId="4" numFmtId="4">
    <oc r="M73">
      <v>0</v>
    </oc>
    <nc r="M73"/>
  </rcc>
  <rcc rId="8245" sId="4" numFmtId="4">
    <oc r="N73">
      <v>0</v>
    </oc>
    <nc r="N73"/>
  </rcc>
  <rcc rId="8246" sId="4" numFmtId="4">
    <oc r="O73">
      <v>0</v>
    </oc>
    <nc r="O73"/>
  </rcc>
  <rcc rId="8247" sId="4" numFmtId="4">
    <oc r="P73">
      <v>0</v>
    </oc>
    <nc r="P73"/>
  </rcc>
  <rcc rId="8248" sId="4" numFmtId="4">
    <oc r="Q73">
      <v>0</v>
    </oc>
    <nc r="Q73"/>
  </rcc>
  <rcc rId="8249" sId="4" numFmtId="4">
    <oc r="R73">
      <v>0</v>
    </oc>
    <nc r="R73"/>
  </rcc>
  <rcc rId="8250" sId="4" numFmtId="4">
    <oc r="S73">
      <v>0</v>
    </oc>
    <nc r="S73"/>
  </rcc>
  <rcc rId="8251" sId="4" numFmtId="4">
    <oc r="T73">
      <v>0</v>
    </oc>
    <nc r="T73"/>
  </rcc>
  <rcc rId="8252" sId="4" numFmtId="4">
    <oc r="U73">
      <v>0</v>
    </oc>
    <nc r="U73"/>
  </rcc>
  <rcc rId="8253" sId="4" numFmtId="4">
    <oc r="V73">
      <v>0</v>
    </oc>
    <nc r="V73"/>
  </rcc>
  <rcc rId="8254" sId="4" numFmtId="4">
    <oc r="W73">
      <v>0</v>
    </oc>
    <nc r="W73"/>
  </rcc>
  <rcc rId="8255" sId="4" numFmtId="4">
    <oc r="X73">
      <v>0</v>
    </oc>
    <nc r="X73"/>
  </rcc>
  <rcc rId="8256" sId="4" numFmtId="4">
    <oc r="Y73">
      <v>0</v>
    </oc>
    <nc r="Y73"/>
  </rcc>
  <rcc rId="8257" sId="4" numFmtId="4">
    <oc r="Z73">
      <v>0</v>
    </oc>
    <nc r="Z73"/>
  </rcc>
  <rcc rId="8258" sId="4" numFmtId="4">
    <oc r="AA73">
      <v>0</v>
    </oc>
    <nc r="AA73"/>
  </rcc>
  <rcc rId="8259" sId="4" numFmtId="4">
    <oc r="AB73">
      <v>0</v>
    </oc>
    <nc r="AB73"/>
  </rcc>
  <rcc rId="8260" sId="4" numFmtId="4">
    <oc r="AC73">
      <v>0</v>
    </oc>
    <nc r="AC73"/>
  </rcc>
  <rcc rId="8261" sId="4" numFmtId="4">
    <oc r="AD73">
      <v>0</v>
    </oc>
    <nc r="AD73"/>
  </rcc>
  <rcc rId="8262" sId="4" numFmtId="4">
    <oc r="AE73">
      <v>0</v>
    </oc>
    <nc r="AE73"/>
  </rcc>
  <rcc rId="8263" sId="4" numFmtId="4">
    <oc r="AF73">
      <v>0</v>
    </oc>
    <nc r="AF73"/>
  </rcc>
  <rcc rId="8264" sId="4" numFmtId="4">
    <oc r="AG73">
      <v>0</v>
    </oc>
    <nc r="AG73"/>
  </rcc>
  <rcc rId="8265" sId="4">
    <oc r="B74" t="inlineStr">
      <is>
        <t xml:space="preserve">1.3./1.3.1   «Укреплены материально-технические базы учреждений культуры города Когалыма» </t>
      </is>
    </oc>
    <nc r="B74"/>
  </rcc>
  <rcc rId="8266" sId="4">
    <oc r="C74" t="inlineStr">
      <is>
        <t>Всего</t>
      </is>
    </oc>
    <nc r="C74"/>
  </rcc>
  <rcc rId="8267" sId="4">
    <oc r="D74">
      <f>D76+D75</f>
    </oc>
    <nc r="D74"/>
  </rcc>
  <rcc rId="8268" sId="4">
    <oc r="E74">
      <f>E76+E75</f>
    </oc>
    <nc r="E74"/>
  </rcc>
  <rcc rId="8269" sId="4">
    <oc r="F74">
      <f>F76+F75</f>
    </oc>
    <nc r="F74"/>
  </rcc>
  <rcc rId="8270" sId="4">
    <oc r="G74">
      <f>G76+G75</f>
    </oc>
    <nc r="G74"/>
  </rcc>
  <rcc rId="8271" sId="4">
    <oc r="H74">
      <f>IFERROR(G74/D74*100,0)</f>
    </oc>
    <nc r="H74"/>
  </rcc>
  <rcc rId="8272" sId="4">
    <oc r="I74">
      <f>IFERROR(G74/E74*100,0)</f>
    </oc>
    <nc r="I74"/>
  </rcc>
  <rcc rId="8273" sId="4">
    <oc r="J74">
      <f>J76+J75</f>
    </oc>
    <nc r="J74"/>
  </rcc>
  <rcc rId="8274" sId="4">
    <oc r="K74">
      <f>K76+K75</f>
    </oc>
    <nc r="K74"/>
  </rcc>
  <rcc rId="8275" sId="4">
    <oc r="L74">
      <f>L76+L75</f>
    </oc>
    <nc r="L74"/>
  </rcc>
  <rcc rId="8276" sId="4">
    <oc r="M74">
      <f>M76+M75</f>
    </oc>
    <nc r="M74"/>
  </rcc>
  <rcc rId="8277" sId="4">
    <oc r="N74">
      <f>N76+N75</f>
    </oc>
    <nc r="N74"/>
  </rcc>
  <rcc rId="8278" sId="4">
    <oc r="O74">
      <f>O76+O75</f>
    </oc>
    <nc r="O74"/>
  </rcc>
  <rcc rId="8279" sId="4">
    <oc r="P74">
      <f>P76+P75</f>
    </oc>
    <nc r="P74"/>
  </rcc>
  <rcc rId="8280" sId="4">
    <oc r="Q74">
      <f>Q76+Q75</f>
    </oc>
    <nc r="Q74"/>
  </rcc>
  <rcc rId="8281" sId="4">
    <oc r="R74">
      <f>R76+R75</f>
    </oc>
    <nc r="R74"/>
  </rcc>
  <rcc rId="8282" sId="4">
    <oc r="S74">
      <f>S76+S75</f>
    </oc>
    <nc r="S74"/>
  </rcc>
  <rcc rId="8283" sId="4">
    <oc r="T74">
      <f>T76+T75</f>
    </oc>
    <nc r="T74"/>
  </rcc>
  <rcc rId="8284" sId="4">
    <oc r="U74">
      <f>U76+U75</f>
    </oc>
    <nc r="U74"/>
  </rcc>
  <rcc rId="8285" sId="4">
    <oc r="V74">
      <f>V76+V75</f>
    </oc>
    <nc r="V74"/>
  </rcc>
  <rcc rId="8286" sId="4">
    <oc r="W74">
      <f>W76+W75</f>
    </oc>
    <nc r="W74"/>
  </rcc>
  <rcc rId="8287" sId="4">
    <oc r="X74">
      <f>X76+X75</f>
    </oc>
    <nc r="X74"/>
  </rcc>
  <rcc rId="8288" sId="4">
    <oc r="Y74">
      <f>Y76+Y75</f>
    </oc>
    <nc r="Y74"/>
  </rcc>
  <rcc rId="8289" sId="4">
    <oc r="Z74">
      <f>Z76+Z75</f>
    </oc>
    <nc r="Z74"/>
  </rcc>
  <rcc rId="8290" sId="4">
    <oc r="AA74">
      <f>AA76+AA75</f>
    </oc>
    <nc r="AA74"/>
  </rcc>
  <rcc rId="8291" sId="4">
    <oc r="AB74">
      <f>AB76+AB75</f>
    </oc>
    <nc r="AB74"/>
  </rcc>
  <rcc rId="8292" sId="4">
    <oc r="AC74">
      <f>AC76+AC75</f>
    </oc>
    <nc r="AC74"/>
  </rcc>
  <rcc rId="8293" sId="4">
    <oc r="AD74">
      <f>AD76+AD75</f>
    </oc>
    <nc r="AD74"/>
  </rcc>
  <rcc rId="8294" sId="4">
    <oc r="AE74">
      <f>AE76+AE75</f>
    </oc>
    <nc r="AE74"/>
  </rcc>
  <rcc rId="8295" sId="4">
    <oc r="AF74">
      <f>AF76+AF75</f>
    </oc>
    <nc r="AF74"/>
  </rcc>
  <rcc rId="8296" sId="4">
    <oc r="AG74">
      <f>AG76+AG75</f>
    </oc>
    <nc r="AG74"/>
  </rcc>
  <rcc rId="8297" sId="4">
    <oc r="C75" t="inlineStr">
      <is>
        <t>бюджет автономного округа</t>
      </is>
    </oc>
    <nc r="C75"/>
  </rcc>
  <rcc rId="8298" sId="4">
    <oc r="D75">
      <f>SUM(J75,L75,N75,P75,R75,T75,V75,X75,Z75,AB75,AD75,AF75)</f>
    </oc>
    <nc r="D75"/>
  </rcc>
  <rcc rId="8299" sId="4">
    <oc r="E75">
      <f>J75+L75+N75</f>
    </oc>
    <nc r="E75"/>
  </rcc>
  <rcc rId="8300" sId="4">
    <oc r="F75">
      <f>G75</f>
    </oc>
    <nc r="F75"/>
  </rcc>
  <rcc rId="8301" sId="4">
    <oc r="G75">
      <f>SUM(K75,M75,O75,Q75,S75,U75,W75,Y75,AA75,AC75,AE75,AG75)</f>
    </oc>
    <nc r="G75"/>
  </rcc>
  <rcc rId="8302" sId="4">
    <oc r="H75">
      <f>IFERROR(G75/D75*100,0)</f>
    </oc>
    <nc r="H75"/>
  </rcc>
  <rcc rId="8303" sId="4">
    <oc r="I75">
      <f>IFERROR(G75/E75*100,0)</f>
    </oc>
    <nc r="I75"/>
  </rcc>
  <rcc rId="8304" sId="4" numFmtId="4">
    <oc r="J75">
      <v>0</v>
    </oc>
    <nc r="J75"/>
  </rcc>
  <rcc rId="8305" sId="4" numFmtId="4">
    <oc r="K75">
      <v>0</v>
    </oc>
    <nc r="K75"/>
  </rcc>
  <rcc rId="8306" sId="4" numFmtId="4">
    <oc r="L75">
      <v>0</v>
    </oc>
    <nc r="L75"/>
  </rcc>
  <rcc rId="8307" sId="4" numFmtId="4">
    <oc r="M75">
      <v>0</v>
    </oc>
    <nc r="M75"/>
  </rcc>
  <rcc rId="8308" sId="4" numFmtId="4">
    <oc r="N75">
      <v>0</v>
    </oc>
    <nc r="N75"/>
  </rcc>
  <rcc rId="8309" sId="4" numFmtId="4">
    <oc r="O75">
      <v>0</v>
    </oc>
    <nc r="O75"/>
  </rcc>
  <rcc rId="8310" sId="4" numFmtId="4">
    <oc r="P75">
      <v>664.5</v>
    </oc>
    <nc r="P75"/>
  </rcc>
  <rcc rId="8311" sId="4" numFmtId="4">
    <oc r="Q75">
      <v>664.5</v>
    </oc>
    <nc r="Q75"/>
  </rcc>
  <rcc rId="8312" sId="4" numFmtId="4">
    <oc r="R75">
      <v>538.79999999999995</v>
    </oc>
    <nc r="R75"/>
  </rcc>
  <rcc rId="8313" sId="4" numFmtId="4">
    <oc r="S75">
      <v>0</v>
    </oc>
    <nc r="S75"/>
  </rcc>
  <rcc rId="8314" sId="4" numFmtId="4">
    <oc r="T75">
      <v>0</v>
    </oc>
    <nc r="T75"/>
  </rcc>
  <rcc rId="8315" sId="4" numFmtId="4">
    <oc r="U75">
      <v>0</v>
    </oc>
    <nc r="U75"/>
  </rcc>
  <rcc rId="8316" sId="4" numFmtId="4">
    <oc r="V75">
      <v>0</v>
    </oc>
    <nc r="V75"/>
  </rcc>
  <rcc rId="8317" sId="4" numFmtId="4">
    <oc r="W75">
      <v>0</v>
    </oc>
    <nc r="W75"/>
  </rcc>
  <rcc rId="8318" sId="4" numFmtId="4">
    <oc r="X75">
      <v>0</v>
    </oc>
    <nc r="X75"/>
  </rcc>
  <rcc rId="8319" sId="4" numFmtId="4">
    <oc r="Y75">
      <v>0</v>
    </oc>
    <nc r="Y75"/>
  </rcc>
  <rcc rId="8320" sId="4" numFmtId="4">
    <oc r="Z75">
      <v>0</v>
    </oc>
    <nc r="Z75"/>
  </rcc>
  <rcc rId="8321" sId="4" numFmtId="4">
    <oc r="AA75">
      <v>0</v>
    </oc>
    <nc r="AA75"/>
  </rcc>
  <rcc rId="8322" sId="4" numFmtId="4">
    <oc r="AB75">
      <v>0</v>
    </oc>
    <nc r="AB75"/>
  </rcc>
  <rcc rId="8323" sId="4" numFmtId="4">
    <oc r="AC75">
      <v>0</v>
    </oc>
    <nc r="AC75"/>
  </rcc>
  <rcc rId="8324" sId="4" numFmtId="4">
    <oc r="AD75">
      <v>0</v>
    </oc>
    <nc r="AD75"/>
  </rcc>
  <rcc rId="8325" sId="4" numFmtId="4">
    <oc r="AE75">
      <v>0</v>
    </oc>
    <nc r="AE75"/>
  </rcc>
  <rcc rId="8326" sId="4" numFmtId="4">
    <oc r="AF75">
      <v>0</v>
    </oc>
    <nc r="AF75"/>
  </rcc>
  <rcc rId="8327" sId="4" numFmtId="4">
    <oc r="AG75">
      <v>0</v>
    </oc>
    <nc r="AG75"/>
  </rcc>
  <rcc rId="8328" sId="4" numFmtId="4">
    <oc r="AH75">
      <v>0</v>
    </oc>
    <nc r="AH75"/>
  </rcc>
  <rcc rId="8329" sId="4">
    <oc r="C76" t="inlineStr">
      <is>
        <t>бюджет города Когалыма</t>
      </is>
    </oc>
    <nc r="C76"/>
  </rcc>
  <rcc rId="8330" sId="4">
    <oc r="D76">
      <f>SUM(J76,L76,N76,P76,R76,T76,V76,X76,Z76,AB76,AD76,AF76)</f>
    </oc>
    <nc r="D76"/>
  </rcc>
  <rcc rId="8331" sId="4">
    <oc r="E76">
      <f>J76+L76+N76</f>
    </oc>
    <nc r="E76"/>
  </rcc>
  <rcc rId="8332" sId="4" numFmtId="4">
    <oc r="F76">
      <v>7926.84</v>
    </oc>
    <nc r="F76"/>
  </rcc>
  <rcc rId="8333" sId="4">
    <oc r="G76">
      <f>SUM(K76,M76,O76,Q76,S76,U76,W76,Y76,AA76,AC76,AE76,AG76)</f>
    </oc>
    <nc r="G76"/>
  </rcc>
  <rcc rId="8334" sId="4">
    <oc r="H76">
      <f>IFERROR(G76/D76*100,0)</f>
    </oc>
    <nc r="H76"/>
  </rcc>
  <rcc rId="8335" sId="4">
    <oc r="I76">
      <f>IFERROR(G76/E76*100,0)</f>
    </oc>
    <nc r="I76"/>
  </rcc>
  <rcc rId="8336" sId="4" numFmtId="4">
    <oc r="J76">
      <v>3313.4</v>
    </oc>
    <nc r="J76"/>
  </rcc>
  <rcc rId="8337" sId="4" numFmtId="4">
    <oc r="K76">
      <v>1115.028</v>
    </oc>
    <nc r="K76"/>
  </rcc>
  <rcc rId="8338" sId="4" numFmtId="4">
    <oc r="L76">
      <v>3192.625</v>
    </oc>
    <nc r="L76"/>
  </rcc>
  <rcc rId="8339" sId="4" numFmtId="4">
    <oc r="M76">
      <v>2472.8589999999999</v>
    </oc>
    <nc r="M76"/>
  </rcc>
  <rcc rId="8340" sId="4" numFmtId="4">
    <oc r="N76">
      <v>1420.81</v>
    </oc>
    <nc r="N76"/>
  </rcc>
  <rcc rId="8341" sId="4" numFmtId="4">
    <oc r="O76">
      <v>838.51</v>
    </oc>
    <nc r="O76"/>
  </rcc>
  <rcc rId="8342" sId="4" numFmtId="4">
    <oc r="P76">
      <v>7715.94</v>
    </oc>
    <nc r="P76"/>
  </rcc>
  <rcc rId="8343" sId="4" numFmtId="4">
    <oc r="Q76">
      <v>3038.9690000000001</v>
    </oc>
    <nc r="Q76"/>
  </rcc>
  <rcc rId="8344" sId="4" numFmtId="4">
    <oc r="R76">
      <v>1420</v>
    </oc>
    <nc r="R76"/>
  </rcc>
  <rcc rId="8345" sId="4" numFmtId="4">
    <oc r="S76">
      <v>0</v>
    </oc>
    <nc r="S76"/>
  </rcc>
  <rcc rId="8346" sId="4" numFmtId="4">
    <oc r="T76">
      <v>0</v>
    </oc>
    <nc r="T76"/>
  </rcc>
  <rcc rId="8347" sId="4" numFmtId="4">
    <oc r="U76">
      <v>0</v>
    </oc>
    <nc r="U76"/>
  </rcc>
  <rcc rId="8348" sId="4" numFmtId="4">
    <oc r="V76">
      <v>0</v>
    </oc>
    <nc r="V76"/>
  </rcc>
  <rcc rId="8349" sId="4" numFmtId="4">
    <oc r="W76">
      <v>0</v>
    </oc>
    <nc r="W76"/>
  </rcc>
  <rcc rId="8350" sId="4" numFmtId="4">
    <oc r="X76">
      <v>574.4</v>
    </oc>
    <nc r="X76"/>
  </rcc>
  <rcc rId="8351" sId="4" numFmtId="4">
    <oc r="Y76">
      <v>0</v>
    </oc>
    <nc r="Y76"/>
  </rcc>
  <rcc rId="8352" sId="4" numFmtId="4">
    <oc r="Z76">
      <v>27.524999999999999</v>
    </oc>
    <nc r="Z76"/>
  </rcc>
  <rcc rId="8353" sId="4" numFmtId="4">
    <oc r="AA76">
      <v>0</v>
    </oc>
    <nc r="AA76"/>
  </rcc>
  <rcc rId="8354" sId="4" numFmtId="4">
    <oc r="AB76">
      <v>148</v>
    </oc>
    <nc r="AB76"/>
  </rcc>
  <rcc rId="8355" sId="4" numFmtId="4">
    <oc r="AC76">
      <v>0</v>
    </oc>
    <nc r="AC76"/>
  </rcc>
  <rcc rId="8356" sId="4" numFmtId="4">
    <oc r="AD76">
      <v>0</v>
    </oc>
    <nc r="AD76"/>
  </rcc>
  <rcc rId="8357" sId="4" numFmtId="4">
    <oc r="AE76">
      <v>0</v>
    </oc>
    <nc r="AE76"/>
  </rcc>
  <rcc rId="8358" sId="4" numFmtId="4">
    <oc r="AF76">
      <v>128.69999999999999</v>
    </oc>
    <nc r="AF76"/>
  </rcc>
  <rcc rId="8359" sId="4" numFmtId="4">
    <oc r="AG76">
      <v>0</v>
    </oc>
    <nc r="AG76"/>
  </rcc>
  <rcc rId="8360"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8361" sId="4">
    <oc r="A77" t="inlineStr">
      <is>
        <t xml:space="preserve"> 1.2</t>
      </is>
    </oc>
    <nc r="A77"/>
  </rcc>
  <rcc rId="8362" sId="4">
    <oc r="B77" t="inlineStr">
      <is>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is>
    </oc>
    <nc r="B77"/>
  </rcc>
  <rcc rId="8363" sId="4">
    <oc r="C77" t="inlineStr">
      <is>
        <t>Всего</t>
      </is>
    </oc>
    <nc r="C77"/>
  </rcc>
  <rcc rId="8364" sId="4">
    <oc r="D77">
      <f>D79+D78</f>
    </oc>
    <nc r="D77"/>
  </rcc>
  <rcc rId="8365" sId="4">
    <oc r="E77">
      <f>E79+E78</f>
    </oc>
    <nc r="E77"/>
  </rcc>
  <rcc rId="8366" sId="4">
    <oc r="F77">
      <f>F79+F78</f>
    </oc>
    <nc r="F77"/>
  </rcc>
  <rcc rId="8367" sId="4">
    <oc r="G77">
      <f>G79+G78</f>
    </oc>
    <nc r="G77"/>
  </rcc>
  <rcc rId="8368" sId="4">
    <oc r="H77">
      <f>IFERROR(G77/D77*100,0)</f>
    </oc>
    <nc r="H77"/>
  </rcc>
  <rcc rId="8369" sId="4">
    <oc r="I77">
      <f>IFERROR(G77/E77*100,0)</f>
    </oc>
    <nc r="I77"/>
  </rcc>
  <rcc rId="8370" sId="4">
    <oc r="J77">
      <f>J79+J78</f>
    </oc>
    <nc r="J77"/>
  </rcc>
  <rcc rId="8371" sId="4">
    <oc r="K77">
      <f>K79+K78</f>
    </oc>
    <nc r="K77"/>
  </rcc>
  <rcc rId="8372" sId="4">
    <oc r="L77">
      <f>L79+L78</f>
    </oc>
    <nc r="L77"/>
  </rcc>
  <rcc rId="8373" sId="4">
    <oc r="M77">
      <f>M79+M78</f>
    </oc>
    <nc r="M77"/>
  </rcc>
  <rcc rId="8374" sId="4">
    <oc r="N77">
      <f>N79+N78</f>
    </oc>
    <nc r="N77"/>
  </rcc>
  <rcc rId="8375" sId="4">
    <oc r="O77">
      <f>O79+O78</f>
    </oc>
    <nc r="O77"/>
  </rcc>
  <rcc rId="8376" sId="4">
    <oc r="P77">
      <f>P79+P78</f>
    </oc>
    <nc r="P77"/>
  </rcc>
  <rcc rId="8377" sId="4">
    <oc r="Q77">
      <f>Q79+Q78</f>
    </oc>
    <nc r="Q77"/>
  </rcc>
  <rcc rId="8378" sId="4">
    <oc r="R77">
      <f>R79+R78</f>
    </oc>
    <nc r="R77"/>
  </rcc>
  <rcc rId="8379" sId="4">
    <oc r="S77">
      <f>S79+S78</f>
    </oc>
    <nc r="S77"/>
  </rcc>
  <rcc rId="8380" sId="4">
    <oc r="T77">
      <f>T79+T78</f>
    </oc>
    <nc r="T77"/>
  </rcc>
  <rcc rId="8381" sId="4">
    <oc r="U77">
      <f>U79+U78</f>
    </oc>
    <nc r="U77"/>
  </rcc>
  <rcc rId="8382" sId="4">
    <oc r="V77">
      <f>V79+V78</f>
    </oc>
    <nc r="V77"/>
  </rcc>
  <rcc rId="8383" sId="4">
    <oc r="W77">
      <f>W79+W78</f>
    </oc>
    <nc r="W77"/>
  </rcc>
  <rcc rId="8384" sId="4">
    <oc r="X77">
      <f>X79+X78</f>
    </oc>
    <nc r="X77"/>
  </rcc>
  <rcc rId="8385" sId="4">
    <oc r="Y77">
      <f>Y79+Y78</f>
    </oc>
    <nc r="Y77"/>
  </rcc>
  <rcc rId="8386" sId="4">
    <oc r="Z77">
      <f>Z79+Z78</f>
    </oc>
    <nc r="Z77"/>
  </rcc>
  <rcc rId="8387" sId="4">
    <oc r="AA77">
      <f>AA79+AA78</f>
    </oc>
    <nc r="AA77"/>
  </rcc>
  <rcc rId="8388" sId="4">
    <oc r="AB77">
      <f>AB79+AB78</f>
    </oc>
    <nc r="AB77"/>
  </rcc>
  <rcc rId="8389" sId="4">
    <oc r="AC77">
      <f>AC79+AC78</f>
    </oc>
    <nc r="AC77"/>
  </rcc>
  <rcc rId="8390" sId="4">
    <oc r="AD77">
      <f>AD79+AD78</f>
    </oc>
    <nc r="AD77"/>
  </rcc>
  <rcc rId="8391" sId="4">
    <oc r="AE77">
      <f>AE79+AE78</f>
    </oc>
    <nc r="AE77"/>
  </rcc>
  <rcc rId="8392" sId="4">
    <oc r="AF77">
      <f>AF79+AF78</f>
    </oc>
    <nc r="AF77"/>
  </rcc>
  <rcc rId="8393" sId="4">
    <oc r="AG77">
      <f>AG79+AG78</f>
    </oc>
    <nc r="AG77"/>
  </rcc>
  <rcc rId="8394" sId="4">
    <oc r="C78" t="inlineStr">
      <is>
        <t>бюджет города Когалыма</t>
      </is>
    </oc>
    <nc r="C78"/>
  </rcc>
  <rcc rId="8395" sId="4">
    <oc r="D78">
      <f>SUM(J78,L78,N78,P78,R78,T78,V78,X78,Z78,AB78,AD78,AF78)</f>
    </oc>
    <nc r="D78"/>
  </rcc>
  <rcc rId="8396" sId="4">
    <oc r="E78">
      <f>J78</f>
    </oc>
    <nc r="E78"/>
  </rcc>
  <rcc rId="8397" sId="4">
    <oc r="F78">
      <f>G78</f>
    </oc>
    <nc r="F78"/>
  </rcc>
  <rcc rId="8398" sId="4">
    <oc r="G78">
      <f>SUM(K78,M78,O78,Q78,S78,U78,W78,Y78,AA78,AC78,AE78,AG78)</f>
    </oc>
    <nc r="G78"/>
  </rcc>
  <rcc rId="8399" sId="4">
    <oc r="H78">
      <f>IFERROR(G78/D78*100,0)</f>
    </oc>
    <nc r="H78"/>
  </rcc>
  <rcc rId="8400" sId="4">
    <oc r="I78">
      <f>IFERROR(G78/E78*100,0)</f>
    </oc>
    <nc r="I78"/>
  </rcc>
  <rcc rId="8401" sId="4" numFmtId="4">
    <oc r="J78">
      <v>14071.286</v>
    </oc>
    <nc r="J78"/>
  </rcc>
  <rcc rId="8402" sId="4" numFmtId="4">
    <oc r="K78">
      <v>3101.25</v>
    </oc>
    <nc r="K78"/>
  </rcc>
  <rcc rId="8403" sId="4" numFmtId="4">
    <oc r="L78">
      <v>10998.183999999999</v>
    </oc>
    <nc r="L78"/>
  </rcc>
  <rcc rId="8404" sId="4" numFmtId="4">
    <oc r="M78">
      <v>15634.7</v>
    </oc>
    <nc r="M78"/>
  </rcc>
  <rcc rId="8405" sId="4" numFmtId="4">
    <oc r="N78">
      <v>12361.901</v>
    </oc>
    <nc r="N78"/>
  </rcc>
  <rcc rId="8406" sId="4" numFmtId="4">
    <oc r="O78">
      <v>9798.9</v>
    </oc>
    <nc r="O78"/>
  </rcc>
  <rcc rId="8407" sId="4" numFmtId="4">
    <oc r="P78">
      <v>20271.78</v>
    </oc>
    <nc r="P78"/>
  </rcc>
  <rcc rId="8408" sId="4" numFmtId="4">
    <oc r="Q78">
      <v>15437.18</v>
    </oc>
    <nc r="Q78"/>
  </rcc>
  <rcc rId="8409" sId="4" numFmtId="4">
    <oc r="R78">
      <v>26845.493999999999</v>
    </oc>
    <nc r="R78"/>
  </rcc>
  <rcc rId="8410" sId="4" numFmtId="4">
    <oc r="S78">
      <v>0</v>
    </oc>
    <nc r="S78"/>
  </rcc>
  <rcc rId="8411" sId="4" numFmtId="4">
    <oc r="T78">
      <v>27173.513999999999</v>
    </oc>
    <nc r="T78"/>
  </rcc>
  <rcc rId="8412" sId="4" numFmtId="4">
    <oc r="U78">
      <v>0</v>
    </oc>
    <nc r="U78"/>
  </rcc>
  <rcc rId="8413" sId="4" numFmtId="4">
    <oc r="V78">
      <v>12528.076999999999</v>
    </oc>
    <nc r="V78"/>
  </rcc>
  <rcc rId="8414" sId="4" numFmtId="4">
    <oc r="W78">
      <v>0</v>
    </oc>
    <nc r="W78"/>
  </rcc>
  <rcc rId="8415" sId="4" numFmtId="4">
    <oc r="X78">
      <v>8229.8359999999993</v>
    </oc>
    <nc r="X78"/>
  </rcc>
  <rcc rId="8416" sId="4" numFmtId="4">
    <oc r="Y78">
      <v>0</v>
    </oc>
    <nc r="Y78"/>
  </rcc>
  <rcc rId="8417" sId="4" numFmtId="4">
    <oc r="Z78">
      <v>7800.7790000000005</v>
    </oc>
    <nc r="Z78"/>
  </rcc>
  <rcc rId="8418" sId="4" numFmtId="4">
    <oc r="AA78">
      <v>0</v>
    </oc>
    <nc r="AA78"/>
  </rcc>
  <rcc rId="8419" sId="4" numFmtId="4">
    <oc r="AB78">
      <v>17600.501</v>
    </oc>
    <nc r="AB78"/>
  </rcc>
  <rcc rId="8420" sId="4" numFmtId="4">
    <oc r="AC78">
      <v>0</v>
    </oc>
    <nc r="AC78"/>
  </rcc>
  <rcc rId="8421" sId="4" numFmtId="4">
    <oc r="AD78">
      <v>10874.441999999999</v>
    </oc>
    <nc r="AD78"/>
  </rcc>
  <rcc rId="8422" sId="4" numFmtId="4">
    <oc r="AE78">
      <v>0</v>
    </oc>
    <nc r="AE78"/>
  </rcc>
  <rcc rId="8423" sId="4" numFmtId="4">
    <oc r="AF78">
      <v>15662.102000000001</v>
    </oc>
    <nc r="AF78"/>
  </rcc>
  <rcc rId="8424" sId="4" numFmtId="4">
    <oc r="AG78">
      <v>0</v>
    </oc>
    <nc r="AG78"/>
  </rcc>
  <rcc rId="8425" sId="4">
    <oc r="C79" t="inlineStr">
      <is>
        <t>внебюджетные источики</t>
      </is>
    </oc>
    <nc r="C79"/>
  </rcc>
  <rcc rId="8426" sId="4">
    <oc r="D79">
      <f>SUM(J79,L79,N79,P79,R79,T79,V79,X79,Z79,AB79,AD79,AF79)</f>
    </oc>
    <nc r="D79"/>
  </rcc>
  <rcc rId="8427" sId="4">
    <oc r="E79">
      <f>J79</f>
    </oc>
    <nc r="E79"/>
  </rcc>
  <rcc rId="8428" sId="4">
    <oc r="F79">
      <f>G79</f>
    </oc>
    <nc r="F79"/>
  </rcc>
  <rcc rId="8429" sId="4">
    <oc r="G79">
      <f>SUM(K79,M79,O79,Q79,S79,U79,W79,Y79,AA79,AC79,AE79,AG79)</f>
    </oc>
    <nc r="G79"/>
  </rcc>
  <rcc rId="8430" sId="4">
    <oc r="H79">
      <f>IFERROR(G79/D79*100,0)</f>
    </oc>
    <nc r="H79"/>
  </rcc>
  <rcc rId="8431" sId="4">
    <oc r="I79">
      <f>IFERROR(G79/E79*100,0)</f>
    </oc>
    <nc r="I79"/>
  </rcc>
  <rcc rId="8432" sId="4" numFmtId="4">
    <oc r="J79">
      <v>465.21</v>
    </oc>
    <nc r="J79"/>
  </rcc>
  <rcc rId="8433" sId="4" numFmtId="4">
    <oc r="K79">
      <v>125.55</v>
    </oc>
    <nc r="K79"/>
  </rcc>
  <rcc rId="8434" sId="4" numFmtId="4">
    <oc r="L79">
      <v>472.21</v>
    </oc>
    <nc r="L79"/>
  </rcc>
  <rcc rId="8435" sId="4" numFmtId="4">
    <oc r="M79">
      <v>368.76</v>
    </oc>
    <nc r="M79"/>
  </rcc>
  <rcc rId="8436" sId="4" numFmtId="4">
    <oc r="N79">
      <v>465.21</v>
    </oc>
    <nc r="N79"/>
  </rcc>
  <rcc rId="8437" sId="4" numFmtId="4">
    <oc r="O79">
      <v>468.45</v>
    </oc>
    <nc r="O79"/>
  </rcc>
  <rcc rId="8438" sId="4" numFmtId="4">
    <oc r="P79">
      <v>464.71</v>
    </oc>
    <nc r="P79"/>
  </rcc>
  <rcc rId="8439" sId="4" numFmtId="4">
    <oc r="Q79">
      <v>374.98</v>
    </oc>
    <nc r="Q79"/>
  </rcc>
  <rcc rId="8440" sId="4" numFmtId="4">
    <oc r="R79">
      <v>824.75099999999998</v>
    </oc>
    <nc r="R79"/>
  </rcc>
  <rcc rId="8441" sId="4" numFmtId="4">
    <oc r="S79">
      <v>0</v>
    </oc>
    <nc r="S79"/>
  </rcc>
  <rcc rId="8442" sId="4" numFmtId="4">
    <oc r="T79">
      <v>0</v>
    </oc>
    <nc r="T79"/>
  </rcc>
  <rcc rId="8443" sId="4" numFmtId="4">
    <oc r="U79">
      <v>0</v>
    </oc>
    <nc r="U79"/>
  </rcc>
  <rcc rId="8444" sId="4" numFmtId="4">
    <oc r="V79">
      <v>0</v>
    </oc>
    <nc r="V79"/>
  </rcc>
  <rcc rId="8445" sId="4" numFmtId="4">
    <oc r="W79">
      <v>0</v>
    </oc>
    <nc r="W79"/>
  </rcc>
  <rcc rId="8446" sId="4" numFmtId="4">
    <oc r="X79">
      <v>0</v>
    </oc>
    <nc r="X79"/>
  </rcc>
  <rcc rId="8447" sId="4" numFmtId="4">
    <oc r="Y79">
      <v>0</v>
    </oc>
    <nc r="Y79"/>
  </rcc>
  <rcc rId="8448" sId="4" numFmtId="4">
    <oc r="Z79">
      <v>463.21</v>
    </oc>
    <nc r="Z79"/>
  </rcc>
  <rcc rId="8449" sId="4" numFmtId="4">
    <oc r="AA79">
      <v>0</v>
    </oc>
    <nc r="AA79"/>
  </rcc>
  <rcc rId="8450" sId="4" numFmtId="4">
    <oc r="AB79">
      <v>463.21</v>
    </oc>
    <nc r="AB79"/>
  </rcc>
  <rcc rId="8451" sId="4" numFmtId="4">
    <oc r="AC79">
      <v>0</v>
    </oc>
    <nc r="AC79"/>
  </rcc>
  <rcc rId="8452" sId="4" numFmtId="4">
    <oc r="AD79">
      <v>157.24</v>
    </oc>
    <nc r="AD79"/>
  </rcc>
  <rcc rId="8453" sId="4" numFmtId="4">
    <oc r="AE79">
      <v>0</v>
    </oc>
    <nc r="AE79"/>
  </rcc>
  <rcc rId="8454" sId="4" numFmtId="4">
    <oc r="AF79">
      <v>168.22900000000001</v>
    </oc>
    <nc r="AF79"/>
  </rcc>
  <rcc rId="8455" sId="4" numFmtId="4">
    <oc r="AG79">
      <v>0</v>
    </oc>
    <nc r="AG79"/>
  </rcc>
  <rcc rId="8456" sId="4">
    <oc r="A80" t="inlineStr">
      <is>
        <t xml:space="preserve"> 1.3</t>
      </is>
    </oc>
    <nc r="A80"/>
  </rcc>
  <rcc rId="8457" sId="4">
    <oc r="B80" t="inlineStr">
      <is>
        <t xml:space="preserve">Комплекс процессный мероприятий «Развитие туризма» / Мероприятие (результат) «Осуществлено продвижение внутреннего и въездного туризма»  </t>
      </is>
    </oc>
    <nc r="B80"/>
  </rcc>
  <rcc rId="8458" sId="4">
    <oc r="C80" t="inlineStr">
      <is>
        <t>Всего</t>
      </is>
    </oc>
    <nc r="C80"/>
  </rcc>
  <rcc rId="8459" sId="4">
    <oc r="D80">
      <f>D81</f>
    </oc>
    <nc r="D80"/>
  </rcc>
  <rcc rId="8460" sId="4">
    <oc r="E80">
      <f>E81</f>
    </oc>
    <nc r="E80"/>
  </rcc>
  <rcc rId="8461" sId="4">
    <oc r="F80">
      <f>G80</f>
    </oc>
    <nc r="F80"/>
  </rcc>
  <rcc rId="8462" sId="4">
    <oc r="G80">
      <f>G81</f>
    </oc>
    <nc r="G80"/>
  </rcc>
  <rcc rId="8463" sId="4">
    <oc r="H80">
      <f>IFERROR(G80/D80*100,0)</f>
    </oc>
    <nc r="H80"/>
  </rcc>
  <rcc rId="8464" sId="4">
    <oc r="I80">
      <f>IFERROR(G80/E80*100,0)</f>
    </oc>
    <nc r="I80"/>
  </rcc>
  <rcc rId="8465" sId="4">
    <oc r="J80">
      <f>J81</f>
    </oc>
    <nc r="J80"/>
  </rcc>
  <rcc rId="8466" sId="4">
    <oc r="K80">
      <f>K81</f>
    </oc>
    <nc r="K80"/>
  </rcc>
  <rcc rId="8467" sId="4">
    <oc r="L80">
      <f>L81</f>
    </oc>
    <nc r="L80"/>
  </rcc>
  <rcc rId="8468" sId="4">
    <oc r="M80">
      <f>M81</f>
    </oc>
    <nc r="M80"/>
  </rcc>
  <rcc rId="8469" sId="4">
    <oc r="N80">
      <f>N81</f>
    </oc>
    <nc r="N80"/>
  </rcc>
  <rcc rId="8470" sId="4">
    <oc r="O80">
      <f>O81</f>
    </oc>
    <nc r="O80"/>
  </rcc>
  <rcc rId="8471" sId="4">
    <oc r="P80">
      <f>P81</f>
    </oc>
    <nc r="P80"/>
  </rcc>
  <rcc rId="8472" sId="4">
    <oc r="Q80">
      <f>Q81</f>
    </oc>
    <nc r="Q80"/>
  </rcc>
  <rcc rId="8473" sId="4">
    <oc r="R80">
      <f>R81</f>
    </oc>
    <nc r="R80"/>
  </rcc>
  <rcc rId="8474" sId="4">
    <oc r="S80">
      <f>S81</f>
    </oc>
    <nc r="S80"/>
  </rcc>
  <rcc rId="8475" sId="4">
    <oc r="T80">
      <f>T81</f>
    </oc>
    <nc r="T80"/>
  </rcc>
  <rcc rId="8476" sId="4">
    <oc r="U80">
      <f>U81</f>
    </oc>
    <nc r="U80"/>
  </rcc>
  <rcc rId="8477" sId="4">
    <oc r="V80">
      <f>V81</f>
    </oc>
    <nc r="V80"/>
  </rcc>
  <rcc rId="8478" sId="4">
    <oc r="W80">
      <f>W81</f>
    </oc>
    <nc r="W80"/>
  </rcc>
  <rcc rId="8479" sId="4">
    <oc r="X80">
      <f>X81</f>
    </oc>
    <nc r="X80"/>
  </rcc>
  <rcc rId="8480" sId="4">
    <oc r="Y80">
      <f>Y81</f>
    </oc>
    <nc r="Y80"/>
  </rcc>
  <rcc rId="8481" sId="4">
    <oc r="Z80">
      <f>Z81</f>
    </oc>
    <nc r="Z80"/>
  </rcc>
  <rcc rId="8482" sId="4">
    <oc r="AA80">
      <f>AA81</f>
    </oc>
    <nc r="AA80"/>
  </rcc>
  <rcc rId="8483" sId="4">
    <oc r="AB80">
      <f>AB81</f>
    </oc>
    <nc r="AB80"/>
  </rcc>
  <rcc rId="8484" sId="4">
    <oc r="AC80">
      <f>AC81</f>
    </oc>
    <nc r="AC80"/>
  </rcc>
  <rcc rId="8485" sId="4">
    <oc r="AD80">
      <f>AD81</f>
    </oc>
    <nc r="AD80"/>
  </rcc>
  <rcc rId="8486" sId="4">
    <oc r="AE80">
      <f>AE81</f>
    </oc>
    <nc r="AE80"/>
  </rcc>
  <rcc rId="8487" sId="4">
    <oc r="AF80">
      <f>AF81</f>
    </oc>
    <nc r="AF80"/>
  </rcc>
  <rcc rId="8488" sId="4">
    <oc r="AG80">
      <f>AG81</f>
    </oc>
    <nc r="AG80"/>
  </rcc>
  <rcc rId="8489"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8490" sId="4">
    <oc r="C81" t="inlineStr">
      <is>
        <t>бюджет города Когалыма</t>
      </is>
    </oc>
    <nc r="C81"/>
  </rcc>
  <rcc rId="8491" sId="4">
    <oc r="D81">
      <f>SUM(J81,L81,N81,P81,R81,T81,V81,X81,Z81,AB81,AD81,AF81)</f>
    </oc>
    <nc r="D81"/>
  </rcc>
  <rcc rId="8492" sId="4">
    <oc r="E81">
      <f>J81+L81+N81</f>
    </oc>
    <nc r="E81"/>
  </rcc>
  <rcc rId="8493" sId="4">
    <oc r="F81">
      <f>G81</f>
    </oc>
    <nc r="F81"/>
  </rcc>
  <rcc rId="8494" sId="4">
    <oc r="G81">
      <f>SUM(K81,M81,O81,Q81,S81,U81,W81,Y81,AA81,AC81,AE81,AG81)</f>
    </oc>
    <nc r="G81"/>
  </rcc>
  <rcc rId="8495" sId="4">
    <oc r="H81">
      <f>IFERROR(G81/D81*100,0)</f>
    </oc>
    <nc r="H81"/>
  </rcc>
  <rcc rId="8496" sId="4">
    <oc r="I81">
      <f>IFERROR(G81/E81*100,0)</f>
    </oc>
    <nc r="I81"/>
  </rcc>
  <rcc rId="8497" sId="4" numFmtId="4">
    <oc r="J81">
      <v>32.9</v>
    </oc>
    <nc r="J81"/>
  </rcc>
  <rcc rId="8498" sId="4" numFmtId="4">
    <oc r="K81">
      <v>13.587999999999999</v>
    </oc>
    <nc r="K81"/>
  </rcc>
  <rcc rId="8499" sId="4" numFmtId="4">
    <oc r="L81">
      <v>228.3</v>
    </oc>
    <nc r="L81"/>
  </rcc>
  <rcc rId="8500" sId="4" numFmtId="4">
    <oc r="M81">
      <v>126.679</v>
    </oc>
    <nc r="M81"/>
  </rcc>
  <rcc rId="8501" sId="4" numFmtId="4">
    <oc r="N81">
      <v>665.8</v>
    </oc>
    <nc r="N81"/>
  </rcc>
  <rcc rId="8502" sId="4" numFmtId="4">
    <oc r="O81">
      <v>309</v>
    </oc>
    <nc r="O81"/>
  </rcc>
  <rcc rId="8503" sId="4" numFmtId="4">
    <oc r="P81">
      <v>2928.6</v>
    </oc>
    <nc r="P81"/>
  </rcc>
  <rcc rId="8504" sId="4" numFmtId="4">
    <oc r="Q81">
      <v>1850.6320000000001</v>
    </oc>
    <nc r="Q81"/>
  </rcc>
  <rcc rId="8505" sId="4" numFmtId="4">
    <oc r="R81">
      <v>63.4</v>
    </oc>
    <nc r="R81"/>
  </rcc>
  <rcc rId="8506" sId="4" numFmtId="4">
    <oc r="S81">
      <v>0</v>
    </oc>
    <nc r="S81"/>
  </rcc>
  <rcc rId="8507" sId="4" numFmtId="4">
    <oc r="T81">
      <v>0</v>
    </oc>
    <nc r="T81"/>
  </rcc>
  <rcc rId="8508" sId="4" numFmtId="4">
    <oc r="U81">
      <v>0</v>
    </oc>
    <nc r="U81"/>
  </rcc>
  <rcc rId="8509" sId="4" numFmtId="4">
    <oc r="V81">
      <v>0</v>
    </oc>
    <nc r="V81"/>
  </rcc>
  <rcc rId="8510" sId="4" numFmtId="4">
    <oc r="W81">
      <v>0</v>
    </oc>
    <nc r="W81"/>
  </rcc>
  <rcc rId="8511" sId="4" numFmtId="4">
    <oc r="X81">
      <v>63.4</v>
    </oc>
    <nc r="X81"/>
  </rcc>
  <rcc rId="8512" sId="4" numFmtId="4">
    <oc r="Y81">
      <v>0</v>
    </oc>
    <nc r="Y81"/>
  </rcc>
  <rcc rId="8513" sId="4" numFmtId="4">
    <oc r="Z81">
      <v>0</v>
    </oc>
    <nc r="Z81"/>
  </rcc>
  <rcc rId="8514" sId="4" numFmtId="4">
    <oc r="AA81">
      <v>0</v>
    </oc>
    <nc r="AA81"/>
  </rcc>
  <rcc rId="8515" sId="4" numFmtId="4">
    <oc r="AB81">
      <v>23.7</v>
    </oc>
    <nc r="AB81"/>
  </rcc>
  <rcc rId="8516" sId="4" numFmtId="4">
    <oc r="AC81">
      <v>0</v>
    </oc>
    <nc r="AC81"/>
  </rcc>
  <rcc rId="8517" sId="4" numFmtId="4">
    <oc r="AD81">
      <v>8.1999999999999993</v>
    </oc>
    <nc r="AD81"/>
  </rcc>
  <rcc rId="8518" sId="4" numFmtId="4">
    <oc r="AE81">
      <v>0</v>
    </oc>
    <nc r="AE81"/>
  </rcc>
  <rcc rId="8519" sId="4" numFmtId="4">
    <oc r="AF81">
      <v>0</v>
    </oc>
    <nc r="AF81"/>
  </rcc>
  <rcc rId="8520" sId="4" numFmtId="4">
    <oc r="AG81">
      <v>0</v>
    </oc>
    <nc r="AG81"/>
  </rcc>
  <rcc rId="8521" sId="4">
    <oc r="A82" t="inlineStr">
      <is>
        <t xml:space="preserve"> 1.4</t>
      </is>
    </oc>
    <nc r="A82"/>
  </rcc>
  <rcc rId="8522" sId="4">
    <oc r="B82" t="inlineStr">
      <is>
        <t>Комплекс процессных мероприятий «Создание условий для сохранения культурного и
исторического наследия и развития архивного дела» всего, в том числе</t>
      </is>
    </oc>
    <nc r="B82"/>
  </rcc>
  <rcc rId="8523" sId="4">
    <oc r="C82" t="inlineStr">
      <is>
        <t>Всего</t>
      </is>
    </oc>
    <nc r="C82"/>
  </rcc>
  <rcc rId="8524" sId="4">
    <oc r="D82">
      <f>D84+D85+D83</f>
    </oc>
    <nc r="D82"/>
  </rcc>
  <rcc rId="8525" sId="4">
    <oc r="E82">
      <f>E84+E85+E83</f>
    </oc>
    <nc r="E82"/>
  </rcc>
  <rcc rId="8526" sId="4">
    <oc r="F82">
      <f>F84+F85+F83</f>
    </oc>
    <nc r="F82"/>
  </rcc>
  <rcc rId="8527" sId="4">
    <oc r="G82">
      <f>G84+G85+G83</f>
    </oc>
    <nc r="G82"/>
  </rcc>
  <rcc rId="8528" sId="4">
    <oc r="H82">
      <f>IFERROR(G82/D82*100,0)</f>
    </oc>
    <nc r="H82"/>
  </rcc>
  <rcc rId="8529" sId="4">
    <oc r="I82">
      <f>IFERROR(G82/E82*100,0)</f>
    </oc>
    <nc r="I82"/>
  </rcc>
  <rcc rId="8530" sId="4">
    <oc r="J82">
      <f>J84+J85+J83</f>
    </oc>
    <nc r="J82"/>
  </rcc>
  <rcc rId="8531" sId="4">
    <oc r="K82">
      <f>K84+K85+K83</f>
    </oc>
    <nc r="K82"/>
  </rcc>
  <rcc rId="8532" sId="4">
    <oc r="L82">
      <f>L84+L85+L83</f>
    </oc>
    <nc r="L82"/>
  </rcc>
  <rcc rId="8533" sId="4">
    <oc r="M82">
      <f>M84+M85+M83</f>
    </oc>
    <nc r="M82"/>
  </rcc>
  <rcc rId="8534" sId="4">
    <oc r="N82">
      <f>N84+N85+N83</f>
    </oc>
    <nc r="N82"/>
  </rcc>
  <rcc rId="8535" sId="4">
    <oc r="O82">
      <f>O84+O85+O83</f>
    </oc>
    <nc r="O82"/>
  </rcc>
  <rcc rId="8536" sId="4">
    <oc r="P82">
      <f>P84+P85+P83</f>
    </oc>
    <nc r="P82"/>
  </rcc>
  <rcc rId="8537" sId="4">
    <oc r="Q82">
      <f>Q84+Q85+Q83</f>
    </oc>
    <nc r="Q82"/>
  </rcc>
  <rcc rId="8538" sId="4">
    <oc r="R82">
      <f>R84+R85+R83</f>
    </oc>
    <nc r="R82"/>
  </rcc>
  <rcc rId="8539" sId="4">
    <oc r="S82">
      <f>S84+S85+S83</f>
    </oc>
    <nc r="S82"/>
  </rcc>
  <rcc rId="8540" sId="4">
    <oc r="T82">
      <f>T84+T85+T83</f>
    </oc>
    <nc r="T82"/>
  </rcc>
  <rcc rId="8541" sId="4">
    <oc r="U82">
      <f>U84+U85+U83</f>
    </oc>
    <nc r="U82"/>
  </rcc>
  <rcc rId="8542" sId="4">
    <oc r="V82">
      <f>V84+V85+V83</f>
    </oc>
    <nc r="V82"/>
  </rcc>
  <rcc rId="8543" sId="4">
    <oc r="W82">
      <f>W84+W85+W83</f>
    </oc>
    <nc r="W82"/>
  </rcc>
  <rcc rId="8544" sId="4">
    <oc r="X82">
      <f>X84+X85+X83</f>
    </oc>
    <nc r="X82"/>
  </rcc>
  <rcc rId="8545" sId="4">
    <oc r="Y82">
      <f>Y84+Y85+Y83</f>
    </oc>
    <nc r="Y82"/>
  </rcc>
  <rcc rId="8546" sId="4">
    <oc r="Z82">
      <f>Z84+Z85+Z83</f>
    </oc>
    <nc r="Z82"/>
  </rcc>
  <rcc rId="8547" sId="4">
    <oc r="AA82">
      <f>AA84+AA85+AA83</f>
    </oc>
    <nc r="AA82"/>
  </rcc>
  <rcc rId="8548" sId="4">
    <oc r="AB82">
      <f>AB84+AB85+AB83</f>
    </oc>
    <nc r="AB82"/>
  </rcc>
  <rcc rId="8549" sId="4">
    <oc r="AC82">
      <f>AC84+AC85+AC83</f>
    </oc>
    <nc r="AC82"/>
  </rcc>
  <rcc rId="8550" sId="4">
    <oc r="AD82">
      <f>AD84+AD85+AD83</f>
    </oc>
    <nc r="AD82"/>
  </rcc>
  <rcc rId="8551" sId="4">
    <oc r="AE82">
      <f>AE84+AE85+AE83</f>
    </oc>
    <nc r="AE82"/>
  </rcc>
  <rcc rId="8552" sId="4">
    <oc r="AF82">
      <f>AF84+AF85+AF83</f>
    </oc>
    <nc r="AF82"/>
  </rcc>
  <rcc rId="8553" sId="4">
    <oc r="AG82">
      <f>AG84+AG85+AG83</f>
    </oc>
    <nc r="AG82"/>
  </rcc>
  <rcc rId="8554" sId="4">
    <oc r="C83" t="inlineStr">
      <is>
        <t>федеральный бюджет</t>
      </is>
    </oc>
    <nc r="C83"/>
  </rcc>
  <rcc rId="8555" sId="4">
    <oc r="D83">
      <f>SUM(J83,L83,N83,P83,R83,T83,V83,X83,Z83,AB83,AD83,AF83)</f>
    </oc>
    <nc r="D83"/>
  </rcc>
  <rcc rId="8556" sId="4">
    <oc r="E83">
      <f>J83</f>
    </oc>
    <nc r="E83"/>
  </rcc>
  <rcc rId="8557" sId="4">
    <oc r="F83">
      <f>G83</f>
    </oc>
    <nc r="F83"/>
  </rcc>
  <rcc rId="8558" sId="4">
    <oc r="G83">
      <f>SUM(K83,M83,O83,Q83,S83,U83,W83,Y83,AA83,AC83,AE83,AG83)</f>
    </oc>
    <nc r="G83"/>
  </rcc>
  <rcc rId="8559" sId="4">
    <oc r="H83">
      <f>IFERROR(G83/D83*100,0)</f>
    </oc>
    <nc r="H83"/>
  </rcc>
  <rcc rId="8560" sId="4">
    <oc r="I83">
      <f>IFERROR(G83/E83*100,0)</f>
    </oc>
    <nc r="I83"/>
  </rcc>
  <rcc rId="8561" sId="4">
    <oc r="J83">
      <f>J87</f>
    </oc>
    <nc r="J83"/>
  </rcc>
  <rcc rId="8562" sId="4">
    <oc r="K83">
      <f>K87</f>
    </oc>
    <nc r="K83"/>
  </rcc>
  <rcc rId="8563" sId="4">
    <oc r="L83">
      <f>L87</f>
    </oc>
    <nc r="L83"/>
  </rcc>
  <rcc rId="8564" sId="4">
    <oc r="M83">
      <f>M87</f>
    </oc>
    <nc r="M83"/>
  </rcc>
  <rcc rId="8565" sId="4">
    <oc r="N83">
      <f>N87</f>
    </oc>
    <nc r="N83"/>
  </rcc>
  <rcc rId="8566" sId="4">
    <oc r="O83">
      <f>O87</f>
    </oc>
    <nc r="O83"/>
  </rcc>
  <rcc rId="8567" sId="4">
    <oc r="P83">
      <f>P87</f>
    </oc>
    <nc r="P83"/>
  </rcc>
  <rcc rId="8568" sId="4">
    <oc r="Q83">
      <f>Q87</f>
    </oc>
    <nc r="Q83"/>
  </rcc>
  <rcc rId="8569" sId="4">
    <oc r="R83">
      <f>R87</f>
    </oc>
    <nc r="R83"/>
  </rcc>
  <rcc rId="8570" sId="4">
    <oc r="S83">
      <f>S87</f>
    </oc>
    <nc r="S83"/>
  </rcc>
  <rcc rId="8571" sId="4">
    <oc r="T83">
      <f>T87</f>
    </oc>
    <nc r="T83"/>
  </rcc>
  <rcc rId="8572" sId="4">
    <oc r="U83">
      <f>U87</f>
    </oc>
    <nc r="U83"/>
  </rcc>
  <rcc rId="8573" sId="4">
    <oc r="V83">
      <f>V87</f>
    </oc>
    <nc r="V83"/>
  </rcc>
  <rcc rId="8574" sId="4">
    <oc r="W83">
      <f>W87</f>
    </oc>
    <nc r="W83"/>
  </rcc>
  <rcc rId="8575" sId="4">
    <oc r="X83">
      <f>X87</f>
    </oc>
    <nc r="X83"/>
  </rcc>
  <rcc rId="8576" sId="4">
    <oc r="Y83">
      <f>Y87</f>
    </oc>
    <nc r="Y83"/>
  </rcc>
  <rcc rId="8577" sId="4">
    <oc r="Z83">
      <f>Z87</f>
    </oc>
    <nc r="Z83"/>
  </rcc>
  <rcc rId="8578" sId="4">
    <oc r="AA83">
      <f>AA87</f>
    </oc>
    <nc r="AA83"/>
  </rcc>
  <rcc rId="8579" sId="4">
    <oc r="AB83">
      <f>AB87</f>
    </oc>
    <nc r="AB83"/>
  </rcc>
  <rcc rId="8580" sId="4">
    <oc r="AC83">
      <f>AC87</f>
    </oc>
    <nc r="AC83"/>
  </rcc>
  <rcc rId="8581" sId="4">
    <oc r="AD83">
      <f>AD87</f>
    </oc>
    <nc r="AD83"/>
  </rcc>
  <rcc rId="8582" sId="4">
    <oc r="AE83">
      <f>AE87</f>
    </oc>
    <nc r="AE83"/>
  </rcc>
  <rcc rId="8583" sId="4">
    <oc r="AF83">
      <f>AF87</f>
    </oc>
    <nc r="AF83"/>
  </rcc>
  <rcc rId="8584" sId="4">
    <oc r="AG83">
      <f>AG87</f>
    </oc>
    <nc r="AG83"/>
  </rcc>
  <rcc rId="8585" sId="4">
    <oc r="C84" t="inlineStr">
      <is>
        <t>бюджет автономного округа</t>
      </is>
    </oc>
    <nc r="C84"/>
  </rcc>
  <rcc rId="8586" sId="4">
    <oc r="D84">
      <f>SUM(J84,L84,N84,P84,R84,T84,V84,X84,Z84,AB84,AD84,AF84)</f>
    </oc>
    <nc r="D84"/>
  </rcc>
  <rcc rId="8587" sId="4">
    <oc r="E84">
      <f>J84</f>
    </oc>
    <nc r="E84"/>
  </rcc>
  <rcc rId="8588" sId="4">
    <oc r="F84">
      <f>G84</f>
    </oc>
    <nc r="F84"/>
  </rcc>
  <rcc rId="8589" sId="4">
    <oc r="G84">
      <f>SUM(K84,M84,O84,Q84,S84,U84,W84,Y84,AA84,AC84,AE84,AG84)</f>
    </oc>
    <nc r="G84"/>
  </rcc>
  <rcc rId="8590" sId="4">
    <oc r="H84">
      <f>IFERROR(G84/D84*100,0)</f>
    </oc>
    <nc r="H84"/>
  </rcc>
  <rcc rId="8591" sId="4">
    <oc r="I84">
      <f>IFERROR(G84/E84*100,0)</f>
    </oc>
    <nc r="I84"/>
  </rcc>
  <rcc rId="8592" sId="4">
    <oc r="J84">
      <f>J92</f>
    </oc>
    <nc r="J84"/>
  </rcc>
  <rcc rId="8593" sId="4">
    <oc r="K84">
      <f>K92</f>
    </oc>
    <nc r="K84"/>
  </rcc>
  <rcc rId="8594" sId="4">
    <oc r="L84">
      <f>L92</f>
    </oc>
    <nc r="L84"/>
  </rcc>
  <rcc rId="8595" sId="4">
    <oc r="M84">
      <f>M92</f>
    </oc>
    <nc r="M84"/>
  </rcc>
  <rcc rId="8596" sId="4">
    <oc r="N84">
      <f>N92</f>
    </oc>
    <nc r="N84"/>
  </rcc>
  <rcc rId="8597" sId="4">
    <oc r="O84">
      <f>O92</f>
    </oc>
    <nc r="O84"/>
  </rcc>
  <rcc rId="8598" sId="4">
    <oc r="P84">
      <f>P92</f>
    </oc>
    <nc r="P84"/>
  </rcc>
  <rcc rId="8599" sId="4">
    <oc r="Q84">
      <f>Q92</f>
    </oc>
    <nc r="Q84"/>
  </rcc>
  <rcc rId="8600" sId="4">
    <oc r="R84">
      <f>R92</f>
    </oc>
    <nc r="R84"/>
  </rcc>
  <rcc rId="8601" sId="4">
    <oc r="S84">
      <f>S92</f>
    </oc>
    <nc r="S84"/>
  </rcc>
  <rcc rId="8602" sId="4">
    <oc r="T84">
      <f>T92</f>
    </oc>
    <nc r="T84"/>
  </rcc>
  <rcc rId="8603" sId="4">
    <oc r="U84">
      <f>U92</f>
    </oc>
    <nc r="U84"/>
  </rcc>
  <rcc rId="8604" sId="4">
    <oc r="V84">
      <f>V92</f>
    </oc>
    <nc r="V84"/>
  </rcc>
  <rcc rId="8605" sId="4">
    <oc r="W84">
      <f>W92</f>
    </oc>
    <nc r="W84"/>
  </rcc>
  <rcc rId="8606" sId="4">
    <oc r="X84">
      <f>X92</f>
    </oc>
    <nc r="X84"/>
  </rcc>
  <rcc rId="8607" sId="4">
    <oc r="Y84">
      <f>Y92</f>
    </oc>
    <nc r="Y84"/>
  </rcc>
  <rcc rId="8608" sId="4">
    <oc r="Z84">
      <f>Z92</f>
    </oc>
    <nc r="Z84"/>
  </rcc>
  <rcc rId="8609" sId="4">
    <oc r="AA84">
      <f>AA92</f>
    </oc>
    <nc r="AA84"/>
  </rcc>
  <rcc rId="8610" sId="4">
    <oc r="AB84">
      <f>AB92</f>
    </oc>
    <nc r="AB84"/>
  </rcc>
  <rcc rId="8611" sId="4">
    <oc r="AC84">
      <f>AC92</f>
    </oc>
    <nc r="AC84"/>
  </rcc>
  <rcc rId="8612" sId="4">
    <oc r="AD84">
      <f>AD92</f>
    </oc>
    <nc r="AD84"/>
  </rcc>
  <rcc rId="8613" sId="4">
    <oc r="AE84">
      <f>AE92</f>
    </oc>
    <nc r="AE84"/>
  </rcc>
  <rcc rId="8614" sId="4">
    <oc r="AF84">
      <f>AF92</f>
    </oc>
    <nc r="AF84"/>
  </rcc>
  <rcc rId="8615" sId="4">
    <oc r="AG84">
      <f>AG92</f>
    </oc>
    <nc r="AG84"/>
  </rcc>
  <rcc rId="8616" sId="4">
    <oc r="C85" t="inlineStr">
      <is>
        <t>бюджет города Когалыма</t>
      </is>
    </oc>
    <nc r="C85"/>
  </rcc>
  <rcc rId="8617" sId="4">
    <oc r="D85">
      <f>SUM(J85,L85,N85,P85,R85,T85,V85,X85,Z85,AB85,AD85,AF85)</f>
    </oc>
    <nc r="D85"/>
  </rcc>
  <rcc rId="8618" sId="4">
    <oc r="E85">
      <f>J85</f>
    </oc>
    <nc r="E85"/>
  </rcc>
  <rcc rId="8619" sId="4">
    <oc r="F85">
      <f>G85</f>
    </oc>
    <nc r="F85"/>
  </rcc>
  <rcc rId="8620" sId="4">
    <oc r="G85">
      <f>SUM(K85,M85,O85,Q85,S85,U85,W85,Y85,AA85,AC85,AE85,AG85)</f>
    </oc>
    <nc r="G85"/>
  </rcc>
  <rcc rId="8621" sId="4">
    <oc r="H85">
      <f>IFERROR(G85/D85*100,0)</f>
    </oc>
    <nc r="H85"/>
  </rcc>
  <rcc rId="8622" sId="4">
    <oc r="I85">
      <f>IFERROR(G85/E85*100,0)</f>
    </oc>
    <nc r="I85"/>
  </rcc>
  <rcc rId="8623" sId="4">
    <oc r="J85">
      <f>J89</f>
    </oc>
    <nc r="J85"/>
  </rcc>
  <rcc rId="8624" sId="4">
    <oc r="K85">
      <f>K89</f>
    </oc>
    <nc r="K85"/>
  </rcc>
  <rcc rId="8625" sId="4">
    <oc r="L85">
      <f>L89</f>
    </oc>
    <nc r="L85"/>
  </rcc>
  <rcc rId="8626" sId="4">
    <oc r="M85">
      <f>M89</f>
    </oc>
    <nc r="M85"/>
  </rcc>
  <rcc rId="8627" sId="4">
    <oc r="N85">
      <f>N89</f>
    </oc>
    <nc r="N85"/>
  </rcc>
  <rcc rId="8628" sId="4">
    <oc r="O85">
      <f>O89</f>
    </oc>
    <nc r="O85"/>
  </rcc>
  <rcc rId="8629" sId="4">
    <oc r="P85">
      <f>P89</f>
    </oc>
    <nc r="P85"/>
  </rcc>
  <rcc rId="8630" sId="4">
    <oc r="Q85">
      <f>Q89</f>
    </oc>
    <nc r="Q85"/>
  </rcc>
  <rcc rId="8631" sId="4">
    <oc r="R85">
      <f>R89</f>
    </oc>
    <nc r="R85"/>
  </rcc>
  <rcc rId="8632" sId="4">
    <oc r="S85">
      <f>S89</f>
    </oc>
    <nc r="S85"/>
  </rcc>
  <rcc rId="8633" sId="4">
    <oc r="T85">
      <f>T89</f>
    </oc>
    <nc r="T85"/>
  </rcc>
  <rcc rId="8634" sId="4">
    <oc r="U85">
      <f>U89</f>
    </oc>
    <nc r="U85"/>
  </rcc>
  <rcc rId="8635" sId="4">
    <oc r="V85">
      <f>V89</f>
    </oc>
    <nc r="V85"/>
  </rcc>
  <rcc rId="8636" sId="4">
    <oc r="W85">
      <f>W89</f>
    </oc>
    <nc r="W85"/>
  </rcc>
  <rcc rId="8637" sId="4">
    <oc r="X85">
      <f>X89</f>
    </oc>
    <nc r="X85"/>
  </rcc>
  <rcc rId="8638" sId="4">
    <oc r="Y85">
      <f>Y89</f>
    </oc>
    <nc r="Y85"/>
  </rcc>
  <rcc rId="8639" sId="4">
    <oc r="Z85">
      <f>Z89</f>
    </oc>
    <nc r="Z85"/>
  </rcc>
  <rcc rId="8640" sId="4">
    <oc r="AA85">
      <f>AA89</f>
    </oc>
    <nc r="AA85"/>
  </rcc>
  <rcc rId="8641" sId="4">
    <oc r="AB85">
      <f>AB89</f>
    </oc>
    <nc r="AB85"/>
  </rcc>
  <rcc rId="8642" sId="4">
    <oc r="AC85">
      <f>AC89</f>
    </oc>
    <nc r="AC85"/>
  </rcc>
  <rcc rId="8643" sId="4">
    <oc r="AD85">
      <f>AD89</f>
    </oc>
    <nc r="AD85"/>
  </rcc>
  <rcc rId="8644" sId="4">
    <oc r="AE85">
      <f>AE89</f>
    </oc>
    <nc r="AE85"/>
  </rcc>
  <rcc rId="8645" sId="4">
    <oc r="AF85">
      <f>AF89</f>
    </oc>
    <nc r="AF85"/>
  </rcc>
  <rcc rId="8646" sId="4">
    <oc r="AG85">
      <f>AG89</f>
    </oc>
    <nc r="AG85"/>
  </rcc>
  <rcc rId="8647" sId="4">
    <oc r="B86" t="inlineStr">
      <is>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is>
    </oc>
    <nc r="B86"/>
  </rcc>
  <rcc rId="8648" sId="4">
    <oc r="C86" t="inlineStr">
      <is>
        <t>Всего</t>
      </is>
    </oc>
    <nc r="C86"/>
  </rcc>
  <rcc rId="8649" sId="4">
    <oc r="D86">
      <f>D88+D89+D87</f>
    </oc>
    <nc r="D86"/>
  </rcc>
  <rcc rId="8650" sId="4">
    <oc r="E86">
      <f>E88+E89+E87</f>
    </oc>
    <nc r="E86"/>
  </rcc>
  <rcc rId="8651" sId="4">
    <oc r="F86">
      <f>F88+F89+F87</f>
    </oc>
    <nc r="F86"/>
  </rcc>
  <rcc rId="8652" sId="4">
    <oc r="G86">
      <f>G88+G89+G87</f>
    </oc>
    <nc r="G86"/>
  </rcc>
  <rcc rId="8653" sId="4">
    <oc r="H86">
      <f>IFERROR(G86/D86*100,0)</f>
    </oc>
    <nc r="H86"/>
  </rcc>
  <rcc rId="8654" sId="4">
    <oc r="I86">
      <f>IFERROR(G86/E86*100,0)</f>
    </oc>
    <nc r="I86"/>
  </rcc>
  <rcc rId="8655" sId="4">
    <oc r="J86">
      <f>J88+J89+J87</f>
    </oc>
    <nc r="J86"/>
  </rcc>
  <rcc rId="8656" sId="4">
    <oc r="K86">
      <f>K88+K89+K87</f>
    </oc>
    <nc r="K86"/>
  </rcc>
  <rcc rId="8657" sId="4">
    <oc r="L86">
      <f>L88+L89+L87</f>
    </oc>
    <nc r="L86"/>
  </rcc>
  <rcc rId="8658" sId="4">
    <oc r="M86">
      <f>M88+M89+M87</f>
    </oc>
    <nc r="M86"/>
  </rcc>
  <rcc rId="8659" sId="4">
    <oc r="N86">
      <f>N88+N89+N87</f>
    </oc>
    <nc r="N86"/>
  </rcc>
  <rcc rId="8660" sId="4">
    <oc r="O86">
      <f>O88+O89+O87</f>
    </oc>
    <nc r="O86"/>
  </rcc>
  <rcc rId="8661" sId="4">
    <oc r="P86">
      <f>P88+P89+P87</f>
    </oc>
    <nc r="P86"/>
  </rcc>
  <rcc rId="8662" sId="4">
    <oc r="Q86">
      <f>Q88+Q89+Q87</f>
    </oc>
    <nc r="Q86"/>
  </rcc>
  <rcc rId="8663" sId="4">
    <oc r="R86">
      <f>R88+R89+R87</f>
    </oc>
    <nc r="R86"/>
  </rcc>
  <rcc rId="8664" sId="4">
    <oc r="S86">
      <f>S88+S89+S87</f>
    </oc>
    <nc r="S86"/>
  </rcc>
  <rcc rId="8665" sId="4">
    <oc r="T86">
      <f>T88+T89+T87</f>
    </oc>
    <nc r="T86"/>
  </rcc>
  <rcc rId="8666" sId="4">
    <oc r="U86">
      <f>U88+U89+U87</f>
    </oc>
    <nc r="U86"/>
  </rcc>
  <rcc rId="8667" sId="4">
    <oc r="V86">
      <f>V88+V89+V87</f>
    </oc>
    <nc r="V86"/>
  </rcc>
  <rcc rId="8668" sId="4">
    <oc r="W86">
      <f>W88+W89+W87</f>
    </oc>
    <nc r="W86"/>
  </rcc>
  <rcc rId="8669" sId="4">
    <oc r="X86">
      <f>X88+X89+X87</f>
    </oc>
    <nc r="X86"/>
  </rcc>
  <rcc rId="8670" sId="4">
    <oc r="Y86">
      <f>Y88+Y89+Y87</f>
    </oc>
    <nc r="Y86"/>
  </rcc>
  <rcc rId="8671" sId="4">
    <oc r="Z86">
      <f>Z88+Z89+Z87</f>
    </oc>
    <nc r="Z86"/>
  </rcc>
  <rcc rId="8672" sId="4">
    <oc r="AA86">
      <f>AA88+AA89+AA87</f>
    </oc>
    <nc r="AA86"/>
  </rcc>
  <rcc rId="8673" sId="4">
    <oc r="AB86">
      <f>AB88+AB89+AB87</f>
    </oc>
    <nc r="AB86"/>
  </rcc>
  <rcc rId="8674" sId="4">
    <oc r="AC86">
      <f>AC88+AC89+AC87</f>
    </oc>
    <nc r="AC86"/>
  </rcc>
  <rcc rId="8675" sId="4">
    <oc r="AD86">
      <f>AD88+AD89+AD87</f>
    </oc>
    <nc r="AD86"/>
  </rcc>
  <rcc rId="8676" sId="4">
    <oc r="AE86">
      <f>AE88+AE89+AE87</f>
    </oc>
    <nc r="AE86"/>
  </rcc>
  <rcc rId="8677" sId="4">
    <oc r="AF86">
      <f>AF88+AF89+AF87</f>
    </oc>
    <nc r="AF86"/>
  </rcc>
  <rcc rId="8678" sId="4">
    <oc r="AG86">
      <f>AG88+AG89+AG87</f>
    </oc>
    <nc r="AG86"/>
  </rcc>
  <rcc rId="8679"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8680" sId="4">
    <oc r="C87" t="inlineStr">
      <is>
        <t>федеральный бюджет</t>
      </is>
    </oc>
    <nc r="C87"/>
  </rcc>
  <rcc rId="8681" sId="4">
    <oc r="D87">
      <f>SUM(J87,L87,N87,P87,R87,T87,V87,X87,Z87,AB87,AD87,AF87)</f>
    </oc>
    <nc r="D87"/>
  </rcc>
  <rcc rId="8682" sId="4">
    <oc r="E87">
      <f>J87</f>
    </oc>
    <nc r="E87"/>
  </rcc>
  <rcc rId="8683" sId="4">
    <oc r="F87">
      <f>G87</f>
    </oc>
    <nc r="F87"/>
  </rcc>
  <rcc rId="8684" sId="4">
    <oc r="G87">
      <f>SUM(K87,M87,O87,Q87,S87,U87,W87,Y87,AA87,AC87,AE87,AG87)</f>
    </oc>
    <nc r="G87"/>
  </rcc>
  <rcc rId="8685" sId="4">
    <oc r="H87">
      <f>IFERROR(G87/D87*100,0)</f>
    </oc>
    <nc r="H87"/>
  </rcc>
  <rcc rId="8686" sId="4">
    <oc r="I87">
      <f>IFERROR(G87/E87*100,0)</f>
    </oc>
    <nc r="I87"/>
  </rcc>
  <rcc rId="8687" sId="4" numFmtId="4">
    <oc r="J87">
      <v>0</v>
    </oc>
    <nc r="J87"/>
  </rcc>
  <rcc rId="8688" sId="4" numFmtId="4">
    <oc r="K87">
      <v>0</v>
    </oc>
    <nc r="K87"/>
  </rcc>
  <rcc rId="8689" sId="4" numFmtId="4">
    <oc r="L87">
      <v>0</v>
    </oc>
    <nc r="L87"/>
  </rcc>
  <rcc rId="8690" sId="4" numFmtId="4">
    <oc r="M87">
      <v>0</v>
    </oc>
    <nc r="M87"/>
  </rcc>
  <rcc rId="8691" sId="4" numFmtId="4">
    <oc r="N87">
      <v>0</v>
    </oc>
    <nc r="N87"/>
  </rcc>
  <rcc rId="8692" sId="4" numFmtId="4">
    <oc r="O87">
      <v>0</v>
    </oc>
    <nc r="O87"/>
  </rcc>
  <rcc rId="8693" sId="4" numFmtId="4">
    <oc r="P87">
      <v>0</v>
    </oc>
    <nc r="P87"/>
  </rcc>
  <rcc rId="8694" sId="4" numFmtId="4">
    <oc r="Q87">
      <v>0</v>
    </oc>
    <nc r="Q87"/>
  </rcc>
  <rcc rId="8695" sId="4" numFmtId="4">
    <oc r="R87">
      <v>0</v>
    </oc>
    <nc r="R87"/>
  </rcc>
  <rcc rId="8696" sId="4" numFmtId="4">
    <oc r="S87">
      <v>0</v>
    </oc>
    <nc r="S87"/>
  </rcc>
  <rcc rId="8697" sId="4" numFmtId="4">
    <oc r="T87">
      <v>0</v>
    </oc>
    <nc r="T87"/>
  </rcc>
  <rcc rId="8698" sId="4" numFmtId="4">
    <oc r="U87">
      <v>0</v>
    </oc>
    <nc r="U87"/>
  </rcc>
  <rcc rId="8699" sId="4" numFmtId="4">
    <oc r="V87">
      <v>0</v>
    </oc>
    <nc r="V87"/>
  </rcc>
  <rcc rId="8700" sId="4" numFmtId="4">
    <oc r="W87">
      <v>0</v>
    </oc>
    <nc r="W87"/>
  </rcc>
  <rcc rId="8701" sId="4" numFmtId="4">
    <oc r="X87">
      <v>0</v>
    </oc>
    <nc r="X87"/>
  </rcc>
  <rcc rId="8702" sId="4" numFmtId="4">
    <oc r="Y87">
      <v>0</v>
    </oc>
    <nc r="Y87"/>
  </rcc>
  <rcc rId="8703" sId="4" numFmtId="4">
    <oc r="Z87">
      <v>0</v>
    </oc>
    <nc r="Z87"/>
  </rcc>
  <rcc rId="8704" sId="4" numFmtId="4">
    <oc r="AA87">
      <v>0</v>
    </oc>
    <nc r="AA87"/>
  </rcc>
  <rcc rId="8705" sId="4" numFmtId="4">
    <oc r="AB87">
      <v>0</v>
    </oc>
    <nc r="AB87"/>
  </rcc>
  <rcc rId="8706" sId="4" numFmtId="4">
    <oc r="AC87">
      <v>0</v>
    </oc>
    <nc r="AC87"/>
  </rcc>
  <rcc rId="8707" sId="4" numFmtId="4">
    <oc r="AD87">
      <v>0</v>
    </oc>
    <nc r="AD87"/>
  </rcc>
  <rcc rId="8708" sId="4" numFmtId="4">
    <oc r="AE87">
      <v>0</v>
    </oc>
    <nc r="AE87"/>
  </rcc>
  <rcc rId="8709" sId="4" numFmtId="4">
    <oc r="AF87">
      <v>0</v>
    </oc>
    <nc r="AF87"/>
  </rcc>
  <rcc rId="8710" sId="4" numFmtId="4">
    <oc r="AG87">
      <v>0</v>
    </oc>
    <nc r="AG87"/>
  </rcc>
  <rcc rId="8711" sId="4">
    <oc r="C88" t="inlineStr">
      <is>
        <t>бюджет автономного округа</t>
      </is>
    </oc>
    <nc r="C88"/>
  </rcc>
  <rcc rId="8712" sId="4">
    <oc r="D88">
      <f>SUM(J88,L88,N88,P88,R88,T88,V88,X88,Z88,AB88,AD88,AF88)</f>
    </oc>
    <nc r="D88"/>
  </rcc>
  <rcc rId="8713" sId="4">
    <oc r="E88">
      <f>J88</f>
    </oc>
    <nc r="E88"/>
  </rcc>
  <rcc rId="8714" sId="4">
    <oc r="F88">
      <f>G88</f>
    </oc>
    <nc r="F88"/>
  </rcc>
  <rcc rId="8715" sId="4">
    <oc r="G88">
      <f>SUM(K88,M88,O88,Q88,S88,U88,W88,Y88,AA88,AC88,AE88,AG88)</f>
    </oc>
    <nc r="G88"/>
  </rcc>
  <rcc rId="8716" sId="4">
    <oc r="H88">
      <f>IFERROR(G88/D88*100,0)</f>
    </oc>
    <nc r="H88"/>
  </rcc>
  <rcc rId="8717" sId="4">
    <oc r="I88">
      <f>IFERROR(G88/E88*100,0)</f>
    </oc>
    <nc r="I88"/>
  </rcc>
  <rcc rId="8718" sId="4" numFmtId="4">
    <oc r="J88">
      <v>0</v>
    </oc>
    <nc r="J88"/>
  </rcc>
  <rcc rId="8719" sId="4" numFmtId="4">
    <oc r="K88">
      <v>0</v>
    </oc>
    <nc r="K88"/>
  </rcc>
  <rcc rId="8720" sId="4" numFmtId="4">
    <oc r="L88">
      <v>0</v>
    </oc>
    <nc r="L88"/>
  </rcc>
  <rcc rId="8721" sId="4" numFmtId="4">
    <oc r="M88">
      <v>0</v>
    </oc>
    <nc r="M88"/>
  </rcc>
  <rcc rId="8722" sId="4" numFmtId="4">
    <oc r="N88">
      <v>0</v>
    </oc>
    <nc r="N88"/>
  </rcc>
  <rcc rId="8723" sId="4" numFmtId="4">
    <oc r="O88">
      <v>0</v>
    </oc>
    <nc r="O88"/>
  </rcc>
  <rcc rId="8724" sId="4" numFmtId="4">
    <oc r="P88">
      <v>0</v>
    </oc>
    <nc r="P88"/>
  </rcc>
  <rcc rId="8725" sId="4" numFmtId="4">
    <oc r="Q88">
      <v>0</v>
    </oc>
    <nc r="Q88"/>
  </rcc>
  <rcc rId="8726" sId="4" numFmtId="4">
    <oc r="R88">
      <v>0</v>
    </oc>
    <nc r="R88"/>
  </rcc>
  <rcc rId="8727" sId="4" numFmtId="4">
    <oc r="S88">
      <v>0</v>
    </oc>
    <nc r="S88"/>
  </rcc>
  <rcc rId="8728" sId="4" numFmtId="4">
    <oc r="T88">
      <v>0</v>
    </oc>
    <nc r="T88"/>
  </rcc>
  <rcc rId="8729" sId="4" numFmtId="4">
    <oc r="U88">
      <v>0</v>
    </oc>
    <nc r="U88"/>
  </rcc>
  <rcc rId="8730" sId="4" numFmtId="4">
    <oc r="V88">
      <v>0</v>
    </oc>
    <nc r="V88"/>
  </rcc>
  <rcc rId="8731" sId="4" numFmtId="4">
    <oc r="W88">
      <v>0</v>
    </oc>
    <nc r="W88"/>
  </rcc>
  <rcc rId="8732" sId="4" numFmtId="4">
    <oc r="X88">
      <v>0</v>
    </oc>
    <nc r="X88"/>
  </rcc>
  <rcc rId="8733" sId="4" numFmtId="4">
    <oc r="Y88">
      <v>0</v>
    </oc>
    <nc r="Y88"/>
  </rcc>
  <rcc rId="8734" sId="4" numFmtId="4">
    <oc r="Z88">
      <v>0</v>
    </oc>
    <nc r="Z88"/>
  </rcc>
  <rcc rId="8735" sId="4" numFmtId="4">
    <oc r="AA88">
      <v>0</v>
    </oc>
    <nc r="AA88"/>
  </rcc>
  <rcc rId="8736" sId="4" numFmtId="4">
    <oc r="AB88">
      <v>0</v>
    </oc>
    <nc r="AB88"/>
  </rcc>
  <rcc rId="8737" sId="4" numFmtId="4">
    <oc r="AC88">
      <v>0</v>
    </oc>
    <nc r="AC88"/>
  </rcc>
  <rcc rId="8738" sId="4" numFmtId="4">
    <oc r="AD88">
      <v>0</v>
    </oc>
    <nc r="AD88"/>
  </rcc>
  <rcc rId="8739" sId="4" numFmtId="4">
    <oc r="AE88">
      <v>0</v>
    </oc>
    <nc r="AE88"/>
  </rcc>
  <rcc rId="8740" sId="4" numFmtId="4">
    <oc r="AF88">
      <v>0</v>
    </oc>
    <nc r="AF88"/>
  </rcc>
  <rcc rId="8741" sId="4" numFmtId="4">
    <oc r="AG88">
      <v>0</v>
    </oc>
    <nc r="AG88"/>
  </rcc>
  <rcc rId="8742" sId="4">
    <oc r="C89" t="inlineStr">
      <is>
        <t>бюджет города Когалыма</t>
      </is>
    </oc>
    <nc r="C89"/>
  </rcc>
  <rcc rId="8743" sId="4">
    <oc r="D89">
      <f>SUM(J89,L89,N89,P89,R89,T89,V89,X89,Z89,AB89,AD89,AF89)</f>
    </oc>
    <nc r="D89"/>
  </rcc>
  <rcc rId="8744" sId="4">
    <oc r="E89">
      <f>J89+L89+N89</f>
    </oc>
    <nc r="E89"/>
  </rcc>
  <rcc rId="8745" sId="4" numFmtId="4">
    <oc r="F89">
      <v>116.95</v>
    </oc>
    <nc r="F89"/>
  </rcc>
  <rcc rId="8746" sId="4">
    <oc r="G89">
      <f>SUM(K89,M89,O89,Q89,S89,U89,W89,Y89,AA89,AC89,AE89,AG89)</f>
    </oc>
    <nc r="G89"/>
  </rcc>
  <rcc rId="8747" sId="4">
    <oc r="H89">
      <f>IFERROR(G89/D89*100,0)</f>
    </oc>
    <nc r="H89"/>
  </rcc>
  <rcc rId="8748" sId="4">
    <oc r="I89">
      <f>IFERROR(G89/E89*100,0)</f>
    </oc>
    <nc r="I89"/>
  </rcc>
  <rcc rId="8749" sId="4" numFmtId="4">
    <oc r="J89">
      <v>0</v>
    </oc>
    <nc r="J89"/>
  </rcc>
  <rcc rId="8750" sId="4" numFmtId="4">
    <oc r="K89">
      <v>0</v>
    </oc>
    <nc r="K89"/>
  </rcc>
  <rcc rId="8751" sId="4" numFmtId="4">
    <oc r="L89">
      <v>0</v>
    </oc>
    <nc r="L89"/>
  </rcc>
  <rcc rId="8752" sId="4" numFmtId="4">
    <oc r="M89">
      <v>0</v>
    </oc>
    <nc r="M89"/>
  </rcc>
  <rcc rId="8753" sId="4" numFmtId="4">
    <oc r="N89">
      <v>116.94499999999999</v>
    </oc>
    <nc r="N89"/>
  </rcc>
  <rcc rId="8754" sId="4" numFmtId="4">
    <oc r="O89">
      <v>0</v>
    </oc>
    <nc r="O89"/>
  </rcc>
  <rcc rId="8755" sId="4" numFmtId="4">
    <oc r="P89">
      <v>15.1</v>
    </oc>
    <nc r="P89"/>
  </rcc>
  <rcc rId="8756" sId="4" numFmtId="4">
    <oc r="Q89">
      <v>96.3</v>
    </oc>
    <nc r="Q89"/>
  </rcc>
  <rcc rId="8757" sId="4" numFmtId="4">
    <oc r="R89">
      <v>41.055</v>
    </oc>
    <nc r="R89"/>
  </rcc>
  <rcc rId="8758" sId="4" numFmtId="4">
    <oc r="S89">
      <v>0</v>
    </oc>
    <nc r="S89"/>
  </rcc>
  <rcc rId="8759" sId="4" numFmtId="4">
    <oc r="T89">
      <v>0</v>
    </oc>
    <nc r="T89"/>
  </rcc>
  <rcc rId="8760" sId="4" numFmtId="4">
    <oc r="U89">
      <v>0</v>
    </oc>
    <nc r="U89"/>
  </rcc>
  <rcc rId="8761" sId="4" numFmtId="4">
    <oc r="V89">
      <v>0</v>
    </oc>
    <nc r="V89"/>
  </rcc>
  <rcc rId="8762" sId="4" numFmtId="4">
    <oc r="W89">
      <v>0</v>
    </oc>
    <nc r="W89"/>
  </rcc>
  <rcc rId="8763" sId="4" numFmtId="4">
    <oc r="X89">
      <v>60</v>
    </oc>
    <nc r="X89"/>
  </rcc>
  <rcc rId="8764" sId="4" numFmtId="4">
    <oc r="Y89">
      <v>0</v>
    </oc>
    <nc r="Y89"/>
  </rcc>
  <rcc rId="8765" sId="4" numFmtId="4">
    <oc r="Z89">
      <v>140</v>
    </oc>
    <nc r="Z89"/>
  </rcc>
  <rcc rId="8766" sId="4" numFmtId="4">
    <oc r="AA89">
      <v>0</v>
    </oc>
    <nc r="AA89"/>
  </rcc>
  <rcc rId="8767" sId="4" numFmtId="4">
    <oc r="AB89">
      <v>0</v>
    </oc>
    <nc r="AB89"/>
  </rcc>
  <rcc rId="8768" sId="4" numFmtId="4">
    <oc r="AC89">
      <v>0</v>
    </oc>
    <nc r="AC89"/>
  </rcc>
  <rcc rId="8769" sId="4" numFmtId="4">
    <oc r="AD89">
      <v>0</v>
    </oc>
    <nc r="AD89"/>
  </rcc>
  <rcc rId="8770" sId="4" numFmtId="4">
    <oc r="AE89">
      <v>0</v>
    </oc>
    <nc r="AE89"/>
  </rcc>
  <rcc rId="8771" sId="4" numFmtId="4">
    <oc r="AF89">
      <v>0</v>
    </oc>
    <nc r="AF89"/>
  </rcc>
  <rcc rId="8772" sId="4" numFmtId="4">
    <oc r="AG89">
      <v>0</v>
    </oc>
    <nc r="AG89"/>
  </rcc>
  <rcc rId="8773" sId="4">
    <oc r="AH89" t="inlineStr">
      <is>
        <t>АРТ - Отклонение 8,800руб. - экономия по костюмам: приобретены утепленные костюмы - 4 комплекта (куртка, брюки, шапка)</t>
      </is>
    </oc>
    <nc r="AH89"/>
  </rcc>
  <rcc rId="8774" sId="4">
    <oc r="B90" t="inlineStr">
      <is>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is>
    </oc>
    <nc r="B90"/>
  </rcc>
  <rcc rId="8775" sId="4">
    <oc r="C90" t="inlineStr">
      <is>
        <t>Всего</t>
      </is>
    </oc>
    <nc r="C90"/>
  </rcc>
  <rcc rId="8776" sId="4">
    <oc r="D90">
      <f>D92+D93+D91</f>
    </oc>
    <nc r="D90"/>
  </rcc>
  <rcc rId="8777" sId="4">
    <oc r="E90">
      <f>E92+E93+E91</f>
    </oc>
    <nc r="E90"/>
  </rcc>
  <rcc rId="8778" sId="4">
    <oc r="F90">
      <f>F92+F93+F91</f>
    </oc>
    <nc r="F90"/>
  </rcc>
  <rcc rId="8779" sId="4">
    <oc r="G90">
      <f>G92+G93+G91</f>
    </oc>
    <nc r="G90"/>
  </rcc>
  <rcc rId="8780" sId="4">
    <oc r="H90">
      <f>IFERROR(G90/D90*100,0)</f>
    </oc>
    <nc r="H90"/>
  </rcc>
  <rcc rId="8781" sId="4">
    <oc r="I90">
      <f>IFERROR(G90/E90*100,0)</f>
    </oc>
    <nc r="I90"/>
  </rcc>
  <rcc rId="8782" sId="4">
    <oc r="J90">
      <f>J92+J93+J91</f>
    </oc>
    <nc r="J90"/>
  </rcc>
  <rcc rId="8783" sId="4">
    <oc r="K90">
      <f>K92+K93+K91</f>
    </oc>
    <nc r="K90"/>
  </rcc>
  <rcc rId="8784" sId="4">
    <oc r="L90">
      <f>L92+L93+L91</f>
    </oc>
    <nc r="L90"/>
  </rcc>
  <rcc rId="8785" sId="4">
    <oc r="M90">
      <f>M92+M93+M91</f>
    </oc>
    <nc r="M90"/>
  </rcc>
  <rcc rId="8786" sId="4">
    <oc r="N90">
      <f>N92+N93+N91</f>
    </oc>
    <nc r="N90"/>
  </rcc>
  <rcc rId="8787" sId="4">
    <oc r="O90">
      <f>O92+O93+O91</f>
    </oc>
    <nc r="O90"/>
  </rcc>
  <rcc rId="8788" sId="4">
    <oc r="P90">
      <f>P92+P93+P91</f>
    </oc>
    <nc r="P90"/>
  </rcc>
  <rcc rId="8789" sId="4">
    <oc r="Q90">
      <f>Q92+Q93+Q91</f>
    </oc>
    <nc r="Q90"/>
  </rcc>
  <rcc rId="8790" sId="4">
    <oc r="R90">
      <f>R92+R93+R91</f>
    </oc>
    <nc r="R90"/>
  </rcc>
  <rcc rId="8791" sId="4">
    <oc r="S90">
      <f>S92+S93+S91</f>
    </oc>
    <nc r="S90"/>
  </rcc>
  <rcc rId="8792" sId="4">
    <oc r="T90">
      <f>T92+T93+T91</f>
    </oc>
    <nc r="T90"/>
  </rcc>
  <rcc rId="8793" sId="4">
    <oc r="U90">
      <f>U92+U93+U91</f>
    </oc>
    <nc r="U90"/>
  </rcc>
  <rcc rId="8794" sId="4">
    <oc r="V90">
      <f>V92+V93+V91</f>
    </oc>
    <nc r="V90"/>
  </rcc>
  <rcc rId="8795" sId="4">
    <oc r="W90">
      <f>W92+W93+W91</f>
    </oc>
    <nc r="W90"/>
  </rcc>
  <rcc rId="8796" sId="4">
    <oc r="X90">
      <f>X92+X93+X91</f>
    </oc>
    <nc r="X90"/>
  </rcc>
  <rcc rId="8797" sId="4">
    <oc r="Y90">
      <f>Y92+Y93+Y91</f>
    </oc>
    <nc r="Y90"/>
  </rcc>
  <rcc rId="8798" sId="4">
    <oc r="Z90">
      <f>Z92+Z93+Z91</f>
    </oc>
    <nc r="Z90"/>
  </rcc>
  <rcc rId="8799" sId="4">
    <oc r="AA90">
      <f>AA92+AA93+AA91</f>
    </oc>
    <nc r="AA90"/>
  </rcc>
  <rcc rId="8800" sId="4">
    <oc r="AB90">
      <f>AB92+AB93+AB91</f>
    </oc>
    <nc r="AB90"/>
  </rcc>
  <rcc rId="8801" sId="4">
    <oc r="AC90">
      <f>AC92+AC93+AC91</f>
    </oc>
    <nc r="AC90"/>
  </rcc>
  <rcc rId="8802" sId="4">
    <oc r="AD90">
      <f>AD92+AD93+AD91</f>
    </oc>
    <nc r="AD90"/>
  </rcc>
  <rcc rId="8803" sId="4">
    <oc r="AE90">
      <f>AE92+AE93+AE91</f>
    </oc>
    <nc r="AE90"/>
  </rcc>
  <rcc rId="8804" sId="4">
    <oc r="AF90">
      <f>AF92+AF93+AF91</f>
    </oc>
    <nc r="AF90"/>
  </rcc>
  <rcc rId="8805" sId="4">
    <oc r="AG90">
      <f>AG92+AG93+AG91</f>
    </oc>
    <nc r="AG90"/>
  </rcc>
  <rcc rId="8806" sId="4">
    <oc r="C91" t="inlineStr">
      <is>
        <t>федеральный бюджет</t>
      </is>
    </oc>
    <nc r="C91"/>
  </rcc>
  <rcc rId="8807" sId="4">
    <oc r="D91">
      <f>SUM(J91,L91,N91,P91,R91,T91,V91,X91,Z91,AB91,AD91,AF91)</f>
    </oc>
    <nc r="D91"/>
  </rcc>
  <rcc rId="8808" sId="4">
    <oc r="E91">
      <f>J91</f>
    </oc>
    <nc r="E91"/>
  </rcc>
  <rcc rId="8809" sId="4">
    <oc r="F91">
      <f>G91</f>
    </oc>
    <nc r="F91"/>
  </rcc>
  <rcc rId="8810" sId="4">
    <oc r="G91">
      <f>SUM(K91,M91,O91,Q91,S91,U91,W91,Y91,AA91,AC91,AE91,AG91)</f>
    </oc>
    <nc r="G91"/>
  </rcc>
  <rcc rId="8811" sId="4">
    <oc r="H91">
      <f>IFERROR(G91/D91*100,0)</f>
    </oc>
    <nc r="H91"/>
  </rcc>
  <rcc rId="8812" sId="4">
    <oc r="I91">
      <f>IFERROR(G91/E91*100,0)</f>
    </oc>
    <nc r="I91"/>
  </rcc>
  <rcc rId="8813" sId="4" numFmtId="4">
    <oc r="J91">
      <v>0</v>
    </oc>
    <nc r="J91"/>
  </rcc>
  <rcc rId="8814" sId="4" numFmtId="4">
    <oc r="K91">
      <v>0</v>
    </oc>
    <nc r="K91"/>
  </rcc>
  <rcc rId="8815" sId="4" numFmtId="4">
    <oc r="L91">
      <v>0</v>
    </oc>
    <nc r="L91"/>
  </rcc>
  <rcc rId="8816" sId="4" numFmtId="4">
    <oc r="M91">
      <v>0</v>
    </oc>
    <nc r="M91"/>
  </rcc>
  <rcc rId="8817" sId="4" numFmtId="4">
    <oc r="N91">
      <v>0</v>
    </oc>
    <nc r="N91"/>
  </rcc>
  <rcc rId="8818" sId="4" numFmtId="4">
    <oc r="O91">
      <v>0</v>
    </oc>
    <nc r="O91"/>
  </rcc>
  <rcc rId="8819" sId="4" numFmtId="4">
    <oc r="P91">
      <v>0</v>
    </oc>
    <nc r="P91"/>
  </rcc>
  <rcc rId="8820" sId="4" numFmtId="4">
    <oc r="Q91">
      <v>0</v>
    </oc>
    <nc r="Q91"/>
  </rcc>
  <rcc rId="8821" sId="4" numFmtId="4">
    <oc r="R91">
      <v>0</v>
    </oc>
    <nc r="R91"/>
  </rcc>
  <rcc rId="8822" sId="4" numFmtId="4">
    <oc r="S91">
      <v>0</v>
    </oc>
    <nc r="S91"/>
  </rcc>
  <rcc rId="8823" sId="4" numFmtId="4">
    <oc r="T91">
      <v>0</v>
    </oc>
    <nc r="T91"/>
  </rcc>
  <rcc rId="8824" sId="4" numFmtId="4">
    <oc r="U91">
      <v>0</v>
    </oc>
    <nc r="U91"/>
  </rcc>
  <rcc rId="8825" sId="4" numFmtId="4">
    <oc r="V91">
      <v>0</v>
    </oc>
    <nc r="V91"/>
  </rcc>
  <rcc rId="8826" sId="4" numFmtId="4">
    <oc r="W91">
      <v>0</v>
    </oc>
    <nc r="W91"/>
  </rcc>
  <rcc rId="8827" sId="4" numFmtId="4">
    <oc r="X91">
      <v>0</v>
    </oc>
    <nc r="X91"/>
  </rcc>
  <rcc rId="8828" sId="4" numFmtId="4">
    <oc r="Y91">
      <v>0</v>
    </oc>
    <nc r="Y91"/>
  </rcc>
  <rcc rId="8829" sId="4" numFmtId="4">
    <oc r="Z91">
      <v>0</v>
    </oc>
    <nc r="Z91"/>
  </rcc>
  <rcc rId="8830" sId="4" numFmtId="4">
    <oc r="AA91">
      <v>0</v>
    </oc>
    <nc r="AA91"/>
  </rcc>
  <rcc rId="8831" sId="4" numFmtId="4">
    <oc r="AB91">
      <v>0</v>
    </oc>
    <nc r="AB91"/>
  </rcc>
  <rcc rId="8832" sId="4" numFmtId="4">
    <oc r="AC91">
      <v>0</v>
    </oc>
    <nc r="AC91"/>
  </rcc>
  <rcc rId="8833" sId="4" numFmtId="4">
    <oc r="AD91">
      <v>0</v>
    </oc>
    <nc r="AD91"/>
  </rcc>
  <rcc rId="8834" sId="4" numFmtId="4">
    <oc r="AE91">
      <v>0</v>
    </oc>
    <nc r="AE91"/>
  </rcc>
  <rcc rId="8835" sId="4" numFmtId="4">
    <oc r="AF91">
      <v>0</v>
    </oc>
    <nc r="AF91"/>
  </rcc>
  <rcc rId="8836" sId="4" numFmtId="4">
    <oc r="AG91">
      <v>0</v>
    </oc>
    <nc r="AG91"/>
  </rcc>
  <rcc rId="8837" sId="4">
    <oc r="C92" t="inlineStr">
      <is>
        <t>бюджет автономного округа</t>
      </is>
    </oc>
    <nc r="C92"/>
  </rcc>
  <rcc rId="8838" sId="4">
    <oc r="D92">
      <f>SUM(J92,L92,N92,P92,R92,T92,V92,X92,Z92,AB92,AD92,AF92)</f>
    </oc>
    <nc r="D92"/>
  </rcc>
  <rcc rId="8839" sId="4">
    <oc r="E92">
      <f>J92</f>
    </oc>
    <nc r="E92"/>
  </rcc>
  <rcc rId="8840" sId="4">
    <oc r="F92">
      <f>G92</f>
    </oc>
    <nc r="F92"/>
  </rcc>
  <rcc rId="8841" sId="4">
    <oc r="G92">
      <f>SUM(K92,M92,O92,Q92,S92,U92,W92,Y92,AA92,AC92,AE92,AG92)</f>
    </oc>
    <nc r="G92"/>
  </rcc>
  <rcc rId="8842" sId="4">
    <oc r="H92">
      <f>IFERROR(G92/D92*100,0)</f>
    </oc>
    <nc r="H92"/>
  </rcc>
  <rcc rId="8843" sId="4">
    <oc r="I92">
      <f>IFERROR(G92/E92*100,0)</f>
    </oc>
    <nc r="I92"/>
  </rcc>
  <rcc rId="8844" sId="4" numFmtId="4">
    <oc r="J92">
      <v>0</v>
    </oc>
    <nc r="J92"/>
  </rcc>
  <rcc rId="8845" sId="4" numFmtId="4">
    <oc r="K92">
      <v>0</v>
    </oc>
    <nc r="K92"/>
  </rcc>
  <rcc rId="8846" sId="4" numFmtId="4">
    <oc r="L92">
      <v>0</v>
    </oc>
    <nc r="L92"/>
  </rcc>
  <rcc rId="8847" sId="4" numFmtId="4">
    <oc r="M92">
      <v>0</v>
    </oc>
    <nc r="M92"/>
  </rcc>
  <rcc rId="8848" sId="4" numFmtId="4">
    <oc r="N92">
      <v>0</v>
    </oc>
    <nc r="N92"/>
  </rcc>
  <rcc rId="8849" sId="4" numFmtId="4">
    <oc r="O92">
      <v>0</v>
    </oc>
    <nc r="O92"/>
  </rcc>
  <rcc rId="8850" sId="4" numFmtId="4">
    <oc r="P92">
      <v>0</v>
    </oc>
    <nc r="P92"/>
  </rcc>
  <rcc rId="8851" sId="4" numFmtId="4">
    <oc r="Q92">
      <v>0</v>
    </oc>
    <nc r="Q92"/>
  </rcc>
  <rcc rId="8852" sId="4" numFmtId="4">
    <oc r="R92">
      <v>0</v>
    </oc>
    <nc r="R92"/>
  </rcc>
  <rcc rId="8853" sId="4" numFmtId="4">
    <oc r="S92">
      <v>0</v>
    </oc>
    <nc r="S92"/>
  </rcc>
  <rcc rId="8854" sId="4" numFmtId="4">
    <oc r="T92">
      <v>0</v>
    </oc>
    <nc r="T92"/>
  </rcc>
  <rcc rId="8855" sId="4" numFmtId="4">
    <oc r="U92">
      <v>0</v>
    </oc>
    <nc r="U92"/>
  </rcc>
  <rcc rId="8856" sId="4" numFmtId="4">
    <oc r="V92">
      <v>0</v>
    </oc>
    <nc r="V92"/>
  </rcc>
  <rcc rId="8857" sId="4" numFmtId="4">
    <oc r="W92">
      <v>0</v>
    </oc>
    <nc r="W92"/>
  </rcc>
  <rcc rId="8858" sId="4" numFmtId="4">
    <oc r="X92">
      <v>0</v>
    </oc>
    <nc r="X92"/>
  </rcc>
  <rcc rId="8859" sId="4" numFmtId="4">
    <oc r="Y92">
      <v>0</v>
    </oc>
    <nc r="Y92"/>
  </rcc>
  <rcc rId="8860" sId="4" numFmtId="4">
    <oc r="Z92">
      <v>0</v>
    </oc>
    <nc r="Z92"/>
  </rcc>
  <rcc rId="8861" sId="4" numFmtId="4">
    <oc r="AA92">
      <v>0</v>
    </oc>
    <nc r="AA92"/>
  </rcc>
  <rcc rId="8862" sId="4" numFmtId="4">
    <oc r="AB92">
      <v>0</v>
    </oc>
    <nc r="AB92"/>
  </rcc>
  <rcc rId="8863" sId="4" numFmtId="4">
    <oc r="AC92">
      <v>0</v>
    </oc>
    <nc r="AC92"/>
  </rcc>
  <rcc rId="8864" sId="4" numFmtId="4">
    <oc r="AD92">
      <v>0</v>
    </oc>
    <nc r="AD92"/>
  </rcc>
  <rcc rId="8865" sId="4" numFmtId="4">
    <oc r="AE92">
      <v>0</v>
    </oc>
    <nc r="AE92"/>
  </rcc>
  <rcc rId="8866" sId="4" numFmtId="4">
    <oc r="AF92">
      <v>74</v>
    </oc>
    <nc r="AF92"/>
  </rcc>
  <rcc rId="8867" sId="4" numFmtId="4">
    <oc r="AG92">
      <v>0</v>
    </oc>
    <nc r="AG92"/>
  </rcc>
  <rcc rId="8868" sId="4">
    <oc r="C93" t="inlineStr">
      <is>
        <t>бюджет города Когалыма</t>
      </is>
    </oc>
    <nc r="C93"/>
  </rcc>
  <rcc rId="8869" sId="4">
    <oc r="D93">
      <f>SUM(J93,L93,N93,P93,R93,T93,V93,X93,Z93,AB93,AD93,AF93)</f>
    </oc>
    <nc r="D93"/>
  </rcc>
  <rcc rId="8870" sId="4">
    <oc r="E93">
      <f>J93</f>
    </oc>
    <nc r="E93"/>
  </rcc>
  <rcc rId="8871" sId="4">
    <oc r="F93">
      <f>G93</f>
    </oc>
    <nc r="F93"/>
  </rcc>
  <rcc rId="8872" sId="4">
    <oc r="G93">
      <f>SUM(K93,M93,O93,Q93,S93,U93,W93,Y93,AA93,AC93,AE93,AG93)</f>
    </oc>
    <nc r="G93"/>
  </rcc>
  <rcc rId="8873" sId="4">
    <oc r="H93">
      <f>IFERROR(G93/D93*100,0)</f>
    </oc>
    <nc r="H93"/>
  </rcc>
  <rcc rId="8874" sId="4">
    <oc r="I93">
      <f>IFERROR(G93/E93*100,0)</f>
    </oc>
    <nc r="I93"/>
  </rcc>
  <rcc rId="8875" sId="4" numFmtId="4">
    <oc r="J93">
      <v>0</v>
    </oc>
    <nc r="J93"/>
  </rcc>
  <rcc rId="8876" sId="4" numFmtId="4">
    <oc r="K93">
      <v>0</v>
    </oc>
    <nc r="K93"/>
  </rcc>
  <rcc rId="8877" sId="4" numFmtId="4">
    <oc r="L93">
      <v>0</v>
    </oc>
    <nc r="L93"/>
  </rcc>
  <rcc rId="8878" sId="4" numFmtId="4">
    <oc r="M93">
      <v>0</v>
    </oc>
    <nc r="M93"/>
  </rcc>
  <rcc rId="8879" sId="4" numFmtId="4">
    <oc r="N93">
      <v>0</v>
    </oc>
    <nc r="N93"/>
  </rcc>
  <rcc rId="8880" sId="4" numFmtId="4">
    <oc r="O93">
      <v>0</v>
    </oc>
    <nc r="O93"/>
  </rcc>
  <rcc rId="8881" sId="4" numFmtId="4">
    <oc r="P93">
      <v>0</v>
    </oc>
    <nc r="P93"/>
  </rcc>
  <rcc rId="8882" sId="4" numFmtId="4">
    <oc r="Q93">
      <v>0</v>
    </oc>
    <nc r="Q93"/>
  </rcc>
  <rcc rId="8883" sId="4" numFmtId="4">
    <oc r="R93">
      <v>0</v>
    </oc>
    <nc r="R93"/>
  </rcc>
  <rcc rId="8884" sId="4" numFmtId="4">
    <oc r="S93">
      <v>0</v>
    </oc>
    <nc r="S93"/>
  </rcc>
  <rcc rId="8885" sId="4" numFmtId="4">
    <oc r="T93">
      <v>0</v>
    </oc>
    <nc r="T93"/>
  </rcc>
  <rcc rId="8886" sId="4" numFmtId="4">
    <oc r="U93">
      <v>0</v>
    </oc>
    <nc r="U93"/>
  </rcc>
  <rcc rId="8887" sId="4" numFmtId="4">
    <oc r="V93">
      <v>0</v>
    </oc>
    <nc r="V93"/>
  </rcc>
  <rcc rId="8888" sId="4" numFmtId="4">
    <oc r="W93">
      <v>0</v>
    </oc>
    <nc r="W93"/>
  </rcc>
  <rcc rId="8889" sId="4" numFmtId="4">
    <oc r="X93">
      <v>0</v>
    </oc>
    <nc r="X93"/>
  </rcc>
  <rcc rId="8890" sId="4" numFmtId="4">
    <oc r="Y93">
      <v>0</v>
    </oc>
    <nc r="Y93"/>
  </rcc>
  <rcc rId="8891" sId="4" numFmtId="4">
    <oc r="Z93">
      <v>0</v>
    </oc>
    <nc r="Z93"/>
  </rcc>
  <rcc rId="8892" sId="4" numFmtId="4">
    <oc r="AA93">
      <v>0</v>
    </oc>
    <nc r="AA93"/>
  </rcc>
  <rcc rId="8893" sId="4" numFmtId="4">
    <oc r="AB93">
      <v>0</v>
    </oc>
    <nc r="AB93"/>
  </rcc>
  <rcc rId="8894" sId="4" numFmtId="4">
    <oc r="AC93">
      <v>0</v>
    </oc>
    <nc r="AC93"/>
  </rcc>
  <rcc rId="8895" sId="4" numFmtId="4">
    <oc r="AD93">
      <v>0</v>
    </oc>
    <nc r="AD93"/>
  </rcc>
  <rcc rId="8896" sId="4" numFmtId="4">
    <oc r="AE93">
      <v>0</v>
    </oc>
    <nc r="AE93"/>
  </rcc>
  <rcc rId="8897" sId="4" numFmtId="4">
    <oc r="AF93">
      <v>0</v>
    </oc>
    <nc r="AF93"/>
  </rcc>
  <rcc rId="8898" sId="4" numFmtId="4">
    <oc r="AG93">
      <v>0</v>
    </oc>
    <nc r="AG93"/>
  </rcc>
  <rcc rId="8899" sId="4">
    <oc r="B94" t="inlineStr">
      <is>
        <t>Структурные элементы, не входящие в направления (подпрограммы)</t>
      </is>
    </oc>
    <nc r="B94"/>
  </rcc>
  <rcc rId="8900" sId="4">
    <oc r="A95" t="inlineStr">
      <is>
        <t xml:space="preserve"> 1.5</t>
      </is>
    </oc>
    <nc r="A95"/>
  </rcc>
  <rcc rId="8901" sId="4">
    <oc r="B95" t="inlineStr">
      <is>
        <t>Комплекс процессных мероприятий «Обеспечение деятельности органов местного самоуправления города Когалыма», в том числе:</t>
      </is>
    </oc>
    <nc r="B95"/>
  </rcc>
  <rcc rId="8902" sId="4">
    <oc r="C95" t="inlineStr">
      <is>
        <t>Всего</t>
      </is>
    </oc>
    <nc r="C95"/>
  </rcc>
  <rcc rId="8903" sId="4">
    <oc r="D95">
      <f>D96</f>
    </oc>
    <nc r="D95"/>
  </rcc>
  <rcc rId="8904" sId="4">
    <oc r="E95">
      <f>E96</f>
    </oc>
    <nc r="E95"/>
  </rcc>
  <rcc rId="8905" sId="4">
    <oc r="F95">
      <f>F96</f>
    </oc>
    <nc r="F95"/>
  </rcc>
  <rcc rId="8906" sId="4">
    <oc r="G95">
      <f>G96</f>
    </oc>
    <nc r="G95"/>
  </rcc>
  <rcc rId="8907" sId="4">
    <oc r="H95">
      <f>IFERROR(G95/D95*100,0)</f>
    </oc>
    <nc r="H95"/>
  </rcc>
  <rcc rId="8908" sId="4">
    <oc r="I95">
      <f>IFERROR(G95/E95*100,0)</f>
    </oc>
    <nc r="I95"/>
  </rcc>
  <rcc rId="8909" sId="4">
    <oc r="J95">
      <f>SUM(J96:J96)</f>
    </oc>
    <nc r="J95"/>
  </rcc>
  <rcc rId="8910" sId="4">
    <oc r="K95">
      <f>SUM(K96:K96)</f>
    </oc>
    <nc r="K95"/>
  </rcc>
  <rcc rId="8911" sId="4">
    <oc r="L95">
      <f>SUM(L96:L96)</f>
    </oc>
    <nc r="L95"/>
  </rcc>
  <rcc rId="8912" sId="4">
    <oc r="M95">
      <f>SUM(M96:M96)</f>
    </oc>
    <nc r="M95"/>
  </rcc>
  <rcc rId="8913" sId="4">
    <oc r="N95">
      <f>SUM(N96:N96)</f>
    </oc>
    <nc r="N95"/>
  </rcc>
  <rcc rId="8914" sId="4">
    <oc r="O95">
      <f>SUM(O96:O96)</f>
    </oc>
    <nc r="O95"/>
  </rcc>
  <rcc rId="8915" sId="4">
    <oc r="P95">
      <f>SUM(P96:P96)</f>
    </oc>
    <nc r="P95"/>
  </rcc>
  <rcc rId="8916" sId="4">
    <oc r="Q95">
      <f>SUM(Q96:Q96)</f>
    </oc>
    <nc r="Q95"/>
  </rcc>
  <rcc rId="8917" sId="4">
    <oc r="R95">
      <f>SUM(R96:R96)</f>
    </oc>
    <nc r="R95"/>
  </rcc>
  <rcc rId="8918" sId="4">
    <oc r="S95">
      <f>SUM(S96:S96)</f>
    </oc>
    <nc r="S95"/>
  </rcc>
  <rcc rId="8919" sId="4">
    <oc r="T95">
      <f>SUM(T96:T96)</f>
    </oc>
    <nc r="T95"/>
  </rcc>
  <rcc rId="8920" sId="4">
    <oc r="U95">
      <f>SUM(U96:U96)</f>
    </oc>
    <nc r="U95"/>
  </rcc>
  <rcc rId="8921" sId="4">
    <oc r="V95">
      <f>SUM(V96:V96)</f>
    </oc>
    <nc r="V95"/>
  </rcc>
  <rcc rId="8922" sId="4">
    <oc r="W95">
      <f>SUM(W96:W96)</f>
    </oc>
    <nc r="W95"/>
  </rcc>
  <rcc rId="8923" sId="4">
    <oc r="X95">
      <f>SUM(X96:X96)</f>
    </oc>
    <nc r="X95"/>
  </rcc>
  <rcc rId="8924" sId="4">
    <oc r="Y95">
      <f>SUM(Y96:Y96)</f>
    </oc>
    <nc r="Y95"/>
  </rcc>
  <rcc rId="8925" sId="4">
    <oc r="Z95">
      <f>SUM(Z96:Z96)</f>
    </oc>
    <nc r="Z95"/>
  </rcc>
  <rcc rId="8926" sId="4">
    <oc r="AA95">
      <f>SUM(AA96:AA96)</f>
    </oc>
    <nc r="AA95"/>
  </rcc>
  <rcc rId="8927" sId="4">
    <oc r="AB95">
      <f>SUM(AB96:AB96)</f>
    </oc>
    <nc r="AB95"/>
  </rcc>
  <rcc rId="8928" sId="4">
    <oc r="AC95">
      <f>SUM(AC96:AC96)</f>
    </oc>
    <nc r="AC95"/>
  </rcc>
  <rcc rId="8929" sId="4">
    <oc r="AD95">
      <f>SUM(AD96:AD96)</f>
    </oc>
    <nc r="AD95"/>
  </rcc>
  <rcc rId="8930" sId="4">
    <oc r="AE95">
      <f>SUM(AE96:AE96)</f>
    </oc>
    <nc r="AE95"/>
  </rcc>
  <rcc rId="8931" sId="4">
    <oc r="AF95">
      <f>SUM(AF96:AF96)</f>
    </oc>
    <nc r="AF95"/>
  </rcc>
  <rcc rId="8932" sId="4">
    <oc r="AG95">
      <f>SUM(AG96:AG96)</f>
    </oc>
    <nc r="AG95"/>
  </rcc>
  <rcc rId="8933" sId="4">
    <oc r="C96" t="inlineStr">
      <is>
        <t>бюджет города Когалыма</t>
      </is>
    </oc>
    <nc r="C96"/>
  </rcc>
  <rcc rId="8934" sId="4">
    <oc r="D96">
      <f>SUM(J96,L96,N96,P96,R96,T96,V96,X96,Z96,AB96,AD96,AF96)</f>
    </oc>
    <nc r="D96"/>
  </rcc>
  <rcc rId="8935" sId="4">
    <oc r="E96">
      <f>J96+L96+N96</f>
    </oc>
    <nc r="E96"/>
  </rcc>
  <rcc rId="8936" sId="4">
    <oc r="F96">
      <f>G96</f>
    </oc>
    <nc r="F96"/>
  </rcc>
  <rcc rId="8937" sId="4">
    <oc r="G96">
      <f>SUM(K96,M96,O96,Q96,S96,U96,W96,Y96,AA96,AC96,AE96,AG96)</f>
    </oc>
    <nc r="G96"/>
  </rcc>
  <rcc rId="8938" sId="4">
    <oc r="H96">
      <f>IFERROR(G96/D96*100,0)</f>
    </oc>
    <nc r="H96"/>
  </rcc>
  <rcc rId="8939" sId="4">
    <oc r="I96">
      <f>IFERROR(G96/E96*100,0)</f>
    </oc>
    <nc r="I96"/>
  </rcc>
  <rcc rId="8940" sId="4">
    <oc r="J96">
      <f>J98+J100</f>
    </oc>
    <nc r="J96"/>
  </rcc>
  <rcc rId="8941" sId="4">
    <oc r="K96">
      <f>K98+K100</f>
    </oc>
    <nc r="K96"/>
  </rcc>
  <rcc rId="8942" sId="4">
    <oc r="L96">
      <f>L98+L100</f>
    </oc>
    <nc r="L96"/>
  </rcc>
  <rcc rId="8943" sId="4">
    <oc r="M96">
      <f>M98+M100</f>
    </oc>
    <nc r="M96"/>
  </rcc>
  <rcc rId="8944" sId="4">
    <oc r="N96">
      <f>N98+N100</f>
    </oc>
    <nc r="N96"/>
  </rcc>
  <rcc rId="8945" sId="4">
    <oc r="O96">
      <f>O98+O100</f>
    </oc>
    <nc r="O96"/>
  </rcc>
  <rcc rId="8946" sId="4">
    <oc r="P96">
      <f>P98+P100</f>
    </oc>
    <nc r="P96"/>
  </rcc>
  <rcc rId="8947" sId="4">
    <oc r="Q96">
      <f>Q98+Q100</f>
    </oc>
    <nc r="Q96"/>
  </rcc>
  <rcc rId="8948" sId="4">
    <oc r="R96">
      <f>R98+R100</f>
    </oc>
    <nc r="R96"/>
  </rcc>
  <rcc rId="8949" sId="4">
    <oc r="S96">
      <f>S98+S100</f>
    </oc>
    <nc r="S96"/>
  </rcc>
  <rcc rId="8950" sId="4">
    <oc r="T96">
      <f>T98+T100</f>
    </oc>
    <nc r="T96"/>
  </rcc>
  <rcc rId="8951" sId="4">
    <oc r="U96">
      <f>U98+U100</f>
    </oc>
    <nc r="U96"/>
  </rcc>
  <rcc rId="8952" sId="4">
    <oc r="V96">
      <f>V98+V100</f>
    </oc>
    <nc r="V96"/>
  </rcc>
  <rcc rId="8953" sId="4">
    <oc r="W96">
      <f>W98+W100</f>
    </oc>
    <nc r="W96"/>
  </rcc>
  <rcc rId="8954" sId="4">
    <oc r="X96">
      <f>X98+X100</f>
    </oc>
    <nc r="X96"/>
  </rcc>
  <rcc rId="8955" sId="4">
    <oc r="Y96">
      <f>Y98+Y100</f>
    </oc>
    <nc r="Y96"/>
  </rcc>
  <rcc rId="8956" sId="4">
    <oc r="Z96">
      <f>Z98+Z100</f>
    </oc>
    <nc r="Z96"/>
  </rcc>
  <rcc rId="8957" sId="4">
    <oc r="AA96">
      <f>AA98+AA100</f>
    </oc>
    <nc r="AA96"/>
  </rcc>
  <rcc rId="8958" sId="4">
    <oc r="AB96">
      <f>AB98+AB100</f>
    </oc>
    <nc r="AB96"/>
  </rcc>
  <rcc rId="8959" sId="4">
    <oc r="AC96">
      <f>AC98+AC100</f>
    </oc>
    <nc r="AC96"/>
  </rcc>
  <rcc rId="8960" sId="4">
    <oc r="AD96">
      <f>AD98+AD100</f>
    </oc>
    <nc r="AD96"/>
  </rcc>
  <rcc rId="8961" sId="4">
    <oc r="AE96">
      <f>AE98+AE100</f>
    </oc>
    <nc r="AE96"/>
  </rcc>
  <rcc rId="8962" sId="4">
    <oc r="AF96">
      <f>AF98+AF100</f>
    </oc>
    <nc r="AF96"/>
  </rcc>
  <rcc rId="8963" sId="4">
    <oc r="AG96">
      <f>AG98+AG100</f>
    </oc>
    <nc r="AG96"/>
  </rcc>
  <rcc rId="8964" sId="4">
    <oc r="B97" t="inlineStr">
      <is>
        <t xml:space="preserve">Обеспечено осуществление функций Управления культуры и спорта Администрации города Когалыма </t>
      </is>
    </oc>
    <nc r="B97"/>
  </rcc>
  <rcc rId="8965" sId="4">
    <oc r="C97" t="inlineStr">
      <is>
        <t>Всего</t>
      </is>
    </oc>
    <nc r="C97"/>
  </rcc>
  <rcc rId="8966" sId="4">
    <oc r="D97">
      <f>D98</f>
    </oc>
    <nc r="D97"/>
  </rcc>
  <rcc rId="8967" sId="4">
    <oc r="E97">
      <f>E98</f>
    </oc>
    <nc r="E97"/>
  </rcc>
  <rcc rId="8968" sId="4">
    <oc r="F97">
      <f>F98</f>
    </oc>
    <nc r="F97"/>
  </rcc>
  <rcc rId="8969" sId="4">
    <oc r="G97">
      <f>G98</f>
    </oc>
    <nc r="G97"/>
  </rcc>
  <rcc rId="8970" sId="4">
    <oc r="H97">
      <f>IFERROR(G97/D97*100,0)</f>
    </oc>
    <nc r="H97"/>
  </rcc>
  <rcc rId="8971" sId="4">
    <oc r="I97">
      <f>IFERROR(G97/E97*100,0)</f>
    </oc>
    <nc r="I97"/>
  </rcc>
  <rcc rId="8972" sId="4">
    <oc r="J97">
      <f>SUM(J98:J98)</f>
    </oc>
    <nc r="J97"/>
  </rcc>
  <rcc rId="8973" sId="4">
    <oc r="K97">
      <f>SUM(K98:K98)</f>
    </oc>
    <nc r="K97"/>
  </rcc>
  <rcc rId="8974" sId="4">
    <oc r="L97">
      <f>SUM(L98:L98)</f>
    </oc>
    <nc r="L97"/>
  </rcc>
  <rcc rId="8975" sId="4">
    <oc r="M97">
      <f>SUM(M98:M98)</f>
    </oc>
    <nc r="M97"/>
  </rcc>
  <rcc rId="8976" sId="4">
    <oc r="N97">
      <f>SUM(N98:N98)</f>
    </oc>
    <nc r="N97"/>
  </rcc>
  <rcc rId="8977" sId="4">
    <oc r="O97">
      <f>SUM(O98:O98)</f>
    </oc>
    <nc r="O97"/>
  </rcc>
  <rcc rId="8978" sId="4">
    <oc r="P97">
      <f>SUM(P98:P98)</f>
    </oc>
    <nc r="P97"/>
  </rcc>
  <rcc rId="8979" sId="4">
    <oc r="Q97">
      <f>SUM(Q98:Q98)</f>
    </oc>
    <nc r="Q97"/>
  </rcc>
  <rcc rId="8980" sId="4">
    <oc r="R97">
      <f>SUM(R98:R98)</f>
    </oc>
    <nc r="R97"/>
  </rcc>
  <rcc rId="8981" sId="4">
    <oc r="S97">
      <f>SUM(S98:S98)</f>
    </oc>
    <nc r="S97"/>
  </rcc>
  <rcc rId="8982" sId="4">
    <oc r="T97">
      <f>SUM(T98:T98)</f>
    </oc>
    <nc r="T97"/>
  </rcc>
  <rcc rId="8983" sId="4">
    <oc r="U97">
      <f>SUM(U98:U98)</f>
    </oc>
    <nc r="U97"/>
  </rcc>
  <rcc rId="8984" sId="4">
    <oc r="V97">
      <f>SUM(V98:V98)</f>
    </oc>
    <nc r="V97"/>
  </rcc>
  <rcc rId="8985" sId="4">
    <oc r="W97">
      <f>SUM(W98:W98)</f>
    </oc>
    <nc r="W97"/>
  </rcc>
  <rcc rId="8986" sId="4">
    <oc r="X97">
      <f>SUM(X98:X98)</f>
    </oc>
    <nc r="X97"/>
  </rcc>
  <rcc rId="8987" sId="4">
    <oc r="Y97">
      <f>SUM(Y98:Y98)</f>
    </oc>
    <nc r="Y97"/>
  </rcc>
  <rcc rId="8988" sId="4">
    <oc r="Z97">
      <f>SUM(Z98:Z98)</f>
    </oc>
    <nc r="Z97"/>
  </rcc>
  <rcc rId="8989" sId="4">
    <oc r="AA97">
      <f>SUM(AA98:AA98)</f>
    </oc>
    <nc r="AA97"/>
  </rcc>
  <rcc rId="8990" sId="4">
    <oc r="AB97">
      <f>SUM(AB98:AB98)</f>
    </oc>
    <nc r="AB97"/>
  </rcc>
  <rcc rId="8991" sId="4">
    <oc r="AC97">
      <f>SUM(AC98:AC98)</f>
    </oc>
    <nc r="AC97"/>
  </rcc>
  <rcc rId="8992" sId="4">
    <oc r="AD97">
      <f>SUM(AD98:AD98)</f>
    </oc>
    <nc r="AD97"/>
  </rcc>
  <rcc rId="8993" sId="4">
    <oc r="AE97">
      <f>SUM(AE98:AE98)</f>
    </oc>
    <nc r="AE97"/>
  </rcc>
  <rcc rId="8994" sId="4">
    <oc r="AF97">
      <f>SUM(AF98:AF98)</f>
    </oc>
    <nc r="AF97"/>
  </rcc>
  <rcc rId="8995" sId="4">
    <oc r="AG97">
      <f>SUM(AG98:AG98)</f>
    </oc>
    <nc r="AG97"/>
  </rcc>
  <rcc rId="8996" sId="4">
    <oc r="C98" t="inlineStr">
      <is>
        <t>бюджет города Когалыма</t>
      </is>
    </oc>
    <nc r="C98"/>
  </rcc>
  <rcc rId="8997" sId="4">
    <oc r="D98">
      <f>SUM(J98,L98,N98,P98,R98,T98,V98,X98,Z98,AB98,AD98,AF98)</f>
    </oc>
    <nc r="D98"/>
  </rcc>
  <rcc rId="8998" sId="4">
    <oc r="E98">
      <f>J98+L98+N98</f>
    </oc>
    <nc r="E98"/>
  </rcc>
  <rcc rId="8999" sId="4">
    <oc r="F98">
      <f>G98</f>
    </oc>
    <nc r="F98"/>
  </rcc>
  <rcc rId="9000" sId="4">
    <oc r="G98">
      <f>SUM(K98,M98,O98,Q98,S98,U98,W98,Y98,AA98,AC98,AE98,AG98)</f>
    </oc>
    <nc r="G98"/>
  </rcc>
  <rcc rId="9001" sId="4">
    <oc r="H98">
      <f>IFERROR(G98/D98*100,0)</f>
    </oc>
    <nc r="H98"/>
  </rcc>
  <rcc rId="9002" sId="4">
    <oc r="I98">
      <f>IFERROR(G98/E98*100,0)</f>
    </oc>
    <nc r="I98"/>
  </rcc>
  <rcc rId="9003" sId="4" numFmtId="4">
    <oc r="J98">
      <v>1883.9490000000001</v>
    </oc>
    <nc r="J98"/>
  </rcc>
  <rcc rId="9004" sId="4" numFmtId="4">
    <oc r="K98">
      <v>950.77800000000002</v>
    </oc>
    <nc r="K98"/>
  </rcc>
  <rcc rId="9005" sId="4" numFmtId="4">
    <oc r="L98">
      <v>1239.9770000000001</v>
    </oc>
    <nc r="L98"/>
  </rcc>
  <rcc rId="9006" sId="4" numFmtId="4">
    <oc r="M98">
      <v>1210.4349999999999</v>
    </oc>
    <nc r="M98"/>
  </rcc>
  <rcc rId="9007" sId="4" numFmtId="4">
    <oc r="N98">
      <v>849.58500000000004</v>
    </oc>
    <nc r="N98"/>
  </rcc>
  <rcc rId="9008" sId="4" numFmtId="4">
    <oc r="O98">
      <v>903.56600000000003</v>
    </oc>
    <nc r="O98"/>
  </rcc>
  <rcc rId="9009" sId="4" numFmtId="4">
    <oc r="P98">
      <v>1540.096</v>
    </oc>
    <nc r="P98"/>
  </rcc>
  <rcc rId="9010" sId="4" numFmtId="4">
    <oc r="Q98">
      <v>888.25900000000001</v>
    </oc>
    <nc r="Q98"/>
  </rcc>
  <rcc rId="9011" sId="4" numFmtId="4">
    <oc r="R98">
      <v>1128.2829999999999</v>
    </oc>
    <nc r="R98"/>
  </rcc>
  <rcc rId="9012" sId="4" numFmtId="4">
    <oc r="S98">
      <v>0</v>
    </oc>
    <nc r="S98"/>
  </rcc>
  <rcc rId="9013" sId="4" numFmtId="4">
    <oc r="T98">
      <v>838.08500000000004</v>
    </oc>
    <nc r="T98"/>
  </rcc>
  <rcc rId="9014" sId="4" numFmtId="4">
    <oc r="U98">
      <v>0</v>
    </oc>
    <nc r="U98"/>
  </rcc>
  <rcc rId="9015" sId="4" numFmtId="4">
    <oc r="V98">
      <v>1510.096</v>
    </oc>
    <nc r="V98"/>
  </rcc>
  <rcc rId="9016" sId="4" numFmtId="4">
    <oc r="W98">
      <v>0</v>
    </oc>
    <nc r="W98"/>
  </rcc>
  <rcc rId="9017" sId="4" numFmtId="4">
    <oc r="X98">
      <v>1128.2829999999999</v>
    </oc>
    <nc r="X98"/>
  </rcc>
  <rcc rId="9018" sId="4" numFmtId="4">
    <oc r="Y98">
      <v>0</v>
    </oc>
    <nc r="Y98"/>
  </rcc>
  <rcc rId="9019" sId="4" numFmtId="4">
    <oc r="Z98">
      <v>838.08500000000004</v>
    </oc>
    <nc r="Z98"/>
  </rcc>
  <rcc rId="9020" sId="4" numFmtId="4">
    <oc r="AA98">
      <v>0</v>
    </oc>
    <nc r="AA98"/>
  </rcc>
  <rcc rId="9021" sId="4" numFmtId="4">
    <oc r="AB98">
      <v>1236.5909999999999</v>
    </oc>
    <nc r="AB98"/>
  </rcc>
  <rcc rId="9022" sId="4" numFmtId="4">
    <oc r="AC98">
      <v>0</v>
    </oc>
    <nc r="AC98"/>
  </rcc>
  <rcc rId="9023" sId="4" numFmtId="4">
    <oc r="AD98">
      <v>1045.684</v>
    </oc>
    <nc r="AD98"/>
  </rcc>
  <rcc rId="9024" sId="4" numFmtId="4">
    <oc r="AE98">
      <v>0</v>
    </oc>
    <nc r="AE98"/>
  </rcc>
  <rcc rId="9025" sId="4" numFmtId="4">
    <oc r="AF98">
      <v>1074.9860000000001</v>
    </oc>
    <nc r="AF98"/>
  </rcc>
  <rcc rId="9026" sId="4" numFmtId="4">
    <oc r="AG98">
      <v>0</v>
    </oc>
    <nc r="AG98"/>
  </rcc>
  <rcc rId="9027" sId="4">
    <oc r="B99" t="inlineStr">
      <is>
        <t>Обеспечена деятельность (оказаны услуги) архивного отдела Администрации города Когалыма</t>
      </is>
    </oc>
    <nc r="B99"/>
  </rcc>
  <rcc rId="9028" sId="4">
    <oc r="C99" t="inlineStr">
      <is>
        <t>Всего</t>
      </is>
    </oc>
    <nc r="C99"/>
  </rcc>
  <rcc rId="9029" sId="4">
    <oc r="D99">
      <f>D100</f>
    </oc>
    <nc r="D99"/>
  </rcc>
  <rcc rId="9030" sId="4">
    <oc r="E99">
      <f>E100</f>
    </oc>
    <nc r="E99"/>
  </rcc>
  <rcc rId="9031" sId="4">
    <oc r="F99">
      <f>F100</f>
    </oc>
    <nc r="F99"/>
  </rcc>
  <rcc rId="9032" sId="4">
    <oc r="G99">
      <f>G100</f>
    </oc>
    <nc r="G99"/>
  </rcc>
  <rcc rId="9033" sId="4">
    <oc r="H99">
      <f>IFERROR(G99/D99*100,0)</f>
    </oc>
    <nc r="H99"/>
  </rcc>
  <rcc rId="9034" sId="4">
    <oc r="I99">
      <f>IFERROR(G99/E99*100,0)</f>
    </oc>
    <nc r="I99"/>
  </rcc>
  <rcc rId="9035" sId="4">
    <oc r="J99">
      <f>SUM(J100:J100)</f>
    </oc>
    <nc r="J99"/>
  </rcc>
  <rcc rId="9036" sId="4">
    <oc r="K99">
      <f>SUM(K100:K100)</f>
    </oc>
    <nc r="K99"/>
  </rcc>
  <rcc rId="9037" sId="4">
    <oc r="L99">
      <f>SUM(L100:L100)</f>
    </oc>
    <nc r="L99"/>
  </rcc>
  <rcc rId="9038" sId="4">
    <oc r="M99">
      <f>SUM(M100:M100)</f>
    </oc>
    <nc r="M99"/>
  </rcc>
  <rcc rId="9039" sId="4">
    <oc r="N99">
      <f>SUM(N100:N100)</f>
    </oc>
    <nc r="N99"/>
  </rcc>
  <rcc rId="9040" sId="4">
    <oc r="O99">
      <f>SUM(O100:O100)</f>
    </oc>
    <nc r="O99"/>
  </rcc>
  <rcc rId="9041" sId="4">
    <oc r="P99">
      <f>SUM(P100:P100)</f>
    </oc>
    <nc r="P99"/>
  </rcc>
  <rcc rId="9042" sId="4">
    <oc r="Q99">
      <f>SUM(Q100:Q100)</f>
    </oc>
    <nc r="Q99"/>
  </rcc>
  <rcc rId="9043" sId="4">
    <oc r="R99">
      <f>SUM(R100:R100)</f>
    </oc>
    <nc r="R99"/>
  </rcc>
  <rcc rId="9044" sId="4">
    <oc r="S99">
      <f>SUM(S100:S100)</f>
    </oc>
    <nc r="S99"/>
  </rcc>
  <rcc rId="9045" sId="4">
    <oc r="T99">
      <f>SUM(T100:T100)</f>
    </oc>
    <nc r="T99"/>
  </rcc>
  <rcc rId="9046" sId="4">
    <oc r="U99">
      <f>SUM(U100:U100)</f>
    </oc>
    <nc r="U99"/>
  </rcc>
  <rcc rId="9047" sId="4">
    <oc r="V99">
      <f>SUM(V100:V100)</f>
    </oc>
    <nc r="V99"/>
  </rcc>
  <rcc rId="9048" sId="4">
    <oc r="W99">
      <f>SUM(W100:W100)</f>
    </oc>
    <nc r="W99"/>
  </rcc>
  <rcc rId="9049" sId="4">
    <oc r="X99">
      <f>SUM(X100:X100)</f>
    </oc>
    <nc r="X99"/>
  </rcc>
  <rcc rId="9050" sId="4">
    <oc r="Y99">
      <f>SUM(Y100:Y100)</f>
    </oc>
    <nc r="Y99"/>
  </rcc>
  <rcc rId="9051" sId="4">
    <oc r="Z99">
      <f>SUM(Z100:Z100)</f>
    </oc>
    <nc r="Z99"/>
  </rcc>
  <rcc rId="9052" sId="4">
    <oc r="AA99">
      <f>SUM(AA100:AA100)</f>
    </oc>
    <nc r="AA99"/>
  </rcc>
  <rcc rId="9053" sId="4">
    <oc r="AB99">
      <f>SUM(AB100:AB100)</f>
    </oc>
    <nc r="AB99"/>
  </rcc>
  <rcc rId="9054" sId="4">
    <oc r="AC99">
      <f>SUM(AC100:AC100)</f>
    </oc>
    <nc r="AC99"/>
  </rcc>
  <rcc rId="9055" sId="4">
    <oc r="AD99">
      <f>SUM(AD100:AD100)</f>
    </oc>
    <nc r="AD99"/>
  </rcc>
  <rcc rId="9056" sId="4">
    <oc r="AE99">
      <f>SUM(AE100:AE100)</f>
    </oc>
    <nc r="AE99"/>
  </rcc>
  <rcc rId="9057" sId="4">
    <oc r="AF99">
      <f>SUM(AF100:AF100)</f>
    </oc>
    <nc r="AF99"/>
  </rcc>
  <rcc rId="9058" sId="4">
    <oc r="AG99">
      <f>SUM(AG100:AG100)</f>
    </oc>
    <nc r="AG99"/>
  </rcc>
  <rcc rId="9059" sId="4">
    <oc r="C100" t="inlineStr">
      <is>
        <t>бюджет города Когалыма</t>
      </is>
    </oc>
    <nc r="C100"/>
  </rcc>
  <rcc rId="9060" sId="4">
    <oc r="D100">
      <f>SUM(J100,L100,N100,P100,R100,T100,V100,X100,Z100,AB100,AD100,AF100)</f>
    </oc>
    <nc r="D100"/>
  </rcc>
  <rcc rId="9061" sId="4">
    <oc r="E100">
      <f>J100+L100+N100</f>
    </oc>
    <nc r="E100"/>
  </rcc>
  <rcc rId="9062" sId="4">
    <oc r="F100">
      <f>G100</f>
    </oc>
    <nc r="F100"/>
  </rcc>
  <rcc rId="9063" sId="4">
    <oc r="G100">
      <f>SUM(K100,M100,O100,Q100,S100,U100,W100,Y100,AA100,AC100,AE100,AG100)</f>
    </oc>
    <nc r="G100"/>
  </rcc>
  <rcc rId="9064" sId="4">
    <oc r="H100">
      <f>IFERROR(G100/D100*100,0)</f>
    </oc>
    <nc r="H100"/>
  </rcc>
  <rcc rId="9065" sId="4">
    <oc r="I100">
      <f>IFERROR(G100/E100*100,0)</f>
    </oc>
    <nc r="I100"/>
  </rcc>
  <rcc rId="9066" sId="4" numFmtId="4">
    <oc r="J100">
      <v>1032.3040000000001</v>
    </oc>
    <nc r="J100"/>
  </rcc>
  <rcc rId="9067" sId="4" numFmtId="4">
    <oc r="K100">
      <v>524.26599999999996</v>
    </oc>
    <nc r="K100"/>
  </rcc>
  <rcc rId="9068" sId="4" numFmtId="4">
    <oc r="L100">
      <v>641.54899999999998</v>
    </oc>
    <nc r="L100"/>
  </rcc>
  <rcc rId="9069" sId="4" numFmtId="4">
    <oc r="M100">
      <v>651.95299999999997</v>
    </oc>
    <nc r="M100"/>
  </rcc>
  <rcc rId="9070" sId="4" numFmtId="4">
    <oc r="N100">
      <v>439.03100000000001</v>
    </oc>
    <nc r="N100"/>
  </rcc>
  <rcc rId="9071" sId="4" numFmtId="4">
    <oc r="O100">
      <v>462.68200000000002</v>
    </oc>
    <nc r="O100"/>
  </rcc>
  <rcc rId="9072" sId="4" numFmtId="4">
    <oc r="P100">
      <v>779.30499999999995</v>
    </oc>
    <nc r="P100"/>
  </rcc>
  <rcc rId="9073" sId="4" numFmtId="4">
    <oc r="Q100">
      <v>499.77199999999999</v>
    </oc>
    <nc r="Q100"/>
  </rcc>
  <rcc rId="9074" sId="4" numFmtId="4">
    <oc r="R100">
      <v>583.673</v>
    </oc>
    <nc r="R100"/>
  </rcc>
  <rcc rId="9075" sId="4" numFmtId="4">
    <oc r="S100">
      <v>0</v>
    </oc>
    <nc r="S100"/>
  </rcc>
  <rcc rId="9076" sId="4" numFmtId="4">
    <oc r="T100">
      <v>439.03100000000001</v>
    </oc>
    <nc r="T100"/>
  </rcc>
  <rcc rId="9077" sId="4" numFmtId="4">
    <oc r="U100">
      <v>0</v>
    </oc>
    <nc r="U100"/>
  </rcc>
  <rcc rId="9078" sId="4" numFmtId="4">
    <oc r="V100">
      <v>779.30499999999995</v>
    </oc>
    <nc r="V100"/>
  </rcc>
  <rcc rId="9079" sId="4" numFmtId="4">
    <oc r="W100">
      <v>0</v>
    </oc>
    <nc r="W100"/>
  </rcc>
  <rcc rId="9080" sId="4" numFmtId="4">
    <oc r="X100">
      <v>583.673</v>
    </oc>
    <nc r="X100"/>
  </rcc>
  <rcc rId="9081" sId="4" numFmtId="4">
    <oc r="Y100">
      <v>0</v>
    </oc>
    <nc r="Y100"/>
  </rcc>
  <rcc rId="9082" sId="4" numFmtId="4">
    <oc r="Z100">
      <v>467.43099999999998</v>
    </oc>
    <nc r="Z100"/>
  </rcc>
  <rcc rId="9083" sId="4" numFmtId="4">
    <oc r="AA100">
      <v>0</v>
    </oc>
    <nc r="AA100"/>
  </rcc>
  <rcc rId="9084" sId="4" numFmtId="4">
    <oc r="AB100">
      <v>639.16800000000001</v>
    </oc>
    <nc r="AB100"/>
  </rcc>
  <rcc rId="9085" sId="4" numFmtId="4">
    <oc r="AC100">
      <v>0</v>
    </oc>
    <nc r="AC100"/>
  </rcc>
  <rcc rId="9086" sId="4" numFmtId="4">
    <oc r="AD100">
      <v>541.35199999999998</v>
    </oc>
    <nc r="AD100"/>
  </rcc>
  <rcc rId="9087" sId="4" numFmtId="4">
    <oc r="AE100">
      <v>0</v>
    </oc>
    <nc r="AE100"/>
  </rcc>
  <rcc rId="9088" sId="4" numFmtId="4">
    <oc r="AF100">
      <v>577.07799999999997</v>
    </oc>
    <nc r="AF100"/>
  </rcc>
  <rcc rId="9089" sId="4" numFmtId="4">
    <oc r="AG100">
      <v>0</v>
    </oc>
    <nc r="AG100"/>
  </rcc>
  <rcc rId="9090" sId="5">
    <oc r="C2" t="inlineStr">
      <is>
        <t xml:space="preserve">Отчет о ходе реализации муниципальной программы </t>
      </is>
    </oc>
    <nc r="C2"/>
  </rcc>
  <rcc rId="9091" sId="5">
    <oc r="C3" t="inlineStr">
      <is>
        <t xml:space="preserve"> "Развитие физической культуры и спорта
в городе Когалыме" </t>
      </is>
    </oc>
    <nc r="C3"/>
  </rcc>
  <rcc rId="9092" sId="5">
    <oc r="AG3" t="inlineStr">
      <is>
        <t>тыс. рублей</t>
      </is>
    </oc>
    <nc r="AG3"/>
  </rcc>
  <rcc rId="9093" sId="5">
    <oc r="A4" t="inlineStr">
      <is>
        <t>№п/п</t>
      </is>
    </oc>
    <nc r="A4"/>
  </rcc>
  <rcc rId="9094" sId="5">
    <oc r="B4" t="inlineStr">
      <is>
        <t>Наименование направления (подпрограмм), структурных элементов</t>
      </is>
    </oc>
    <nc r="B4"/>
  </rcc>
  <rcc rId="9095" sId="5">
    <oc r="C4" t="inlineStr">
      <is>
        <t>Источники финансирования</t>
      </is>
    </oc>
    <nc r="C4"/>
  </rcc>
  <rcc rId="9096" sId="5">
    <oc r="D4" t="inlineStr">
      <is>
        <t>План на</t>
      </is>
    </oc>
    <nc r="D4"/>
  </rcc>
  <rcc rId="9097" sId="5">
    <oc r="E4" t="inlineStr">
      <is>
        <t>План на</t>
      </is>
    </oc>
    <nc r="E4"/>
  </rcc>
  <rcc rId="9098" sId="5">
    <oc r="F4" t="inlineStr">
      <is>
        <t xml:space="preserve">Профинансировано на </t>
      </is>
    </oc>
    <nc r="F4"/>
  </rcc>
  <rcc rId="9099" sId="5">
    <oc r="G4" t="inlineStr">
      <is>
        <t xml:space="preserve">Кассовый расход на </t>
      </is>
    </oc>
    <nc r="G4"/>
  </rcc>
  <rcc rId="9100" sId="5">
    <oc r="H4" t="inlineStr">
      <is>
        <t>Исполнение, %</t>
      </is>
    </oc>
    <nc r="H4"/>
  </rcc>
  <rcc rId="9101" sId="5">
    <oc r="J4" t="inlineStr">
      <is>
        <t>январь</t>
      </is>
    </oc>
    <nc r="J4"/>
  </rcc>
  <rcc rId="9102" sId="5">
    <oc r="L4" t="inlineStr">
      <is>
        <t>февраль</t>
      </is>
    </oc>
    <nc r="L4"/>
  </rcc>
  <rcc rId="9103" sId="5">
    <oc r="N4" t="inlineStr">
      <is>
        <t>март</t>
      </is>
    </oc>
    <nc r="N4"/>
  </rcc>
  <rcc rId="9104" sId="5">
    <oc r="P4" t="inlineStr">
      <is>
        <t>апрель</t>
      </is>
    </oc>
    <nc r="P4"/>
  </rcc>
  <rcc rId="9105" sId="5">
    <oc r="R4" t="inlineStr">
      <is>
        <t>май</t>
      </is>
    </oc>
    <nc r="R4"/>
  </rcc>
  <rcc rId="9106" sId="5">
    <oc r="T4" t="inlineStr">
      <is>
        <t>июнь</t>
      </is>
    </oc>
    <nc r="T4"/>
  </rcc>
  <rcc rId="9107" sId="5">
    <oc r="V4" t="inlineStr">
      <is>
        <t>июль</t>
      </is>
    </oc>
    <nc r="V4"/>
  </rcc>
  <rcc rId="9108" sId="5">
    <oc r="X4" t="inlineStr">
      <is>
        <t>август</t>
      </is>
    </oc>
    <nc r="X4"/>
  </rcc>
  <rcc rId="9109" sId="5">
    <oc r="Z4" t="inlineStr">
      <is>
        <t>сентябрь</t>
      </is>
    </oc>
    <nc r="Z4"/>
  </rcc>
  <rcc rId="9110" sId="5">
    <oc r="AB4" t="inlineStr">
      <is>
        <t>октябрь</t>
      </is>
    </oc>
    <nc r="AB4"/>
  </rcc>
  <rcc rId="9111" sId="5">
    <oc r="AD4" t="inlineStr">
      <is>
        <t>ноябрь</t>
      </is>
    </oc>
    <nc r="AD4"/>
  </rcc>
  <rcc rId="9112" sId="5">
    <oc r="AF4" t="inlineStr">
      <is>
        <t>декабрь</t>
      </is>
    </oc>
    <nc r="AF4"/>
  </rcc>
  <rcc rId="9113" sId="5">
    <oc r="AH4" t="inlineStr">
      <is>
        <t>Результаты реализации и причины отклонений факта от плана</t>
      </is>
    </oc>
    <nc r="AH4"/>
  </rcc>
  <rcc rId="9114" sId="5">
    <oc r="D6">
      <v>2025</v>
    </oc>
    <nc r="D6"/>
  </rcc>
  <rcc rId="9115" sId="5" numFmtId="19">
    <oc r="E6">
      <v>45778</v>
    </oc>
    <nc r="E6"/>
  </rcc>
  <rcc rId="9116" sId="5" numFmtId="19">
    <oc r="F6">
      <v>45778</v>
    </oc>
    <nc r="F6"/>
  </rcc>
  <rcc rId="9117" sId="5" numFmtId="19">
    <oc r="G6">
      <v>45748</v>
    </oc>
    <nc r="G6"/>
  </rcc>
  <rcc rId="9118" sId="5">
    <oc r="H6" t="inlineStr">
      <is>
        <t>к плану на год</t>
      </is>
    </oc>
    <nc r="H6"/>
  </rcc>
  <rcc rId="9119" sId="5">
    <oc r="I6" t="inlineStr">
      <is>
        <t>к плану на отчетную дату</t>
      </is>
    </oc>
    <nc r="I6"/>
  </rcc>
  <rcc rId="9120" sId="5">
    <oc r="J6" t="inlineStr">
      <is>
        <t xml:space="preserve">план </t>
      </is>
    </oc>
    <nc r="J6"/>
  </rcc>
  <rcc rId="9121" sId="5">
    <oc r="K6" t="inlineStr">
      <is>
        <t>кассовый расход</t>
      </is>
    </oc>
    <nc r="K6"/>
  </rcc>
  <rcc rId="9122" sId="5">
    <oc r="L6" t="inlineStr">
      <is>
        <t xml:space="preserve">план </t>
      </is>
    </oc>
    <nc r="L6"/>
  </rcc>
  <rcc rId="9123" sId="5">
    <oc r="M6" t="inlineStr">
      <is>
        <t>кассовый расход</t>
      </is>
    </oc>
    <nc r="M6"/>
  </rcc>
  <rcc rId="9124" sId="5">
    <oc r="N6" t="inlineStr">
      <is>
        <t xml:space="preserve">план </t>
      </is>
    </oc>
    <nc r="N6"/>
  </rcc>
  <rcc rId="9125" sId="5">
    <oc r="O6" t="inlineStr">
      <is>
        <t>кассовый расход</t>
      </is>
    </oc>
    <nc r="O6"/>
  </rcc>
  <rcc rId="9126" sId="5">
    <oc r="P6" t="inlineStr">
      <is>
        <t xml:space="preserve">план </t>
      </is>
    </oc>
    <nc r="P6"/>
  </rcc>
  <rcc rId="9127" sId="5">
    <oc r="Q6" t="inlineStr">
      <is>
        <t>кассовый расход</t>
      </is>
    </oc>
    <nc r="Q6"/>
  </rcc>
  <rcc rId="9128" sId="5">
    <oc r="R6" t="inlineStr">
      <is>
        <t xml:space="preserve">план </t>
      </is>
    </oc>
    <nc r="R6"/>
  </rcc>
  <rcc rId="9129" sId="5">
    <oc r="S6" t="inlineStr">
      <is>
        <t>кассовый расход</t>
      </is>
    </oc>
    <nc r="S6"/>
  </rcc>
  <rcc rId="9130" sId="5">
    <oc r="T6" t="inlineStr">
      <is>
        <t xml:space="preserve">план </t>
      </is>
    </oc>
    <nc r="T6"/>
  </rcc>
  <rcc rId="9131" sId="5">
    <oc r="U6" t="inlineStr">
      <is>
        <t>кассовый расход</t>
      </is>
    </oc>
    <nc r="U6"/>
  </rcc>
  <rcc rId="9132" sId="5">
    <oc r="V6" t="inlineStr">
      <is>
        <t xml:space="preserve">план </t>
      </is>
    </oc>
    <nc r="V6"/>
  </rcc>
  <rcc rId="9133" sId="5">
    <oc r="W6" t="inlineStr">
      <is>
        <t>кассовый расход</t>
      </is>
    </oc>
    <nc r="W6"/>
  </rcc>
  <rcc rId="9134" sId="5">
    <oc r="X6" t="inlineStr">
      <is>
        <t xml:space="preserve">план </t>
      </is>
    </oc>
    <nc r="X6"/>
  </rcc>
  <rcc rId="9135" sId="5">
    <oc r="Y6" t="inlineStr">
      <is>
        <t>кассовый расход</t>
      </is>
    </oc>
    <nc r="Y6"/>
  </rcc>
  <rcc rId="9136" sId="5">
    <oc r="Z6" t="inlineStr">
      <is>
        <t xml:space="preserve">план </t>
      </is>
    </oc>
    <nc r="Z6"/>
  </rcc>
  <rcc rId="9137" sId="5">
    <oc r="AA6" t="inlineStr">
      <is>
        <t>кассовый расход</t>
      </is>
    </oc>
    <nc r="AA6"/>
  </rcc>
  <rcc rId="9138" sId="5">
    <oc r="AB6" t="inlineStr">
      <is>
        <t xml:space="preserve">план </t>
      </is>
    </oc>
    <nc r="AB6"/>
  </rcc>
  <rcc rId="9139" sId="5">
    <oc r="AC6" t="inlineStr">
      <is>
        <t>кассовый расход</t>
      </is>
    </oc>
    <nc r="AC6"/>
  </rcc>
  <rcc rId="9140" sId="5">
    <oc r="AD6" t="inlineStr">
      <is>
        <t xml:space="preserve">план </t>
      </is>
    </oc>
    <nc r="AD6"/>
  </rcc>
  <rcc rId="9141" sId="5">
    <oc r="AE6" t="inlineStr">
      <is>
        <t>кассовый расход</t>
      </is>
    </oc>
    <nc r="AE6"/>
  </rcc>
  <rcc rId="9142" sId="5">
    <oc r="AF6" t="inlineStr">
      <is>
        <t xml:space="preserve">план </t>
      </is>
    </oc>
    <nc r="AF6"/>
  </rcc>
  <rcc rId="9143" sId="5">
    <oc r="AG6" t="inlineStr">
      <is>
        <t>кассовый расход</t>
      </is>
    </oc>
    <nc r="AG6"/>
  </rcc>
  <rcc rId="9144" sId="5" numFmtId="4">
    <oc r="A7">
      <v>1</v>
    </oc>
    <nc r="A7"/>
  </rcc>
  <rcc rId="9145" sId="5" numFmtId="4">
    <oc r="B7">
      <v>2</v>
    </oc>
    <nc r="B7"/>
  </rcc>
  <rcc rId="9146" sId="5" numFmtId="4">
    <oc r="C7">
      <v>3</v>
    </oc>
    <nc r="C7"/>
  </rcc>
  <rcc rId="9147" sId="5" numFmtId="4">
    <oc r="D7">
      <v>4</v>
    </oc>
    <nc r="D7"/>
  </rcc>
  <rcc rId="9148" sId="5" numFmtId="4">
    <oc r="E7">
      <v>5</v>
    </oc>
    <nc r="E7"/>
  </rcc>
  <rcc rId="9149" sId="5" numFmtId="4">
    <oc r="F7">
      <v>6</v>
    </oc>
    <nc r="F7"/>
  </rcc>
  <rcc rId="9150" sId="5" numFmtId="4">
    <oc r="G7">
      <v>7</v>
    </oc>
    <nc r="G7"/>
  </rcc>
  <rcc rId="9151" sId="5" numFmtId="4">
    <oc r="H7">
      <v>8</v>
    </oc>
    <nc r="H7"/>
  </rcc>
  <rcc rId="9152" sId="5" numFmtId="4">
    <oc r="I7">
      <v>9</v>
    </oc>
    <nc r="I7"/>
  </rcc>
  <rcc rId="9153" sId="5" numFmtId="4">
    <oc r="J7">
      <v>10</v>
    </oc>
    <nc r="J7"/>
  </rcc>
  <rcc rId="9154" sId="5" numFmtId="4">
    <oc r="K7">
      <v>11</v>
    </oc>
    <nc r="K7"/>
  </rcc>
  <rcc rId="9155" sId="5" numFmtId="4">
    <oc r="L7">
      <v>12</v>
    </oc>
    <nc r="L7"/>
  </rcc>
  <rcc rId="9156" sId="5" numFmtId="4">
    <oc r="M7">
      <v>13</v>
    </oc>
    <nc r="M7"/>
  </rcc>
  <rcc rId="9157" sId="5" numFmtId="4">
    <oc r="N7">
      <v>14</v>
    </oc>
    <nc r="N7"/>
  </rcc>
  <rcc rId="9158" sId="5" numFmtId="4">
    <oc r="O7">
      <v>15</v>
    </oc>
    <nc r="O7"/>
  </rcc>
  <rcc rId="9159" sId="5" numFmtId="4">
    <oc r="P7">
      <v>16</v>
    </oc>
    <nc r="P7"/>
  </rcc>
  <rcc rId="9160" sId="5" numFmtId="4">
    <oc r="Q7">
      <v>17</v>
    </oc>
    <nc r="Q7"/>
  </rcc>
  <rcc rId="9161" sId="5" numFmtId="4">
    <oc r="R7">
      <v>18</v>
    </oc>
    <nc r="R7"/>
  </rcc>
  <rcc rId="9162" sId="5" numFmtId="4">
    <oc r="S7">
      <v>19</v>
    </oc>
    <nc r="S7"/>
  </rcc>
  <rcc rId="9163" sId="5" numFmtId="4">
    <oc r="T7">
      <v>20</v>
    </oc>
    <nc r="T7"/>
  </rcc>
  <rcc rId="9164" sId="5" numFmtId="4">
    <oc r="U7">
      <v>21</v>
    </oc>
    <nc r="U7"/>
  </rcc>
  <rcc rId="9165" sId="5" numFmtId="4">
    <oc r="V7">
      <v>22</v>
    </oc>
    <nc r="V7"/>
  </rcc>
  <rcc rId="9166" sId="5" numFmtId="4">
    <oc r="W7">
      <v>23</v>
    </oc>
    <nc r="W7"/>
  </rcc>
  <rcc rId="9167" sId="5" numFmtId="4">
    <oc r="X7">
      <v>24</v>
    </oc>
    <nc r="X7"/>
  </rcc>
  <rcc rId="9168" sId="5" numFmtId="4">
    <oc r="Y7">
      <v>25</v>
    </oc>
    <nc r="Y7"/>
  </rcc>
  <rcc rId="9169" sId="5" numFmtId="4">
    <oc r="Z7">
      <v>26</v>
    </oc>
    <nc r="Z7"/>
  </rcc>
  <rcc rId="9170" sId="5" numFmtId="4">
    <oc r="AA7">
      <v>27</v>
    </oc>
    <nc r="AA7"/>
  </rcc>
  <rcc rId="9171" sId="5" numFmtId="4">
    <oc r="AB7">
      <v>28</v>
    </oc>
    <nc r="AB7"/>
  </rcc>
  <rcc rId="9172" sId="5" numFmtId="4">
    <oc r="AC7">
      <v>29</v>
    </oc>
    <nc r="AC7"/>
  </rcc>
  <rcc rId="9173" sId="5" numFmtId="4">
    <oc r="AD7">
      <v>30</v>
    </oc>
    <nc r="AD7"/>
  </rcc>
  <rcc rId="9174" sId="5" numFmtId="4">
    <oc r="AE7">
      <v>31</v>
    </oc>
    <nc r="AE7"/>
  </rcc>
  <rcc rId="9175" sId="5" numFmtId="4">
    <oc r="AF7">
      <v>32</v>
    </oc>
    <nc r="AF7"/>
  </rcc>
  <rcc rId="9176" sId="5" numFmtId="4">
    <oc r="AG7">
      <v>33</v>
    </oc>
    <nc r="AG7"/>
  </rcc>
  <rcc rId="9177" sId="5" numFmtId="4">
    <oc r="AH7">
      <v>34</v>
    </oc>
    <nc r="AH7"/>
  </rcc>
  <rcc rId="9178" sId="5">
    <oc r="B8" t="inlineStr">
      <is>
        <t>Всего по муниципальной программе</t>
      </is>
    </oc>
    <nc r="B8"/>
  </rcc>
  <rcc rId="9179" sId="5">
    <oc r="C8" t="inlineStr">
      <is>
        <t>Всего</t>
      </is>
    </oc>
    <nc r="C8"/>
  </rcc>
  <rcc rId="9180" sId="5">
    <oc r="D8">
      <f>D9+D10+D12+D11</f>
    </oc>
    <nc r="D8"/>
  </rcc>
  <rcc rId="9181" sId="5">
    <oc r="E8">
      <f>E9+E10+E12+E11</f>
    </oc>
    <nc r="E8"/>
  </rcc>
  <rcc rId="9182" sId="5">
    <oc r="F8">
      <f>F9+F10+F12+F11</f>
    </oc>
    <nc r="F8"/>
  </rcc>
  <rcc rId="9183" sId="5">
    <oc r="G8">
      <f>G9+G10+G12+G11</f>
    </oc>
    <nc r="G8"/>
  </rcc>
  <rcc rId="9184" sId="5">
    <oc r="H8">
      <f>IFERROR(G8/D8*100,0)</f>
    </oc>
    <nc r="H8"/>
  </rcc>
  <rcc rId="9185" sId="5">
    <oc r="I8">
      <f>IFERROR(G8/E8*100,0)</f>
    </oc>
    <nc r="I8"/>
  </rcc>
  <rcc rId="9186" sId="5">
    <oc r="J8">
      <f>J9+J10+J12+J11</f>
    </oc>
    <nc r="J8"/>
  </rcc>
  <rcc rId="9187" sId="5">
    <oc r="K8">
      <f>K9+K10+K12+K11</f>
    </oc>
    <nc r="K8"/>
  </rcc>
  <rcc rId="9188" sId="5">
    <oc r="L8">
      <f>L9+L10+L12+L11</f>
    </oc>
    <nc r="L8"/>
  </rcc>
  <rcc rId="9189" sId="5">
    <oc r="M8">
      <f>M9+M10+M12+M11</f>
    </oc>
    <nc r="M8"/>
  </rcc>
  <rcc rId="9190" sId="5">
    <oc r="N8">
      <f>N9+N10+N12+N11</f>
    </oc>
    <nc r="N8"/>
  </rcc>
  <rcc rId="9191" sId="5">
    <oc r="O8">
      <f>O9+O10+O12+O11</f>
    </oc>
    <nc r="O8"/>
  </rcc>
  <rcc rId="9192" sId="5">
    <oc r="P8">
      <f>P9+P10+P12+P11</f>
    </oc>
    <nc r="P8"/>
  </rcc>
  <rcc rId="9193" sId="5">
    <oc r="Q8">
      <f>Q9+Q10+Q12+Q11</f>
    </oc>
    <nc r="Q8"/>
  </rcc>
  <rcc rId="9194" sId="5">
    <oc r="R8">
      <f>R9+R10+R12+R11</f>
    </oc>
    <nc r="R8"/>
  </rcc>
  <rcc rId="9195" sId="5">
    <oc r="S8">
      <f>S9+S10+S12+S11</f>
    </oc>
    <nc r="S8"/>
  </rcc>
  <rcc rId="9196" sId="5">
    <oc r="T8">
      <f>T9+T10+T12+T11</f>
    </oc>
    <nc r="T8"/>
  </rcc>
  <rcc rId="9197" sId="5">
    <oc r="U8">
      <f>U9+U10+U12+U11</f>
    </oc>
    <nc r="U8"/>
  </rcc>
  <rcc rId="9198" sId="5">
    <oc r="V8">
      <f>V9+V10+V12+V11</f>
    </oc>
    <nc r="V8"/>
  </rcc>
  <rcc rId="9199" sId="5">
    <oc r="W8">
      <f>W9+W10+W12+W11</f>
    </oc>
    <nc r="W8"/>
  </rcc>
  <rcc rId="9200" sId="5">
    <oc r="X8">
      <f>X9+X10+X12+X11</f>
    </oc>
    <nc r="X8"/>
  </rcc>
  <rcc rId="9201" sId="5">
    <oc r="Y8">
      <f>Y9+Y10+Y12+Y11</f>
    </oc>
    <nc r="Y8"/>
  </rcc>
  <rcc rId="9202" sId="5">
    <oc r="Z8">
      <f>Z9+Z10+Z12+Z11</f>
    </oc>
    <nc r="Z8"/>
  </rcc>
  <rcc rId="9203" sId="5">
    <oc r="AA8">
      <f>AA9+AA10+AA12+AA11</f>
    </oc>
    <nc r="AA8"/>
  </rcc>
  <rcc rId="9204" sId="5">
    <oc r="AB8">
      <f>AB9+AB10+AB12+AB11</f>
    </oc>
    <nc r="AB8"/>
  </rcc>
  <rcc rId="9205" sId="5">
    <oc r="AC8">
      <f>AC9+AC10+AC12+AC11</f>
    </oc>
    <nc r="AC8"/>
  </rcc>
  <rcc rId="9206" sId="5">
    <oc r="AD8">
      <f>AD9+AD10+AD12+AD11</f>
    </oc>
    <nc r="AD8"/>
  </rcc>
  <rcc rId="9207" sId="5">
    <oc r="AE8">
      <f>AE9+AE10+AE12+AE11</f>
    </oc>
    <nc r="AE8"/>
  </rcc>
  <rcc rId="9208" sId="5">
    <oc r="AF8">
      <f>AF9+AF10+AF12+AF11</f>
    </oc>
    <nc r="AF8"/>
  </rcc>
  <rcc rId="9209" sId="5">
    <oc r="AG8">
      <f>AG9+AG10+AG12+AG11</f>
    </oc>
    <nc r="AG8"/>
  </rcc>
  <rcc rId="9210" sId="5">
    <oc r="C9" t="inlineStr">
      <is>
        <t>федеральный бюджет</t>
      </is>
    </oc>
    <nc r="C9"/>
  </rcc>
  <rcc rId="9211" sId="5">
    <oc r="D9">
      <f>J9+L9+N9+P9+R9+T9+V9+X9+Z9+AB9+AD9+AF9</f>
    </oc>
    <nc r="D9"/>
  </rcc>
  <rcc rId="9212" sId="5">
    <oc r="E9">
      <f>J9</f>
    </oc>
    <nc r="E9"/>
  </rcc>
  <rcc rId="9213" sId="5">
    <oc r="F9">
      <f>G9</f>
    </oc>
    <nc r="F9"/>
  </rcc>
  <rcc rId="9214" sId="5">
    <oc r="G9">
      <f>K9+M9+O9+Q9+S9+U9+W9+Y9+AA9+AC9+AE9+AG9</f>
    </oc>
    <nc r="G9"/>
  </rcc>
  <rcc rId="9215" sId="5">
    <oc r="H9">
      <f>IFERROR(G9/D9*100,0)</f>
    </oc>
    <nc r="H9"/>
  </rcc>
  <rcc rId="9216" sId="5">
    <oc r="I9">
      <f>IFERROR(G9/E9*100,0)</f>
    </oc>
    <nc r="I9"/>
  </rcc>
  <rcc rId="9217" sId="5">
    <oc r="J9">
      <f>J15+J61+J77+J83</f>
    </oc>
    <nc r="J9"/>
  </rcc>
  <rcc rId="9218" sId="5">
    <oc r="K9">
      <f>K15+K61+K77+K83</f>
    </oc>
    <nc r="K9"/>
  </rcc>
  <rcc rId="9219" sId="5">
    <oc r="L9">
      <f>L15+L61+L77+L83</f>
    </oc>
    <nc r="L9"/>
  </rcc>
  <rcc rId="9220" sId="5">
    <oc r="M9">
      <f>M15+M61+M77+M83</f>
    </oc>
    <nc r="M9"/>
  </rcc>
  <rcc rId="9221" sId="5">
    <oc r="N9">
      <f>N15+N61+N77+N83</f>
    </oc>
    <nc r="N9"/>
  </rcc>
  <rcc rId="9222" sId="5">
    <oc r="O9">
      <f>O15+O61+O77+O83</f>
    </oc>
    <nc r="O9"/>
  </rcc>
  <rcc rId="9223" sId="5">
    <oc r="P9">
      <f>P15+P61+P77+P83</f>
    </oc>
    <nc r="P9"/>
  </rcc>
  <rcc rId="9224" sId="5">
    <oc r="Q9">
      <f>Q15+Q61+Q77+Q83</f>
    </oc>
    <nc r="Q9"/>
  </rcc>
  <rcc rId="9225" sId="5">
    <oc r="R9">
      <f>R15+R61+R77+R83</f>
    </oc>
    <nc r="R9"/>
  </rcc>
  <rcc rId="9226" sId="5">
    <oc r="S9">
      <f>S15+S61+S77+S83</f>
    </oc>
    <nc r="S9"/>
  </rcc>
  <rcc rId="9227" sId="5">
    <oc r="T9">
      <f>T15+T61+T77+T83</f>
    </oc>
    <nc r="T9"/>
  </rcc>
  <rcc rId="9228" sId="5">
    <oc r="U9">
      <f>U15+U61+U77+U83</f>
    </oc>
    <nc r="U9"/>
  </rcc>
  <rcc rId="9229" sId="5">
    <oc r="V9">
      <f>V15+V61+V77+V83</f>
    </oc>
    <nc r="V9"/>
  </rcc>
  <rcc rId="9230" sId="5">
    <oc r="W9">
      <f>W15+W61+W77+W83</f>
    </oc>
    <nc r="W9"/>
  </rcc>
  <rcc rId="9231" sId="5">
    <oc r="X9">
      <f>X15+X61+X77+X83</f>
    </oc>
    <nc r="X9"/>
  </rcc>
  <rcc rId="9232" sId="5">
    <oc r="Y9">
      <f>Y15+Y61+Y77+Y83</f>
    </oc>
    <nc r="Y9"/>
  </rcc>
  <rcc rId="9233" sId="5">
    <oc r="Z9">
      <f>Z15+Z61+Z77+Z83</f>
    </oc>
    <nc r="Z9"/>
  </rcc>
  <rcc rId="9234" sId="5">
    <oc r="AA9">
      <f>AA15+AA61+AA77+AA83</f>
    </oc>
    <nc r="AA9"/>
  </rcc>
  <rcc rId="9235" sId="5">
    <oc r="AB9">
      <f>AB15+AB61+AB77+AB83</f>
    </oc>
    <nc r="AB9"/>
  </rcc>
  <rcc rId="9236" sId="5">
    <oc r="AC9">
      <f>AC15+AC61+AC77+AC83</f>
    </oc>
    <nc r="AC9"/>
  </rcc>
  <rcc rId="9237" sId="5">
    <oc r="AD9">
      <f>AD15+AD61+AD77+AD83</f>
    </oc>
    <nc r="AD9"/>
  </rcc>
  <rcc rId="9238" sId="5">
    <oc r="AE9">
      <f>AE15+AE61+AE77+AE83</f>
    </oc>
    <nc r="AE9"/>
  </rcc>
  <rcc rId="9239" sId="5">
    <oc r="AF9">
      <f>AF15+AF61+AF77+AF83</f>
    </oc>
    <nc r="AF9"/>
  </rcc>
  <rcc rId="9240" sId="5">
    <oc r="AG9">
      <f>AG15+AG61+AG77+AG83</f>
    </oc>
    <nc r="AG9"/>
  </rcc>
  <rcc rId="9241" sId="5">
    <oc r="C10" t="inlineStr">
      <is>
        <t>бюджет автономного округа</t>
      </is>
    </oc>
    <nc r="C10"/>
  </rcc>
  <rcc rId="9242" sId="5">
    <oc r="D10">
      <f>J10+L10+N10+P10+R10+T10+V10+X10+Z10+AB10+AD10+AF10</f>
    </oc>
    <nc r="D10"/>
  </rcc>
  <rcc rId="9243" sId="5">
    <oc r="E10">
      <f>J10</f>
    </oc>
    <nc r="E10"/>
  </rcc>
  <rcc rId="9244" sId="5">
    <oc r="F10">
      <f>G10</f>
    </oc>
    <nc r="F10"/>
  </rcc>
  <rcc rId="9245" sId="5">
    <oc r="G10">
      <f>K10+M10+O10+Q10+S10+U10+W10+Y10+AA10+AC10+AE10+AG10</f>
    </oc>
    <nc r="G10"/>
  </rcc>
  <rcc rId="9246" sId="5">
    <oc r="H10">
      <f>IFERROR(G10/D10*100,0)</f>
    </oc>
    <nc r="H10"/>
  </rcc>
  <rcc rId="9247" sId="5">
    <oc r="I10">
      <f>IFERROR(G10/E10*100,0)</f>
    </oc>
    <nc r="I10"/>
  </rcc>
  <rcc rId="9248" sId="5">
    <oc r="J10">
      <f>J16+J62+J78+J84</f>
    </oc>
    <nc r="J10"/>
  </rcc>
  <rcc rId="9249" sId="5">
    <oc r="K10">
      <f>K16+K62+K78+K84</f>
    </oc>
    <nc r="K10"/>
  </rcc>
  <rcc rId="9250" sId="5">
    <oc r="L10">
      <f>L16+L62+L78+L84</f>
    </oc>
    <nc r="L10"/>
  </rcc>
  <rcc rId="9251" sId="5">
    <oc r="M10">
      <f>M16+M62+M78+M84</f>
    </oc>
    <nc r="M10"/>
  </rcc>
  <rcc rId="9252" sId="5">
    <oc r="N10">
      <f>N16+N62+N78+N84</f>
    </oc>
    <nc r="N10"/>
  </rcc>
  <rcc rId="9253" sId="5">
    <oc r="O10">
      <f>O16+O62+O78+O84</f>
    </oc>
    <nc r="O10"/>
  </rcc>
  <rcc rId="9254" sId="5">
    <oc r="P10">
      <f>P16+P62+P78+P84</f>
    </oc>
    <nc r="P10"/>
  </rcc>
  <rcc rId="9255" sId="5">
    <oc r="Q10">
      <f>Q16+Q62+Q78+Q84</f>
    </oc>
    <nc r="Q10"/>
  </rcc>
  <rcc rId="9256" sId="5">
    <oc r="R10">
      <f>R16+R62+R78+R84</f>
    </oc>
    <nc r="R10"/>
  </rcc>
  <rcc rId="9257" sId="5">
    <oc r="S10">
      <f>S16+S62+S78+S84</f>
    </oc>
    <nc r="S10"/>
  </rcc>
  <rcc rId="9258" sId="5">
    <oc r="T10">
      <f>T16+T62+T78+T84</f>
    </oc>
    <nc r="T10"/>
  </rcc>
  <rcc rId="9259" sId="5">
    <oc r="U10">
      <f>U16+U62+U78+U84</f>
    </oc>
    <nc r="U10"/>
  </rcc>
  <rcc rId="9260" sId="5">
    <oc r="V10">
      <f>V16+V62+V78+V84</f>
    </oc>
    <nc r="V10"/>
  </rcc>
  <rcc rId="9261" sId="5">
    <oc r="W10">
      <f>W16+W62+W78+W84</f>
    </oc>
    <nc r="W10"/>
  </rcc>
  <rcc rId="9262" sId="5">
    <oc r="X10">
      <f>X16+X62+X78+X84</f>
    </oc>
    <nc r="X10"/>
  </rcc>
  <rcc rId="9263" sId="5">
    <oc r="Y10">
      <f>Y16+Y62+Y78+Y84</f>
    </oc>
    <nc r="Y10"/>
  </rcc>
  <rcc rId="9264" sId="5">
    <oc r="Z10">
      <f>Z16+Z62+Z78+Z84</f>
    </oc>
    <nc r="Z10"/>
  </rcc>
  <rcc rId="9265" sId="5">
    <oc r="AA10">
      <f>AA16+AA62+AA78+AA84</f>
    </oc>
    <nc r="AA10"/>
  </rcc>
  <rcc rId="9266" sId="5">
    <oc r="AB10">
      <f>AB16+AB62+AB78+AB84</f>
    </oc>
    <nc r="AB10"/>
  </rcc>
  <rcc rId="9267" sId="5">
    <oc r="AC10">
      <f>AC16+AC62+AC78+AC84</f>
    </oc>
    <nc r="AC10"/>
  </rcc>
  <rcc rId="9268" sId="5">
    <oc r="AD10">
      <f>AD16+AD62+AD78+AD84</f>
    </oc>
    <nc r="AD10"/>
  </rcc>
  <rcc rId="9269" sId="5">
    <oc r="AE10">
      <f>AE16+AE62+AE78+AE84</f>
    </oc>
    <nc r="AE10"/>
  </rcc>
  <rcc rId="9270" sId="5">
    <oc r="AF10">
      <f>AF16+AF62+AF78+AF84</f>
    </oc>
    <nc r="AF10"/>
  </rcc>
  <rcc rId="9271" sId="5">
    <oc r="AG10">
      <f>AG16+AG62+AG78+AG84</f>
    </oc>
    <nc r="AG10"/>
  </rcc>
  <rcc rId="9272" sId="5">
    <oc r="C11" t="inlineStr">
      <is>
        <t>бюджет города Когалыма</t>
      </is>
    </oc>
    <nc r="C11"/>
  </rcc>
  <rcc rId="9273" sId="5">
    <oc r="D11">
      <f>J11+L11+N11+P11+R11+T11+V11+X11+Z11+AB11+AD11+AF11</f>
    </oc>
    <nc r="D11"/>
  </rcc>
  <rcc rId="9274" sId="5">
    <oc r="E11">
      <f>J11</f>
    </oc>
    <nc r="E11"/>
  </rcc>
  <rcc rId="9275" sId="5">
    <oc r="F11">
      <f>G11</f>
    </oc>
    <nc r="F11"/>
  </rcc>
  <rcc rId="9276" sId="5">
    <oc r="G11">
      <f>K11+M11+O11+Q11+S11+U11+W11+Y11+AA11+AC11+AE11+AG11</f>
    </oc>
    <nc r="G11"/>
  </rcc>
  <rcc rId="9277" sId="5">
    <oc r="H11">
      <f>IFERROR(G11/D11*100,0)</f>
    </oc>
    <nc r="H11"/>
  </rcc>
  <rcc rId="9278" sId="5">
    <oc r="I11">
      <f>IFERROR(G11/E11*100,0)</f>
    </oc>
    <nc r="I11"/>
  </rcc>
  <rcc rId="9279" sId="5">
    <oc r="J11">
      <f>J17+J63+J79+J85</f>
    </oc>
    <nc r="J11"/>
  </rcc>
  <rcc rId="9280" sId="5">
    <oc r="K11">
      <f>K17+K63+K79+K85</f>
    </oc>
    <nc r="K11"/>
  </rcc>
  <rcc rId="9281" sId="5">
    <oc r="L11">
      <f>L17+L63+L79+L85</f>
    </oc>
    <nc r="L11"/>
  </rcc>
  <rcc rId="9282" sId="5">
    <oc r="M11">
      <f>M17+M63+M79+M85</f>
    </oc>
    <nc r="M11"/>
  </rcc>
  <rcc rId="9283" sId="5">
    <oc r="N11">
      <f>N17+N63+N79+N85</f>
    </oc>
    <nc r="N11"/>
  </rcc>
  <rcc rId="9284" sId="5">
    <oc r="O11">
      <f>O17+O63+O79+O85</f>
    </oc>
    <nc r="O11"/>
  </rcc>
  <rcc rId="9285" sId="5">
    <oc r="P11">
      <f>P17+P63+P79+P85</f>
    </oc>
    <nc r="P11"/>
  </rcc>
  <rcc rId="9286" sId="5">
    <oc r="Q11">
      <f>Q17+Q63+Q79+Q85</f>
    </oc>
    <nc r="Q11"/>
  </rcc>
  <rcc rId="9287" sId="5">
    <oc r="R11">
      <f>R17+R63+R79+R85</f>
    </oc>
    <nc r="R11"/>
  </rcc>
  <rcc rId="9288" sId="5">
    <oc r="S11">
      <f>S17+S63+S79+S85</f>
    </oc>
    <nc r="S11"/>
  </rcc>
  <rcc rId="9289" sId="5">
    <oc r="T11">
      <f>T17+T63+T79+T85</f>
    </oc>
    <nc r="T11"/>
  </rcc>
  <rcc rId="9290" sId="5">
    <oc r="U11">
      <f>U17+U63+U79+U85</f>
    </oc>
    <nc r="U11"/>
  </rcc>
  <rcc rId="9291" sId="5">
    <oc r="V11">
      <f>V17+V63+V79+V85</f>
    </oc>
    <nc r="V11"/>
  </rcc>
  <rcc rId="9292" sId="5">
    <oc r="W11">
      <f>W17+W63+W79+W85</f>
    </oc>
    <nc r="W11"/>
  </rcc>
  <rcc rId="9293" sId="5">
    <oc r="X11">
      <f>X17+X63+X79+X85</f>
    </oc>
    <nc r="X11"/>
  </rcc>
  <rcc rId="9294" sId="5">
    <oc r="Y11">
      <f>Y17+Y63+Y79+Y85</f>
    </oc>
    <nc r="Y11"/>
  </rcc>
  <rcc rId="9295" sId="5">
    <oc r="Z11">
      <f>Z17+Z63+Z79+Z85</f>
    </oc>
    <nc r="Z11"/>
  </rcc>
  <rcc rId="9296" sId="5">
    <oc r="AA11">
      <f>AA17+AA63+AA79+AA85</f>
    </oc>
    <nc r="AA11"/>
  </rcc>
  <rcc rId="9297" sId="5">
    <oc r="AB11">
      <f>AB17+AB63+AB79+AB85</f>
    </oc>
    <nc r="AB11"/>
  </rcc>
  <rcc rId="9298" sId="5">
    <oc r="AC11">
      <f>AC17+AC63+AC79+AC85</f>
    </oc>
    <nc r="AC11"/>
  </rcc>
  <rcc rId="9299" sId="5">
    <oc r="AD11">
      <f>AD17+AD63+AD79+AD85</f>
    </oc>
    <nc r="AD11"/>
  </rcc>
  <rcc rId="9300" sId="5">
    <oc r="AE11">
      <f>AE17+AE63+AE79+AE85</f>
    </oc>
    <nc r="AE11"/>
  </rcc>
  <rcc rId="9301" sId="5">
    <oc r="AF11">
      <f>AF17+AF63+AF79+AF85</f>
    </oc>
    <nc r="AF11"/>
  </rcc>
  <rcc rId="9302" sId="5">
    <oc r="AG11">
      <f>AG17+AG63+AG79+AG85</f>
    </oc>
    <nc r="AG11"/>
  </rcc>
  <rcc rId="9303" sId="5">
    <oc r="C12" t="inlineStr">
      <is>
        <t>внебюджетные источики</t>
      </is>
    </oc>
    <nc r="C12"/>
  </rcc>
  <rcc rId="9304" sId="5">
    <oc r="D12">
      <f>J12+L12+N12+P12+R12+T12+V12+X12+Z12+AB12+AD12+AF12</f>
    </oc>
    <nc r="D12"/>
  </rcc>
  <rcc rId="9305" sId="5">
    <oc r="E12">
      <f>J12</f>
    </oc>
    <nc r="E12"/>
  </rcc>
  <rcc rId="9306" sId="5">
    <oc r="F12">
      <f>G12</f>
    </oc>
    <nc r="F12"/>
  </rcc>
  <rcc rId="9307" sId="5">
    <oc r="G12">
      <f>K12+M12+O12+Q12+S12+U12+W12+Y12+AA12+AC12+AE12+AG12</f>
    </oc>
    <nc r="G12"/>
  </rcc>
  <rcc rId="9308" sId="5">
    <oc r="H12">
      <f>IFERROR(G12/D12*100,0)</f>
    </oc>
    <nc r="H12"/>
  </rcc>
  <rcc rId="9309" sId="5">
    <oc r="I12">
      <f>IFERROR(G12/E12*100,0)</f>
    </oc>
    <nc r="I12"/>
  </rcc>
  <rcc rId="9310" sId="5">
    <oc r="J12">
      <f>J18+J64+J80</f>
    </oc>
    <nc r="J12"/>
  </rcc>
  <rcc rId="9311" sId="5">
    <oc r="K12">
      <f>K18+K64+K80</f>
    </oc>
    <nc r="K12"/>
  </rcc>
  <rcc rId="9312" sId="5">
    <oc r="L12">
      <f>L18+L64+L80</f>
    </oc>
    <nc r="L12"/>
  </rcc>
  <rcc rId="9313" sId="5">
    <oc r="M12">
      <f>M18+M64+M80</f>
    </oc>
    <nc r="M12"/>
  </rcc>
  <rcc rId="9314" sId="5">
    <oc r="N12">
      <f>N18+N64+N80</f>
    </oc>
    <nc r="N12"/>
  </rcc>
  <rcc rId="9315" sId="5">
    <oc r="O12">
      <f>O18+O64+O80</f>
    </oc>
    <nc r="O12"/>
  </rcc>
  <rcc rId="9316" sId="5">
    <oc r="P12">
      <f>P18+P64+P80</f>
    </oc>
    <nc r="P12"/>
  </rcc>
  <rcc rId="9317" sId="5">
    <oc r="Q12">
      <f>Q18+Q64+Q80</f>
    </oc>
    <nc r="Q12"/>
  </rcc>
  <rcc rId="9318" sId="5">
    <oc r="R12">
      <f>R18+R64+R80</f>
    </oc>
    <nc r="R12"/>
  </rcc>
  <rcc rId="9319" sId="5">
    <oc r="S12">
      <f>S18+S64+S80</f>
    </oc>
    <nc r="S12"/>
  </rcc>
  <rcc rId="9320" sId="5">
    <oc r="T12">
      <f>T18+T64+T80</f>
    </oc>
    <nc r="T12"/>
  </rcc>
  <rcc rId="9321" sId="5">
    <oc r="U12">
      <f>U18+U64+U80</f>
    </oc>
    <nc r="U12"/>
  </rcc>
  <rcc rId="9322" sId="5">
    <oc r="V12">
      <f>V18+V64+V80</f>
    </oc>
    <nc r="V12"/>
  </rcc>
  <rcc rId="9323" sId="5">
    <oc r="W12">
      <f>W18+W64+W80</f>
    </oc>
    <nc r="W12"/>
  </rcc>
  <rcc rId="9324" sId="5">
    <oc r="X12">
      <f>X18+X64+X80</f>
    </oc>
    <nc r="X12"/>
  </rcc>
  <rcc rId="9325" sId="5">
    <oc r="Y12">
      <f>Y18+Y64+Y80</f>
    </oc>
    <nc r="Y12"/>
  </rcc>
  <rcc rId="9326" sId="5">
    <oc r="Z12">
      <f>Z18+Z64+Z80</f>
    </oc>
    <nc r="Z12"/>
  </rcc>
  <rcc rId="9327" sId="5">
    <oc r="AA12">
      <f>AA18+AA64+AA80</f>
    </oc>
    <nc r="AA12"/>
  </rcc>
  <rcc rId="9328" sId="5">
    <oc r="AB12">
      <f>AB18+AB64+AB80</f>
    </oc>
    <nc r="AB12"/>
  </rcc>
  <rcc rId="9329" sId="5">
    <oc r="AC12">
      <f>AC18+AC64+AC80</f>
    </oc>
    <nc r="AC12"/>
  </rcc>
  <rcc rId="9330" sId="5">
    <oc r="AD12">
      <f>AD18+AD64+AD80</f>
    </oc>
    <nc r="AD12"/>
  </rcc>
  <rcc rId="9331" sId="5">
    <oc r="AE12">
      <f>AE18+AE64+AE80</f>
    </oc>
    <nc r="AE12"/>
  </rcc>
  <rcc rId="9332" sId="5">
    <oc r="AF12">
      <f>AF18+AF64+AF80</f>
    </oc>
    <nc r="AF12"/>
  </rcc>
  <rcc rId="9333" sId="5">
    <oc r="AG12">
      <f>AG18+AG64+AG80</f>
    </oc>
    <nc r="AG12"/>
  </rcc>
  <rcc rId="9334" sId="5">
    <oc r="A13" t="inlineStr">
      <is>
        <t>1.</t>
      </is>
    </oc>
    <nc r="A13"/>
  </rcc>
  <rcc rId="9335" sId="5">
    <oc r="B13" t="inlineStr">
      <is>
        <t>Направление «Модернизация и развитие учреждений и организаций культуры»</t>
      </is>
    </oc>
    <nc r="B13"/>
  </rcc>
  <rcc rId="9336" sId="5">
    <oc r="A14" t="inlineStr">
      <is>
        <t>1.1.</t>
      </is>
    </oc>
    <nc r="A14"/>
  </rcc>
  <rcc rId="9337" sId="5">
    <oc r="B14" t="inlineStr">
      <is>
        <t>Комплекс процессных мероприятий «Развитие физической культуры, массового и детско-юношеского спорта», в том числе:</t>
      </is>
    </oc>
    <nc r="B14"/>
  </rcc>
  <rcc rId="9338" sId="5">
    <oc r="C14" t="inlineStr">
      <is>
        <t>Всего</t>
      </is>
    </oc>
    <nc r="C14"/>
  </rcc>
  <rcc rId="9339" sId="5">
    <oc r="D14">
      <f>D15+D17+D18+D16</f>
    </oc>
    <nc r="D14"/>
  </rcc>
  <rcc rId="9340" sId="5">
    <oc r="E14">
      <f>E15+E17+E18+E16</f>
    </oc>
    <nc r="E14"/>
  </rcc>
  <rcc rId="9341" sId="5">
    <oc r="F14">
      <f>F15+F17+F18+F16</f>
    </oc>
    <nc r="F14"/>
  </rcc>
  <rcc rId="9342" sId="5">
    <oc r="G14">
      <f>G15+G17+G18+G16</f>
    </oc>
    <nc r="G14"/>
  </rcc>
  <rcc rId="9343" sId="5">
    <oc r="H14">
      <f>IFERROR(G14/D14*100,0)</f>
    </oc>
    <nc r="H14"/>
  </rcc>
  <rcc rId="9344" sId="5">
    <oc r="I14">
      <f>IFERROR(G14/E14*100,0)</f>
    </oc>
    <nc r="I14"/>
  </rcc>
  <rcc rId="9345" sId="5">
    <oc r="J14">
      <f>J15+J16+J17+J18</f>
    </oc>
    <nc r="J14"/>
  </rcc>
  <rcc rId="9346" sId="5">
    <oc r="K14">
      <f>K15+K16+K17+K18</f>
    </oc>
    <nc r="K14"/>
  </rcc>
  <rcc rId="9347" sId="5">
    <oc r="L14">
      <f>L15+L16+L17+L18</f>
    </oc>
    <nc r="L14"/>
  </rcc>
  <rcc rId="9348" sId="5">
    <oc r="M14">
      <f>M15+M16+M17+M18</f>
    </oc>
    <nc r="M14"/>
  </rcc>
  <rcc rId="9349" sId="5">
    <oc r="N14">
      <f>N15+N16+N17+N18</f>
    </oc>
    <nc r="N14"/>
  </rcc>
  <rcc rId="9350" sId="5">
    <oc r="O14">
      <f>O15+O16+O17+O18</f>
    </oc>
    <nc r="O14"/>
  </rcc>
  <rcc rId="9351" sId="5">
    <oc r="P14">
      <f>P15+P16+P17+P18</f>
    </oc>
    <nc r="P14"/>
  </rcc>
  <rcc rId="9352" sId="5">
    <oc r="Q14">
      <f>Q15+Q16+Q17+Q18</f>
    </oc>
    <nc r="Q14"/>
  </rcc>
  <rcc rId="9353" sId="5">
    <oc r="R14">
      <f>R15+R16+R17+R18</f>
    </oc>
    <nc r="R14"/>
  </rcc>
  <rcc rId="9354" sId="5">
    <oc r="S14">
      <f>S15+S16+S17+S18</f>
    </oc>
    <nc r="S14"/>
  </rcc>
  <rcc rId="9355" sId="5">
    <oc r="T14">
      <f>T15+T16+T17+T18</f>
    </oc>
    <nc r="T14"/>
  </rcc>
  <rcc rId="9356" sId="5">
    <oc r="U14">
      <f>U15+U16+U17+U18</f>
    </oc>
    <nc r="U14"/>
  </rcc>
  <rcc rId="9357" sId="5">
    <oc r="V14">
      <f>V15+V16+V17+V18</f>
    </oc>
    <nc r="V14"/>
  </rcc>
  <rcc rId="9358" sId="5">
    <oc r="W14">
      <f>W15+W16+W17+W18</f>
    </oc>
    <nc r="W14"/>
  </rcc>
  <rcc rId="9359" sId="5">
    <oc r="X14">
      <f>X15+X16+X17+X18</f>
    </oc>
    <nc r="X14"/>
  </rcc>
  <rcc rId="9360" sId="5">
    <oc r="Y14">
      <f>Y15+Y16+Y17+Y18</f>
    </oc>
    <nc r="Y14"/>
  </rcc>
  <rcc rId="9361" sId="5">
    <oc r="Z14">
      <f>Z15+Z16+Z17+Z18</f>
    </oc>
    <nc r="Z14"/>
  </rcc>
  <rcc rId="9362" sId="5">
    <oc r="AA14">
      <f>AA15+AA16+AA17+AA18</f>
    </oc>
    <nc r="AA14"/>
  </rcc>
  <rcc rId="9363" sId="5">
    <oc r="AB14">
      <f>AB15+AB16+AB17+AB18</f>
    </oc>
    <nc r="AB14"/>
  </rcc>
  <rcc rId="9364" sId="5">
    <oc r="AC14">
      <f>AC15+AC16+AC17+AC18</f>
    </oc>
    <nc r="AC14"/>
  </rcc>
  <rcc rId="9365" sId="5">
    <oc r="AD14">
      <f>AD15+AD16+AD17+AD18</f>
    </oc>
    <nc r="AD14"/>
  </rcc>
  <rcc rId="9366" sId="5">
    <oc r="AE14">
      <f>AE15+AE16+AE17+AE18</f>
    </oc>
    <nc r="AE14"/>
  </rcc>
  <rcc rId="9367" sId="5">
    <oc r="AF14">
      <f>AF15+AF16+AF17+AF18</f>
    </oc>
    <nc r="AF14"/>
  </rcc>
  <rcc rId="9368" sId="5">
    <oc r="AG14">
      <f>AG15+AG16+AG17+AG18</f>
    </oc>
    <nc r="AG14"/>
  </rcc>
  <rcc rId="9369" sId="5">
    <oc r="C15" t="inlineStr">
      <is>
        <t>федеральный бюджет</t>
      </is>
    </oc>
    <nc r="C15"/>
  </rcc>
  <rcc rId="9370" sId="5">
    <oc r="D15">
      <f>SUM(J15,L15,N15,P15,R15,T15,V15,X15,Z15,AB15,AD15,AF15)</f>
    </oc>
    <nc r="D15"/>
  </rcc>
  <rcc rId="9371" sId="5">
    <oc r="E15">
      <f>J15</f>
    </oc>
    <nc r="E15"/>
  </rcc>
  <rcc rId="9372" sId="5">
    <oc r="F15">
      <f>G15</f>
    </oc>
    <nc r="F15"/>
  </rcc>
  <rcc rId="9373" sId="5">
    <oc r="G15">
      <f>SUM(K15,M15,O15,Q15,S15,U15,W15,Y15,AA15,AC15,AE15,AG15)</f>
    </oc>
    <nc r="G15"/>
  </rcc>
  <rcc rId="9374" sId="5">
    <oc r="H15">
      <f>IFERROR(G15/D15*100,0)</f>
    </oc>
    <nc r="H15"/>
  </rcc>
  <rcc rId="9375" sId="5">
    <oc r="I15">
      <f>IFERROR(G15/E15*100,0)</f>
    </oc>
    <nc r="I15"/>
  </rcc>
  <rcc rId="9376" sId="5">
    <oc r="J15">
      <f>J20+J55</f>
    </oc>
    <nc r="J15"/>
  </rcc>
  <rcc rId="9377" sId="5">
    <oc r="K15">
      <f>K20+K55</f>
    </oc>
    <nc r="K15"/>
  </rcc>
  <rcc rId="9378" sId="5">
    <oc r="L15">
      <f>L20+L55</f>
    </oc>
    <nc r="L15"/>
  </rcc>
  <rcc rId="9379" sId="5">
    <oc r="M15">
      <f>M20+M55</f>
    </oc>
    <nc r="M15"/>
  </rcc>
  <rcc rId="9380" sId="5">
    <oc r="N15">
      <f>N20+N55</f>
    </oc>
    <nc r="N15"/>
  </rcc>
  <rcc rId="9381" sId="5">
    <oc r="O15">
      <f>O20+O55</f>
    </oc>
    <nc r="O15"/>
  </rcc>
  <rcc rId="9382" sId="5">
    <oc r="P15">
      <f>P20+P55</f>
    </oc>
    <nc r="P15"/>
  </rcc>
  <rcc rId="9383" sId="5">
    <oc r="Q15">
      <f>Q20+Q55</f>
    </oc>
    <nc r="Q15"/>
  </rcc>
  <rcc rId="9384" sId="5">
    <oc r="R15">
      <f>R20+R55</f>
    </oc>
    <nc r="R15"/>
  </rcc>
  <rcc rId="9385" sId="5">
    <oc r="S15">
      <f>S20+S55</f>
    </oc>
    <nc r="S15"/>
  </rcc>
  <rcc rId="9386" sId="5">
    <oc r="T15">
      <f>T20+T55</f>
    </oc>
    <nc r="T15"/>
  </rcc>
  <rcc rId="9387" sId="5">
    <oc r="U15">
      <f>U20+U55</f>
    </oc>
    <nc r="U15"/>
  </rcc>
  <rcc rId="9388" sId="5">
    <oc r="V15">
      <f>V20+V55</f>
    </oc>
    <nc r="V15"/>
  </rcc>
  <rcc rId="9389" sId="5">
    <oc r="W15">
      <f>W20+W55</f>
    </oc>
    <nc r="W15"/>
  </rcc>
  <rcc rId="9390" sId="5">
    <oc r="X15">
      <f>X20+X55</f>
    </oc>
    <nc r="X15"/>
  </rcc>
  <rcc rId="9391" sId="5">
    <oc r="Y15">
      <f>Y20+Y55</f>
    </oc>
    <nc r="Y15"/>
  </rcc>
  <rcc rId="9392" sId="5">
    <oc r="Z15">
      <f>Z20+Z55</f>
    </oc>
    <nc r="Z15"/>
  </rcc>
  <rcc rId="9393" sId="5">
    <oc r="AA15">
      <f>AA20+AA55</f>
    </oc>
    <nc r="AA15"/>
  </rcc>
  <rcc rId="9394" sId="5">
    <oc r="AB15">
      <f>AB20+AB55</f>
    </oc>
    <nc r="AB15"/>
  </rcc>
  <rcc rId="9395" sId="5">
    <oc r="AC15">
      <f>AC20+AC55</f>
    </oc>
    <nc r="AC15"/>
  </rcc>
  <rcc rId="9396" sId="5">
    <oc r="AD15">
      <f>AD20+AD55</f>
    </oc>
    <nc r="AD15"/>
  </rcc>
  <rcc rId="9397" sId="5">
    <oc r="AE15">
      <f>AE20+AE55</f>
    </oc>
    <nc r="AE15"/>
  </rcc>
  <rcc rId="9398" sId="5">
    <oc r="AF15">
      <f>AF20+AF55</f>
    </oc>
    <nc r="AF15"/>
  </rcc>
  <rcc rId="9399" sId="5">
    <oc r="AG15">
      <f>AG20+AG55</f>
    </oc>
    <nc r="AG15"/>
  </rcc>
  <rcc rId="9400" sId="5">
    <oc r="C16" t="inlineStr">
      <is>
        <t>бюджет автономного округа</t>
      </is>
    </oc>
    <nc r="C16"/>
  </rcc>
  <rcc rId="9401" sId="5">
    <oc r="D16">
      <f>SUM(J16,L16,N16,P16,R16,T16,V16,X16,Z16,AB16,AD16,AF16)</f>
    </oc>
    <nc r="D16"/>
  </rcc>
  <rcc rId="9402" sId="5">
    <oc r="E16">
      <f>J16</f>
    </oc>
    <nc r="E16"/>
  </rcc>
  <rcc rId="9403" sId="5">
    <oc r="F16">
      <f>G16</f>
    </oc>
    <nc r="F16"/>
  </rcc>
  <rcc rId="9404" sId="5">
    <oc r="G16">
      <f>SUM(K16,M16,O16,Q16,S16,U16,W16,Y16,AA16,AC16,AE16,AG16)</f>
    </oc>
    <nc r="G16"/>
  </rcc>
  <rcc rId="9405" sId="5">
    <oc r="H16">
      <f>IFERROR(G16/D16*100,0)</f>
    </oc>
    <nc r="H16"/>
  </rcc>
  <rcc rId="9406" sId="5">
    <oc r="I16">
      <f>IFERROR(G16/E16*100,0)</f>
    </oc>
    <nc r="I16"/>
  </rcc>
  <rcc rId="9407" sId="5">
    <oc r="J16">
      <f>J21+J56</f>
    </oc>
    <nc r="J16"/>
  </rcc>
  <rcc rId="9408" sId="5">
    <oc r="K16">
      <f>K21+K56</f>
    </oc>
    <nc r="K16"/>
  </rcc>
  <rcc rId="9409" sId="5">
    <oc r="L16">
      <f>L21+L56</f>
    </oc>
    <nc r="L16"/>
  </rcc>
  <rcc rId="9410" sId="5">
    <oc r="M16">
      <f>M21+M56</f>
    </oc>
    <nc r="M16"/>
  </rcc>
  <rcc rId="9411" sId="5">
    <oc r="N16">
      <f>N21+N56</f>
    </oc>
    <nc r="N16"/>
  </rcc>
  <rcc rId="9412" sId="5">
    <oc r="O16">
      <f>O21+O56</f>
    </oc>
    <nc r="O16"/>
  </rcc>
  <rcc rId="9413" sId="5">
    <oc r="P16">
      <f>P21+P56</f>
    </oc>
    <nc r="P16"/>
  </rcc>
  <rcc rId="9414" sId="5">
    <oc r="Q16">
      <f>Q21+Q56</f>
    </oc>
    <nc r="Q16"/>
  </rcc>
  <rcc rId="9415" sId="5">
    <oc r="R16">
      <f>R21+R56</f>
    </oc>
    <nc r="R16"/>
  </rcc>
  <rcc rId="9416" sId="5">
    <oc r="S16">
      <f>S21+S56</f>
    </oc>
    <nc r="S16"/>
  </rcc>
  <rcc rId="9417" sId="5">
    <oc r="T16">
      <f>T21+T56</f>
    </oc>
    <nc r="T16"/>
  </rcc>
  <rcc rId="9418" sId="5">
    <oc r="U16">
      <f>U21+U56</f>
    </oc>
    <nc r="U16"/>
  </rcc>
  <rcc rId="9419" sId="5">
    <oc r="V16">
      <f>V21+V56</f>
    </oc>
    <nc r="V16"/>
  </rcc>
  <rcc rId="9420" sId="5">
    <oc r="W16">
      <f>W21+W56</f>
    </oc>
    <nc r="W16"/>
  </rcc>
  <rcc rId="9421" sId="5">
    <oc r="X16">
      <f>X21+X56</f>
    </oc>
    <nc r="X16"/>
  </rcc>
  <rcc rId="9422" sId="5">
    <oc r="Y16">
      <f>Y21+Y56</f>
    </oc>
    <nc r="Y16"/>
  </rcc>
  <rcc rId="9423" sId="5">
    <oc r="Z16">
      <f>Z21+Z56</f>
    </oc>
    <nc r="Z16"/>
  </rcc>
  <rcc rId="9424" sId="5">
    <oc r="AA16">
      <f>AA21+AA56</f>
    </oc>
    <nc r="AA16"/>
  </rcc>
  <rcc rId="9425" sId="5">
    <oc r="AB16">
      <f>AB21+AB56</f>
    </oc>
    <nc r="AB16"/>
  </rcc>
  <rcc rId="9426" sId="5">
    <oc r="AC16">
      <f>AC21+AC56</f>
    </oc>
    <nc r="AC16"/>
  </rcc>
  <rcc rId="9427" sId="5">
    <oc r="AD16">
      <f>AD21+AD56</f>
    </oc>
    <nc r="AD16"/>
  </rcc>
  <rcc rId="9428" sId="5">
    <oc r="AE16">
      <f>AE21+AE56</f>
    </oc>
    <nc r="AE16"/>
  </rcc>
  <rcc rId="9429" sId="5">
    <oc r="AF16">
      <f>AF21+AF56</f>
    </oc>
    <nc r="AF16"/>
  </rcc>
  <rcc rId="9430" sId="5">
    <oc r="AG16">
      <f>AG21+AG56</f>
    </oc>
    <nc r="AG16"/>
  </rcc>
  <rcc rId="9431" sId="5">
    <oc r="C17" t="inlineStr">
      <is>
        <t>бюджет города Когалыма</t>
      </is>
    </oc>
    <nc r="C17"/>
  </rcc>
  <rcc rId="9432" sId="5">
    <oc r="D17">
      <f>SUM(J17,L17,N17,P17,R17,T17,V17,X17,Z17,AB17,AD17,AF17)</f>
    </oc>
    <nc r="D17"/>
  </rcc>
  <rcc rId="9433" sId="5">
    <oc r="E17">
      <f>J17</f>
    </oc>
    <nc r="E17"/>
  </rcc>
  <rcc rId="9434" sId="5">
    <oc r="F17">
      <f>G17</f>
    </oc>
    <nc r="F17"/>
  </rcc>
  <rcc rId="9435" sId="5">
    <oc r="G17">
      <f>SUM(K17,M17,O17,Q17,S17,U17,W17,Y17,AA17,AC17,AE17,AG17)</f>
    </oc>
    <nc r="G17"/>
  </rcc>
  <rcc rId="9436" sId="5">
    <oc r="H17">
      <f>IFERROR(G17/D17*100,0)</f>
    </oc>
    <nc r="H17"/>
  </rcc>
  <rcc rId="9437" sId="5">
    <oc r="I17">
      <f>IFERROR(G17/E17*100,0)</f>
    </oc>
    <nc r="I17"/>
  </rcc>
  <rcc rId="9438" sId="5">
    <oc r="J17">
      <f>J22+J57</f>
    </oc>
    <nc r="J17"/>
  </rcc>
  <rcc rId="9439" sId="5">
    <oc r="K17">
      <f>K22+K57</f>
    </oc>
    <nc r="K17"/>
  </rcc>
  <rcc rId="9440" sId="5">
    <oc r="L17">
      <f>L22+L57</f>
    </oc>
    <nc r="L17"/>
  </rcc>
  <rcc rId="9441" sId="5">
    <oc r="M17">
      <f>M22+M57</f>
    </oc>
    <nc r="M17"/>
  </rcc>
  <rcc rId="9442" sId="5">
    <oc r="N17">
      <f>N22+N57</f>
    </oc>
    <nc r="N17"/>
  </rcc>
  <rcc rId="9443" sId="5">
    <oc r="O17">
      <f>O22+O57</f>
    </oc>
    <nc r="O17"/>
  </rcc>
  <rcc rId="9444" sId="5">
    <oc r="P17">
      <f>P22+P57</f>
    </oc>
    <nc r="P17"/>
  </rcc>
  <rcc rId="9445" sId="5">
    <oc r="Q17">
      <f>Q22+Q57</f>
    </oc>
    <nc r="Q17"/>
  </rcc>
  <rcc rId="9446" sId="5">
    <oc r="R17">
      <f>R22+R57</f>
    </oc>
    <nc r="R17"/>
  </rcc>
  <rcc rId="9447" sId="5">
    <oc r="S17">
      <f>S22+S57</f>
    </oc>
    <nc r="S17"/>
  </rcc>
  <rcc rId="9448" sId="5">
    <oc r="T17">
      <f>T22+T57</f>
    </oc>
    <nc r="T17"/>
  </rcc>
  <rcc rId="9449" sId="5">
    <oc r="U17">
      <f>U22+U57</f>
    </oc>
    <nc r="U17"/>
  </rcc>
  <rcc rId="9450" sId="5">
    <oc r="V17">
      <f>V22+V57</f>
    </oc>
    <nc r="V17"/>
  </rcc>
  <rcc rId="9451" sId="5">
    <oc r="W17">
      <f>W22+W57</f>
    </oc>
    <nc r="W17"/>
  </rcc>
  <rcc rId="9452" sId="5">
    <oc r="X17">
      <f>X22+X57</f>
    </oc>
    <nc r="X17"/>
  </rcc>
  <rcc rId="9453" sId="5">
    <oc r="Y17">
      <f>Y22+Y57</f>
    </oc>
    <nc r="Y17"/>
  </rcc>
  <rcc rId="9454" sId="5">
    <oc r="Z17">
      <f>Z22+Z57</f>
    </oc>
    <nc r="Z17"/>
  </rcc>
  <rcc rId="9455" sId="5">
    <oc r="AA17">
      <f>AA22+AA57</f>
    </oc>
    <nc r="AA17"/>
  </rcc>
  <rcc rId="9456" sId="5">
    <oc r="AB17">
      <f>AB22+AB57</f>
    </oc>
    <nc r="AB17"/>
  </rcc>
  <rcc rId="9457" sId="5">
    <oc r="AC17">
      <f>AC22+AC57</f>
    </oc>
    <nc r="AC17"/>
  </rcc>
  <rcc rId="9458" sId="5">
    <oc r="AD17">
      <f>AD22+AD57</f>
    </oc>
    <nc r="AD17"/>
  </rcc>
  <rcc rId="9459" sId="5">
    <oc r="AE17">
      <f>AE22+AE57</f>
    </oc>
    <nc r="AE17"/>
  </rcc>
  <rcc rId="9460" sId="5">
    <oc r="AF17">
      <f>AF22+AF57</f>
    </oc>
    <nc r="AF17"/>
  </rcc>
  <rcc rId="9461" sId="5">
    <oc r="AG17">
      <f>AG22+AG57</f>
    </oc>
    <nc r="AG17"/>
  </rcc>
  <rcc rId="9462" sId="5">
    <oc r="C18" t="inlineStr">
      <is>
        <t>внебюджетные источники финансирования</t>
      </is>
    </oc>
    <nc r="C18"/>
  </rcc>
  <rcc rId="9463" sId="5">
    <oc r="D18">
      <f>SUM(J18,L18,N18,P18,R18,T18,V18,X18,Z18,AB18,AD18,AF18)</f>
    </oc>
    <nc r="D18"/>
  </rcc>
  <rcc rId="9464" sId="5">
    <oc r="E18">
      <f>J18</f>
    </oc>
    <nc r="E18"/>
  </rcc>
  <rcc rId="9465" sId="5">
    <oc r="F18">
      <f>G18</f>
    </oc>
    <nc r="F18"/>
  </rcc>
  <rcc rId="9466" sId="5">
    <oc r="G18">
      <f>SUM(K18,M18,O18,Q18,S18,U18,W18,Y18,AA18,AC18,AE18,AG18)</f>
    </oc>
    <nc r="G18"/>
  </rcc>
  <rcc rId="9467" sId="5">
    <oc r="H18">
      <f>IFERROR(G18/D18*100,0)</f>
    </oc>
    <nc r="H18"/>
  </rcc>
  <rcc rId="9468" sId="5">
    <oc r="I18">
      <f>IFERROR(G18/E18*100,0)</f>
    </oc>
    <nc r="I18"/>
  </rcc>
  <rcc rId="9469" sId="5">
    <oc r="J18">
      <f>J23+J58</f>
    </oc>
    <nc r="J18"/>
  </rcc>
  <rcc rId="9470" sId="5">
    <oc r="K18">
      <f>K23+K58</f>
    </oc>
    <nc r="K18"/>
  </rcc>
  <rcc rId="9471" sId="5">
    <oc r="L18">
      <f>L23+L58</f>
    </oc>
    <nc r="L18"/>
  </rcc>
  <rcc rId="9472" sId="5">
    <oc r="M18">
      <f>M23+M58</f>
    </oc>
    <nc r="M18"/>
  </rcc>
  <rcc rId="9473" sId="5">
    <oc r="N18">
      <f>N23+N58</f>
    </oc>
    <nc r="N18"/>
  </rcc>
  <rcc rId="9474" sId="5">
    <oc r="O18">
      <f>O23+O58</f>
    </oc>
    <nc r="O18"/>
  </rcc>
  <rcc rId="9475" sId="5">
    <oc r="P18">
      <f>P23+P58</f>
    </oc>
    <nc r="P18"/>
  </rcc>
  <rcc rId="9476" sId="5">
    <oc r="Q18">
      <f>Q23+Q58</f>
    </oc>
    <nc r="Q18"/>
  </rcc>
  <rcc rId="9477" sId="5">
    <oc r="R18">
      <f>R23+R58</f>
    </oc>
    <nc r="R18"/>
  </rcc>
  <rcc rId="9478" sId="5">
    <oc r="S18">
      <f>S23+S58</f>
    </oc>
    <nc r="S18"/>
  </rcc>
  <rcc rId="9479" sId="5">
    <oc r="T18">
      <f>T23+T58</f>
    </oc>
    <nc r="T18"/>
  </rcc>
  <rcc rId="9480" sId="5">
    <oc r="U18">
      <f>U23+U58</f>
    </oc>
    <nc r="U18"/>
  </rcc>
  <rcc rId="9481" sId="5">
    <oc r="V18">
      <f>V23+V58</f>
    </oc>
    <nc r="V18"/>
  </rcc>
  <rcc rId="9482" sId="5">
    <oc r="W18">
      <f>W23+W58</f>
    </oc>
    <nc r="W18"/>
  </rcc>
  <rcc rId="9483" sId="5">
    <oc r="X18">
      <f>X23+X58</f>
    </oc>
    <nc r="X18"/>
  </rcc>
  <rcc rId="9484" sId="5">
    <oc r="Y18">
      <f>Y23+Y58</f>
    </oc>
    <nc r="Y18"/>
  </rcc>
  <rcc rId="9485" sId="5">
    <oc r="Z18">
      <f>Z23+Z58</f>
    </oc>
    <nc r="Z18"/>
  </rcc>
  <rcc rId="9486" sId="5">
    <oc r="AA18">
      <f>AA23+AA58</f>
    </oc>
    <nc r="AA18"/>
  </rcc>
  <rcc rId="9487" sId="5">
    <oc r="AB18">
      <f>AB23+AB58</f>
    </oc>
    <nc r="AB18"/>
  </rcc>
  <rcc rId="9488" sId="5">
    <oc r="AC18">
      <f>AC23+AC58</f>
    </oc>
    <nc r="AC18"/>
  </rcc>
  <rcc rId="9489" sId="5">
    <oc r="AD18">
      <f>AD23+AD58</f>
    </oc>
    <nc r="AD18"/>
  </rcc>
  <rcc rId="9490" sId="5">
    <oc r="AE18">
      <f>AE23+AE58</f>
    </oc>
    <nc r="AE18"/>
  </rcc>
  <rcc rId="9491" sId="5">
    <oc r="AF18">
      <f>AF23+AF58</f>
    </oc>
    <nc r="AF18"/>
  </rcc>
  <rcc rId="9492" sId="5">
    <oc r="AG18">
      <f>AG23+AG58</f>
    </oc>
    <nc r="AG18"/>
  </rcc>
  <rcc rId="9493" sId="5">
    <oc r="A19" t="inlineStr">
      <is>
        <t>1.1.1.</t>
      </is>
    </oc>
    <nc r="A19"/>
  </rcc>
  <rcc rId="9494" sId="5">
    <oc r="B19" t="inlineStr">
      <is>
        <t>Мероприятие (результат) "Реализованы мероприятия по развитию физической культуры и спорта", в том чисе:</t>
      </is>
    </oc>
    <nc r="B19"/>
  </rcc>
  <rcc rId="9495" sId="5">
    <oc r="C19" t="inlineStr">
      <is>
        <t>Всего</t>
      </is>
    </oc>
    <nc r="C19"/>
  </rcc>
  <rcc rId="9496" sId="5">
    <oc r="D19">
      <f>D20+D21+D22+D23</f>
    </oc>
    <nc r="D19"/>
  </rcc>
  <rcc rId="9497" sId="5">
    <oc r="E19">
      <f>E20+E21+E22+E23</f>
    </oc>
    <nc r="E19"/>
  </rcc>
  <rcc rId="9498" sId="5">
    <oc r="F19">
      <f>F20+F21+F22+F23</f>
    </oc>
    <nc r="F19"/>
  </rcc>
  <rcc rId="9499" sId="5">
    <oc r="G19">
      <f>G20+G21+G22+G23</f>
    </oc>
    <nc r="G19"/>
  </rcc>
  <rcc rId="9500" sId="5">
    <oc r="H19">
      <f>IFERROR(G19/D19*100,0)</f>
    </oc>
    <nc r="H19"/>
  </rcc>
  <rcc rId="9501" sId="5">
    <oc r="I19">
      <f>IFERROR(G19/E19*100,0)</f>
    </oc>
    <nc r="I19"/>
  </rcc>
  <rcc rId="9502" sId="5">
    <oc r="J19">
      <f>J20+J21+J22+J23</f>
    </oc>
    <nc r="J19"/>
  </rcc>
  <rcc rId="9503" sId="5">
    <oc r="K19">
      <f>K20+K21+K22+K23</f>
    </oc>
    <nc r="K19"/>
  </rcc>
  <rcc rId="9504" sId="5">
    <oc r="L19">
      <f>L20+L21+L22+L23</f>
    </oc>
    <nc r="L19"/>
  </rcc>
  <rcc rId="9505" sId="5">
    <oc r="M19">
      <f>M20+M21+M22+M23</f>
    </oc>
    <nc r="M19"/>
  </rcc>
  <rcc rId="9506" sId="5">
    <oc r="N19">
      <f>N20+N21+N22+N23</f>
    </oc>
    <nc r="N19"/>
  </rcc>
  <rcc rId="9507" sId="5">
    <oc r="O19">
      <f>O20+O21+O22+O23</f>
    </oc>
    <nc r="O19"/>
  </rcc>
  <rcc rId="9508" sId="5">
    <oc r="P19">
      <f>P20+P21+P22+P23</f>
    </oc>
    <nc r="P19"/>
  </rcc>
  <rcc rId="9509" sId="5">
    <oc r="Q19">
      <f>Q20+Q21+Q22+Q23</f>
    </oc>
    <nc r="Q19"/>
  </rcc>
  <rcc rId="9510" sId="5">
    <oc r="R19">
      <f>R20+R21+R22+R23</f>
    </oc>
    <nc r="R19"/>
  </rcc>
  <rcc rId="9511" sId="5">
    <oc r="S19">
      <f>S20+S21+S22+S23</f>
    </oc>
    <nc r="S19"/>
  </rcc>
  <rcc rId="9512" sId="5">
    <oc r="T19">
      <f>T20+T21+T22+T23</f>
    </oc>
    <nc r="T19"/>
  </rcc>
  <rcc rId="9513" sId="5">
    <oc r="U19">
      <f>U20+U21+U22+U23</f>
    </oc>
    <nc r="U19"/>
  </rcc>
  <rcc rId="9514" sId="5">
    <oc r="V19">
      <f>V20+V21+V22+V23</f>
    </oc>
    <nc r="V19"/>
  </rcc>
  <rcc rId="9515" sId="5">
    <oc r="W19">
      <f>W20+W21+W22+W23</f>
    </oc>
    <nc r="W19"/>
  </rcc>
  <rcc rId="9516" sId="5">
    <oc r="X19">
      <f>X20+X21+X22+X23</f>
    </oc>
    <nc r="X19"/>
  </rcc>
  <rcc rId="9517" sId="5">
    <oc r="Y19">
      <f>Y20+Y21+Y22+Y23</f>
    </oc>
    <nc r="Y19"/>
  </rcc>
  <rcc rId="9518" sId="5">
    <oc r="Z19">
      <f>Z20+Z21+Z22+Z23</f>
    </oc>
    <nc r="Z19"/>
  </rcc>
  <rcc rId="9519" sId="5">
    <oc r="AA19">
      <f>AA20+AA21+AA22+AA23</f>
    </oc>
    <nc r="AA19"/>
  </rcc>
  <rcc rId="9520" sId="5">
    <oc r="AB19">
      <f>AB20+AB21+AB22+AB23</f>
    </oc>
    <nc r="AB19"/>
  </rcc>
  <rcc rId="9521" sId="5">
    <oc r="AC19">
      <f>AC20+AC21+AC22+AC23</f>
    </oc>
    <nc r="AC19"/>
  </rcc>
  <rcc rId="9522" sId="5">
    <oc r="AD19">
      <f>AD20+AD21+AD22+AD23</f>
    </oc>
    <nc r="AD19"/>
  </rcc>
  <rcc rId="9523" sId="5">
    <oc r="AE19">
      <f>AE20+AE21+AE22+AE23</f>
    </oc>
    <nc r="AE19"/>
  </rcc>
  <rcc rId="9524" sId="5">
    <oc r="AF19">
      <f>AF20+AF21+AF22+AF23</f>
    </oc>
    <nc r="AF19"/>
  </rcc>
  <rcc rId="9525" sId="5">
    <oc r="AG19">
      <f>AG20+AG21+AG22+AG23</f>
    </oc>
    <nc r="AG19"/>
  </rcc>
  <rcc rId="9526" sId="5">
    <oc r="C20" t="inlineStr">
      <is>
        <t>федеральный бюджет</t>
      </is>
    </oc>
    <nc r="C20"/>
  </rcc>
  <rcc rId="9527" sId="5">
    <oc r="D20">
      <f>SUM(J20,L20,N20,P20,R20,T20,V20,X20,Z20,AB20,AD20,AF20)</f>
    </oc>
    <nc r="D20"/>
  </rcc>
  <rcc rId="9528" sId="5">
    <oc r="E20">
      <f>J20</f>
    </oc>
    <nc r="E20"/>
  </rcc>
  <rcc rId="9529" sId="5">
    <oc r="F20">
      <f>G20</f>
    </oc>
    <nc r="F20"/>
  </rcc>
  <rcc rId="9530" sId="5">
    <oc r="G20">
      <f>SUM(K20,M20,O20,Q20,S20,U20,W20,Y20,AA20,AC20,AE20,AG20)</f>
    </oc>
    <nc r="G20"/>
  </rcc>
  <rcc rId="9531" sId="5">
    <oc r="H20">
      <f>IFERROR(G20/D20*100,0)</f>
    </oc>
    <nc r="H20"/>
  </rcc>
  <rcc rId="9532" sId="5">
    <oc r="I20">
      <f>IFERROR(G20/E20*100,0)</f>
    </oc>
    <nc r="I20"/>
  </rcc>
  <rcc rId="9533" sId="5" numFmtId="4">
    <oc r="J20">
      <v>0</v>
    </oc>
    <nc r="J20"/>
  </rcc>
  <rcc rId="9534" sId="5" numFmtId="4">
    <oc r="K20">
      <v>0</v>
    </oc>
    <nc r="K20"/>
  </rcc>
  <rcc rId="9535" sId="5" numFmtId="4">
    <oc r="L20">
      <v>0</v>
    </oc>
    <nc r="L20"/>
  </rcc>
  <rcc rId="9536" sId="5" numFmtId="4">
    <oc r="M20">
      <v>0</v>
    </oc>
    <nc r="M20"/>
  </rcc>
  <rcc rId="9537" sId="5" numFmtId="4">
    <oc r="N20">
      <v>0</v>
    </oc>
    <nc r="N20"/>
  </rcc>
  <rcc rId="9538" sId="5" numFmtId="4">
    <oc r="O20">
      <v>0</v>
    </oc>
    <nc r="O20"/>
  </rcc>
  <rcc rId="9539" sId="5" numFmtId="4">
    <oc r="P20">
      <v>0</v>
    </oc>
    <nc r="P20"/>
  </rcc>
  <rcc rId="9540" sId="5" numFmtId="4">
    <oc r="Q20">
      <v>0</v>
    </oc>
    <nc r="Q20"/>
  </rcc>
  <rcc rId="9541" sId="5" numFmtId="4">
    <oc r="R20">
      <v>0</v>
    </oc>
    <nc r="R20"/>
  </rcc>
  <rcc rId="9542" sId="5" numFmtId="4">
    <oc r="S20">
      <v>0</v>
    </oc>
    <nc r="S20"/>
  </rcc>
  <rcc rId="9543" sId="5" numFmtId="4">
    <oc r="T20">
      <v>0</v>
    </oc>
    <nc r="T20"/>
  </rcc>
  <rcc rId="9544" sId="5" numFmtId="4">
    <oc r="U20">
      <v>0</v>
    </oc>
    <nc r="U20"/>
  </rcc>
  <rcc rId="9545" sId="5" numFmtId="4">
    <oc r="V20">
      <v>0</v>
    </oc>
    <nc r="V20"/>
  </rcc>
  <rcc rId="9546" sId="5" numFmtId="4">
    <oc r="W20">
      <v>0</v>
    </oc>
    <nc r="W20"/>
  </rcc>
  <rcc rId="9547" sId="5" numFmtId="4">
    <oc r="X20">
      <v>0</v>
    </oc>
    <nc r="X20"/>
  </rcc>
  <rcc rId="9548" sId="5" numFmtId="4">
    <oc r="Y20">
      <v>0</v>
    </oc>
    <nc r="Y20"/>
  </rcc>
  <rcc rId="9549" sId="5" numFmtId="4">
    <oc r="Z20">
      <v>0</v>
    </oc>
    <nc r="Z20"/>
  </rcc>
  <rcc rId="9550" sId="5" numFmtId="4">
    <oc r="AA20">
      <v>0</v>
    </oc>
    <nc r="AA20"/>
  </rcc>
  <rcc rId="9551" sId="5" numFmtId="4">
    <oc r="AB20">
      <v>0</v>
    </oc>
    <nc r="AB20"/>
  </rcc>
  <rcc rId="9552" sId="5" numFmtId="4">
    <oc r="AC20">
      <v>0</v>
    </oc>
    <nc r="AC20"/>
  </rcc>
  <rcc rId="9553" sId="5" numFmtId="4">
    <oc r="AD20">
      <v>0</v>
    </oc>
    <nc r="AD20"/>
  </rcc>
  <rcc rId="9554" sId="5" numFmtId="4">
    <oc r="AE20">
      <v>0</v>
    </oc>
    <nc r="AE20"/>
  </rcc>
  <rcc rId="9555" sId="5" numFmtId="4">
    <oc r="AF20">
      <v>0</v>
    </oc>
    <nc r="AF20"/>
  </rcc>
  <rcc rId="9556" sId="5">
    <oc r="AG20">
      <f>AG25+AG30+AG35+AG40+AG45+AG50</f>
    </oc>
    <nc r="AG20"/>
  </rcc>
  <rcc rId="9557" sId="5">
    <oc r="C21" t="inlineStr">
      <is>
        <t>бюджет автономного округа</t>
      </is>
    </oc>
    <nc r="C21"/>
  </rcc>
  <rcc rId="9558" sId="5">
    <oc r="D21">
      <f>SUM(J21,L21,N21,P21,R21,T21,V21,X21,Z21,AB21,AD21,AF21)</f>
    </oc>
    <nc r="D21"/>
  </rcc>
  <rcc rId="9559" sId="5">
    <oc r="E21">
      <f>J21</f>
    </oc>
    <nc r="E21"/>
  </rcc>
  <rcc rId="9560" sId="5">
    <oc r="F21">
      <f>G21</f>
    </oc>
    <nc r="F21"/>
  </rcc>
  <rcc rId="9561" sId="5">
    <oc r="G21">
      <f>SUM(K21,M21,O21,Q21,S21,U21,W21,Y21,AA21,AC21,AE21,AG21)</f>
    </oc>
    <nc r="G21"/>
  </rcc>
  <rcc rId="9562" sId="5">
    <oc r="H21">
      <f>IFERROR(G21/D21*100,0)</f>
    </oc>
    <nc r="H21"/>
  </rcc>
  <rcc rId="9563" sId="5">
    <oc r="I21">
      <f>IFERROR(G21/E21*100,0)</f>
    </oc>
    <nc r="I21"/>
  </rcc>
  <rcc rId="9564" sId="5">
    <oc r="J21">
      <f>J26+J31+J36+J41+J46+J51</f>
    </oc>
    <nc r="J21"/>
  </rcc>
  <rcc rId="9565" sId="5">
    <oc r="K21">
      <f>K26+K31+K36+K41+K46+K51</f>
    </oc>
    <nc r="K21"/>
  </rcc>
  <rcc rId="9566" sId="5">
    <oc r="L21">
      <f>L26+L31+L36+L41+L46+L51</f>
    </oc>
    <nc r="L21"/>
  </rcc>
  <rcc rId="9567" sId="5">
    <oc r="M21">
      <f>M26+M31+M36+M41+M46+M51</f>
    </oc>
    <nc r="M21"/>
  </rcc>
  <rcc rId="9568" sId="5">
    <oc r="N21">
      <f>N26+N31+N36+N41+N46+N51</f>
    </oc>
    <nc r="N21"/>
  </rcc>
  <rcc rId="9569" sId="5">
    <oc r="O21">
      <f>O26+O31+O36+O41+O46+O51</f>
    </oc>
    <nc r="O21"/>
  </rcc>
  <rcc rId="9570" sId="5">
    <oc r="P21">
      <f>P26+P31+P36+P41+P46+P51</f>
    </oc>
    <nc r="P21"/>
  </rcc>
  <rcc rId="9571" sId="5">
    <oc r="Q21">
      <f>Q26+Q31+Q36+Q41+Q46+Q51</f>
    </oc>
    <nc r="Q21"/>
  </rcc>
  <rcc rId="9572" sId="5">
    <oc r="R21">
      <f>R26+R31+R36+R41+R46+R51</f>
    </oc>
    <nc r="R21"/>
  </rcc>
  <rcc rId="9573" sId="5">
    <oc r="S21">
      <f>S26+S31+S36+S41+S46+S51</f>
    </oc>
    <nc r="S21"/>
  </rcc>
  <rcc rId="9574" sId="5">
    <oc r="T21">
      <f>T26+T31+T36+T41+T46+T51</f>
    </oc>
    <nc r="T21"/>
  </rcc>
  <rcc rId="9575" sId="5">
    <oc r="U21">
      <f>U26+U31+U36+U41+U46+U51</f>
    </oc>
    <nc r="U21"/>
  </rcc>
  <rcc rId="9576" sId="5">
    <oc r="V21">
      <f>V26+V31+V36+V41+V46+V51</f>
    </oc>
    <nc r="V21"/>
  </rcc>
  <rcc rId="9577" sId="5">
    <oc r="W21">
      <f>W26+W31+W36+W41+W46+W51</f>
    </oc>
    <nc r="W21"/>
  </rcc>
  <rcc rId="9578" sId="5">
    <oc r="X21">
      <f>X26+X31+X36+X41+X46+X51</f>
    </oc>
    <nc r="X21"/>
  </rcc>
  <rcc rId="9579" sId="5">
    <oc r="Y21">
      <f>Y26+Y31+Y36+Y41+Y46+Y51</f>
    </oc>
    <nc r="Y21"/>
  </rcc>
  <rcc rId="9580" sId="5">
    <oc r="Z21">
      <f>Z26+Z31+Z36+Z41+Z46+Z51</f>
    </oc>
    <nc r="Z21"/>
  </rcc>
  <rcc rId="9581" sId="5">
    <oc r="AA21">
      <f>AA26+AA31+AA36+AA41+AA46+AA51</f>
    </oc>
    <nc r="AA21"/>
  </rcc>
  <rcc rId="9582" sId="5">
    <oc r="AB21">
      <f>AB26+AB31+AB36+AB41+AB46+AB51</f>
    </oc>
    <nc r="AB21"/>
  </rcc>
  <rcc rId="9583" sId="5">
    <oc r="AC21">
      <f>AC26+AC31+AC36+AC41+AC46+AC51</f>
    </oc>
    <nc r="AC21"/>
  </rcc>
  <rcc rId="9584" sId="5">
    <oc r="AD21">
      <f>AD26+AD31+AD36+AD41+AD46+AD51</f>
    </oc>
    <nc r="AD21"/>
  </rcc>
  <rcc rId="9585" sId="5">
    <oc r="AE21">
      <f>AE26+AE31+AE36+AE41+AE46+AE51</f>
    </oc>
    <nc r="AE21"/>
  </rcc>
  <rcc rId="9586" sId="5">
    <oc r="AF21">
      <f>AF26+AF31+AF36+AF41+AF46+AF51</f>
    </oc>
    <nc r="AF21"/>
  </rcc>
  <rcc rId="9587" sId="5">
    <oc r="AG21">
      <f>AG26+AG31+AG36+AG41+AG46+AG51</f>
    </oc>
    <nc r="AG21"/>
  </rcc>
  <rcc rId="9588" sId="5">
    <oc r="C22" t="inlineStr">
      <is>
        <t>бюджет города Когалыма</t>
      </is>
    </oc>
    <nc r="C22"/>
  </rcc>
  <rcc rId="9589" sId="5">
    <oc r="D22">
      <f>SUM(J22,L22,N22,P22,R22,T22,V22,X22,Z22,AB22,AD22,AF22)</f>
    </oc>
    <nc r="D22"/>
  </rcc>
  <rcc rId="9590" sId="5">
    <oc r="E22">
      <f>J22</f>
    </oc>
    <nc r="E22"/>
  </rcc>
  <rcc rId="9591" sId="5">
    <oc r="F22">
      <f>G22</f>
    </oc>
    <nc r="F22"/>
  </rcc>
  <rcc rId="9592" sId="5">
    <oc r="G22">
      <f>SUM(K22,M22,O22,Q22,S22,U22,W22,Y22,AA22,AC22,AE22,AG22)</f>
    </oc>
    <nc r="G22"/>
  </rcc>
  <rcc rId="9593" sId="5">
    <oc r="H22">
      <f>IFERROR(G22/D22*100,0)</f>
    </oc>
    <nc r="H22"/>
  </rcc>
  <rcc rId="9594" sId="5">
    <oc r="I22">
      <f>IFERROR(G22/E22*100,0)</f>
    </oc>
    <nc r="I22"/>
  </rcc>
  <rcc rId="9595" sId="5">
    <oc r="J22">
      <f>J27+J32+J37+J42+J47+J52</f>
    </oc>
    <nc r="J22"/>
  </rcc>
  <rcc rId="9596" sId="5">
    <oc r="K22">
      <f>K27+K32+K37+K42+K47+K52</f>
    </oc>
    <nc r="K22"/>
  </rcc>
  <rcc rId="9597" sId="5">
    <oc r="L22">
      <f>L27+L32+L37+L42+L47+L52</f>
    </oc>
    <nc r="L22"/>
  </rcc>
  <rcc rId="9598" sId="5">
    <oc r="M22">
      <f>M27+M32+M37+M42+M47+M52</f>
    </oc>
    <nc r="M22"/>
  </rcc>
  <rcc rId="9599" sId="5">
    <oc r="N22">
      <f>N27+N32+N37+N42+N47+N52</f>
    </oc>
    <nc r="N22"/>
  </rcc>
  <rcc rId="9600" sId="5">
    <oc r="O22">
      <f>O27+O32+O37+O42+O47+O52</f>
    </oc>
    <nc r="O22"/>
  </rcc>
  <rcc rId="9601" sId="5">
    <oc r="P22">
      <f>P27+P32+P37+P42+P47+P52</f>
    </oc>
    <nc r="P22"/>
  </rcc>
  <rcc rId="9602" sId="5">
    <oc r="Q22">
      <f>Q27+Q32+Q37+Q42+Q47+Q52</f>
    </oc>
    <nc r="Q22"/>
  </rcc>
  <rcc rId="9603" sId="5">
    <oc r="R22">
      <f>R27+R32+R37+R42+R47+R52</f>
    </oc>
    <nc r="R22"/>
  </rcc>
  <rcc rId="9604" sId="5">
    <oc r="S22">
      <f>S27+S32+S37+S42+S47+S52</f>
    </oc>
    <nc r="S22"/>
  </rcc>
  <rcc rId="9605" sId="5">
    <oc r="T22">
      <f>T27+T32+T37+T42+T47+T52</f>
    </oc>
    <nc r="T22"/>
  </rcc>
  <rcc rId="9606" sId="5">
    <oc r="U22">
      <f>U27+U32+U37+U42+U47+U52</f>
    </oc>
    <nc r="U22"/>
  </rcc>
  <rcc rId="9607" sId="5">
    <oc r="V22">
      <f>V27+V32+V37+V42+V47+V52</f>
    </oc>
    <nc r="V22"/>
  </rcc>
  <rcc rId="9608" sId="5">
    <oc r="W22">
      <f>W27+W32+W37+W42+W47+W52</f>
    </oc>
    <nc r="W22"/>
  </rcc>
  <rcc rId="9609" sId="5">
    <oc r="X22">
      <f>X27+X32+X37+X42+X47+X52</f>
    </oc>
    <nc r="X22"/>
  </rcc>
  <rcc rId="9610" sId="5">
    <oc r="Y22">
      <f>Y27+Y32+Y37+Y42+Y47+Y52</f>
    </oc>
    <nc r="Y22"/>
  </rcc>
  <rcc rId="9611" sId="5">
    <oc r="Z22">
      <f>Z27+Z32+Z37+Z42+Z47+Z52</f>
    </oc>
    <nc r="Z22"/>
  </rcc>
  <rcc rId="9612" sId="5">
    <oc r="AA22">
      <f>AA27+AA32+AA37+AA42+AA47+AA52</f>
    </oc>
    <nc r="AA22"/>
  </rcc>
  <rcc rId="9613" sId="5">
    <oc r="AB22">
      <f>AB27+AB32+AB37+AB42+AB47+AB52</f>
    </oc>
    <nc r="AB22"/>
  </rcc>
  <rcc rId="9614" sId="5">
    <oc r="AC22">
      <f>AC27+AC32+AC37+AC42+AC47+AC52</f>
    </oc>
    <nc r="AC22"/>
  </rcc>
  <rcc rId="9615" sId="5">
    <oc r="AD22">
      <f>AD27+AD32+AD37+AD42+AD47+AD52</f>
    </oc>
    <nc r="AD22"/>
  </rcc>
  <rcc rId="9616" sId="5">
    <oc r="AE22">
      <f>AE27+AE32+AE37+AE42+AE47+AE52</f>
    </oc>
    <nc r="AE22"/>
  </rcc>
  <rcc rId="9617" sId="5">
    <oc r="AF22">
      <f>AF27+AF32+AF37+AF42+AF47+AF52</f>
    </oc>
    <nc r="AF22"/>
  </rcc>
  <rcc rId="9618" sId="5">
    <oc r="AG22">
      <f>AG27+AG32+AG37+AG42+AG47+AG52</f>
    </oc>
    <nc r="AG22"/>
  </rcc>
  <rcc rId="9619" sId="5">
    <oc r="C23" t="inlineStr">
      <is>
        <t>внебюджетные источники финансирования</t>
      </is>
    </oc>
    <nc r="C23"/>
  </rcc>
  <rcc rId="9620" sId="5">
    <oc r="D23">
      <f>SUM(J23,L23,N23,P23,R23,T23,V23,X23,Z23,AB23,AD23,AF23)</f>
    </oc>
    <nc r="D23"/>
  </rcc>
  <rcc rId="9621" sId="5">
    <oc r="E23">
      <f>J23</f>
    </oc>
    <nc r="E23"/>
  </rcc>
  <rcc rId="9622" sId="5">
    <oc r="F23">
      <f>G23</f>
    </oc>
    <nc r="F23"/>
  </rcc>
  <rcc rId="9623" sId="5">
    <oc r="G23">
      <f>SUM(K23,M23,O23,Q23,S23,U23,W23,Y23,AA23,AC23,AE23,AG23)</f>
    </oc>
    <nc r="G23"/>
  </rcc>
  <rcc rId="9624" sId="5">
    <oc r="H23">
      <f>IFERROR(G23/D23*100,0)</f>
    </oc>
    <nc r="H23"/>
  </rcc>
  <rcc rId="9625" sId="5">
    <oc r="I23">
      <f>IFERROR(G23/E23*100,0)</f>
    </oc>
    <nc r="I23"/>
  </rcc>
  <rcc rId="9626" sId="5">
    <oc r="J23">
      <f>J28+J33+J38+J43+J48+J53</f>
    </oc>
    <nc r="J23"/>
  </rcc>
  <rcc rId="9627" sId="5">
    <oc r="K23">
      <f>K28+K33+K38+K43+K48+K53</f>
    </oc>
    <nc r="K23"/>
  </rcc>
  <rcc rId="9628" sId="5">
    <oc r="L23">
      <f>L28+L33+L38+L43+L48+L53</f>
    </oc>
    <nc r="L23"/>
  </rcc>
  <rcc rId="9629" sId="5">
    <oc r="M23">
      <f>M28+M33+M38+M43+M48+M53</f>
    </oc>
    <nc r="M23"/>
  </rcc>
  <rcc rId="9630" sId="5">
    <oc r="N23">
      <f>N28+N33+N38+N43+N48+N53</f>
    </oc>
    <nc r="N23"/>
  </rcc>
  <rcc rId="9631" sId="5">
    <oc r="O23">
      <f>O28+O33+O38+O43+O48+O53</f>
    </oc>
    <nc r="O23"/>
  </rcc>
  <rcc rId="9632" sId="5">
    <oc r="P23">
      <f>P28+P33+P38+P43+P48+P53</f>
    </oc>
    <nc r="P23"/>
  </rcc>
  <rcc rId="9633" sId="5">
    <oc r="Q23">
      <f>Q28+Q33+Q38+Q43+Q48+Q53</f>
    </oc>
    <nc r="Q23"/>
  </rcc>
  <rcc rId="9634" sId="5">
    <oc r="R23">
      <f>R28+R33+R38+R43+R48+R53</f>
    </oc>
    <nc r="R23"/>
  </rcc>
  <rcc rId="9635" sId="5">
    <oc r="S23">
      <f>S28+S33+S38+S43+S48+S53</f>
    </oc>
    <nc r="S23"/>
  </rcc>
  <rcc rId="9636" sId="5">
    <oc r="T23">
      <f>T28+T33+T38+T43+T48+T53</f>
    </oc>
    <nc r="T23"/>
  </rcc>
  <rcc rId="9637" sId="5">
    <oc r="U23">
      <f>U28+U33+U38+U43+U48+U53</f>
    </oc>
    <nc r="U23"/>
  </rcc>
  <rcc rId="9638" sId="5">
    <oc r="V23">
      <f>V28+V33+V38+V43+V48+V53</f>
    </oc>
    <nc r="V23"/>
  </rcc>
  <rcc rId="9639" sId="5">
    <oc r="W23">
      <f>W28+W33+W38+W43+W48+W53</f>
    </oc>
    <nc r="W23"/>
  </rcc>
  <rcc rId="9640" sId="5">
    <oc r="X23">
      <f>X28+X33+X38+X43+X48+X53</f>
    </oc>
    <nc r="X23"/>
  </rcc>
  <rcc rId="9641" sId="5">
    <oc r="Y23">
      <f>Y28+Y33+Y38+Y43+Y48+Y53</f>
    </oc>
    <nc r="Y23"/>
  </rcc>
  <rcc rId="9642" sId="5">
    <oc r="Z23">
      <f>Z28+Z33+Z38+Z43+Z48+Z53</f>
    </oc>
    <nc r="Z23"/>
  </rcc>
  <rcc rId="9643" sId="5">
    <oc r="AA23">
      <f>AA28+AA33+AA38+AA43+AA48+AA53</f>
    </oc>
    <nc r="AA23"/>
  </rcc>
  <rcc rId="9644" sId="5">
    <oc r="AB23">
      <f>AB28+AB33+AB38+AB43+AB48+AB53</f>
    </oc>
    <nc r="AB23"/>
  </rcc>
  <rcc rId="9645" sId="5">
    <oc r="AC23">
      <f>AC28+AC33+AC38+AC43+AC48+AC53</f>
    </oc>
    <nc r="AC23"/>
  </rcc>
  <rcc rId="9646" sId="5">
    <oc r="AD23">
      <f>AD28+AD33+AD38+AD43+AD48+AD53</f>
    </oc>
    <nc r="AD23"/>
  </rcc>
  <rcc rId="9647" sId="5">
    <oc r="AE23">
      <f>AE28+AE33+AE38+AE43+AE48+AE53</f>
    </oc>
    <nc r="AE23"/>
  </rcc>
  <rcc rId="9648" sId="5">
    <oc r="AF23">
      <f>AF28+AF33+AF38+AF43+AF48+AF53</f>
    </oc>
    <nc r="AF23"/>
  </rcc>
  <rcc rId="9649" sId="5">
    <oc r="AG23">
      <f>AG28+AG33+AG38+AG43+AG48+AG53</f>
    </oc>
    <nc r="AG23"/>
  </rcc>
  <rcc rId="9650" sId="5">
    <oc r="B24" t="inlineStr">
      <is>
        <t>1.1.1. Организация и проведение спортивно-массовых мероприятий</t>
      </is>
    </oc>
    <nc r="B24"/>
  </rcc>
  <rcc rId="9651" sId="5">
    <oc r="C24" t="inlineStr">
      <is>
        <t>Всего</t>
      </is>
    </oc>
    <nc r="C24"/>
  </rcc>
  <rcc rId="9652" sId="5">
    <oc r="D24">
      <f>D25+D26+D27+D28</f>
    </oc>
    <nc r="D24"/>
  </rcc>
  <rcc rId="9653" sId="5">
    <oc r="E24">
      <f>E25+E26+E27+E28</f>
    </oc>
    <nc r="E24"/>
  </rcc>
  <rcc rId="9654" sId="5">
    <oc r="F24">
      <f>F25+F26+F27+F28</f>
    </oc>
    <nc r="F24"/>
  </rcc>
  <rcc rId="9655" sId="5">
    <oc r="G24">
      <f>G25+G26+G27+G28</f>
    </oc>
    <nc r="G24"/>
  </rcc>
  <rcc rId="9656" sId="5">
    <oc r="H24">
      <f>IFERROR(G24/D24*100,0)</f>
    </oc>
    <nc r="H24"/>
  </rcc>
  <rcc rId="9657" sId="5">
    <oc r="I24">
      <f>IFERROR(G24/E24*100,0)</f>
    </oc>
    <nc r="I24"/>
  </rcc>
  <rcc rId="9658" sId="5">
    <oc r="J24">
      <f>J25+J26+J27+J28</f>
    </oc>
    <nc r="J24"/>
  </rcc>
  <rcc rId="9659" sId="5">
    <oc r="K24">
      <f>K25+K26+K27+K28</f>
    </oc>
    <nc r="K24"/>
  </rcc>
  <rcc rId="9660" sId="5">
    <oc r="L24">
      <f>L25+L26+L27+L28</f>
    </oc>
    <nc r="L24"/>
  </rcc>
  <rcc rId="9661" sId="5">
    <oc r="M24">
      <f>M25+M26+M27+M28</f>
    </oc>
    <nc r="M24"/>
  </rcc>
  <rcc rId="9662" sId="5">
    <oc r="N24">
      <f>N25+N26+N27+N28</f>
    </oc>
    <nc r="N24"/>
  </rcc>
  <rcc rId="9663" sId="5">
    <oc r="O24">
      <f>O25+O26+O27+O28</f>
    </oc>
    <nc r="O24"/>
  </rcc>
  <rcc rId="9664" sId="5">
    <oc r="P24">
      <f>P25+P26+P27+P28</f>
    </oc>
    <nc r="P24"/>
  </rcc>
  <rcc rId="9665" sId="5">
    <oc r="Q24">
      <f>Q25+Q26+Q27+Q28</f>
    </oc>
    <nc r="Q24"/>
  </rcc>
  <rcc rId="9666" sId="5">
    <oc r="R24">
      <f>R25+R26+R27+R28</f>
    </oc>
    <nc r="R24"/>
  </rcc>
  <rcc rId="9667" sId="5">
    <oc r="S24">
      <f>S25+S26+S27+S28</f>
    </oc>
    <nc r="S24"/>
  </rcc>
  <rcc rId="9668" sId="5">
    <oc r="T24">
      <f>T25+T26+T27+T28</f>
    </oc>
    <nc r="T24"/>
  </rcc>
  <rcc rId="9669" sId="5">
    <oc r="U24">
      <f>U25+U26+U27+U28</f>
    </oc>
    <nc r="U24"/>
  </rcc>
  <rcc rId="9670" sId="5">
    <oc r="V24">
      <f>V25+V26+V27+V28</f>
    </oc>
    <nc r="V24"/>
  </rcc>
  <rcc rId="9671" sId="5">
    <oc r="W24">
      <f>W25+W26+W27+W28</f>
    </oc>
    <nc r="W24"/>
  </rcc>
  <rcc rId="9672" sId="5">
    <oc r="X24">
      <f>X25+X26+X27+X28</f>
    </oc>
    <nc r="X24"/>
  </rcc>
  <rcc rId="9673" sId="5">
    <oc r="Y24">
      <f>Y25+Y26+Y27+Y28</f>
    </oc>
    <nc r="Y24"/>
  </rcc>
  <rcc rId="9674" sId="5">
    <oc r="Z24">
      <f>Z25+Z26+Z27+Z28</f>
    </oc>
    <nc r="Z24"/>
  </rcc>
  <rcc rId="9675" sId="5">
    <oc r="AA24">
      <f>AA25+AA26+AA27+AA28</f>
    </oc>
    <nc r="AA24"/>
  </rcc>
  <rcc rId="9676" sId="5">
    <oc r="AB24">
      <f>AB25+AB26+AB27+AB28</f>
    </oc>
    <nc r="AB24"/>
  </rcc>
  <rcc rId="9677" sId="5">
    <oc r="AC24">
      <f>AC25+AC26+AC27+AC28</f>
    </oc>
    <nc r="AC24"/>
  </rcc>
  <rcc rId="9678" sId="5">
    <oc r="AD24">
      <f>AD25+AD26+AD27+AD28</f>
    </oc>
    <nc r="AD24"/>
  </rcc>
  <rcc rId="9679" sId="5">
    <oc r="AE24">
      <f>AE25+AE26+AE27+AE28</f>
    </oc>
    <nc r="AE24"/>
  </rcc>
  <rcc rId="9680" sId="5">
    <oc r="AF24">
      <f>AF25+AF26+AF27+AF28</f>
    </oc>
    <nc r="AF24"/>
  </rcc>
  <rcc rId="9681" sId="5">
    <oc r="AG24">
      <f>AG25+AG26+AG27+AG28</f>
    </oc>
    <nc r="AG24"/>
  </rcc>
  <rcc rId="9682" sId="5">
    <oc r="C25" t="inlineStr">
      <is>
        <t>федеральный бюджет</t>
      </is>
    </oc>
    <nc r="C25"/>
  </rcc>
  <rcc rId="9683" sId="5">
    <oc r="D25">
      <f>SUM(J25,L25,N25,P25,R25,T25,V25,X25,Z25,AB25,AD25,AF25)</f>
    </oc>
    <nc r="D25"/>
  </rcc>
  <rcc rId="9684" sId="5">
    <oc r="E25">
      <f>J25</f>
    </oc>
    <nc r="E25"/>
  </rcc>
  <rcc rId="9685" sId="5">
    <oc r="F25">
      <f>G25</f>
    </oc>
    <nc r="F25"/>
  </rcc>
  <rcc rId="9686" sId="5">
    <oc r="G25">
      <f>SUM(K25,M25,O25,Q25,S25,U25,W25,Y25,AA25,AC25,AE25,AG25)</f>
    </oc>
    <nc r="G25"/>
  </rcc>
  <rcc rId="9687" sId="5">
    <oc r="H25">
      <f>IFERROR(G25/D25*100,0)</f>
    </oc>
    <nc r="H25"/>
  </rcc>
  <rcc rId="9688" sId="5">
    <oc r="I25">
      <f>IFERROR(G25/E25*100,0)</f>
    </oc>
    <nc r="I25"/>
  </rcc>
  <rcc rId="9689" sId="5" numFmtId="4">
    <oc r="J25">
      <v>0</v>
    </oc>
    <nc r="J25"/>
  </rcc>
  <rcc rId="9690" sId="5" numFmtId="4">
    <oc r="K25">
      <v>0</v>
    </oc>
    <nc r="K25"/>
  </rcc>
  <rcc rId="9691" sId="5" numFmtId="4">
    <oc r="L25">
      <v>0</v>
    </oc>
    <nc r="L25"/>
  </rcc>
  <rcc rId="9692" sId="5" numFmtId="4">
    <oc r="M25">
      <v>0</v>
    </oc>
    <nc r="M25"/>
  </rcc>
  <rcc rId="9693" sId="5" numFmtId="4">
    <oc r="N25">
      <v>0</v>
    </oc>
    <nc r="N25"/>
  </rcc>
  <rcc rId="9694" sId="5" numFmtId="4">
    <oc r="O25">
      <v>0</v>
    </oc>
    <nc r="O25"/>
  </rcc>
  <rcc rId="9695" sId="5" numFmtId="4">
    <oc r="P25">
      <v>0</v>
    </oc>
    <nc r="P25"/>
  </rcc>
  <rcc rId="9696" sId="5" numFmtId="4">
    <oc r="Q25">
      <v>0</v>
    </oc>
    <nc r="Q25"/>
  </rcc>
  <rcc rId="9697" sId="5" numFmtId="4">
    <oc r="R25">
      <v>0</v>
    </oc>
    <nc r="R25"/>
  </rcc>
  <rcc rId="9698" sId="5" numFmtId="4">
    <oc r="S25">
      <v>0</v>
    </oc>
    <nc r="S25"/>
  </rcc>
  <rcc rId="9699" sId="5" numFmtId="4">
    <oc r="T25">
      <v>0</v>
    </oc>
    <nc r="T25"/>
  </rcc>
  <rcc rId="9700" sId="5" numFmtId="4">
    <oc r="U25">
      <v>0</v>
    </oc>
    <nc r="U25"/>
  </rcc>
  <rcc rId="9701" sId="5" numFmtId="4">
    <oc r="V25">
      <v>0</v>
    </oc>
    <nc r="V25"/>
  </rcc>
  <rcc rId="9702" sId="5" numFmtId="4">
    <oc r="W25">
      <v>0</v>
    </oc>
    <nc r="W25"/>
  </rcc>
  <rcc rId="9703" sId="5" numFmtId="4">
    <oc r="X25">
      <v>0</v>
    </oc>
    <nc r="X25"/>
  </rcc>
  <rcc rId="9704" sId="5" numFmtId="4">
    <oc r="Y25">
      <v>0</v>
    </oc>
    <nc r="Y25"/>
  </rcc>
  <rcc rId="9705" sId="5" numFmtId="4">
    <oc r="Z25">
      <v>0</v>
    </oc>
    <nc r="Z25"/>
  </rcc>
  <rcc rId="9706" sId="5" numFmtId="4">
    <oc r="AA25">
      <v>0</v>
    </oc>
    <nc r="AA25"/>
  </rcc>
  <rcc rId="9707" sId="5" numFmtId="4">
    <oc r="AB25">
      <v>0</v>
    </oc>
    <nc r="AB25"/>
  </rcc>
  <rcc rId="9708" sId="5" numFmtId="4">
    <oc r="AC25">
      <v>0</v>
    </oc>
    <nc r="AC25"/>
  </rcc>
  <rcc rId="9709" sId="5" numFmtId="4">
    <oc r="AD25">
      <v>0</v>
    </oc>
    <nc r="AD25"/>
  </rcc>
  <rcc rId="9710" sId="5" numFmtId="4">
    <oc r="AE25">
      <v>0</v>
    </oc>
    <nc r="AE25"/>
  </rcc>
  <rcc rId="9711" sId="5" numFmtId="4">
    <oc r="AF25">
      <v>0</v>
    </oc>
    <nc r="AF25"/>
  </rcc>
  <rcc rId="9712" sId="5" numFmtId="4">
    <oc r="AG25">
      <v>0</v>
    </oc>
    <nc r="AG25"/>
  </rcc>
  <rcc rId="9713" sId="5">
    <oc r="C26" t="inlineStr">
      <is>
        <t>бюджет автономного округа</t>
      </is>
    </oc>
    <nc r="C26"/>
  </rcc>
  <rcc rId="9714" sId="5">
    <oc r="D26">
      <f>SUM(J26,L26,N26,P26,R26,T26,V26,X26,Z26,AB26,AD26,AF26)</f>
    </oc>
    <nc r="D26"/>
  </rcc>
  <rcc rId="9715" sId="5">
    <oc r="E26">
      <f>J26</f>
    </oc>
    <nc r="E26"/>
  </rcc>
  <rcc rId="9716" sId="5">
    <oc r="F26">
      <f>G26</f>
    </oc>
    <nc r="F26"/>
  </rcc>
  <rcc rId="9717" sId="5">
    <oc r="G26">
      <f>SUM(K26,M26,O26,Q26,S26,U26,W26,Y26,AA26,AC26,AE26,AG26)</f>
    </oc>
    <nc r="G26"/>
  </rcc>
  <rcc rId="9718" sId="5">
    <oc r="H26">
      <f>IFERROR(G26/D26*100,0)</f>
    </oc>
    <nc r="H26"/>
  </rcc>
  <rcc rId="9719" sId="5">
    <oc r="I26">
      <f>IFERROR(G26/E26*100,0)</f>
    </oc>
    <nc r="I26"/>
  </rcc>
  <rcc rId="9720" sId="5" numFmtId="4">
    <oc r="J26">
      <v>0</v>
    </oc>
    <nc r="J26"/>
  </rcc>
  <rcc rId="9721" sId="5" numFmtId="4">
    <oc r="K26">
      <v>0</v>
    </oc>
    <nc r="K26"/>
  </rcc>
  <rcc rId="9722" sId="5" numFmtId="4">
    <oc r="L26">
      <v>0</v>
    </oc>
    <nc r="L26"/>
  </rcc>
  <rcc rId="9723" sId="5" numFmtId="4">
    <oc r="M26">
      <v>0</v>
    </oc>
    <nc r="M26"/>
  </rcc>
  <rcc rId="9724" sId="5" numFmtId="4">
    <oc r="N26">
      <v>0</v>
    </oc>
    <nc r="N26"/>
  </rcc>
  <rcc rId="9725" sId="5" numFmtId="4">
    <oc r="O26">
      <v>0</v>
    </oc>
    <nc r="O26"/>
  </rcc>
  <rcc rId="9726" sId="5" numFmtId="4">
    <oc r="P26">
      <v>0</v>
    </oc>
    <nc r="P26"/>
  </rcc>
  <rcc rId="9727" sId="5" numFmtId="4">
    <oc r="Q26">
      <v>0</v>
    </oc>
    <nc r="Q26"/>
  </rcc>
  <rcc rId="9728" sId="5" numFmtId="4">
    <oc r="R26">
      <v>0</v>
    </oc>
    <nc r="R26"/>
  </rcc>
  <rcc rId="9729" sId="5" numFmtId="4">
    <oc r="S26">
      <v>0</v>
    </oc>
    <nc r="S26"/>
  </rcc>
  <rcc rId="9730" sId="5" numFmtId="4">
    <oc r="T26">
      <v>0</v>
    </oc>
    <nc r="T26"/>
  </rcc>
  <rcc rId="9731" sId="5" numFmtId="4">
    <oc r="U26">
      <v>0</v>
    </oc>
    <nc r="U26"/>
  </rcc>
  <rcc rId="9732" sId="5" numFmtId="4">
    <oc r="V26">
      <v>0</v>
    </oc>
    <nc r="V26"/>
  </rcc>
  <rcc rId="9733" sId="5" numFmtId="4">
    <oc r="W26">
      <v>0</v>
    </oc>
    <nc r="W26"/>
  </rcc>
  <rcc rId="9734" sId="5" numFmtId="4">
    <oc r="X26">
      <v>0</v>
    </oc>
    <nc r="X26"/>
  </rcc>
  <rcc rId="9735" sId="5" numFmtId="4">
    <oc r="Y26">
      <v>0</v>
    </oc>
    <nc r="Y26"/>
  </rcc>
  <rcc rId="9736" sId="5" numFmtId="4">
    <oc r="Z26">
      <v>0</v>
    </oc>
    <nc r="Z26"/>
  </rcc>
  <rcc rId="9737" sId="5" numFmtId="4">
    <oc r="AA26">
      <v>0</v>
    </oc>
    <nc r="AA26"/>
  </rcc>
  <rcc rId="9738" sId="5" numFmtId="4">
    <oc r="AB26">
      <v>0</v>
    </oc>
    <nc r="AB26"/>
  </rcc>
  <rcc rId="9739" sId="5" numFmtId="4">
    <oc r="AC26">
      <v>0</v>
    </oc>
    <nc r="AC26"/>
  </rcc>
  <rcc rId="9740" sId="5" numFmtId="4">
    <oc r="AD26">
      <v>0</v>
    </oc>
    <nc r="AD26"/>
  </rcc>
  <rcc rId="9741" sId="5" numFmtId="4">
    <oc r="AE26">
      <v>0</v>
    </oc>
    <nc r="AE26"/>
  </rcc>
  <rcc rId="9742" sId="5" numFmtId="4">
    <oc r="AF26">
      <v>0</v>
    </oc>
    <nc r="AF26"/>
  </rcc>
  <rcc rId="9743" sId="5" numFmtId="4">
    <oc r="AG26">
      <v>0</v>
    </oc>
    <nc r="AG26"/>
  </rcc>
  <rcc rId="9744" sId="5">
    <oc r="C27" t="inlineStr">
      <is>
        <t>бюджет города Когалыма</t>
      </is>
    </oc>
    <nc r="C27"/>
  </rcc>
  <rcc rId="9745" sId="5">
    <oc r="D27">
      <f>SUM(J27,L27,N27,P27,R27,T27,V27,X27,Z27,AB27,AD27,AF27)</f>
    </oc>
    <nc r="D27"/>
  </rcc>
  <rcc rId="9746" sId="5">
    <oc r="E27">
      <f>J27</f>
    </oc>
    <nc r="E27"/>
  </rcc>
  <rcc rId="9747" sId="5">
    <oc r="F27">
      <f>G27</f>
    </oc>
    <nc r="F27"/>
  </rcc>
  <rcc rId="9748" sId="5">
    <oc r="G27">
      <f>SUM(K27,M27,O27,Q27,S27,U27,W27,Y27,AA27,AC27,AE27,AG27)</f>
    </oc>
    <nc r="G27"/>
  </rcc>
  <rcc rId="9749" sId="5">
    <oc r="H27">
      <f>IFERROR(G27/D27*100,0)</f>
    </oc>
    <nc r="H27"/>
  </rcc>
  <rcc rId="9750" sId="5">
    <oc r="I27">
      <f>IFERROR(G27/E27*100,0)</f>
    </oc>
    <nc r="I27"/>
  </rcc>
  <rcc rId="9751" sId="5" numFmtId="4">
    <oc r="J27">
      <v>138.387</v>
    </oc>
    <nc r="J27"/>
  </rcc>
  <rcc rId="9752" sId="5" numFmtId="4">
    <oc r="K27">
      <v>19.34</v>
    </oc>
    <nc r="K27"/>
  </rcc>
  <rcc rId="9753" sId="5" numFmtId="4">
    <oc r="L27">
      <v>741.22</v>
    </oc>
    <nc r="L27"/>
  </rcc>
  <rcc rId="9754" sId="5" numFmtId="4">
    <oc r="M27">
      <v>113.09</v>
    </oc>
    <nc r="M27"/>
  </rcc>
  <rcc rId="9755" sId="5" numFmtId="4">
    <oc r="N27">
      <v>276.24599999999998</v>
    </oc>
    <nc r="N27"/>
  </rcc>
  <rcc rId="9756" sId="5" numFmtId="4">
    <oc r="O27">
      <v>114.64</v>
    </oc>
    <nc r="O27"/>
  </rcc>
  <rcc rId="9757" sId="5">
    <oc r="P27">
      <f>248.64+18000</f>
    </oc>
    <nc r="P27"/>
  </rcc>
  <rcc rId="9758" sId="5" numFmtId="4">
    <oc r="Q27">
      <v>18292.32</v>
    </oc>
    <nc r="Q27"/>
  </rcc>
  <rcc rId="9759" sId="5" numFmtId="4">
    <oc r="R27">
      <v>94.355000000000004</v>
    </oc>
    <nc r="R27"/>
  </rcc>
  <rcc rId="9760" sId="5" numFmtId="4">
    <oc r="S27">
      <v>0</v>
    </oc>
    <nc r="S27"/>
  </rcc>
  <rcc rId="9761" sId="5" numFmtId="4">
    <oc r="T27">
      <v>0</v>
    </oc>
    <nc r="T27"/>
  </rcc>
  <rcc rId="9762" sId="5" numFmtId="4">
    <oc r="U27">
      <v>0</v>
    </oc>
    <nc r="U27"/>
  </rcc>
  <rcc rId="9763" sId="5" numFmtId="4">
    <oc r="V27">
      <v>0</v>
    </oc>
    <nc r="V27"/>
  </rcc>
  <rcc rId="9764" sId="5" numFmtId="4">
    <oc r="W27">
      <v>0</v>
    </oc>
    <nc r="W27"/>
  </rcc>
  <rcc rId="9765" sId="5" numFmtId="4">
    <oc r="X27">
      <v>165.60499999999999</v>
    </oc>
    <nc r="X27"/>
  </rcc>
  <rcc rId="9766" sId="5" numFmtId="4">
    <oc r="Y27">
      <v>0</v>
    </oc>
    <nc r="Y27"/>
  </rcc>
  <rcc rId="9767" sId="5" numFmtId="4">
    <oc r="Z27">
      <v>163.01499999999999</v>
    </oc>
    <nc r="Z27"/>
  </rcc>
  <rcc rId="9768" sId="5" numFmtId="4">
    <oc r="AA27">
      <v>0</v>
    </oc>
    <nc r="AA27"/>
  </rcc>
  <rcc rId="9769" sId="5" numFmtId="4">
    <oc r="AB27">
      <v>504.38099999999997</v>
    </oc>
    <nc r="AB27"/>
  </rcc>
  <rcc rId="9770" sId="5" numFmtId="4">
    <oc r="AC27">
      <v>0</v>
    </oc>
    <nc r="AC27"/>
  </rcc>
  <rcc rId="9771" sId="5" numFmtId="4">
    <oc r="AD27">
      <v>190.149</v>
    </oc>
    <nc r="AD27"/>
  </rcc>
  <rcc rId="9772" sId="5" numFmtId="4">
    <oc r="AE27">
      <v>0</v>
    </oc>
    <nc r="AE27"/>
  </rcc>
  <rcc rId="9773" sId="5" numFmtId="4">
    <oc r="AF27">
      <v>0</v>
    </oc>
    <nc r="AF27"/>
  </rcc>
  <rcc rId="9774" sId="5" numFmtId="4">
    <oc r="AG27">
      <v>0</v>
    </oc>
    <nc r="AG27"/>
  </rcc>
  <rcc rId="9775" sId="5">
    <oc r="C28" t="inlineStr">
      <is>
        <t>внебюджетные источники финансирования</t>
      </is>
    </oc>
    <nc r="C28"/>
  </rcc>
  <rcc rId="9776" sId="5">
    <oc r="D28">
      <f>SUM(J28,L28,N28,P28,R28,T28,V28,X28,Z28,AB28,AD28,AF28)</f>
    </oc>
    <nc r="D28"/>
  </rcc>
  <rcc rId="9777" sId="5">
    <oc r="E28">
      <f>J28</f>
    </oc>
    <nc r="E28"/>
  </rcc>
  <rcc rId="9778" sId="5">
    <oc r="F28">
      <f>G28</f>
    </oc>
    <nc r="F28"/>
  </rcc>
  <rcc rId="9779" sId="5">
    <oc r="G28">
      <f>SUM(K28,M28,O28,Q28,S28,U28,W28,Y28,AA28,AC28,AE28,AG28)</f>
    </oc>
    <nc r="G28"/>
  </rcc>
  <rcc rId="9780" sId="5">
    <oc r="H28">
      <f>IFERROR(G28/D28*100,0)</f>
    </oc>
    <nc r="H28"/>
  </rcc>
  <rcc rId="9781" sId="5">
    <oc r="I28">
      <f>IFERROR(G28/E28*100,0)</f>
    </oc>
    <nc r="I28"/>
  </rcc>
  <rcc rId="9782" sId="5" numFmtId="4">
    <oc r="J28">
      <v>0</v>
    </oc>
    <nc r="J28"/>
  </rcc>
  <rcc rId="9783" sId="5" numFmtId="4">
    <oc r="K28">
      <v>0</v>
    </oc>
    <nc r="K28"/>
  </rcc>
  <rcc rId="9784" sId="5" numFmtId="4">
    <oc r="L28">
      <v>0</v>
    </oc>
    <nc r="L28"/>
  </rcc>
  <rcc rId="9785" sId="5" numFmtId="4">
    <oc r="M28">
      <v>0</v>
    </oc>
    <nc r="M28"/>
  </rcc>
  <rcc rId="9786" sId="5" numFmtId="4">
    <oc r="N28">
      <v>0</v>
    </oc>
    <nc r="N28"/>
  </rcc>
  <rcc rId="9787" sId="5" numFmtId="4">
    <oc r="O28">
      <v>0</v>
    </oc>
    <nc r="O28"/>
  </rcc>
  <rcc rId="9788" sId="5" numFmtId="4">
    <oc r="P28">
      <v>0</v>
    </oc>
    <nc r="P28"/>
  </rcc>
  <rcc rId="9789" sId="5" numFmtId="4">
    <oc r="Q28">
      <v>0</v>
    </oc>
    <nc r="Q28"/>
  </rcc>
  <rcc rId="9790" sId="5" numFmtId="4">
    <oc r="R28">
      <v>0</v>
    </oc>
    <nc r="R28"/>
  </rcc>
  <rcc rId="9791" sId="5" numFmtId="4">
    <oc r="S28">
      <v>0</v>
    </oc>
    <nc r="S28"/>
  </rcc>
  <rcc rId="9792" sId="5" numFmtId="4">
    <oc r="T28">
      <v>0</v>
    </oc>
    <nc r="T28"/>
  </rcc>
  <rcc rId="9793" sId="5" numFmtId="4">
    <oc r="U28">
      <v>0</v>
    </oc>
    <nc r="U28"/>
  </rcc>
  <rcc rId="9794" sId="5" numFmtId="4">
    <oc r="V28">
      <v>0</v>
    </oc>
    <nc r="V28"/>
  </rcc>
  <rcc rId="9795" sId="5" numFmtId="4">
    <oc r="W28">
      <v>0</v>
    </oc>
    <nc r="W28"/>
  </rcc>
  <rcc rId="9796" sId="5" numFmtId="4">
    <oc r="X28">
      <v>0</v>
    </oc>
    <nc r="X28"/>
  </rcc>
  <rcc rId="9797" sId="5" numFmtId="4">
    <oc r="Y28">
      <v>0</v>
    </oc>
    <nc r="Y28"/>
  </rcc>
  <rcc rId="9798" sId="5" numFmtId="4">
    <oc r="Z28">
      <v>0</v>
    </oc>
    <nc r="Z28"/>
  </rcc>
  <rcc rId="9799" sId="5" numFmtId="4">
    <oc r="AA28">
      <v>0</v>
    </oc>
    <nc r="AA28"/>
  </rcc>
  <rcc rId="9800" sId="5" numFmtId="4">
    <oc r="AB28">
      <v>0</v>
    </oc>
    <nc r="AB28"/>
  </rcc>
  <rcc rId="9801" sId="5" numFmtId="4">
    <oc r="AC28">
      <v>0</v>
    </oc>
    <nc r="AC28"/>
  </rcc>
  <rcc rId="9802" sId="5" numFmtId="4">
    <oc r="AD28">
      <v>0</v>
    </oc>
    <nc r="AD28"/>
  </rcc>
  <rcc rId="9803" sId="5" numFmtId="4">
    <oc r="AE28">
      <v>0</v>
    </oc>
    <nc r="AE28"/>
  </rcc>
  <rcc rId="9804" sId="5" numFmtId="4">
    <oc r="AF28">
      <v>0</v>
    </oc>
    <nc r="AF28"/>
  </rcc>
  <rcc rId="9805" sId="5" numFmtId="4">
    <oc r="AG28">
      <v>0</v>
    </oc>
    <nc r="AG28"/>
  </rcc>
  <rcc rId="9806" sId="5">
    <oc r="B29" t="inlineStr">
      <is>
        <t>1.1.2. Содержание МАУ ДО «СШ «Дворец спорта»</t>
      </is>
    </oc>
    <nc r="B29"/>
  </rcc>
  <rcc rId="9807" sId="5">
    <oc r="C29" t="inlineStr">
      <is>
        <t>Всего</t>
      </is>
    </oc>
    <nc r="C29"/>
  </rcc>
  <rcc rId="9808" sId="5">
    <oc r="D29">
      <f>D30+D31+D32+D33</f>
    </oc>
    <nc r="D29"/>
  </rcc>
  <rcc rId="9809" sId="5">
    <oc r="E29">
      <f>E30+E31+E32+E33</f>
    </oc>
    <nc r="E29"/>
  </rcc>
  <rcc rId="9810" sId="5">
    <oc r="F29">
      <f>F30+F31+F32+F33</f>
    </oc>
    <nc r="F29"/>
  </rcc>
  <rcc rId="9811" sId="5">
    <oc r="G29">
      <f>G30+G31+G32+G33</f>
    </oc>
    <nc r="G29"/>
  </rcc>
  <rcc rId="9812" sId="5">
    <oc r="H29">
      <f>IFERROR(G29/D29*100,0)</f>
    </oc>
    <nc r="H29"/>
  </rcc>
  <rcc rId="9813" sId="5">
    <oc r="I29">
      <f>IFERROR(G29/E29*100,0)</f>
    </oc>
    <nc r="I29"/>
  </rcc>
  <rcc rId="9814" sId="5">
    <oc r="J29">
      <f>J30+J31+J32+J33</f>
    </oc>
    <nc r="J29"/>
  </rcc>
  <rcc rId="9815" sId="5">
    <oc r="K29">
      <f>K30+K31+K32+K33</f>
    </oc>
    <nc r="K29"/>
  </rcc>
  <rcc rId="9816" sId="5">
    <oc r="L29">
      <f>L30+L31+L32+L33</f>
    </oc>
    <nc r="L29"/>
  </rcc>
  <rcc rId="9817" sId="5">
    <oc r="M29">
      <f>M30+M31+M32+M33</f>
    </oc>
    <nc r="M29"/>
  </rcc>
  <rcc rId="9818" sId="5">
    <oc r="N29">
      <f>N30+N31+N32+N33</f>
    </oc>
    <nc r="N29"/>
  </rcc>
  <rcc rId="9819" sId="5">
    <oc r="O29">
      <f>O30+O31+O32+O33</f>
    </oc>
    <nc r="O29"/>
  </rcc>
  <rcc rId="9820" sId="5">
    <oc r="P29">
      <f>P30+P31+P32+P33</f>
    </oc>
    <nc r="P29"/>
  </rcc>
  <rcc rId="9821" sId="5">
    <oc r="Q29">
      <f>Q30+Q31+Q32+Q33</f>
    </oc>
    <nc r="Q29"/>
  </rcc>
  <rcc rId="9822" sId="5">
    <oc r="R29">
      <f>R30+R31+R32+R33</f>
    </oc>
    <nc r="R29"/>
  </rcc>
  <rcc rId="9823" sId="5">
    <oc r="S29">
      <f>S30+S31+S32+S33</f>
    </oc>
    <nc r="S29"/>
  </rcc>
  <rcc rId="9824" sId="5">
    <oc r="T29">
      <f>T30+T31+T32+T33</f>
    </oc>
    <nc r="T29"/>
  </rcc>
  <rcc rId="9825" sId="5">
    <oc r="U29">
      <f>U30+U31+U32+U33</f>
    </oc>
    <nc r="U29"/>
  </rcc>
  <rcc rId="9826" sId="5">
    <oc r="V29">
      <f>V30+V31+V32+V33</f>
    </oc>
    <nc r="V29"/>
  </rcc>
  <rcc rId="9827" sId="5">
    <oc r="W29">
      <f>W30+W31+W32+W33</f>
    </oc>
    <nc r="W29"/>
  </rcc>
  <rcc rId="9828" sId="5">
    <oc r="X29">
      <f>X30+X31+X32+X33</f>
    </oc>
    <nc r="X29"/>
  </rcc>
  <rcc rId="9829" sId="5">
    <oc r="Y29">
      <f>Y30+Y31+Y32+Y33</f>
    </oc>
    <nc r="Y29"/>
  </rcc>
  <rcc rId="9830" sId="5">
    <oc r="Z29">
      <f>Z30+Z31+Z32+Z33</f>
    </oc>
    <nc r="Z29"/>
  </rcc>
  <rcc rId="9831" sId="5">
    <oc r="AA29">
      <f>AA30+AA31+AA32+AA33</f>
    </oc>
    <nc r="AA29"/>
  </rcc>
  <rcc rId="9832" sId="5">
    <oc r="AB29">
      <f>AB30+AB31+AB32+AB33</f>
    </oc>
    <nc r="AB29"/>
  </rcc>
  <rcc rId="9833" sId="5">
    <oc r="AC29">
      <f>AC30+AC31+AC32+AC33</f>
    </oc>
    <nc r="AC29"/>
  </rcc>
  <rcc rId="9834" sId="5">
    <oc r="AD29">
      <f>AD30+AD31+AD32+AD33</f>
    </oc>
    <nc r="AD29"/>
  </rcc>
  <rcc rId="9835" sId="5">
    <oc r="AE29">
      <f>AE30+AE31+AE32+AE33</f>
    </oc>
    <nc r="AE29"/>
  </rcc>
  <rcc rId="9836" sId="5">
    <oc r="AF29">
      <f>AF30+AF31+AF32+AF33</f>
    </oc>
    <nc r="AF29"/>
  </rcc>
  <rcc rId="9837" sId="5">
    <oc r="AG29">
      <f>AG30+AG31+AG32+AG33</f>
    </oc>
    <nc r="AG29"/>
  </rcc>
  <rcc rId="9838" sId="5">
    <oc r="C30" t="inlineStr">
      <is>
        <t>федеральный бюджет</t>
      </is>
    </oc>
    <nc r="C30"/>
  </rcc>
  <rcc rId="9839" sId="5">
    <oc r="D30">
      <f>SUM(J30,L30,N30,P30,R30,T30,V30,X30,Z30,AB30,AD30,AF30)</f>
    </oc>
    <nc r="D30"/>
  </rcc>
  <rcc rId="9840" sId="5">
    <oc r="E30">
      <f>J30</f>
    </oc>
    <nc r="E30"/>
  </rcc>
  <rcc rId="9841" sId="5">
    <oc r="F30">
      <f>G30</f>
    </oc>
    <nc r="F30"/>
  </rcc>
  <rcc rId="9842" sId="5">
    <oc r="G30">
      <f>SUM(K30,M30,O30,Q30,S30,U30,W30,Y30,AA30,AC30,AE30,AG30)</f>
    </oc>
    <nc r="G30"/>
  </rcc>
  <rcc rId="9843" sId="5">
    <oc r="H30">
      <f>IFERROR(G30/D30*100,0)</f>
    </oc>
    <nc r="H30"/>
  </rcc>
  <rcc rId="9844" sId="5">
    <oc r="I30">
      <f>IFERROR(G30/E30*100,0)</f>
    </oc>
    <nc r="I30"/>
  </rcc>
  <rcc rId="9845" sId="5" numFmtId="4">
    <oc r="J30">
      <v>0</v>
    </oc>
    <nc r="J30"/>
  </rcc>
  <rcc rId="9846" sId="5" numFmtId="4">
    <oc r="K30">
      <v>0</v>
    </oc>
    <nc r="K30"/>
  </rcc>
  <rcc rId="9847" sId="5" numFmtId="4">
    <oc r="L30">
      <v>0</v>
    </oc>
    <nc r="L30"/>
  </rcc>
  <rcc rId="9848" sId="5" numFmtId="4">
    <oc r="M30">
      <v>0</v>
    </oc>
    <nc r="M30"/>
  </rcc>
  <rcc rId="9849" sId="5" numFmtId="4">
    <oc r="N30">
      <v>0</v>
    </oc>
    <nc r="N30"/>
  </rcc>
  <rcc rId="9850" sId="5" numFmtId="4">
    <oc r="O30">
      <v>0</v>
    </oc>
    <nc r="O30"/>
  </rcc>
  <rcc rId="9851" sId="5" numFmtId="4">
    <oc r="P30">
      <v>0</v>
    </oc>
    <nc r="P30"/>
  </rcc>
  <rcc rId="9852" sId="5" numFmtId="4">
    <oc r="Q30">
      <v>0</v>
    </oc>
    <nc r="Q30"/>
  </rcc>
  <rcc rId="9853" sId="5" numFmtId="4">
    <oc r="R30">
      <v>0</v>
    </oc>
    <nc r="R30"/>
  </rcc>
  <rcc rId="9854" sId="5" numFmtId="4">
    <oc r="S30">
      <v>0</v>
    </oc>
    <nc r="S30"/>
  </rcc>
  <rcc rId="9855" sId="5" numFmtId="4">
    <oc r="T30">
      <v>0</v>
    </oc>
    <nc r="T30"/>
  </rcc>
  <rcc rId="9856" sId="5" numFmtId="4">
    <oc r="U30">
      <v>0</v>
    </oc>
    <nc r="U30"/>
  </rcc>
  <rcc rId="9857" sId="5" numFmtId="4">
    <oc r="V30">
      <v>0</v>
    </oc>
    <nc r="V30"/>
  </rcc>
  <rcc rId="9858" sId="5" numFmtId="4">
    <oc r="W30">
      <v>0</v>
    </oc>
    <nc r="W30"/>
  </rcc>
  <rcc rId="9859" sId="5" numFmtId="4">
    <oc r="X30">
      <v>0</v>
    </oc>
    <nc r="X30"/>
  </rcc>
  <rcc rId="9860" sId="5" numFmtId="4">
    <oc r="Y30">
      <v>0</v>
    </oc>
    <nc r="Y30"/>
  </rcc>
  <rcc rId="9861" sId="5" numFmtId="4">
    <oc r="Z30">
      <v>0</v>
    </oc>
    <nc r="Z30"/>
  </rcc>
  <rcc rId="9862" sId="5" numFmtId="4">
    <oc r="AA30">
      <v>0</v>
    </oc>
    <nc r="AA30"/>
  </rcc>
  <rcc rId="9863" sId="5" numFmtId="4">
    <oc r="AB30">
      <v>0</v>
    </oc>
    <nc r="AB30"/>
  </rcc>
  <rcc rId="9864" sId="5" numFmtId="4">
    <oc r="AC30">
      <v>0</v>
    </oc>
    <nc r="AC30"/>
  </rcc>
  <rcc rId="9865" sId="5" numFmtId="4">
    <oc r="AD30">
      <v>0</v>
    </oc>
    <nc r="AD30"/>
  </rcc>
  <rcc rId="9866" sId="5" numFmtId="4">
    <oc r="AE30">
      <v>0</v>
    </oc>
    <nc r="AE30"/>
  </rcc>
  <rcc rId="9867" sId="5" numFmtId="4">
    <oc r="AF30">
      <v>0</v>
    </oc>
    <nc r="AF30"/>
  </rcc>
  <rcc rId="9868" sId="5" numFmtId="4">
    <oc r="AG30">
      <v>0</v>
    </oc>
    <nc r="AG30"/>
  </rcc>
  <rcc rId="9869" sId="5">
    <oc r="C31" t="inlineStr">
      <is>
        <t>бюджет автономного округа</t>
      </is>
    </oc>
    <nc r="C31"/>
  </rcc>
  <rcc rId="9870" sId="5">
    <oc r="D31">
      <f>SUM(J31,L31,N31,P31,R31,T31,V31,X31,Z31,AB31,AD31,AF31)</f>
    </oc>
    <nc r="D31"/>
  </rcc>
  <rcc rId="9871" sId="5">
    <oc r="E31">
      <f>J31</f>
    </oc>
    <nc r="E31"/>
  </rcc>
  <rcc rId="9872" sId="5">
    <oc r="F31">
      <f>G31</f>
    </oc>
    <nc r="F31"/>
  </rcc>
  <rcc rId="9873" sId="5">
    <oc r="G31">
      <f>SUM(K31,M31,O31,Q31,S31,U31,W31,Y31,AA31,AC31,AE31,AG31)</f>
    </oc>
    <nc r="G31"/>
  </rcc>
  <rcc rId="9874" sId="5">
    <oc r="H31">
      <f>IFERROR(G31/D31*100,0)</f>
    </oc>
    <nc r="H31"/>
  </rcc>
  <rcc rId="9875" sId="5">
    <oc r="I31">
      <f>IFERROR(G31/E31*100,0)</f>
    </oc>
    <nc r="I31"/>
  </rcc>
  <rcc rId="9876" sId="5" numFmtId="4">
    <oc r="J31">
      <v>0</v>
    </oc>
    <nc r="J31"/>
  </rcc>
  <rcc rId="9877" sId="5" numFmtId="4">
    <oc r="K31">
      <v>0</v>
    </oc>
    <nc r="K31"/>
  </rcc>
  <rcc rId="9878" sId="5" numFmtId="4">
    <oc r="L31">
      <v>0</v>
    </oc>
    <nc r="L31"/>
  </rcc>
  <rcc rId="9879" sId="5" numFmtId="4">
    <oc r="M31">
      <v>0</v>
    </oc>
    <nc r="M31"/>
  </rcc>
  <rcc rId="9880" sId="5" numFmtId="4">
    <oc r="N31">
      <v>0</v>
    </oc>
    <nc r="N31"/>
  </rcc>
  <rcc rId="9881" sId="5" numFmtId="4">
    <oc r="O31">
      <v>0</v>
    </oc>
    <nc r="O31"/>
  </rcc>
  <rcc rId="9882" sId="5" numFmtId="4">
    <oc r="P31">
      <v>0</v>
    </oc>
    <nc r="P31"/>
  </rcc>
  <rcc rId="9883" sId="5" numFmtId="4">
    <oc r="Q31">
      <v>0</v>
    </oc>
    <nc r="Q31"/>
  </rcc>
  <rcc rId="9884" sId="5" numFmtId="4">
    <oc r="R31">
      <v>0</v>
    </oc>
    <nc r="R31"/>
  </rcc>
  <rcc rId="9885" sId="5" numFmtId="4">
    <oc r="S31">
      <v>0</v>
    </oc>
    <nc r="S31"/>
  </rcc>
  <rcc rId="9886" sId="5" numFmtId="4">
    <oc r="T31">
      <v>0</v>
    </oc>
    <nc r="T31"/>
  </rcc>
  <rcc rId="9887" sId="5" numFmtId="4">
    <oc r="U31">
      <v>0</v>
    </oc>
    <nc r="U31"/>
  </rcc>
  <rcc rId="9888" sId="5" numFmtId="4">
    <oc r="V31">
      <v>0</v>
    </oc>
    <nc r="V31"/>
  </rcc>
  <rcc rId="9889" sId="5" numFmtId="4">
    <oc r="W31">
      <v>0</v>
    </oc>
    <nc r="W31"/>
  </rcc>
  <rcc rId="9890" sId="5" numFmtId="4">
    <oc r="X31">
      <v>0</v>
    </oc>
    <nc r="X31"/>
  </rcc>
  <rcc rId="9891" sId="5" numFmtId="4">
    <oc r="Y31">
      <v>0</v>
    </oc>
    <nc r="Y31"/>
  </rcc>
  <rcc rId="9892" sId="5" numFmtId="4">
    <oc r="Z31">
      <v>0</v>
    </oc>
    <nc r="Z31"/>
  </rcc>
  <rcc rId="9893" sId="5" numFmtId="4">
    <oc r="AA31">
      <v>0</v>
    </oc>
    <nc r="AA31"/>
  </rcc>
  <rcc rId="9894" sId="5" numFmtId="4">
    <oc r="AB31">
      <v>0</v>
    </oc>
    <nc r="AB31"/>
  </rcc>
  <rcc rId="9895" sId="5" numFmtId="4">
    <oc r="AC31">
      <v>0</v>
    </oc>
    <nc r="AC31"/>
  </rcc>
  <rcc rId="9896" sId="5" numFmtId="4">
    <oc r="AD31">
      <v>0</v>
    </oc>
    <nc r="AD31"/>
  </rcc>
  <rcc rId="9897" sId="5" numFmtId="4">
    <oc r="AE31">
      <v>0</v>
    </oc>
    <nc r="AE31"/>
  </rcc>
  <rcc rId="9898" sId="5" numFmtId="4">
    <oc r="AF31">
      <v>0</v>
    </oc>
    <nc r="AF31"/>
  </rcc>
  <rcc rId="9899" sId="5" numFmtId="4">
    <oc r="AG31">
      <v>0</v>
    </oc>
    <nc r="AG31"/>
  </rcc>
  <rcc rId="9900" sId="5">
    <oc r="C32" t="inlineStr">
      <is>
        <t>бюджет города Когалыма</t>
      </is>
    </oc>
    <nc r="C32"/>
  </rcc>
  <rcc rId="9901" sId="5">
    <oc r="D32">
      <f>SUM(J32,L32,N32,P32,R32,T32,V32,X32,Z32,AB32,AD32,AF32)</f>
    </oc>
    <nc r="D32"/>
  </rcc>
  <rcc rId="9902" sId="5">
    <oc r="E32">
      <f>J32</f>
    </oc>
    <nc r="E32"/>
  </rcc>
  <rcc rId="9903" sId="5">
    <oc r="F32">
      <f>G32</f>
    </oc>
    <nc r="F32"/>
  </rcc>
  <rcc rId="9904" sId="5">
    <oc r="G32">
      <f>SUM(K32,M32,O32,Q32,S32,U32,W32,Y32,AA32,AC32,AE32,AG32)</f>
    </oc>
    <nc r="G32"/>
  </rcc>
  <rcc rId="9905" sId="5">
    <oc r="H32">
      <f>IFERROR(G32/D32*100,0)</f>
    </oc>
    <nc r="H32"/>
  </rcc>
  <rcc rId="9906" sId="5">
    <oc r="I32">
      <f>IFERROR(G32/E32*100,0)</f>
    </oc>
    <nc r="I32"/>
  </rcc>
  <rcc rId="9907" sId="5">
    <oc r="J32">
      <f>18103.863+9992.46</f>
    </oc>
    <nc r="J32"/>
  </rcc>
  <rcc rId="9908" sId="5" numFmtId="4">
    <oc r="K32">
      <v>8265.57</v>
    </oc>
    <nc r="K32"/>
  </rcc>
  <rcc rId="9909" sId="5">
    <oc r="L32">
      <f>19335.834+5993.974</f>
    </oc>
    <nc r="L32"/>
  </rcc>
  <rcc rId="9910" sId="5" numFmtId="4">
    <oc r="M32">
      <v>19367.11</v>
    </oc>
    <nc r="M32"/>
  </rcc>
  <rcc rId="9911" sId="5">
    <oc r="N32">
      <f>14786.868+6352.602</f>
    </oc>
    <nc r="N32"/>
  </rcc>
  <rcc rId="9912" sId="5" numFmtId="4">
    <oc r="O32">
      <v>20547.189999999999</v>
    </oc>
    <nc r="O32"/>
  </rcc>
  <rcc rId="9913" sId="5">
    <oc r="P32">
      <f>16299.542+7196.022</f>
    </oc>
    <nc r="P32"/>
  </rcc>
  <rcc rId="9914" sId="5">
    <oc r="Q32">
      <f>12114.04+7745.51</f>
    </oc>
    <nc r="Q32"/>
  </rcc>
  <rcc rId="9915" sId="5">
    <oc r="R32">
      <f>21281.203+12061.111</f>
    </oc>
    <nc r="R32"/>
  </rcc>
  <rcc rId="9916" sId="5" numFmtId="4">
    <oc r="S32">
      <v>0</v>
    </oc>
    <nc r="S32"/>
  </rcc>
  <rcc rId="9917" sId="5">
    <oc r="T32">
      <f>14173.817+18250.468</f>
    </oc>
    <nc r="T32"/>
  </rcc>
  <rcc rId="9918" sId="5" numFmtId="4">
    <oc r="U32">
      <v>0</v>
    </oc>
    <nc r="U32"/>
  </rcc>
  <rcc rId="9919" sId="5">
    <oc r="V32">
      <f>14405.061+7823.288</f>
    </oc>
    <nc r="V32"/>
  </rcc>
  <rcc rId="9920" sId="5" numFmtId="4">
    <oc r="W32">
      <v>0</v>
    </oc>
    <nc r="W32"/>
  </rcc>
  <rcc rId="9921" sId="5">
    <oc r="X32">
      <f>13860.501+3678.815</f>
    </oc>
    <nc r="X32"/>
  </rcc>
  <rcc rId="9922" sId="5" numFmtId="4">
    <oc r="Y32">
      <v>0</v>
    </oc>
    <nc r="Y32"/>
  </rcc>
  <rcc rId="9923" sId="5">
    <oc r="Z32">
      <f>9913.031+7586.302</f>
    </oc>
    <nc r="Z32"/>
  </rcc>
  <rcc rId="9924" sId="5" numFmtId="4">
    <oc r="AA32">
      <v>0</v>
    </oc>
    <nc r="AA32"/>
  </rcc>
  <rcc rId="9925" sId="5">
    <oc r="AB32">
      <f>10650.361+6368.8</f>
    </oc>
    <nc r="AB32"/>
  </rcc>
  <rcc rId="9926" sId="5" numFmtId="4">
    <oc r="AC32">
      <v>0</v>
    </oc>
    <nc r="AC32"/>
  </rcc>
  <rcc rId="9927" sId="5">
    <oc r="AD32">
      <f>9433.743+7007.749</f>
    </oc>
    <nc r="AD32"/>
  </rcc>
  <rcc rId="9928" sId="5" numFmtId="4">
    <oc r="AE32">
      <v>0</v>
    </oc>
    <nc r="AE32"/>
  </rcc>
  <rcc rId="9929" sId="5">
    <oc r="AF32">
      <f>10376.512+9167.564</f>
    </oc>
    <nc r="AF32"/>
  </rcc>
  <rcc rId="9930" sId="5" numFmtId="4">
    <oc r="AG32">
      <v>0</v>
    </oc>
    <nc r="AG32"/>
  </rcc>
  <rcc rId="9931" sId="5">
    <oc r="C33" t="inlineStr">
      <is>
        <t>внебюджетные источники финансирования</t>
      </is>
    </oc>
    <nc r="C33"/>
  </rcc>
  <rcc rId="9932" sId="5">
    <oc r="D33">
      <f>SUM(J33,L33,N33,P33,R33,T33,V33,X33,Z33,AB33,AD33,AF33)</f>
    </oc>
    <nc r="D33"/>
  </rcc>
  <rcc rId="9933" sId="5">
    <oc r="E33">
      <f>J33</f>
    </oc>
    <nc r="E33"/>
  </rcc>
  <rcc rId="9934" sId="5">
    <oc r="F33">
      <f>G33</f>
    </oc>
    <nc r="F33"/>
  </rcc>
  <rcc rId="9935" sId="5">
    <oc r="G33">
      <f>SUM(K33,M33,O33,Q33,S33,U33,W33,Y33,AA33,AC33,AE33,AG33)</f>
    </oc>
    <nc r="G33"/>
  </rcc>
  <rcc rId="9936" sId="5">
    <oc r="H33">
      <f>IFERROR(G33/D33*100,0)</f>
    </oc>
    <nc r="H33"/>
  </rcc>
  <rcc rId="9937" sId="5">
    <oc r="I33">
      <f>IFERROR(G33/E33*100,0)</f>
    </oc>
    <nc r="I33"/>
  </rcc>
  <rcc rId="9938" sId="5" numFmtId="4">
    <oc r="J33">
      <v>4682.8440000000001</v>
    </oc>
    <nc r="J33"/>
  </rcc>
  <rcc rId="9939" sId="5" numFmtId="4">
    <oc r="K33">
      <v>0</v>
    </oc>
    <nc r="K33"/>
  </rcc>
  <rcc rId="9940" sId="5" numFmtId="4">
    <oc r="L33">
      <v>4649.72</v>
    </oc>
    <nc r="L33"/>
  </rcc>
  <rcc rId="9941" sId="5" numFmtId="4">
    <oc r="M33">
      <v>0</v>
    </oc>
    <nc r="M33"/>
  </rcc>
  <rcc rId="9942" sId="5" numFmtId="4">
    <oc r="N33">
      <v>5374.1049999999996</v>
    </oc>
    <nc r="N33"/>
  </rcc>
  <rcc rId="9943" sId="5" numFmtId="4">
    <oc r="O33">
      <v>0</v>
    </oc>
    <nc r="O33"/>
  </rcc>
  <rcc rId="9944" sId="5" numFmtId="4">
    <oc r="P33">
      <v>3560.194</v>
    </oc>
    <nc r="P33"/>
  </rcc>
  <rcc rId="9945" sId="5" numFmtId="4">
    <oc r="Q33">
      <v>0</v>
    </oc>
    <nc r="Q33"/>
  </rcc>
  <rcc rId="9946" sId="5" numFmtId="4">
    <oc r="R33">
      <v>4088.88</v>
    </oc>
    <nc r="R33"/>
  </rcc>
  <rcc rId="9947" sId="5" numFmtId="4">
    <oc r="S33">
      <v>0</v>
    </oc>
    <nc r="S33"/>
  </rcc>
  <rcc rId="9948" sId="5" numFmtId="4">
    <oc r="T33">
      <v>1105.4549999999999</v>
    </oc>
    <nc r="T33"/>
  </rcc>
  <rcc rId="9949" sId="5" numFmtId="4">
    <oc r="U33">
      <v>0</v>
    </oc>
    <nc r="U33"/>
  </rcc>
  <rcc rId="9950" sId="5" numFmtId="4">
    <oc r="V33">
      <v>8.84</v>
    </oc>
    <nc r="V33"/>
  </rcc>
  <rcc rId="9951" sId="5" numFmtId="4">
    <oc r="W33">
      <v>0</v>
    </oc>
    <nc r="W33"/>
  </rcc>
  <rcc rId="9952" sId="5" numFmtId="4">
    <oc r="X33">
      <v>8.84</v>
    </oc>
    <nc r="X33"/>
  </rcc>
  <rcc rId="9953" sId="5" numFmtId="4">
    <oc r="Y33">
      <v>0</v>
    </oc>
    <nc r="Y33"/>
  </rcc>
  <rcc rId="9954" sId="5" numFmtId="4">
    <oc r="Z33">
      <v>4279.88</v>
    </oc>
    <nc r="Z33"/>
  </rcc>
  <rcc rId="9955" sId="5" numFmtId="4">
    <oc r="AA33">
      <v>0</v>
    </oc>
    <nc r="AA33"/>
  </rcc>
  <rcc rId="9956" sId="5" numFmtId="4">
    <oc r="AB33">
      <v>4189.268</v>
    </oc>
    <nc r="AB33"/>
  </rcc>
  <rcc rId="9957" sId="5" numFmtId="4">
    <oc r="AC33">
      <v>0</v>
    </oc>
    <nc r="AC33"/>
  </rcc>
  <rcc rId="9958" sId="5" numFmtId="4">
    <oc r="AD33">
      <v>3909.7559999999999</v>
    </oc>
    <nc r="AD33"/>
  </rcc>
  <rcc rId="9959" sId="5" numFmtId="4">
    <oc r="AE33">
      <v>0</v>
    </oc>
    <nc r="AE33"/>
  </rcc>
  <rcc rId="9960" sId="5" numFmtId="4">
    <oc r="AF33">
      <v>4597.82</v>
    </oc>
    <nc r="AF33"/>
  </rcc>
  <rcc rId="9961" sId="5" numFmtId="4">
    <oc r="AG33">
      <v>0</v>
    </oc>
    <nc r="AG33"/>
  </rcc>
  <rcc rId="9962" sId="5">
    <oc r="B34" t="inlineStr">
      <is>
        <t>1.1.3.Проведение мероприятий по внедрению Всероссийского физкультурно-спортивного комплекса "Готов к труду и обороне"</t>
      </is>
    </oc>
    <nc r="B34"/>
  </rcc>
  <rcc rId="9963" sId="5">
    <oc r="C34" t="inlineStr">
      <is>
        <t>Всего</t>
      </is>
    </oc>
    <nc r="C34"/>
  </rcc>
  <rcc rId="9964" sId="5">
    <oc r="D34">
      <f>D35+D36+D37+D38</f>
    </oc>
    <nc r="D34"/>
  </rcc>
  <rcc rId="9965" sId="5">
    <oc r="E34">
      <f>E35+E36+E37+E38</f>
    </oc>
    <nc r="E34"/>
  </rcc>
  <rcc rId="9966" sId="5">
    <oc r="F34">
      <f>F35+F36+F37+F38</f>
    </oc>
    <nc r="F34"/>
  </rcc>
  <rcc rId="9967" sId="5">
    <oc r="G34">
      <f>G35+G36+G37+G38</f>
    </oc>
    <nc r="G34"/>
  </rcc>
  <rcc rId="9968" sId="5">
    <oc r="H34">
      <f>IFERROR(G34/D34*100,0)</f>
    </oc>
    <nc r="H34"/>
  </rcc>
  <rcc rId="9969" sId="5">
    <oc r="I34">
      <f>IFERROR(G34/E34*100,0)</f>
    </oc>
    <nc r="I34"/>
  </rcc>
  <rcc rId="9970" sId="5">
    <oc r="J34">
      <f>J35+J36+J37+J38</f>
    </oc>
    <nc r="J34"/>
  </rcc>
  <rcc rId="9971" sId="5">
    <oc r="K34">
      <f>K35+K36+K37+K38</f>
    </oc>
    <nc r="K34"/>
  </rcc>
  <rcc rId="9972" sId="5">
    <oc r="L34">
      <f>L35+L36+L37+L38</f>
    </oc>
    <nc r="L34"/>
  </rcc>
  <rcc rId="9973" sId="5">
    <oc r="M34">
      <f>M35+M36+M37+M38</f>
    </oc>
    <nc r="M34"/>
  </rcc>
  <rcc rId="9974" sId="5">
    <oc r="N34">
      <f>N35+N36+N37+N38</f>
    </oc>
    <nc r="N34"/>
  </rcc>
  <rcc rId="9975" sId="5">
    <oc r="O34">
      <f>O35+O36+O37+O38</f>
    </oc>
    <nc r="O34"/>
  </rcc>
  <rcc rId="9976" sId="5">
    <oc r="P34">
      <f>P35+P36+P37+P38</f>
    </oc>
    <nc r="P34"/>
  </rcc>
  <rcc rId="9977" sId="5">
    <oc r="Q34">
      <f>Q35+Q36+Q37+Q38</f>
    </oc>
    <nc r="Q34"/>
  </rcc>
  <rcc rId="9978" sId="5">
    <oc r="R34">
      <f>R35+R36+R37+R38</f>
    </oc>
    <nc r="R34"/>
  </rcc>
  <rcc rId="9979" sId="5">
    <oc r="S34">
      <f>S35+S36+S37+S38</f>
    </oc>
    <nc r="S34"/>
  </rcc>
  <rcc rId="9980" sId="5">
    <oc r="T34">
      <f>T35+T36+T37+T38</f>
    </oc>
    <nc r="T34"/>
  </rcc>
  <rcc rId="9981" sId="5">
    <oc r="U34">
      <f>U35+U36+U37+U38</f>
    </oc>
    <nc r="U34"/>
  </rcc>
  <rcc rId="9982" sId="5">
    <oc r="V34">
      <f>V35+V36+V37+V38</f>
    </oc>
    <nc r="V34"/>
  </rcc>
  <rcc rId="9983" sId="5">
    <oc r="W34">
      <f>W35+W36+W37+W38</f>
    </oc>
    <nc r="W34"/>
  </rcc>
  <rcc rId="9984" sId="5">
    <oc r="X34">
      <f>X35+X36+X37+X38</f>
    </oc>
    <nc r="X34"/>
  </rcc>
  <rcc rId="9985" sId="5">
    <oc r="Y34">
      <f>Y35+Y36+Y37+Y38</f>
    </oc>
    <nc r="Y34"/>
  </rcc>
  <rcc rId="9986" sId="5">
    <oc r="Z34">
      <f>Z35+Z36+Z37+Z38</f>
    </oc>
    <nc r="Z34"/>
  </rcc>
  <rcc rId="9987" sId="5">
    <oc r="AA34">
      <f>AA35+AA36+AA37+AA38</f>
    </oc>
    <nc r="AA34"/>
  </rcc>
  <rcc rId="9988" sId="5">
    <oc r="AB34">
      <f>AB35+AB36+AB37+AB38</f>
    </oc>
    <nc r="AB34"/>
  </rcc>
  <rcc rId="9989" sId="5">
    <oc r="AC34">
      <f>AC35+AC36+AC37+AC38</f>
    </oc>
    <nc r="AC34"/>
  </rcc>
  <rcc rId="9990" sId="5">
    <oc r="AD34">
      <f>AD35+AD36+AD37+AD38</f>
    </oc>
    <nc r="AD34"/>
  </rcc>
  <rcc rId="9991" sId="5">
    <oc r="AE34">
      <f>AE35+AE36+AE37+AE38</f>
    </oc>
    <nc r="AE34"/>
  </rcc>
  <rcc rId="9992" sId="5">
    <oc r="AF34">
      <f>AF35+AF36+AF37+AF38</f>
    </oc>
    <nc r="AF34"/>
  </rcc>
  <rcc rId="9993" sId="5">
    <oc r="AG34">
      <f>AG35+AG36+AG37+AG38</f>
    </oc>
    <nc r="AG34"/>
  </rcc>
  <rcc rId="9994" sId="5">
    <oc r="C35" t="inlineStr">
      <is>
        <t>федеральный бюджет</t>
      </is>
    </oc>
    <nc r="C35"/>
  </rcc>
  <rcc rId="9995" sId="5">
    <oc r="D35">
      <f>SUM(J35,L35,N35,P35,R35,T35,V35,X35,Z35,AB35,AD35,AF35)</f>
    </oc>
    <nc r="D35"/>
  </rcc>
  <rcc rId="9996" sId="5">
    <oc r="E35">
      <f>J35</f>
    </oc>
    <nc r="E35"/>
  </rcc>
  <rcc rId="9997" sId="5">
    <oc r="F35">
      <f>G35</f>
    </oc>
    <nc r="F35"/>
  </rcc>
  <rcc rId="9998" sId="5">
    <oc r="G35">
      <f>SUM(K35,M35,O35,Q35,S35,U35,W35,Y35,AA35,AC35,AE35,AG35)</f>
    </oc>
    <nc r="G35"/>
  </rcc>
  <rcc rId="9999" sId="5">
    <oc r="H35">
      <f>IFERROR(G35/D35*100,0)</f>
    </oc>
    <nc r="H35"/>
  </rcc>
  <rcc rId="10000" sId="5">
    <oc r="I35">
      <f>IFERROR(G35/E35*100,0)</f>
    </oc>
    <nc r="I35"/>
  </rcc>
  <rcc rId="10001" sId="5" numFmtId="4">
    <oc r="J35">
      <v>0</v>
    </oc>
    <nc r="J35"/>
  </rcc>
  <rcc rId="10002" sId="5" numFmtId="4">
    <oc r="K35">
      <v>0</v>
    </oc>
    <nc r="K35"/>
  </rcc>
  <rcc rId="10003" sId="5" numFmtId="4">
    <oc r="L35">
      <v>0</v>
    </oc>
    <nc r="L35"/>
  </rcc>
  <rcc rId="10004" sId="5" numFmtId="4">
    <oc r="M35">
      <v>0</v>
    </oc>
    <nc r="M35"/>
  </rcc>
  <rcc rId="10005" sId="5" numFmtId="4">
    <oc r="N35">
      <v>0</v>
    </oc>
    <nc r="N35"/>
  </rcc>
  <rcc rId="10006" sId="5" numFmtId="4">
    <oc r="O35">
      <v>0</v>
    </oc>
    <nc r="O35"/>
  </rcc>
  <rcc rId="10007" sId="5" numFmtId="4">
    <oc r="P35">
      <v>0</v>
    </oc>
    <nc r="P35"/>
  </rcc>
  <rcc rId="10008" sId="5" numFmtId="4">
    <oc r="Q35">
      <v>0</v>
    </oc>
    <nc r="Q35"/>
  </rcc>
  <rcc rId="10009" sId="5" numFmtId="4">
    <oc r="R35">
      <v>0</v>
    </oc>
    <nc r="R35"/>
  </rcc>
  <rcc rId="10010" sId="5" numFmtId="4">
    <oc r="S35">
      <v>0</v>
    </oc>
    <nc r="S35"/>
  </rcc>
  <rcc rId="10011" sId="5" numFmtId="4">
    <oc r="T35">
      <v>0</v>
    </oc>
    <nc r="T35"/>
  </rcc>
  <rcc rId="10012" sId="5" numFmtId="4">
    <oc r="U35">
      <v>0</v>
    </oc>
    <nc r="U35"/>
  </rcc>
  <rcc rId="10013" sId="5" numFmtId="4">
    <oc r="V35">
      <v>0</v>
    </oc>
    <nc r="V35"/>
  </rcc>
  <rcc rId="10014" sId="5" numFmtId="4">
    <oc r="W35">
      <v>0</v>
    </oc>
    <nc r="W35"/>
  </rcc>
  <rcc rId="10015" sId="5" numFmtId="4">
    <oc r="X35">
      <v>0</v>
    </oc>
    <nc r="X35"/>
  </rcc>
  <rcc rId="10016" sId="5" numFmtId="4">
    <oc r="Y35">
      <v>0</v>
    </oc>
    <nc r="Y35"/>
  </rcc>
  <rcc rId="10017" sId="5" numFmtId="4">
    <oc r="Z35">
      <v>0</v>
    </oc>
    <nc r="Z35"/>
  </rcc>
  <rcc rId="10018" sId="5" numFmtId="4">
    <oc r="AA35">
      <v>0</v>
    </oc>
    <nc r="AA35"/>
  </rcc>
  <rcc rId="10019" sId="5" numFmtId="4">
    <oc r="AB35">
      <v>0</v>
    </oc>
    <nc r="AB35"/>
  </rcc>
  <rcc rId="10020" sId="5" numFmtId="4">
    <oc r="AC35">
      <v>0</v>
    </oc>
    <nc r="AC35"/>
  </rcc>
  <rcc rId="10021" sId="5" numFmtId="4">
    <oc r="AD35">
      <v>0</v>
    </oc>
    <nc r="AD35"/>
  </rcc>
  <rcc rId="10022" sId="5" numFmtId="4">
    <oc r="AE35">
      <v>0</v>
    </oc>
    <nc r="AE35"/>
  </rcc>
  <rcc rId="10023" sId="5" numFmtId="4">
    <oc r="AF35">
      <v>0</v>
    </oc>
    <nc r="AF35"/>
  </rcc>
  <rcc rId="10024" sId="5" numFmtId="4">
    <oc r="AG35">
      <v>0</v>
    </oc>
    <nc r="AG35"/>
  </rcc>
  <rcc rId="10025" sId="5">
    <oc r="C36" t="inlineStr">
      <is>
        <t>бюджет автономного округа</t>
      </is>
    </oc>
    <nc r="C36"/>
  </rcc>
  <rcc rId="10026" sId="5">
    <oc r="D36">
      <f>SUM(J36,L36,N36,P36,R36,T36,V36,X36,Z36,AB36,AD36,AF36)</f>
    </oc>
    <nc r="D36"/>
  </rcc>
  <rcc rId="10027" sId="5">
    <oc r="E36">
      <f>J36</f>
    </oc>
    <nc r="E36"/>
  </rcc>
  <rcc rId="10028" sId="5">
    <oc r="F36">
      <f>G36</f>
    </oc>
    <nc r="F36"/>
  </rcc>
  <rcc rId="10029" sId="5">
    <oc r="G36">
      <f>SUM(K36,M36,O36,Q36,S36,U36,W36,Y36,AA36,AC36,AE36,AG36)</f>
    </oc>
    <nc r="G36"/>
  </rcc>
  <rcc rId="10030" sId="5">
    <oc r="H36">
      <f>IFERROR(G36/D36*100,0)</f>
    </oc>
    <nc r="H36"/>
  </rcc>
  <rcc rId="10031" sId="5">
    <oc r="I36">
      <f>IFERROR(G36/E36*100,0)</f>
    </oc>
    <nc r="I36"/>
  </rcc>
  <rcc rId="10032" sId="5" numFmtId="4">
    <oc r="J36">
      <v>0</v>
    </oc>
    <nc r="J36"/>
  </rcc>
  <rcc rId="10033" sId="5" numFmtId="4">
    <oc r="K36">
      <v>0</v>
    </oc>
    <nc r="K36"/>
  </rcc>
  <rcc rId="10034" sId="5" numFmtId="4">
    <oc r="L36">
      <v>0</v>
    </oc>
    <nc r="L36"/>
  </rcc>
  <rcc rId="10035" sId="5" numFmtId="4">
    <oc r="M36">
      <v>0</v>
    </oc>
    <nc r="M36"/>
  </rcc>
  <rcc rId="10036" sId="5" numFmtId="4">
    <oc r="N36">
      <v>0</v>
    </oc>
    <nc r="N36"/>
  </rcc>
  <rcc rId="10037" sId="5" numFmtId="4">
    <oc r="O36">
      <v>0</v>
    </oc>
    <nc r="O36"/>
  </rcc>
  <rcc rId="10038" sId="5" numFmtId="4">
    <oc r="P36">
      <v>0</v>
    </oc>
    <nc r="P36"/>
  </rcc>
  <rcc rId="10039" sId="5" numFmtId="4">
    <oc r="Q36">
      <v>0</v>
    </oc>
    <nc r="Q36"/>
  </rcc>
  <rcc rId="10040" sId="5" numFmtId="4">
    <oc r="R36">
      <v>0</v>
    </oc>
    <nc r="R36"/>
  </rcc>
  <rcc rId="10041" sId="5" numFmtId="4">
    <oc r="S36">
      <v>0</v>
    </oc>
    <nc r="S36"/>
  </rcc>
  <rcc rId="10042" sId="5" numFmtId="4">
    <oc r="T36">
      <v>0</v>
    </oc>
    <nc r="T36"/>
  </rcc>
  <rcc rId="10043" sId="5" numFmtId="4">
    <oc r="U36">
      <v>0</v>
    </oc>
    <nc r="U36"/>
  </rcc>
  <rcc rId="10044" sId="5" numFmtId="4">
    <oc r="V36">
      <v>0</v>
    </oc>
    <nc r="V36"/>
  </rcc>
  <rcc rId="10045" sId="5" numFmtId="4">
    <oc r="W36">
      <v>0</v>
    </oc>
    <nc r="W36"/>
  </rcc>
  <rcc rId="10046" sId="5" numFmtId="4">
    <oc r="X36">
      <v>0</v>
    </oc>
    <nc r="X36"/>
  </rcc>
  <rcc rId="10047" sId="5" numFmtId="4">
    <oc r="Y36">
      <v>0</v>
    </oc>
    <nc r="Y36"/>
  </rcc>
  <rcc rId="10048" sId="5" numFmtId="4">
    <oc r="Z36">
      <v>0</v>
    </oc>
    <nc r="Z36"/>
  </rcc>
  <rcc rId="10049" sId="5" numFmtId="4">
    <oc r="AA36">
      <v>0</v>
    </oc>
    <nc r="AA36"/>
  </rcc>
  <rcc rId="10050" sId="5" numFmtId="4">
    <oc r="AB36">
      <v>0</v>
    </oc>
    <nc r="AB36"/>
  </rcc>
  <rcc rId="10051" sId="5" numFmtId="4">
    <oc r="AC36">
      <v>0</v>
    </oc>
    <nc r="AC36"/>
  </rcc>
  <rcc rId="10052" sId="5" numFmtId="4">
    <oc r="AD36">
      <v>0</v>
    </oc>
    <nc r="AD36"/>
  </rcc>
  <rcc rId="10053" sId="5" numFmtId="4">
    <oc r="AE36">
      <v>0</v>
    </oc>
    <nc r="AE36"/>
  </rcc>
  <rcc rId="10054" sId="5" numFmtId="4">
    <oc r="AF36">
      <v>0</v>
    </oc>
    <nc r="AF36"/>
  </rcc>
  <rcc rId="10055" sId="5" numFmtId="4">
    <oc r="AG36">
      <v>0</v>
    </oc>
    <nc r="AG36"/>
  </rcc>
  <rcc rId="10056" sId="5">
    <oc r="C37" t="inlineStr">
      <is>
        <t>бюджет города Когалыма</t>
      </is>
    </oc>
    <nc r="C37"/>
  </rcc>
  <rcc rId="10057" sId="5">
    <oc r="D37">
      <f>SUM(J37,L37,N37,P37,R37,T37,V37,X37,Z37,AB37,AD37,AF37)</f>
    </oc>
    <nc r="D37"/>
  </rcc>
  <rcc rId="10058" sId="5">
    <oc r="E37">
      <f>J37</f>
    </oc>
    <nc r="E37"/>
  </rcc>
  <rcc rId="10059" sId="5">
    <oc r="F37">
      <f>G37</f>
    </oc>
    <nc r="F37"/>
  </rcc>
  <rcc rId="10060" sId="5">
    <oc r="G37">
      <f>SUM(K37,M37,O37,Q37,S37,U37,W37,Y37,AA37,AC37,AE37,AG37)</f>
    </oc>
    <nc r="G37"/>
  </rcc>
  <rcc rId="10061" sId="5">
    <oc r="H37">
      <f>IFERROR(G37/D37*100,0)</f>
    </oc>
    <nc r="H37"/>
  </rcc>
  <rcc rId="10062" sId="5">
    <oc r="I37">
      <f>IFERROR(G37/E37*100,0)</f>
    </oc>
    <nc r="I37"/>
  </rcc>
  <rcc rId="10063" sId="5" numFmtId="4">
    <oc r="J37">
      <v>62.82</v>
    </oc>
    <nc r="J37"/>
  </rcc>
  <rcc rId="10064" sId="5" numFmtId="4">
    <oc r="K37">
      <v>0</v>
    </oc>
    <nc r="K37"/>
  </rcc>
  <rcc rId="10065" sId="5" numFmtId="4">
    <oc r="L37">
      <v>49.597000000000001</v>
    </oc>
    <nc r="L37"/>
  </rcc>
  <rcc rId="10066" sId="5" numFmtId="4">
    <oc r="M37">
      <v>18.63</v>
    </oc>
    <nc r="M37"/>
  </rcc>
  <rcc rId="10067" sId="5" numFmtId="4">
    <oc r="N37">
      <v>20.422000000000001</v>
    </oc>
    <nc r="N37"/>
  </rcc>
  <rcc rId="10068" sId="5" numFmtId="4">
    <oc r="O37">
      <v>16.53</v>
    </oc>
    <nc r="O37"/>
  </rcc>
  <rcc rId="10069" sId="5" numFmtId="4">
    <oc r="P37">
      <v>84.972999999999999</v>
    </oc>
    <nc r="P37"/>
  </rcc>
  <rcc rId="10070" sId="5" numFmtId="4">
    <oc r="Q37">
      <v>19.73</v>
    </oc>
    <nc r="Q37"/>
  </rcc>
  <rcc rId="10071" sId="5" numFmtId="4">
    <oc r="R37">
      <v>12.821999999999999</v>
    </oc>
    <nc r="R37"/>
  </rcc>
  <rcc rId="10072" sId="5" numFmtId="4">
    <oc r="S37">
      <v>0</v>
    </oc>
    <nc r="S37"/>
  </rcc>
  <rcc rId="10073" sId="5" numFmtId="4">
    <oc r="T37">
      <v>12.821999999999999</v>
    </oc>
    <nc r="T37"/>
  </rcc>
  <rcc rId="10074" sId="5" numFmtId="4">
    <oc r="U37">
      <v>0</v>
    </oc>
    <nc r="U37"/>
  </rcc>
  <rcc rId="10075" sId="5" numFmtId="4">
    <oc r="V37">
      <v>12.821999999999999</v>
    </oc>
    <nc r="V37"/>
  </rcc>
  <rcc rId="10076" sId="5" numFmtId="4">
    <oc r="W37">
      <v>0</v>
    </oc>
    <nc r="W37"/>
  </rcc>
  <rcc rId="10077" sId="5" numFmtId="4">
    <oc r="X37">
      <v>24.638000000000002</v>
    </oc>
    <nc r="X37"/>
  </rcc>
  <rcc rId="10078" sId="5" numFmtId="4">
    <oc r="Y37">
      <v>0</v>
    </oc>
    <nc r="Y37"/>
  </rcc>
  <rcc rId="10079" sId="5" numFmtId="4">
    <oc r="Z37">
      <v>20.821999999999999</v>
    </oc>
    <nc r="Z37"/>
  </rcc>
  <rcc rId="10080" sId="5" numFmtId="4">
    <oc r="AA37">
      <v>0</v>
    </oc>
    <nc r="AA37"/>
  </rcc>
  <rcc rId="10081" sId="5" numFmtId="4">
    <oc r="AB37">
      <v>45.796999999999997</v>
    </oc>
    <nc r="AB37"/>
  </rcc>
  <rcc rId="10082" sId="5" numFmtId="4">
    <oc r="AC37">
      <v>0</v>
    </oc>
    <nc r="AC37"/>
  </rcc>
  <rcc rId="10083" sId="5" numFmtId="4">
    <oc r="AD37">
      <v>12.821999999999999</v>
    </oc>
    <nc r="AD37"/>
  </rcc>
  <rcc rId="10084" sId="5" numFmtId="4">
    <oc r="AE37">
      <v>0</v>
    </oc>
    <nc r="AE37"/>
  </rcc>
  <rcc rId="10085" sId="5" numFmtId="4">
    <oc r="AF37">
      <v>25.643999999999998</v>
    </oc>
    <nc r="AF37"/>
  </rcc>
  <rcc rId="10086" sId="5" numFmtId="4">
    <oc r="AG37">
      <v>0</v>
    </oc>
    <nc r="AG37"/>
  </rcc>
  <rcc rId="10087" sId="5">
    <oc r="C38" t="inlineStr">
      <is>
        <t>внебюджетные источники финансирования</t>
      </is>
    </oc>
    <nc r="C38"/>
  </rcc>
  <rcc rId="10088" sId="5">
    <oc r="D38">
      <f>SUM(J38,L38,N38,P38,R38,T38,V38,X38,Z38,AB38,AD38,AF38)</f>
    </oc>
    <nc r="D38"/>
  </rcc>
  <rcc rId="10089" sId="5">
    <oc r="E38">
      <f>J38</f>
    </oc>
    <nc r="E38"/>
  </rcc>
  <rcc rId="10090" sId="5">
    <oc r="F38">
      <f>G38</f>
    </oc>
    <nc r="F38"/>
  </rcc>
  <rcc rId="10091" sId="5">
    <oc r="G38">
      <f>SUM(K38,M38,O38,Q38,S38,U38,W38,Y38,AA38,AC38,AE38,AG38)</f>
    </oc>
    <nc r="G38"/>
  </rcc>
  <rcc rId="10092" sId="5">
    <oc r="H38">
      <f>IFERROR(G38/D38*100,0)</f>
    </oc>
    <nc r="H38"/>
  </rcc>
  <rcc rId="10093" sId="5">
    <oc r="I38">
      <f>IFERROR(G38/E38*100,0)</f>
    </oc>
    <nc r="I38"/>
  </rcc>
  <rcc rId="10094" sId="5" numFmtId="4">
    <oc r="J38">
      <v>0</v>
    </oc>
    <nc r="J38"/>
  </rcc>
  <rcc rId="10095" sId="5" numFmtId="4">
    <oc r="K38">
      <v>0</v>
    </oc>
    <nc r="K38"/>
  </rcc>
  <rcc rId="10096" sId="5" numFmtId="4">
    <oc r="L38">
      <v>0</v>
    </oc>
    <nc r="L38"/>
  </rcc>
  <rcc rId="10097" sId="5" numFmtId="4">
    <oc r="M38">
      <v>0</v>
    </oc>
    <nc r="M38"/>
  </rcc>
  <rcc rId="10098" sId="5" numFmtId="4">
    <oc r="N38">
      <v>0</v>
    </oc>
    <nc r="N38"/>
  </rcc>
  <rcc rId="10099" sId="5" numFmtId="4">
    <oc r="O38">
      <v>0</v>
    </oc>
    <nc r="O38"/>
  </rcc>
  <rcc rId="10100" sId="5" numFmtId="4">
    <oc r="P38">
      <v>0</v>
    </oc>
    <nc r="P38"/>
  </rcc>
  <rcc rId="10101" sId="5" numFmtId="4">
    <oc r="Q38">
      <v>0</v>
    </oc>
    <nc r="Q38"/>
  </rcc>
  <rcc rId="10102" sId="5" numFmtId="4">
    <oc r="R38">
      <v>0</v>
    </oc>
    <nc r="R38"/>
  </rcc>
  <rcc rId="10103" sId="5" numFmtId="4">
    <oc r="S38">
      <v>0</v>
    </oc>
    <nc r="S38"/>
  </rcc>
  <rcc rId="10104" sId="5" numFmtId="4">
    <oc r="T38">
      <v>0</v>
    </oc>
    <nc r="T38"/>
  </rcc>
  <rcc rId="10105" sId="5" numFmtId="4">
    <oc r="U38">
      <v>0</v>
    </oc>
    <nc r="U38"/>
  </rcc>
  <rcc rId="10106" sId="5" numFmtId="4">
    <oc r="V38">
      <v>0</v>
    </oc>
    <nc r="V38"/>
  </rcc>
  <rcc rId="10107" sId="5" numFmtId="4">
    <oc r="W38">
      <v>0</v>
    </oc>
    <nc r="W38"/>
  </rcc>
  <rcc rId="10108" sId="5" numFmtId="4">
    <oc r="X38">
      <v>0</v>
    </oc>
    <nc r="X38"/>
  </rcc>
  <rcc rId="10109" sId="5" numFmtId="4">
    <oc r="Y38">
      <v>0</v>
    </oc>
    <nc r="Y38"/>
  </rcc>
  <rcc rId="10110" sId="5" numFmtId="4">
    <oc r="Z38">
      <v>0</v>
    </oc>
    <nc r="Z38"/>
  </rcc>
  <rcc rId="10111" sId="5" numFmtId="4">
    <oc r="AA38">
      <v>0</v>
    </oc>
    <nc r="AA38"/>
  </rcc>
  <rcc rId="10112" sId="5" numFmtId="4">
    <oc r="AB38">
      <v>0</v>
    </oc>
    <nc r="AB38"/>
  </rcc>
  <rcc rId="10113" sId="5" numFmtId="4">
    <oc r="AC38">
      <v>0</v>
    </oc>
    <nc r="AC38"/>
  </rcc>
  <rcc rId="10114" sId="5" numFmtId="4">
    <oc r="AD38">
      <v>0</v>
    </oc>
    <nc r="AD38"/>
  </rcc>
  <rcc rId="10115" sId="5" numFmtId="4">
    <oc r="AE38">
      <v>0</v>
    </oc>
    <nc r="AE38"/>
  </rcc>
  <rcc rId="10116" sId="5" numFmtId="4">
    <oc r="AF38">
      <v>0</v>
    </oc>
    <nc r="AF38"/>
  </rcc>
  <rcc rId="10117" sId="5" numFmtId="4">
    <oc r="AG38">
      <v>0</v>
    </oc>
    <nc r="AG38"/>
  </rcc>
  <rcc rId="10118" sId="5">
    <oc r="B39" t="inlineStr">
      <is>
        <t>1.1.4. Организация работы по присвоению спортивных разрядов, квалификационных категорий</t>
      </is>
    </oc>
    <nc r="B39"/>
  </rcc>
  <rcc rId="10119" sId="5">
    <oc r="C39" t="inlineStr">
      <is>
        <t>Всего</t>
      </is>
    </oc>
    <nc r="C39"/>
  </rcc>
  <rcc rId="10120" sId="5">
    <oc r="D39">
      <f>D40+D41+D42+D43</f>
    </oc>
    <nc r="D39"/>
  </rcc>
  <rcc rId="10121" sId="5">
    <oc r="E39">
      <f>E40+E41+E42+E43</f>
    </oc>
    <nc r="E39"/>
  </rcc>
  <rcc rId="10122" sId="5">
    <oc r="F39">
      <f>F40+F41+F42+F43</f>
    </oc>
    <nc r="F39"/>
  </rcc>
  <rcc rId="10123" sId="5">
    <oc r="G39">
      <f>G40+G41+G42+G43</f>
    </oc>
    <nc r="G39"/>
  </rcc>
  <rcc rId="10124" sId="5">
    <oc r="H39">
      <f>IFERROR(G39/D39*100,0)</f>
    </oc>
    <nc r="H39"/>
  </rcc>
  <rcc rId="10125" sId="5">
    <oc r="I39">
      <f>IFERROR(G39/E39*100,0)</f>
    </oc>
    <nc r="I39"/>
  </rcc>
  <rcc rId="10126" sId="5">
    <oc r="J39">
      <f>J40+J41+J42+J43</f>
    </oc>
    <nc r="J39"/>
  </rcc>
  <rcc rId="10127" sId="5">
    <oc r="K39">
      <f>K40+K41+K42+K43</f>
    </oc>
    <nc r="K39"/>
  </rcc>
  <rcc rId="10128" sId="5">
    <oc r="L39">
      <f>L40+L41+L42+L43</f>
    </oc>
    <nc r="L39"/>
  </rcc>
  <rcc rId="10129" sId="5">
    <oc r="M39">
      <f>M40+M41+M42+M43</f>
    </oc>
    <nc r="M39"/>
  </rcc>
  <rcc rId="10130" sId="5">
    <oc r="N39">
      <f>N40+N41+N42+N43</f>
    </oc>
    <nc r="N39"/>
  </rcc>
  <rcc rId="10131" sId="5">
    <oc r="O39">
      <f>O40+O41+O42+O43</f>
    </oc>
    <nc r="O39"/>
  </rcc>
  <rcc rId="10132" sId="5">
    <oc r="P39">
      <f>P40+P41+P42+P43</f>
    </oc>
    <nc r="P39"/>
  </rcc>
  <rcc rId="10133" sId="5">
    <oc r="Q39">
      <f>Q40+Q41+Q42+Q43</f>
    </oc>
    <nc r="Q39"/>
  </rcc>
  <rcc rId="10134" sId="5">
    <oc r="R39">
      <f>R40+R41+R42+R43</f>
    </oc>
    <nc r="R39"/>
  </rcc>
  <rcc rId="10135" sId="5">
    <oc r="S39">
      <f>S40+S41+S42+S43</f>
    </oc>
    <nc r="S39"/>
  </rcc>
  <rcc rId="10136" sId="5">
    <oc r="T39">
      <f>T40+T41+T42+T43</f>
    </oc>
    <nc r="T39"/>
  </rcc>
  <rcc rId="10137" sId="5">
    <oc r="U39">
      <f>U40+U41+U42+U43</f>
    </oc>
    <nc r="U39"/>
  </rcc>
  <rcc rId="10138" sId="5">
    <oc r="V39">
      <f>V40+V41+V42+V43</f>
    </oc>
    <nc r="V39"/>
  </rcc>
  <rcc rId="10139" sId="5">
    <oc r="W39">
      <f>W40+W41+W42+W43</f>
    </oc>
    <nc r="W39"/>
  </rcc>
  <rcc rId="10140" sId="5">
    <oc r="X39">
      <f>X40+X41+X42+X43</f>
    </oc>
    <nc r="X39"/>
  </rcc>
  <rcc rId="10141" sId="5">
    <oc r="Y39">
      <f>Y40+Y41+Y42+Y43</f>
    </oc>
    <nc r="Y39"/>
  </rcc>
  <rcc rId="10142" sId="5">
    <oc r="Z39">
      <f>Z40+Z41+Z42+Z43</f>
    </oc>
    <nc r="Z39"/>
  </rcc>
  <rcc rId="10143" sId="5">
    <oc r="AA39">
      <f>AA40+AA41+AA42+AA43</f>
    </oc>
    <nc r="AA39"/>
  </rcc>
  <rcc rId="10144" sId="5">
    <oc r="AB39">
      <f>AB40+AB41+AB42+AB43</f>
    </oc>
    <nc r="AB39"/>
  </rcc>
  <rcc rId="10145" sId="5">
    <oc r="AC39">
      <f>AC40+AC41+AC42+AC43</f>
    </oc>
    <nc r="AC39"/>
  </rcc>
  <rcc rId="10146" sId="5">
    <oc r="AD39">
      <f>AD40+AD41+AD42+AD43</f>
    </oc>
    <nc r="AD39"/>
  </rcc>
  <rcc rId="10147" sId="5">
    <oc r="AE39">
      <f>AE40+AE41+AE42+AE43</f>
    </oc>
    <nc r="AE39"/>
  </rcc>
  <rcc rId="10148" sId="5">
    <oc r="AF39">
      <f>AF40+AF41+AF42+AF43</f>
    </oc>
    <nc r="AF39"/>
  </rcc>
  <rcc rId="10149" sId="5">
    <oc r="AG39">
      <f>AG40+AG41+AG42+AG43</f>
    </oc>
    <nc r="AG39"/>
  </rcc>
  <rcc rId="10150" sId="5">
    <oc r="C40" t="inlineStr">
      <is>
        <t>федеральный бюджет</t>
      </is>
    </oc>
    <nc r="C40"/>
  </rcc>
  <rcc rId="10151" sId="5">
    <oc r="D40">
      <f>SUM(J40,L40,N40,P40,R40,T40,V40,X40,Z40,AB40,AD40,AF40)</f>
    </oc>
    <nc r="D40"/>
  </rcc>
  <rcc rId="10152" sId="5">
    <oc r="E40">
      <f>J40</f>
    </oc>
    <nc r="E40"/>
  </rcc>
  <rcc rId="10153" sId="5">
    <oc r="F40">
      <f>G40</f>
    </oc>
    <nc r="F40"/>
  </rcc>
  <rcc rId="10154" sId="5">
    <oc r="G40">
      <f>SUM(K40,M40,O40,Q40,S40,U40,W40,Y40,AA40,AC40,AE40,AG40)</f>
    </oc>
    <nc r="G40"/>
  </rcc>
  <rcc rId="10155" sId="5">
    <oc r="H40">
      <f>IFERROR(G40/D40*100,0)</f>
    </oc>
    <nc r="H40"/>
  </rcc>
  <rcc rId="10156" sId="5">
    <oc r="I40">
      <f>IFERROR(G40/E40*100,0)</f>
    </oc>
    <nc r="I40"/>
  </rcc>
  <rcc rId="10157" sId="5" numFmtId="4">
    <oc r="J40">
      <v>0</v>
    </oc>
    <nc r="J40"/>
  </rcc>
  <rcc rId="10158" sId="5" numFmtId="4">
    <oc r="K40">
      <v>0</v>
    </oc>
    <nc r="K40"/>
  </rcc>
  <rcc rId="10159" sId="5" numFmtId="4">
    <oc r="L40">
      <v>0</v>
    </oc>
    <nc r="L40"/>
  </rcc>
  <rcc rId="10160" sId="5" numFmtId="4">
    <oc r="M40">
      <v>0</v>
    </oc>
    <nc r="M40"/>
  </rcc>
  <rcc rId="10161" sId="5" numFmtId="4">
    <oc r="N40">
      <v>0</v>
    </oc>
    <nc r="N40"/>
  </rcc>
  <rcc rId="10162" sId="5" numFmtId="4">
    <oc r="O40">
      <v>0</v>
    </oc>
    <nc r="O40"/>
  </rcc>
  <rcc rId="10163" sId="5" numFmtId="4">
    <oc r="P40">
      <v>0</v>
    </oc>
    <nc r="P40"/>
  </rcc>
  <rcc rId="10164" sId="5" numFmtId="4">
    <oc r="Q40">
      <v>0</v>
    </oc>
    <nc r="Q40"/>
  </rcc>
  <rcc rId="10165" sId="5" numFmtId="4">
    <oc r="R40">
      <v>0</v>
    </oc>
    <nc r="R40"/>
  </rcc>
  <rcc rId="10166" sId="5" numFmtId="4">
    <oc r="S40">
      <v>0</v>
    </oc>
    <nc r="S40"/>
  </rcc>
  <rcc rId="10167" sId="5" numFmtId="4">
    <oc r="T40">
      <v>0</v>
    </oc>
    <nc r="T40"/>
  </rcc>
  <rcc rId="10168" sId="5" numFmtId="4">
    <oc r="U40">
      <v>0</v>
    </oc>
    <nc r="U40"/>
  </rcc>
  <rcc rId="10169" sId="5" numFmtId="4">
    <oc r="V40">
      <v>0</v>
    </oc>
    <nc r="V40"/>
  </rcc>
  <rcc rId="10170" sId="5" numFmtId="4">
    <oc r="W40">
      <v>0</v>
    </oc>
    <nc r="W40"/>
  </rcc>
  <rcc rId="10171" sId="5" numFmtId="4">
    <oc r="X40">
      <v>0</v>
    </oc>
    <nc r="X40"/>
  </rcc>
  <rcc rId="10172" sId="5" numFmtId="4">
    <oc r="Y40">
      <v>0</v>
    </oc>
    <nc r="Y40"/>
  </rcc>
  <rcc rId="10173" sId="5" numFmtId="4">
    <oc r="Z40">
      <v>0</v>
    </oc>
    <nc r="Z40"/>
  </rcc>
  <rcc rId="10174" sId="5" numFmtId="4">
    <oc r="AA40">
      <v>0</v>
    </oc>
    <nc r="AA40"/>
  </rcc>
  <rcc rId="10175" sId="5" numFmtId="4">
    <oc r="AB40">
      <v>0</v>
    </oc>
    <nc r="AB40"/>
  </rcc>
  <rcc rId="10176" sId="5" numFmtId="4">
    <oc r="AC40">
      <v>0</v>
    </oc>
    <nc r="AC40"/>
  </rcc>
  <rcc rId="10177" sId="5" numFmtId="4">
    <oc r="AD40">
      <v>0</v>
    </oc>
    <nc r="AD40"/>
  </rcc>
  <rcc rId="10178" sId="5" numFmtId="4">
    <oc r="AE40">
      <v>0</v>
    </oc>
    <nc r="AE40"/>
  </rcc>
  <rcc rId="10179" sId="5" numFmtId="4">
    <oc r="AF40">
      <v>0</v>
    </oc>
    <nc r="AF40"/>
  </rcc>
  <rcc rId="10180" sId="5" numFmtId="4">
    <oc r="AG40">
      <v>0</v>
    </oc>
    <nc r="AG40"/>
  </rcc>
  <rcc rId="10181" sId="5">
    <oc r="C41" t="inlineStr">
      <is>
        <t>бюджет автономного округа</t>
      </is>
    </oc>
    <nc r="C41"/>
  </rcc>
  <rcc rId="10182" sId="5">
    <oc r="D41">
      <f>SUM(J41,L41,N41,P41,R41,T41,V41,X41,Z41,AB41,AD41,AF41)</f>
    </oc>
    <nc r="D41"/>
  </rcc>
  <rcc rId="10183" sId="5">
    <oc r="E41">
      <f>J41</f>
    </oc>
    <nc r="E41"/>
  </rcc>
  <rcc rId="10184" sId="5">
    <oc r="F41">
      <f>G41</f>
    </oc>
    <nc r="F41"/>
  </rcc>
  <rcc rId="10185" sId="5">
    <oc r="G41">
      <f>SUM(K41,M41,O41,Q41,S41,U41,W41,Y41,AA41,AC41,AE41,AG41)</f>
    </oc>
    <nc r="G41"/>
  </rcc>
  <rcc rId="10186" sId="5">
    <oc r="H41">
      <f>IFERROR(G41/D41*100,0)</f>
    </oc>
    <nc r="H41"/>
  </rcc>
  <rcc rId="10187" sId="5">
    <oc r="I41">
      <f>IFERROR(G41/E41*100,0)</f>
    </oc>
    <nc r="I41"/>
  </rcc>
  <rcc rId="10188" sId="5" numFmtId="4">
    <oc r="J41">
      <v>0</v>
    </oc>
    <nc r="J41"/>
  </rcc>
  <rcc rId="10189" sId="5" numFmtId="4">
    <oc r="K41">
      <v>0</v>
    </oc>
    <nc r="K41"/>
  </rcc>
  <rcc rId="10190" sId="5" numFmtId="4">
    <oc r="L41">
      <v>0</v>
    </oc>
    <nc r="L41"/>
  </rcc>
  <rcc rId="10191" sId="5" numFmtId="4">
    <oc r="M41">
      <v>0</v>
    </oc>
    <nc r="M41"/>
  </rcc>
  <rcc rId="10192" sId="5" numFmtId="4">
    <oc r="N41">
      <v>0</v>
    </oc>
    <nc r="N41"/>
  </rcc>
  <rcc rId="10193" sId="5" numFmtId="4">
    <oc r="O41">
      <v>0</v>
    </oc>
    <nc r="O41"/>
  </rcc>
  <rcc rId="10194" sId="5" numFmtId="4">
    <oc r="P41">
      <v>0</v>
    </oc>
    <nc r="P41"/>
  </rcc>
  <rcc rId="10195" sId="5" numFmtId="4">
    <oc r="Q41">
      <v>0</v>
    </oc>
    <nc r="Q41"/>
  </rcc>
  <rcc rId="10196" sId="5" numFmtId="4">
    <oc r="R41">
      <v>0</v>
    </oc>
    <nc r="R41"/>
  </rcc>
  <rcc rId="10197" sId="5" numFmtId="4">
    <oc r="S41">
      <v>0</v>
    </oc>
    <nc r="S41"/>
  </rcc>
  <rcc rId="10198" sId="5" numFmtId="4">
    <oc r="T41">
      <v>0</v>
    </oc>
    <nc r="T41"/>
  </rcc>
  <rcc rId="10199" sId="5" numFmtId="4">
    <oc r="U41">
      <v>0</v>
    </oc>
    <nc r="U41"/>
  </rcc>
  <rcc rId="10200" sId="5" numFmtId="4">
    <oc r="V41">
      <v>0</v>
    </oc>
    <nc r="V41"/>
  </rcc>
  <rcc rId="10201" sId="5" numFmtId="4">
    <oc r="W41">
      <v>0</v>
    </oc>
    <nc r="W41"/>
  </rcc>
  <rcc rId="10202" sId="5" numFmtId="4">
    <oc r="X41">
      <v>0</v>
    </oc>
    <nc r="X41"/>
  </rcc>
  <rcc rId="10203" sId="5" numFmtId="4">
    <oc r="Y41">
      <v>0</v>
    </oc>
    <nc r="Y41"/>
  </rcc>
  <rcc rId="10204" sId="5" numFmtId="4">
    <oc r="Z41">
      <v>0</v>
    </oc>
    <nc r="Z41"/>
  </rcc>
  <rcc rId="10205" sId="5" numFmtId="4">
    <oc r="AA41">
      <v>0</v>
    </oc>
    <nc r="AA41"/>
  </rcc>
  <rcc rId="10206" sId="5" numFmtId="4">
    <oc r="AB41">
      <v>0</v>
    </oc>
    <nc r="AB41"/>
  </rcc>
  <rcc rId="10207" sId="5" numFmtId="4">
    <oc r="AC41">
      <v>0</v>
    </oc>
    <nc r="AC41"/>
  </rcc>
  <rcc rId="10208" sId="5" numFmtId="4">
    <oc r="AD41">
      <v>0</v>
    </oc>
    <nc r="AD41"/>
  </rcc>
  <rcc rId="10209" sId="5" numFmtId="4">
    <oc r="AE41">
      <v>0</v>
    </oc>
    <nc r="AE41"/>
  </rcc>
  <rcc rId="10210" sId="5" numFmtId="4">
    <oc r="AF41">
      <v>0</v>
    </oc>
    <nc r="AF41"/>
  </rcc>
  <rcc rId="10211" sId="5" numFmtId="4">
    <oc r="AG41">
      <v>0</v>
    </oc>
    <nc r="AG41"/>
  </rcc>
  <rcc rId="10212" sId="5">
    <oc r="C42" t="inlineStr">
      <is>
        <t>бюджет города Когалыма</t>
      </is>
    </oc>
    <nc r="C42"/>
  </rcc>
  <rcc rId="10213" sId="5">
    <oc r="D42">
      <f>SUM(J42,L42,N42,P42,R42,T42,V42,X42,Z42,AB42,AD42,AF42)</f>
    </oc>
    <nc r="D42"/>
  </rcc>
  <rcc rId="10214" sId="5">
    <oc r="E42">
      <f>J42</f>
    </oc>
    <nc r="E42"/>
  </rcc>
  <rcc rId="10215" sId="5">
    <oc r="F42">
      <f>G42</f>
    </oc>
    <nc r="F42"/>
  </rcc>
  <rcc rId="10216" sId="5">
    <oc r="G42">
      <f>SUM(K42,M42,O42,Q42,S42,U42,W42,Y42,AA42,AC42,AE42,AG42)</f>
    </oc>
    <nc r="G42"/>
  </rcc>
  <rcc rId="10217" sId="5">
    <oc r="H42">
      <f>IFERROR(G42/D42*100,0)</f>
    </oc>
    <nc r="H42"/>
  </rcc>
  <rcc rId="10218" sId="5">
    <oc r="I42">
      <f>IFERROR(G42/E42*100,0)</f>
    </oc>
    <nc r="I42"/>
  </rcc>
  <rcc rId="10219" sId="5" numFmtId="4">
    <oc r="J42">
      <v>0</v>
    </oc>
    <nc r="J42"/>
  </rcc>
  <rcc rId="10220" sId="5" numFmtId="4">
    <oc r="K42">
      <v>0</v>
    </oc>
    <nc r="K42"/>
  </rcc>
  <rcc rId="10221" sId="5" numFmtId="4">
    <oc r="L42">
      <v>0</v>
    </oc>
    <nc r="L42"/>
  </rcc>
  <rcc rId="10222" sId="5" numFmtId="4">
    <oc r="M42">
      <v>0</v>
    </oc>
    <nc r="M42"/>
  </rcc>
  <rcc rId="10223" sId="5" numFmtId="4">
    <oc r="N42">
      <v>0</v>
    </oc>
    <nc r="N42"/>
  </rcc>
  <rcc rId="10224" sId="5" numFmtId="4">
    <oc r="O42">
      <v>0</v>
    </oc>
    <nc r="O42"/>
  </rcc>
  <rcc rId="10225" sId="5" numFmtId="4">
    <oc r="P42">
      <v>8.3000000000000007</v>
    </oc>
    <nc r="P42"/>
  </rcc>
  <rcc rId="10226" sId="5" numFmtId="4">
    <oc r="Q42">
      <v>0</v>
    </oc>
    <nc r="Q42"/>
  </rcc>
  <rcc rId="10227" sId="5" numFmtId="4">
    <oc r="R42">
      <v>0</v>
    </oc>
    <nc r="R42"/>
  </rcc>
  <rcc rId="10228" sId="5" numFmtId="4">
    <oc r="S42">
      <v>0</v>
    </oc>
    <nc r="S42"/>
  </rcc>
  <rcc rId="10229" sId="5" numFmtId="4">
    <oc r="T42">
      <v>0</v>
    </oc>
    <nc r="T42"/>
  </rcc>
  <rcc rId="10230" sId="5" numFmtId="4">
    <oc r="U42">
      <v>0</v>
    </oc>
    <nc r="U42"/>
  </rcc>
  <rcc rId="10231" sId="5" numFmtId="4">
    <oc r="V42">
      <v>0</v>
    </oc>
    <nc r="V42"/>
  </rcc>
  <rcc rId="10232" sId="5" numFmtId="4">
    <oc r="W42">
      <v>0</v>
    </oc>
    <nc r="W42"/>
  </rcc>
  <rcc rId="10233" sId="5" numFmtId="4">
    <oc r="X42">
      <v>0</v>
    </oc>
    <nc r="X42"/>
  </rcc>
  <rcc rId="10234" sId="5" numFmtId="4">
    <oc r="Y42">
      <v>0</v>
    </oc>
    <nc r="Y42"/>
  </rcc>
  <rcc rId="10235" sId="5" numFmtId="4">
    <oc r="Z42">
      <v>0</v>
    </oc>
    <nc r="Z42"/>
  </rcc>
  <rcc rId="10236" sId="5" numFmtId="4">
    <oc r="AA42">
      <v>0</v>
    </oc>
    <nc r="AA42"/>
  </rcc>
  <rcc rId="10237" sId="5" numFmtId="4">
    <oc r="AB42">
      <v>0</v>
    </oc>
    <nc r="AB42"/>
  </rcc>
  <rcc rId="10238" sId="5" numFmtId="4">
    <oc r="AC42">
      <v>0</v>
    </oc>
    <nc r="AC42"/>
  </rcc>
  <rcc rId="10239" sId="5" numFmtId="4">
    <oc r="AD42">
      <v>0</v>
    </oc>
    <nc r="AD42"/>
  </rcc>
  <rcc rId="10240" sId="5" numFmtId="4">
    <oc r="AE42">
      <v>0</v>
    </oc>
    <nc r="AE42"/>
  </rcc>
  <rcc rId="10241" sId="5" numFmtId="4">
    <oc r="AF42">
      <v>0</v>
    </oc>
    <nc r="AF42"/>
  </rcc>
  <rcc rId="10242" sId="5" numFmtId="4">
    <oc r="AG42">
      <v>0</v>
    </oc>
    <nc r="AG42"/>
  </rcc>
  <rcc rId="10243" sId="5">
    <oc r="C43" t="inlineStr">
      <is>
        <t>внебюджетные источники финансирования</t>
      </is>
    </oc>
    <nc r="C43"/>
  </rcc>
  <rcc rId="10244" sId="5">
    <oc r="D43">
      <f>SUM(J43,L43,N43,P43,R43,T43,V43,X43,Z43,AB43,AD43,AF43)</f>
    </oc>
    <nc r="D43"/>
  </rcc>
  <rcc rId="10245" sId="5">
    <oc r="E43">
      <f>J43</f>
    </oc>
    <nc r="E43"/>
  </rcc>
  <rcc rId="10246" sId="5">
    <oc r="F43">
      <f>G43</f>
    </oc>
    <nc r="F43"/>
  </rcc>
  <rcc rId="10247" sId="5">
    <oc r="G43">
      <f>SUM(K43,M43,O43,Q43,S43,U43,W43,Y43,AA43,AC43,AE43,AG43)</f>
    </oc>
    <nc r="G43"/>
  </rcc>
  <rcc rId="10248" sId="5">
    <oc r="H43">
      <f>IFERROR(G43/D43*100,0)</f>
    </oc>
    <nc r="H43"/>
  </rcc>
  <rcc rId="10249" sId="5">
    <oc r="I43">
      <f>IFERROR(G43/E43*100,0)</f>
    </oc>
    <nc r="I43"/>
  </rcc>
  <rcc rId="10250" sId="5" numFmtId="4">
    <oc r="J43">
      <v>0</v>
    </oc>
    <nc r="J43"/>
  </rcc>
  <rcc rId="10251" sId="5" numFmtId="4">
    <oc r="K43">
      <v>0</v>
    </oc>
    <nc r="K43"/>
  </rcc>
  <rcc rId="10252" sId="5" numFmtId="4">
    <oc r="L43">
      <v>0</v>
    </oc>
    <nc r="L43"/>
  </rcc>
  <rcc rId="10253" sId="5" numFmtId="4">
    <oc r="M43">
      <v>0</v>
    </oc>
    <nc r="M43"/>
  </rcc>
  <rcc rId="10254" sId="5" numFmtId="4">
    <oc r="N43">
      <v>0</v>
    </oc>
    <nc r="N43"/>
  </rcc>
  <rcc rId="10255" sId="5" numFmtId="4">
    <oc r="O43">
      <v>0</v>
    </oc>
    <nc r="O43"/>
  </rcc>
  <rcc rId="10256" sId="5" numFmtId="4">
    <oc r="P43">
      <v>0</v>
    </oc>
    <nc r="P43"/>
  </rcc>
  <rcc rId="10257" sId="5" numFmtId="4">
    <oc r="Q43">
      <v>0</v>
    </oc>
    <nc r="Q43"/>
  </rcc>
  <rcc rId="10258" sId="5" numFmtId="4">
    <oc r="R43">
      <v>0</v>
    </oc>
    <nc r="R43"/>
  </rcc>
  <rcc rId="10259" sId="5" numFmtId="4">
    <oc r="S43">
      <v>0</v>
    </oc>
    <nc r="S43"/>
  </rcc>
  <rcc rId="10260" sId="5" numFmtId="4">
    <oc r="T43">
      <v>0</v>
    </oc>
    <nc r="T43"/>
  </rcc>
  <rcc rId="10261" sId="5" numFmtId="4">
    <oc r="U43">
      <v>0</v>
    </oc>
    <nc r="U43"/>
  </rcc>
  <rcc rId="10262" sId="5" numFmtId="4">
    <oc r="V43">
      <v>0</v>
    </oc>
    <nc r="V43"/>
  </rcc>
  <rcc rId="10263" sId="5" numFmtId="4">
    <oc r="W43">
      <v>0</v>
    </oc>
    <nc r="W43"/>
  </rcc>
  <rcc rId="10264" sId="5" numFmtId="4">
    <oc r="X43">
      <v>0</v>
    </oc>
    <nc r="X43"/>
  </rcc>
  <rcc rId="10265" sId="5" numFmtId="4">
    <oc r="Y43">
      <v>0</v>
    </oc>
    <nc r="Y43"/>
  </rcc>
  <rcc rId="10266" sId="5" numFmtId="4">
    <oc r="Z43">
      <v>0</v>
    </oc>
    <nc r="Z43"/>
  </rcc>
  <rcc rId="10267" sId="5" numFmtId="4">
    <oc r="AA43">
      <v>0</v>
    </oc>
    <nc r="AA43"/>
  </rcc>
  <rcc rId="10268" sId="5" numFmtId="4">
    <oc r="AB43">
      <v>0</v>
    </oc>
    <nc r="AB43"/>
  </rcc>
  <rcc rId="10269" sId="5" numFmtId="4">
    <oc r="AC43">
      <v>0</v>
    </oc>
    <nc r="AC43"/>
  </rcc>
  <rcc rId="10270" sId="5" numFmtId="4">
    <oc r="AD43">
      <v>0</v>
    </oc>
    <nc r="AD43"/>
  </rcc>
  <rcc rId="10271" sId="5" numFmtId="4">
    <oc r="AE43">
      <v>0</v>
    </oc>
    <nc r="AE43"/>
  </rcc>
  <rcc rId="10272" sId="5" numFmtId="4">
    <oc r="AF43">
      <v>0</v>
    </oc>
    <nc r="AF43"/>
  </rcc>
  <rcc rId="10273" sId="5" numFmtId="4">
    <oc r="AG43">
      <v>0</v>
    </oc>
    <nc r="AG43"/>
  </rcc>
  <rcc rId="10274" sId="5">
    <oc r="B44" t="inlineStr">
      <is>
        <t>1.1.5. Развитие материально-технической базы МАУ ДО «СШ «Дворец спорта»</t>
      </is>
    </oc>
    <nc r="B44"/>
  </rcc>
  <rcc rId="10275" sId="5">
    <oc r="C44" t="inlineStr">
      <is>
        <t>Всего</t>
      </is>
    </oc>
    <nc r="C44"/>
  </rcc>
  <rcc rId="10276" sId="5">
    <oc r="D44">
      <f>D45+D46+D47+D48</f>
    </oc>
    <nc r="D44"/>
  </rcc>
  <rcc rId="10277" sId="5">
    <oc r="E44">
      <f>E45+E46+E47+E48</f>
    </oc>
    <nc r="E44"/>
  </rcc>
  <rcc rId="10278" sId="5">
    <oc r="F44">
      <f>F45+F46+F47+F48</f>
    </oc>
    <nc r="F44"/>
  </rcc>
  <rcc rId="10279" sId="5">
    <oc r="G44">
      <f>G45+G46+G47+G48</f>
    </oc>
    <nc r="G44"/>
  </rcc>
  <rcc rId="10280" sId="5">
    <oc r="H44">
      <f>IFERROR(G44/D44*100,0)</f>
    </oc>
    <nc r="H44"/>
  </rcc>
  <rcc rId="10281" sId="5">
    <oc r="I44">
      <f>IFERROR(G44/E44*100,0)</f>
    </oc>
    <nc r="I44"/>
  </rcc>
  <rcc rId="10282" sId="5">
    <oc r="J44">
      <f>J45+J46+J47+J48</f>
    </oc>
    <nc r="J44"/>
  </rcc>
  <rcc rId="10283" sId="5">
    <oc r="K44">
      <f>K45+K46+K47+K48</f>
    </oc>
    <nc r="K44"/>
  </rcc>
  <rcc rId="10284" sId="5">
    <oc r="L44">
      <f>L45+L46+L47+L48</f>
    </oc>
    <nc r="L44"/>
  </rcc>
  <rcc rId="10285" sId="5">
    <oc r="M44">
      <f>M45+M46+M47+M48</f>
    </oc>
    <nc r="M44"/>
  </rcc>
  <rcc rId="10286" sId="5">
    <oc r="N44">
      <f>N45+N46+N47+N48</f>
    </oc>
    <nc r="N44"/>
  </rcc>
  <rcc rId="10287" sId="5">
    <oc r="O44">
      <f>O45+O46+O47+O48</f>
    </oc>
    <nc r="O44"/>
  </rcc>
  <rcc rId="10288" sId="5">
    <oc r="P44">
      <f>P45+P46+P47+P48</f>
    </oc>
    <nc r="P44"/>
  </rcc>
  <rcc rId="10289" sId="5">
    <oc r="Q44">
      <f>Q45+Q46+Q47+Q48</f>
    </oc>
    <nc r="Q44"/>
  </rcc>
  <rcc rId="10290" sId="5">
    <oc r="R44">
      <f>R45+R46+R47+R48</f>
    </oc>
    <nc r="R44"/>
  </rcc>
  <rcc rId="10291" sId="5">
    <oc r="S44">
      <f>S45+S46+S47+S48</f>
    </oc>
    <nc r="S44"/>
  </rcc>
  <rcc rId="10292" sId="5">
    <oc r="T44">
      <f>T45+T46+T47+T48</f>
    </oc>
    <nc r="T44"/>
  </rcc>
  <rcc rId="10293" sId="5">
    <oc r="U44">
      <f>U45+U46+U47+U48</f>
    </oc>
    <nc r="U44"/>
  </rcc>
  <rcc rId="10294" sId="5">
    <oc r="V44">
      <f>V45+V46+V47+V48</f>
    </oc>
    <nc r="V44"/>
  </rcc>
  <rcc rId="10295" sId="5">
    <oc r="W44">
      <f>W45+W46+W47+W48</f>
    </oc>
    <nc r="W44"/>
  </rcc>
  <rcc rId="10296" sId="5">
    <oc r="X44">
      <f>X45+X46+X47+X48</f>
    </oc>
    <nc r="X44"/>
  </rcc>
  <rcc rId="10297" sId="5">
    <oc r="Y44">
      <f>Y45+Y46+Y47+Y48</f>
    </oc>
    <nc r="Y44"/>
  </rcc>
  <rcc rId="10298" sId="5">
    <oc r="Z44">
      <f>Z45+Z46+Z47+Z48</f>
    </oc>
    <nc r="Z44"/>
  </rcc>
  <rcc rId="10299" sId="5">
    <oc r="AA44">
      <f>AA45+AA46+AA47+AA48</f>
    </oc>
    <nc r="AA44"/>
  </rcc>
  <rcc rId="10300" sId="5">
    <oc r="AB44">
      <f>AB45+AB46+AB47+AB48</f>
    </oc>
    <nc r="AB44"/>
  </rcc>
  <rcc rId="10301" sId="5">
    <oc r="AC44">
      <f>AC45+AC46+AC47+AC48</f>
    </oc>
    <nc r="AC44"/>
  </rcc>
  <rcc rId="10302" sId="5">
    <oc r="AD44">
      <f>AD45+AD46+AD47+AD48</f>
    </oc>
    <nc r="AD44"/>
  </rcc>
  <rcc rId="10303" sId="5">
    <oc r="AE44">
      <f>AE45+AE46+AE47+AE48</f>
    </oc>
    <nc r="AE44"/>
  </rcc>
  <rcc rId="10304" sId="5">
    <oc r="AF44">
      <f>AF45+AF46+AF47+AF48</f>
    </oc>
    <nc r="AF44"/>
  </rcc>
  <rcc rId="10305" sId="5">
    <oc r="AG44">
      <f>AG45+AG46+AG47+AG48</f>
    </oc>
    <nc r="AG44"/>
  </rcc>
  <rcc rId="10306" sId="5">
    <oc r="C45" t="inlineStr">
      <is>
        <t>федеральный бюджет</t>
      </is>
    </oc>
    <nc r="C45"/>
  </rcc>
  <rcc rId="10307" sId="5">
    <oc r="D45">
      <f>SUM(J45,L45,N45,P45,R45,T45,V45,X45,Z45,AB45,AD45,AF45)</f>
    </oc>
    <nc r="D45"/>
  </rcc>
  <rcc rId="10308" sId="5">
    <oc r="E45">
      <f>J45</f>
    </oc>
    <nc r="E45"/>
  </rcc>
  <rcc rId="10309" sId="5">
    <oc r="F45">
      <f>G45</f>
    </oc>
    <nc r="F45"/>
  </rcc>
  <rcc rId="10310" sId="5">
    <oc r="G45">
      <f>SUM(K45,M45,O45,Q45,S45,U45,W45,Y45,AA45,AC45,AE45,AG45)</f>
    </oc>
    <nc r="G45"/>
  </rcc>
  <rcc rId="10311" sId="5">
    <oc r="H45">
      <f>IFERROR(G45/D45*100,0)</f>
    </oc>
    <nc r="H45"/>
  </rcc>
  <rcc rId="10312" sId="5">
    <oc r="I45">
      <f>IFERROR(G45/E45*100,0)</f>
    </oc>
    <nc r="I45"/>
  </rcc>
  <rcc rId="10313" sId="5" numFmtId="4">
    <oc r="J45">
      <v>0</v>
    </oc>
    <nc r="J45"/>
  </rcc>
  <rcc rId="10314" sId="5" numFmtId="4">
    <oc r="K45">
      <v>0</v>
    </oc>
    <nc r="K45"/>
  </rcc>
  <rcc rId="10315" sId="5" numFmtId="4">
    <oc r="L45">
      <v>0</v>
    </oc>
    <nc r="L45"/>
  </rcc>
  <rcc rId="10316" sId="5" numFmtId="4">
    <oc r="M45">
      <v>0</v>
    </oc>
    <nc r="M45"/>
  </rcc>
  <rcc rId="10317" sId="5" numFmtId="4">
    <oc r="N45">
      <v>0</v>
    </oc>
    <nc r="N45"/>
  </rcc>
  <rcc rId="10318" sId="5" numFmtId="4">
    <oc r="O45">
      <v>0</v>
    </oc>
    <nc r="O45"/>
  </rcc>
  <rcc rId="10319" sId="5" numFmtId="4">
    <oc r="P45">
      <v>0</v>
    </oc>
    <nc r="P45"/>
  </rcc>
  <rcc rId="10320" sId="5" numFmtId="4">
    <oc r="Q45">
      <v>0</v>
    </oc>
    <nc r="Q45"/>
  </rcc>
  <rcc rId="10321" sId="5" numFmtId="4">
    <oc r="R45">
      <v>0</v>
    </oc>
    <nc r="R45"/>
  </rcc>
  <rcc rId="10322" sId="5" numFmtId="4">
    <oc r="S45">
      <v>0</v>
    </oc>
    <nc r="S45"/>
  </rcc>
  <rcc rId="10323" sId="5" numFmtId="4">
    <oc r="T45">
      <v>0</v>
    </oc>
    <nc r="T45"/>
  </rcc>
  <rcc rId="10324" sId="5" numFmtId="4">
    <oc r="U45">
      <v>0</v>
    </oc>
    <nc r="U45"/>
  </rcc>
  <rcc rId="10325" sId="5" numFmtId="4">
    <oc r="V45">
      <v>0</v>
    </oc>
    <nc r="V45"/>
  </rcc>
  <rcc rId="10326" sId="5" numFmtId="4">
    <oc r="W45">
      <v>0</v>
    </oc>
    <nc r="W45"/>
  </rcc>
  <rcc rId="10327" sId="5" numFmtId="4">
    <oc r="X45">
      <v>0</v>
    </oc>
    <nc r="X45"/>
  </rcc>
  <rcc rId="10328" sId="5" numFmtId="4">
    <oc r="Y45">
      <v>0</v>
    </oc>
    <nc r="Y45"/>
  </rcc>
  <rcc rId="10329" sId="5" numFmtId="4">
    <oc r="Z45">
      <v>0</v>
    </oc>
    <nc r="Z45"/>
  </rcc>
  <rcc rId="10330" sId="5" numFmtId="4">
    <oc r="AA45">
      <v>0</v>
    </oc>
    <nc r="AA45"/>
  </rcc>
  <rcc rId="10331" sId="5" numFmtId="4">
    <oc r="AB45">
      <v>0</v>
    </oc>
    <nc r="AB45"/>
  </rcc>
  <rcc rId="10332" sId="5" numFmtId="4">
    <oc r="AC45">
      <v>0</v>
    </oc>
    <nc r="AC45"/>
  </rcc>
  <rcc rId="10333" sId="5" numFmtId="4">
    <oc r="AD45">
      <v>0</v>
    </oc>
    <nc r="AD45"/>
  </rcc>
  <rcc rId="10334" sId="5" numFmtId="4">
    <oc r="AE45">
      <v>0</v>
    </oc>
    <nc r="AE45"/>
  </rcc>
  <rcc rId="10335" sId="5" numFmtId="4">
    <oc r="AF45">
      <v>0</v>
    </oc>
    <nc r="AF45"/>
  </rcc>
  <rcc rId="10336" sId="5" numFmtId="4">
    <oc r="AG45">
      <v>0</v>
    </oc>
    <nc r="AG45"/>
  </rcc>
  <rcc rId="10337" sId="5">
    <oc r="C46" t="inlineStr">
      <is>
        <t>бюджет автономного округа</t>
      </is>
    </oc>
    <nc r="C46"/>
  </rcc>
  <rcc rId="10338" sId="5">
    <oc r="D46">
      <f>SUM(J46,L46,N46,P46,R46,T46,V46,X46,Z46,AB46,AD46,AF46)</f>
    </oc>
    <nc r="D46"/>
  </rcc>
  <rcc rId="10339" sId="5">
    <oc r="E46">
      <f>J46</f>
    </oc>
    <nc r="E46"/>
  </rcc>
  <rcc rId="10340" sId="5">
    <oc r="F46">
      <f>G46</f>
    </oc>
    <nc r="F46"/>
  </rcc>
  <rcc rId="10341" sId="5">
    <oc r="G46">
      <f>SUM(K46,M46,O46,Q46,S46,U46,W46,Y46,AA46,AC46,AE46,AG46)</f>
    </oc>
    <nc r="G46"/>
  </rcc>
  <rcc rId="10342" sId="5">
    <oc r="H46">
      <f>IFERROR(G46/D46*100,0)</f>
    </oc>
    <nc r="H46"/>
  </rcc>
  <rcc rId="10343" sId="5">
    <oc r="I46">
      <f>IFERROR(G46/E46*100,0)</f>
    </oc>
    <nc r="I46"/>
  </rcc>
  <rcc rId="10344" sId="5" numFmtId="4">
    <oc r="J46">
      <v>0</v>
    </oc>
    <nc r="J46"/>
  </rcc>
  <rcc rId="10345" sId="5" numFmtId="4">
    <oc r="K46">
      <v>0</v>
    </oc>
    <nc r="K46"/>
  </rcc>
  <rcc rId="10346" sId="5" numFmtId="4">
    <oc r="L46">
      <v>0</v>
    </oc>
    <nc r="L46"/>
  </rcc>
  <rcc rId="10347" sId="5" numFmtId="4">
    <oc r="M46">
      <v>0</v>
    </oc>
    <nc r="M46"/>
  </rcc>
  <rcc rId="10348" sId="5" numFmtId="4">
    <oc r="N46">
      <v>0</v>
    </oc>
    <nc r="N46"/>
  </rcc>
  <rcc rId="10349" sId="5" numFmtId="4">
    <oc r="O46">
      <v>0</v>
    </oc>
    <nc r="O46"/>
  </rcc>
  <rcc rId="10350" sId="5" numFmtId="4">
    <oc r="P46">
      <v>0</v>
    </oc>
    <nc r="P46"/>
  </rcc>
  <rcc rId="10351" sId="5" numFmtId="4">
    <oc r="Q46">
      <v>0</v>
    </oc>
    <nc r="Q46"/>
  </rcc>
  <rcc rId="10352" sId="5" numFmtId="4">
    <oc r="R46">
      <v>2804.7</v>
    </oc>
    <nc r="R46"/>
  </rcc>
  <rcc rId="10353" sId="5" numFmtId="4">
    <oc r="S46">
      <v>0</v>
    </oc>
    <nc r="S46"/>
  </rcc>
  <rcc rId="10354" sId="5" numFmtId="4">
    <oc r="T46">
      <v>0</v>
    </oc>
    <nc r="T46"/>
  </rcc>
  <rcc rId="10355" sId="5" numFmtId="4">
    <oc r="U46">
      <v>0</v>
    </oc>
    <nc r="U46"/>
  </rcc>
  <rcc rId="10356" sId="5" numFmtId="4">
    <oc r="V46">
      <v>0</v>
    </oc>
    <nc r="V46"/>
  </rcc>
  <rcc rId="10357" sId="5" numFmtId="4">
    <oc r="W46">
      <v>0</v>
    </oc>
    <nc r="W46"/>
  </rcc>
  <rcc rId="10358" sId="5" numFmtId="4">
    <oc r="X46">
      <v>0</v>
    </oc>
    <nc r="X46"/>
  </rcc>
  <rcc rId="10359" sId="5" numFmtId="4">
    <oc r="Y46">
      <v>0</v>
    </oc>
    <nc r="Y46"/>
  </rcc>
  <rcc rId="10360" sId="5" numFmtId="4">
    <oc r="Z46">
      <v>0</v>
    </oc>
    <nc r="Z46"/>
  </rcc>
  <rcc rId="10361" sId="5" numFmtId="4">
    <oc r="AA46">
      <v>0</v>
    </oc>
    <nc r="AA46"/>
  </rcc>
  <rcc rId="10362" sId="5" numFmtId="4">
    <oc r="AB46">
      <v>0</v>
    </oc>
    <nc r="AB46"/>
  </rcc>
  <rcc rId="10363" sId="5" numFmtId="4">
    <oc r="AC46">
      <v>0</v>
    </oc>
    <nc r="AC46"/>
  </rcc>
  <rcc rId="10364" sId="5" numFmtId="4">
    <oc r="AD46">
      <v>0</v>
    </oc>
    <nc r="AD46"/>
  </rcc>
  <rcc rId="10365" sId="5" numFmtId="4">
    <oc r="AE46">
      <v>0</v>
    </oc>
    <nc r="AE46"/>
  </rcc>
  <rcc rId="10366" sId="5" numFmtId="4">
    <oc r="AF46">
      <v>0</v>
    </oc>
    <nc r="AF46"/>
  </rcc>
  <rcc rId="10367" sId="5" numFmtId="4">
    <oc r="AG46">
      <v>0</v>
    </oc>
    <nc r="AG46"/>
  </rcc>
  <rcc rId="10368" sId="5">
    <oc r="C47" t="inlineStr">
      <is>
        <t>бюджет города Когалыма</t>
      </is>
    </oc>
    <nc r="C47"/>
  </rcc>
  <rcc rId="10369" sId="5">
    <oc r="D47">
      <f>SUM(J47,L47,N47,P47,R47,T47,V47,X47,Z47,AB47,AD47,AF47)</f>
    </oc>
    <nc r="D47"/>
  </rcc>
  <rcc rId="10370" sId="5">
    <oc r="E47">
      <f>J47</f>
    </oc>
    <nc r="E47"/>
  </rcc>
  <rcc rId="10371" sId="5">
    <oc r="F47">
      <f>G47</f>
    </oc>
    <nc r="F47"/>
  </rcc>
  <rcc rId="10372" sId="5">
    <oc r="G47">
      <f>SUM(K47,M47,O47,Q47,S47,U47,W47,Y47,AA47,AC47,AE47,AG47)</f>
    </oc>
    <nc r="G47"/>
  </rcc>
  <rcc rId="10373" sId="5">
    <oc r="H47">
      <f>IFERROR(G47/D47*100,0)</f>
    </oc>
    <nc r="H47"/>
  </rcc>
  <rcc rId="10374" sId="5">
    <oc r="I47">
      <f>IFERROR(G47/E47*100,0)</f>
    </oc>
    <nc r="I47"/>
  </rcc>
  <rcc rId="10375" sId="5" numFmtId="4">
    <oc r="J47">
      <v>22.545999999999999</v>
    </oc>
    <nc r="J47"/>
  </rcc>
  <rcc rId="10376" sId="5" numFmtId="4">
    <oc r="K47">
      <v>0</v>
    </oc>
    <nc r="K47"/>
  </rcc>
  <rcc rId="10377" sId="5" numFmtId="4">
    <oc r="L47">
      <v>22.545999999999999</v>
    </oc>
    <nc r="L47"/>
  </rcc>
  <rcc rId="10378" sId="5" numFmtId="4">
    <oc r="M47">
      <v>27.59</v>
    </oc>
    <nc r="M47"/>
  </rcc>
  <rcc rId="10379" sId="5" numFmtId="4">
    <oc r="N47">
      <v>500.93200000000002</v>
    </oc>
    <nc r="N47"/>
  </rcc>
  <rcc rId="10380" sId="5" numFmtId="4">
    <oc r="O47">
      <v>16.739999999999998</v>
    </oc>
    <nc r="O47"/>
  </rcc>
  <rcc rId="10381" sId="5" numFmtId="4">
    <oc r="P47">
      <v>22.545999999999999</v>
    </oc>
    <nc r="P47"/>
  </rcc>
  <rcc rId="10382" sId="5" numFmtId="4">
    <oc r="Q47">
      <v>64.7</v>
    </oc>
    <nc r="Q47"/>
  </rcc>
  <rcc rId="10383" sId="5" numFmtId="4">
    <oc r="R47">
      <v>170.24600000000001</v>
    </oc>
    <nc r="R47"/>
  </rcc>
  <rcc rId="10384" sId="5" numFmtId="4">
    <oc r="S47">
      <v>0</v>
    </oc>
    <nc r="S47"/>
  </rcc>
  <rcc rId="10385" sId="5" numFmtId="4">
    <oc r="T47">
      <v>22.545999999999999</v>
    </oc>
    <nc r="T47"/>
  </rcc>
  <rcc rId="10386" sId="5" numFmtId="4">
    <oc r="U47">
      <v>0</v>
    </oc>
    <nc r="U47"/>
  </rcc>
  <rcc rId="10387" sId="5" numFmtId="4">
    <oc r="V47">
      <v>0</v>
    </oc>
    <nc r="V47"/>
  </rcc>
  <rcc rId="10388" sId="5" numFmtId="4">
    <oc r="W47">
      <v>0</v>
    </oc>
    <nc r="W47"/>
  </rcc>
  <rcc rId="10389" sId="5" numFmtId="4">
    <oc r="X47">
      <v>0</v>
    </oc>
    <nc r="X47"/>
  </rcc>
  <rcc rId="10390" sId="5" numFmtId="4">
    <oc r="Y47">
      <v>0</v>
    </oc>
    <nc r="Y47"/>
  </rcc>
  <rcc rId="10391" sId="5" numFmtId="4">
    <oc r="Z47">
      <v>22.545999999999999</v>
    </oc>
    <nc r="Z47"/>
  </rcc>
  <rcc rId="10392" sId="5" numFmtId="4">
    <oc r="AA47">
      <v>0</v>
    </oc>
    <nc r="AA47"/>
  </rcc>
  <rcc rId="10393" sId="5" numFmtId="4">
    <oc r="AB47">
      <v>22.545999999999999</v>
    </oc>
    <nc r="AB47"/>
  </rcc>
  <rcc rId="10394" sId="5" numFmtId="4">
    <oc r="AC47">
      <v>0</v>
    </oc>
    <nc r="AC47"/>
  </rcc>
  <rcc rId="10395" sId="5" numFmtId="4">
    <oc r="AD47">
      <v>22.545999999999999</v>
    </oc>
    <nc r="AD47"/>
  </rcc>
  <rcc rId="10396" sId="5" numFmtId="4">
    <oc r="AE47">
      <v>0</v>
    </oc>
    <nc r="AE47"/>
  </rcc>
  <rcc rId="10397" sId="5" numFmtId="4">
    <oc r="AF47">
      <v>5560.2190000000001</v>
    </oc>
    <nc r="AF47"/>
  </rcc>
  <rcc rId="10398" sId="5" numFmtId="4">
    <oc r="AG47">
      <v>0</v>
    </oc>
    <nc r="AG47"/>
  </rcc>
  <rcc rId="10399" sId="5">
    <oc r="C48" t="inlineStr">
      <is>
        <t>внебюджетные источники финансирования</t>
      </is>
    </oc>
    <nc r="C48"/>
  </rcc>
  <rcc rId="10400" sId="5">
    <oc r="D48">
      <f>SUM(J48,L48,N48,P48,R48,T48,V48,X48,Z48,AB48,AD48,AF48)</f>
    </oc>
    <nc r="D48"/>
  </rcc>
  <rcc rId="10401" sId="5">
    <oc r="E48">
      <f>J48</f>
    </oc>
    <nc r="E48"/>
  </rcc>
  <rcc rId="10402" sId="5">
    <oc r="F48">
      <f>G48</f>
    </oc>
    <nc r="F48"/>
  </rcc>
  <rcc rId="10403" sId="5">
    <oc r="G48">
      <f>SUM(K48,M48,O48,Q48,S48,U48,W48,Y48,AA48,AC48,AE48,AG48)</f>
    </oc>
    <nc r="G48"/>
  </rcc>
  <rcc rId="10404" sId="5">
    <oc r="H48">
      <f>IFERROR(G48/D48*100,0)</f>
    </oc>
    <nc r="H48"/>
  </rcc>
  <rcc rId="10405" sId="5">
    <oc r="I48">
      <f>IFERROR(G48/E48*100,0)</f>
    </oc>
    <nc r="I48"/>
  </rcc>
  <rcc rId="10406" sId="5" numFmtId="4">
    <oc r="J48">
      <v>0</v>
    </oc>
    <nc r="J48"/>
  </rcc>
  <rcc rId="10407" sId="5" numFmtId="4">
    <oc r="K48">
      <v>0</v>
    </oc>
    <nc r="K48"/>
  </rcc>
  <rcc rId="10408" sId="5" numFmtId="4">
    <oc r="L48">
      <v>0</v>
    </oc>
    <nc r="L48"/>
  </rcc>
  <rcc rId="10409" sId="5" numFmtId="4">
    <oc r="M48">
      <v>0</v>
    </oc>
    <nc r="M48"/>
  </rcc>
  <rcc rId="10410" sId="5" numFmtId="4">
    <oc r="N48">
      <v>0</v>
    </oc>
    <nc r="N48"/>
  </rcc>
  <rcc rId="10411" sId="5" numFmtId="4">
    <oc r="O48">
      <v>0</v>
    </oc>
    <nc r="O48"/>
  </rcc>
  <rcc rId="10412" sId="5" numFmtId="4">
    <oc r="P48">
      <v>0</v>
    </oc>
    <nc r="P48"/>
  </rcc>
  <rcc rId="10413" sId="5" numFmtId="4">
    <oc r="Q48">
      <v>0</v>
    </oc>
    <nc r="Q48"/>
  </rcc>
  <rcc rId="10414" sId="5" numFmtId="4">
    <oc r="R48">
      <v>0</v>
    </oc>
    <nc r="R48"/>
  </rcc>
  <rcc rId="10415" sId="5" numFmtId="4">
    <oc r="S48">
      <v>0</v>
    </oc>
    <nc r="S48"/>
  </rcc>
  <rcc rId="10416" sId="5" numFmtId="4">
    <oc r="T48">
      <v>0</v>
    </oc>
    <nc r="T48"/>
  </rcc>
  <rcc rId="10417" sId="5" numFmtId="4">
    <oc r="U48">
      <v>0</v>
    </oc>
    <nc r="U48"/>
  </rcc>
  <rcc rId="10418" sId="5" numFmtId="4">
    <oc r="V48">
      <v>0</v>
    </oc>
    <nc r="V48"/>
  </rcc>
  <rcc rId="10419" sId="5" numFmtId="4">
    <oc r="W48">
      <v>0</v>
    </oc>
    <nc r="W48"/>
  </rcc>
  <rcc rId="10420" sId="5" numFmtId="4">
    <oc r="X48">
      <v>0</v>
    </oc>
    <nc r="X48"/>
  </rcc>
  <rcc rId="10421" sId="5" numFmtId="4">
    <oc r="Y48">
      <v>0</v>
    </oc>
    <nc r="Y48"/>
  </rcc>
  <rcc rId="10422" sId="5" numFmtId="4">
    <oc r="Z48">
      <v>0</v>
    </oc>
    <nc r="Z48"/>
  </rcc>
  <rcc rId="10423" sId="5" numFmtId="4">
    <oc r="AA48">
      <v>0</v>
    </oc>
    <nc r="AA48"/>
  </rcc>
  <rcc rId="10424" sId="5" numFmtId="4">
    <oc r="AB48">
      <v>0</v>
    </oc>
    <nc r="AB48"/>
  </rcc>
  <rcc rId="10425" sId="5" numFmtId="4">
    <oc r="AC48">
      <v>0</v>
    </oc>
    <nc r="AC48"/>
  </rcc>
  <rcc rId="10426" sId="5" numFmtId="4">
    <oc r="AD48">
      <v>0</v>
    </oc>
    <nc r="AD48"/>
  </rcc>
  <rcc rId="10427" sId="5" numFmtId="4">
    <oc r="AE48">
      <v>0</v>
    </oc>
    <nc r="AE48"/>
  </rcc>
  <rcc rId="10428" sId="5" numFmtId="4">
    <oc r="AF48">
      <v>0</v>
    </oc>
    <nc r="AF48"/>
  </rcc>
  <rcc rId="10429" sId="5" numFmtId="4">
    <oc r="AG48">
      <v>0</v>
    </oc>
    <nc r="AG48"/>
  </rcc>
  <rcc rId="10430" sId="5">
    <oc r="B49" t="inlineStr">
      <is>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is>
    </oc>
    <nc r="B49"/>
  </rcc>
  <rcc rId="10431" sId="5">
    <oc r="C49" t="inlineStr">
      <is>
        <t>Всего</t>
      </is>
    </oc>
    <nc r="C49"/>
  </rcc>
  <rcc rId="10432" sId="5">
    <oc r="D49">
      <f>D50+D51+D52+D53</f>
    </oc>
    <nc r="D49"/>
  </rcc>
  <rcc rId="10433" sId="5">
    <oc r="E49">
      <f>E50+E51+E52+E53</f>
    </oc>
    <nc r="E49"/>
  </rcc>
  <rcc rId="10434" sId="5">
    <oc r="F49">
      <f>F50+F51+F52+F53</f>
    </oc>
    <nc r="F49"/>
  </rcc>
  <rcc rId="10435" sId="5">
    <oc r="G49">
      <f>G50+G51+G52+G53</f>
    </oc>
    <nc r="G49"/>
  </rcc>
  <rcc rId="10436" sId="5">
    <oc r="H49">
      <f>IFERROR(G49/D49*100,0)</f>
    </oc>
    <nc r="H49"/>
  </rcc>
  <rcc rId="10437" sId="5">
    <oc r="I49">
      <f>IFERROR(G49/E49*100,0)</f>
    </oc>
    <nc r="I49"/>
  </rcc>
  <rcc rId="10438" sId="5">
    <oc r="J49">
      <f>J50+J51+J52+J53</f>
    </oc>
    <nc r="J49"/>
  </rcc>
  <rcc rId="10439" sId="5">
    <oc r="K49">
      <f>K50+K51+K52+K53</f>
    </oc>
    <nc r="K49"/>
  </rcc>
  <rcc rId="10440" sId="5">
    <oc r="L49">
      <f>L50+L51+L52+L53</f>
    </oc>
    <nc r="L49"/>
  </rcc>
  <rcc rId="10441" sId="5">
    <oc r="M49">
      <f>M50+M51+M52+M53</f>
    </oc>
    <nc r="M49"/>
  </rcc>
  <rcc rId="10442" sId="5">
    <oc r="N49">
      <f>N50+N51+N52+N53</f>
    </oc>
    <nc r="N49"/>
  </rcc>
  <rcc rId="10443" sId="5">
    <oc r="O49">
      <f>O50+O51+O52+O53</f>
    </oc>
    <nc r="O49"/>
  </rcc>
  <rcc rId="10444" sId="5">
    <oc r="P49">
      <f>P50+P51+P52+P53</f>
    </oc>
    <nc r="P49"/>
  </rcc>
  <rcc rId="10445" sId="5">
    <oc r="Q49">
      <f>Q50+Q51+Q52+Q53</f>
    </oc>
    <nc r="Q49"/>
  </rcc>
  <rcc rId="10446" sId="5">
    <oc r="R49">
      <f>R50+R51+R52+R53</f>
    </oc>
    <nc r="R49"/>
  </rcc>
  <rcc rId="10447" sId="5">
    <oc r="S49">
      <f>S50+S51+S52+S53</f>
    </oc>
    <nc r="S49"/>
  </rcc>
  <rcc rId="10448" sId="5">
    <oc r="T49">
      <f>T50+T51+T52+T53</f>
    </oc>
    <nc r="T49"/>
  </rcc>
  <rcc rId="10449" sId="5">
    <oc r="U49">
      <f>U50+U51+U52+U53</f>
    </oc>
    <nc r="U49"/>
  </rcc>
  <rcc rId="10450" sId="5">
    <oc r="V49">
      <f>V50+V51+V52+V53</f>
    </oc>
    <nc r="V49"/>
  </rcc>
  <rcc rId="10451" sId="5">
    <oc r="W49">
      <f>W50+W51+W52+W53</f>
    </oc>
    <nc r="W49"/>
  </rcc>
  <rcc rId="10452" sId="5">
    <oc r="X49">
      <f>X50+X51+X52+X53</f>
    </oc>
    <nc r="X49"/>
  </rcc>
  <rcc rId="10453" sId="5">
    <oc r="Y49">
      <f>Y50+Y51+Y52+Y53</f>
    </oc>
    <nc r="Y49"/>
  </rcc>
  <rcc rId="10454" sId="5">
    <oc r="Z49">
      <f>Z50+Z51+Z52+Z53</f>
    </oc>
    <nc r="Z49"/>
  </rcc>
  <rcc rId="10455" sId="5">
    <oc r="AA49">
      <f>AA50+AA51+AA52+AA53</f>
    </oc>
    <nc r="AA49"/>
  </rcc>
  <rcc rId="10456" sId="5">
    <oc r="AB49">
      <f>AB50+AB51+AB52+AB53</f>
    </oc>
    <nc r="AB49"/>
  </rcc>
  <rcc rId="10457" sId="5">
    <oc r="AC49">
      <f>AC50+AC51+AC52+AC53</f>
    </oc>
    <nc r="AC49"/>
  </rcc>
  <rcc rId="10458" sId="5">
    <oc r="AD49">
      <f>AD50+AD51+AD52+AD53</f>
    </oc>
    <nc r="AD49"/>
  </rcc>
  <rcc rId="10459" sId="5">
    <oc r="AE49">
      <f>AE50+AE51+AE52+AE53</f>
    </oc>
    <nc r="AE49"/>
  </rcc>
  <rcc rId="10460" sId="5">
    <oc r="AF49">
      <f>AF50+AF51+AF52+AF53</f>
    </oc>
    <nc r="AF49"/>
  </rcc>
  <rcc rId="10461" sId="5">
    <oc r="AG49">
      <f>AG50+AG51+AG52+AG53</f>
    </oc>
    <nc r="AG49"/>
  </rcc>
  <rcc rId="10462" sId="5">
    <oc r="C50" t="inlineStr">
      <is>
        <t>федеральный бюджет</t>
      </is>
    </oc>
    <nc r="C50"/>
  </rcc>
  <rcc rId="10463" sId="5">
    <oc r="D50">
      <f>SUM(J50,L50,N50,P50,R50,T50,V50,X50,Z50,AB50,AD50,AF50)</f>
    </oc>
    <nc r="D50"/>
  </rcc>
  <rcc rId="10464" sId="5">
    <oc r="E50">
      <f>J50</f>
    </oc>
    <nc r="E50"/>
  </rcc>
  <rcc rId="10465" sId="5">
    <oc r="F50">
      <f>G50</f>
    </oc>
    <nc r="F50"/>
  </rcc>
  <rcc rId="10466" sId="5">
    <oc r="G50">
      <f>SUM(K50,M50,O50,Q50,S50,U50,W50,Y50,AA50,AC50,AE50,AG50)</f>
    </oc>
    <nc r="G50"/>
  </rcc>
  <rcc rId="10467" sId="5">
    <oc r="H50">
      <f>IFERROR(G50/D50*100,0)</f>
    </oc>
    <nc r="H50"/>
  </rcc>
  <rcc rId="10468" sId="5">
    <oc r="I50">
      <f>IFERROR(G50/E50*100,0)</f>
    </oc>
    <nc r="I50"/>
  </rcc>
  <rcc rId="10469" sId="5" numFmtId="4">
    <oc r="J50">
      <v>0</v>
    </oc>
    <nc r="J50"/>
  </rcc>
  <rcc rId="10470" sId="5" numFmtId="4">
    <oc r="K50">
      <v>0</v>
    </oc>
    <nc r="K50"/>
  </rcc>
  <rcc rId="10471" sId="5" numFmtId="4">
    <oc r="L50">
      <v>0</v>
    </oc>
    <nc r="L50"/>
  </rcc>
  <rcc rId="10472" sId="5" numFmtId="4">
    <oc r="M50">
      <v>0</v>
    </oc>
    <nc r="M50"/>
  </rcc>
  <rcc rId="10473" sId="5" numFmtId="4">
    <oc r="N50">
      <v>0</v>
    </oc>
    <nc r="N50"/>
  </rcc>
  <rcc rId="10474" sId="5" numFmtId="4">
    <oc r="O50">
      <v>0</v>
    </oc>
    <nc r="O50"/>
  </rcc>
  <rcc rId="10475" sId="5" numFmtId="4">
    <oc r="P50">
      <v>0</v>
    </oc>
    <nc r="P50"/>
  </rcc>
  <rcc rId="10476" sId="5" numFmtId="4">
    <oc r="Q50">
      <v>0</v>
    </oc>
    <nc r="Q50"/>
  </rcc>
  <rcc rId="10477" sId="5" numFmtId="4">
    <oc r="R50">
      <v>0</v>
    </oc>
    <nc r="R50"/>
  </rcc>
  <rcc rId="10478" sId="5" numFmtId="4">
    <oc r="S50">
      <v>0</v>
    </oc>
    <nc r="S50"/>
  </rcc>
  <rcc rId="10479" sId="5" numFmtId="4">
    <oc r="T50">
      <v>0</v>
    </oc>
    <nc r="T50"/>
  </rcc>
  <rcc rId="10480" sId="5" numFmtId="4">
    <oc r="U50">
      <v>0</v>
    </oc>
    <nc r="U50"/>
  </rcc>
  <rcc rId="10481" sId="5" numFmtId="4">
    <oc r="V50">
      <v>0</v>
    </oc>
    <nc r="V50"/>
  </rcc>
  <rcc rId="10482" sId="5" numFmtId="4">
    <oc r="W50">
      <v>0</v>
    </oc>
    <nc r="W50"/>
  </rcc>
  <rcc rId="10483" sId="5" numFmtId="4">
    <oc r="X50">
      <v>0</v>
    </oc>
    <nc r="X50"/>
  </rcc>
  <rcc rId="10484" sId="5" numFmtId="4">
    <oc r="Y50">
      <v>0</v>
    </oc>
    <nc r="Y50"/>
  </rcc>
  <rcc rId="10485" sId="5" numFmtId="4">
    <oc r="Z50">
      <v>0</v>
    </oc>
    <nc r="Z50"/>
  </rcc>
  <rcc rId="10486" sId="5" numFmtId="4">
    <oc r="AA50">
      <v>0</v>
    </oc>
    <nc r="AA50"/>
  </rcc>
  <rcc rId="10487" sId="5" numFmtId="4">
    <oc r="AB50">
      <v>0</v>
    </oc>
    <nc r="AB50"/>
  </rcc>
  <rcc rId="10488" sId="5" numFmtId="4">
    <oc r="AC50">
      <v>0</v>
    </oc>
    <nc r="AC50"/>
  </rcc>
  <rcc rId="10489" sId="5" numFmtId="4">
    <oc r="AD50">
      <v>0</v>
    </oc>
    <nc r="AD50"/>
  </rcc>
  <rcc rId="10490" sId="5" numFmtId="4">
    <oc r="AE50">
      <v>0</v>
    </oc>
    <nc r="AE50"/>
  </rcc>
  <rcc rId="10491" sId="5" numFmtId="4">
    <oc r="AF50">
      <v>0</v>
    </oc>
    <nc r="AF50"/>
  </rcc>
  <rcc rId="10492" sId="5" numFmtId="4">
    <oc r="AG50">
      <v>0</v>
    </oc>
    <nc r="AG50"/>
  </rcc>
  <rcc rId="10493" sId="5">
    <oc r="C51" t="inlineStr">
      <is>
        <t>бюджет автономного округа</t>
      </is>
    </oc>
    <nc r="C51"/>
  </rcc>
  <rcc rId="10494" sId="5">
    <oc r="D51">
      <f>SUM(J51,L51,N51,P51,R51,T51,V51,X51,Z51,AB51,AD51,AF51)</f>
    </oc>
    <nc r="D51"/>
  </rcc>
  <rcc rId="10495" sId="5">
    <oc r="E51">
      <f>J51</f>
    </oc>
    <nc r="E51"/>
  </rcc>
  <rcc rId="10496" sId="5">
    <oc r="F51">
      <f>G51</f>
    </oc>
    <nc r="F51"/>
  </rcc>
  <rcc rId="10497" sId="5">
    <oc r="G51">
      <f>SUM(K51,M51,O51,Q51,S51,U51,W51,Y51,AA51,AC51,AE51,AG51)</f>
    </oc>
    <nc r="G51"/>
  </rcc>
  <rcc rId="10498" sId="5">
    <oc r="H51">
      <f>IFERROR(G51/D51*100,0)</f>
    </oc>
    <nc r="H51"/>
  </rcc>
  <rcc rId="10499" sId="5">
    <oc r="I51">
      <f>IFERROR(G51/E51*100,0)</f>
    </oc>
    <nc r="I51"/>
  </rcc>
  <rcc rId="10500" sId="5" numFmtId="4">
    <oc r="J51">
      <v>0</v>
    </oc>
    <nc r="J51"/>
  </rcc>
  <rcc rId="10501" sId="5" numFmtId="4">
    <oc r="K51">
      <v>0</v>
    </oc>
    <nc r="K51"/>
  </rcc>
  <rcc rId="10502" sId="5" numFmtId="4">
    <oc r="L51">
      <v>0</v>
    </oc>
    <nc r="L51"/>
  </rcc>
  <rcc rId="10503" sId="5" numFmtId="4">
    <oc r="M51">
      <v>0</v>
    </oc>
    <nc r="M51"/>
  </rcc>
  <rcc rId="10504" sId="5" numFmtId="4">
    <oc r="N51">
      <v>0</v>
    </oc>
    <nc r="N51"/>
  </rcc>
  <rcc rId="10505" sId="5" numFmtId="4">
    <oc r="O51">
      <v>0</v>
    </oc>
    <nc r="O51"/>
  </rcc>
  <rcc rId="10506" sId="5" numFmtId="4">
    <oc r="P51">
      <v>0</v>
    </oc>
    <nc r="P51"/>
  </rcc>
  <rcc rId="10507" sId="5" numFmtId="4">
    <oc r="Q51">
      <v>0</v>
    </oc>
    <nc r="Q51"/>
  </rcc>
  <rcc rId="10508" sId="5" numFmtId="4">
    <oc r="R51">
      <v>0</v>
    </oc>
    <nc r="R51"/>
  </rcc>
  <rcc rId="10509" sId="5" numFmtId="4">
    <oc r="S51">
      <v>0</v>
    </oc>
    <nc r="S51"/>
  </rcc>
  <rcc rId="10510" sId="5" numFmtId="4">
    <oc r="T51">
      <v>0</v>
    </oc>
    <nc r="T51"/>
  </rcc>
  <rcc rId="10511" sId="5" numFmtId="4">
    <oc r="U51">
      <v>0</v>
    </oc>
    <nc r="U51"/>
  </rcc>
  <rcc rId="10512" sId="5" numFmtId="4">
    <oc r="V51">
      <v>0</v>
    </oc>
    <nc r="V51"/>
  </rcc>
  <rcc rId="10513" sId="5" numFmtId="4">
    <oc r="W51">
      <v>0</v>
    </oc>
    <nc r="W51"/>
  </rcc>
  <rcc rId="10514" sId="5" numFmtId="4">
    <oc r="X51">
      <v>0</v>
    </oc>
    <nc r="X51"/>
  </rcc>
  <rcc rId="10515" sId="5" numFmtId="4">
    <oc r="Y51">
      <v>0</v>
    </oc>
    <nc r="Y51"/>
  </rcc>
  <rcc rId="10516" sId="5" numFmtId="4">
    <oc r="Z51">
      <v>0</v>
    </oc>
    <nc r="Z51"/>
  </rcc>
  <rcc rId="10517" sId="5" numFmtId="4">
    <oc r="AA51">
      <v>0</v>
    </oc>
    <nc r="AA51"/>
  </rcc>
  <rcc rId="10518" sId="5" numFmtId="4">
    <oc r="AB51">
      <v>0</v>
    </oc>
    <nc r="AB51"/>
  </rcc>
  <rcc rId="10519" sId="5" numFmtId="4">
    <oc r="AC51">
      <v>0</v>
    </oc>
    <nc r="AC51"/>
  </rcc>
  <rcc rId="10520" sId="5" numFmtId="4">
    <oc r="AD51">
      <v>0</v>
    </oc>
    <nc r="AD51"/>
  </rcc>
  <rcc rId="10521" sId="5" numFmtId="4">
    <oc r="AE51">
      <v>0</v>
    </oc>
    <nc r="AE51"/>
  </rcc>
  <rcc rId="10522" sId="5" numFmtId="4">
    <oc r="AF51">
      <v>0</v>
    </oc>
    <nc r="AF51"/>
  </rcc>
  <rcc rId="10523" sId="5" numFmtId="4">
    <oc r="AG51">
      <v>0</v>
    </oc>
    <nc r="AG51"/>
  </rcc>
  <rcc rId="10524" sId="5">
    <oc r="C52" t="inlineStr">
      <is>
        <t>бюджет города Когалыма</t>
      </is>
    </oc>
    <nc r="C52"/>
  </rcc>
  <rcc rId="10525" sId="5">
    <oc r="D52">
      <f>SUM(J52,L52,N52,P52,R52,T52,V52,X52,Z52,AB52,AD52,AF52)</f>
    </oc>
    <nc r="D52"/>
  </rcc>
  <rcc rId="10526" sId="5">
    <oc r="E52">
      <f>J52</f>
    </oc>
    <nc r="E52"/>
  </rcc>
  <rcc rId="10527" sId="5">
    <oc r="F52">
      <f>G52</f>
    </oc>
    <nc r="F52"/>
  </rcc>
  <rcc rId="10528" sId="5">
    <oc r="G52">
      <f>SUM(K52,M52,O52,Q52,S52,U52,W52,Y52,AA52,AC52,AE52,AG52)</f>
    </oc>
    <nc r="G52"/>
  </rcc>
  <rcc rId="10529" sId="5">
    <oc r="H52">
      <f>IFERROR(G52/D52*100,0)</f>
    </oc>
    <nc r="H52"/>
  </rcc>
  <rcc rId="10530" sId="5">
    <oc r="I52">
      <f>IFERROR(G52/E52*100,0)</f>
    </oc>
    <nc r="I52"/>
  </rcc>
  <rcc rId="10531" sId="5" numFmtId="4">
    <oc r="J52">
      <v>0</v>
    </oc>
    <nc r="J52"/>
  </rcc>
  <rcc rId="10532" sId="5" numFmtId="4">
    <oc r="K52">
      <v>0</v>
    </oc>
    <nc r="K52"/>
  </rcc>
  <rcc rId="10533" sId="5" numFmtId="4">
    <oc r="L52">
      <v>0</v>
    </oc>
    <nc r="L52"/>
  </rcc>
  <rcc rId="10534" sId="5" numFmtId="4">
    <oc r="M52">
      <v>0</v>
    </oc>
    <nc r="M52"/>
  </rcc>
  <rcc rId="10535" sId="5" numFmtId="4">
    <oc r="N52">
      <v>0</v>
    </oc>
    <nc r="N52"/>
  </rcc>
  <rcc rId="10536" sId="5" numFmtId="4">
    <oc r="O52">
      <v>0</v>
    </oc>
    <nc r="O52"/>
  </rcc>
  <rcc rId="10537" sId="5" numFmtId="4">
    <oc r="P52">
      <v>0</v>
    </oc>
    <nc r="P52"/>
  </rcc>
  <rcc rId="10538" sId="5" numFmtId="4">
    <oc r="Q52">
      <v>0</v>
    </oc>
    <nc r="Q52"/>
  </rcc>
  <rcc rId="10539" sId="5" numFmtId="4">
    <oc r="R52">
      <v>343.12700000000001</v>
    </oc>
    <nc r="R52"/>
  </rcc>
  <rcc rId="10540" sId="5" numFmtId="4">
    <oc r="S52">
      <v>0</v>
    </oc>
    <nc r="S52"/>
  </rcc>
  <rcc rId="10541" sId="5" numFmtId="4">
    <oc r="T52">
      <v>484.99099999999999</v>
    </oc>
    <nc r="T52"/>
  </rcc>
  <rcc rId="10542" sId="5" numFmtId="4">
    <oc r="U52">
      <v>0</v>
    </oc>
    <nc r="U52"/>
  </rcc>
  <rcc rId="10543" sId="5" numFmtId="4">
    <oc r="V52">
      <v>484.99099999999999</v>
    </oc>
    <nc r="V52"/>
  </rcc>
  <rcc rId="10544" sId="5" numFmtId="4">
    <oc r="W52">
      <v>0</v>
    </oc>
    <nc r="W52"/>
  </rcc>
  <rcc rId="10545" sId="5" numFmtId="4">
    <oc r="X52">
      <v>484.99099999999999</v>
    </oc>
    <nc r="X52"/>
  </rcc>
  <rcc rId="10546" sId="5" numFmtId="4">
    <oc r="Y52">
      <v>0</v>
    </oc>
    <nc r="Y52"/>
  </rcc>
  <rcc rId="10547" sId="5" numFmtId="4">
    <oc r="Z52">
      <v>0</v>
    </oc>
    <nc r="Z52"/>
  </rcc>
  <rcc rId="10548" sId="5" numFmtId="4">
    <oc r="AA52">
      <v>0</v>
    </oc>
    <nc r="AA52"/>
  </rcc>
  <rcc rId="10549" sId="5" numFmtId="4">
    <oc r="AB52">
      <v>0</v>
    </oc>
    <nc r="AB52"/>
  </rcc>
  <rcc rId="10550" sId="5" numFmtId="4">
    <oc r="AC52">
      <v>0</v>
    </oc>
    <nc r="AC52"/>
  </rcc>
  <rcc rId="10551" sId="5" numFmtId="4">
    <oc r="AD52">
      <v>0</v>
    </oc>
    <nc r="AD52"/>
  </rcc>
  <rcc rId="10552" sId="5" numFmtId="4">
    <oc r="AE52">
      <v>0</v>
    </oc>
    <nc r="AE52"/>
  </rcc>
  <rcc rId="10553" sId="5" numFmtId="4">
    <oc r="AF52">
      <v>0</v>
    </oc>
    <nc r="AF52"/>
  </rcc>
  <rcc rId="10554" sId="5" numFmtId="4">
    <oc r="AG52">
      <v>0</v>
    </oc>
    <nc r="AG52"/>
  </rcc>
  <rcc rId="10555" sId="5">
    <oc r="C53" t="inlineStr">
      <is>
        <t>внебюджетные источники финансирования</t>
      </is>
    </oc>
    <nc r="C53"/>
  </rcc>
  <rcc rId="10556" sId="5">
    <oc r="D53">
      <f>SUM(J53,L53,N53,P53,R53,T53,V53,X53,Z53,AB53,AD53,AF53)</f>
    </oc>
    <nc r="D53"/>
  </rcc>
  <rcc rId="10557" sId="5">
    <oc r="E53">
      <f>J53</f>
    </oc>
    <nc r="E53"/>
  </rcc>
  <rcc rId="10558" sId="5">
    <oc r="F53">
      <f>G53</f>
    </oc>
    <nc r="F53"/>
  </rcc>
  <rcc rId="10559" sId="5">
    <oc r="G53">
      <f>SUM(K53,M53,O53,Q53,S53,U53,W53,Y53,AA53,AC53,AE53,AG53)</f>
    </oc>
    <nc r="G53"/>
  </rcc>
  <rcc rId="10560" sId="5">
    <oc r="H53">
      <f>IFERROR(G53/D53*100,0)</f>
    </oc>
    <nc r="H53"/>
  </rcc>
  <rcc rId="10561" sId="5">
    <oc r="I53">
      <f>IFERROR(G53/E53*100,0)</f>
    </oc>
    <nc r="I53"/>
  </rcc>
  <rcc rId="10562" sId="5" numFmtId="4">
    <oc r="J53">
      <v>0</v>
    </oc>
    <nc r="J53"/>
  </rcc>
  <rcc rId="10563" sId="5" numFmtId="4">
    <oc r="K53">
      <v>0</v>
    </oc>
    <nc r="K53"/>
  </rcc>
  <rcc rId="10564" sId="5" numFmtId="4">
    <oc r="L53">
      <v>0</v>
    </oc>
    <nc r="L53"/>
  </rcc>
  <rcc rId="10565" sId="5" numFmtId="4">
    <oc r="M53">
      <v>0</v>
    </oc>
    <nc r="M53"/>
  </rcc>
  <rcc rId="10566" sId="5" numFmtId="4">
    <oc r="N53">
      <v>0</v>
    </oc>
    <nc r="N53"/>
  </rcc>
  <rcc rId="10567" sId="5" numFmtId="4">
    <oc r="O53">
      <v>0</v>
    </oc>
    <nc r="O53"/>
  </rcc>
  <rcc rId="10568" sId="5" numFmtId="4">
    <oc r="P53">
      <v>0</v>
    </oc>
    <nc r="P53"/>
  </rcc>
  <rcc rId="10569" sId="5" numFmtId="4">
    <oc r="Q53">
      <v>0</v>
    </oc>
    <nc r="Q53"/>
  </rcc>
  <rcc rId="10570" sId="5" numFmtId="4">
    <oc r="R53">
      <v>0</v>
    </oc>
    <nc r="R53"/>
  </rcc>
  <rcc rId="10571" sId="5" numFmtId="4">
    <oc r="S53">
      <v>0</v>
    </oc>
    <nc r="S53"/>
  </rcc>
  <rcc rId="10572" sId="5" numFmtId="4">
    <oc r="T53">
      <v>0</v>
    </oc>
    <nc r="T53"/>
  </rcc>
  <rcc rId="10573" sId="5" numFmtId="4">
    <oc r="U53">
      <v>0</v>
    </oc>
    <nc r="U53"/>
  </rcc>
  <rcc rId="10574" sId="5" numFmtId="4">
    <oc r="V53">
      <v>0</v>
    </oc>
    <nc r="V53"/>
  </rcc>
  <rcc rId="10575" sId="5" numFmtId="4">
    <oc r="W53">
      <v>0</v>
    </oc>
    <nc r="W53"/>
  </rcc>
  <rcc rId="10576" sId="5" numFmtId="4">
    <oc r="X53">
      <v>0</v>
    </oc>
    <nc r="X53"/>
  </rcc>
  <rcc rId="10577" sId="5" numFmtId="4">
    <oc r="Y53">
      <v>0</v>
    </oc>
    <nc r="Y53"/>
  </rcc>
  <rcc rId="10578" sId="5" numFmtId="4">
    <oc r="Z53">
      <v>0</v>
    </oc>
    <nc r="Z53"/>
  </rcc>
  <rcc rId="10579" sId="5" numFmtId="4">
    <oc r="AA53">
      <v>0</v>
    </oc>
    <nc r="AA53"/>
  </rcc>
  <rcc rId="10580" sId="5" numFmtId="4">
    <oc r="AB53">
      <v>0</v>
    </oc>
    <nc r="AB53"/>
  </rcc>
  <rcc rId="10581" sId="5" numFmtId="4">
    <oc r="AC53">
      <v>0</v>
    </oc>
    <nc r="AC53"/>
  </rcc>
  <rcc rId="10582" sId="5" numFmtId="4">
    <oc r="AD53">
      <v>0</v>
    </oc>
    <nc r="AD53"/>
  </rcc>
  <rcc rId="10583" sId="5" numFmtId="4">
    <oc r="AE53">
      <v>0</v>
    </oc>
    <nc r="AE53"/>
  </rcc>
  <rcc rId="10584" sId="5" numFmtId="4">
    <oc r="AF53">
      <v>0</v>
    </oc>
    <nc r="AF53"/>
  </rcc>
  <rcc rId="10585" sId="5" numFmtId="4">
    <oc r="AG53">
      <v>0</v>
    </oc>
    <nc r="AG53"/>
  </rcc>
  <rcc rId="10586" sId="5">
    <oc r="A54" t="inlineStr">
      <is>
        <t>1.2.1.</t>
      </is>
    </oc>
    <nc r="A54"/>
  </rcc>
  <rcc rId="10587" sId="5">
    <oc r="B54" t="inlineStr">
      <is>
        <t>Мероприятие (результат) «Оказана поддержка некоммерческих организаций, реализующих проекты в сфере массовой физической культуры»</t>
      </is>
    </oc>
    <nc r="B54"/>
  </rcc>
  <rcc rId="10588" sId="5">
    <oc r="C54" t="inlineStr">
      <is>
        <t>Всего</t>
      </is>
    </oc>
    <nc r="C54"/>
  </rcc>
  <rcc rId="10589" sId="5">
    <oc r="D54">
      <f>D56+D57+D55+D58</f>
    </oc>
    <nc r="D54"/>
  </rcc>
  <rcc rId="10590" sId="5">
    <oc r="E54">
      <f>E56+E57+E55+E58</f>
    </oc>
    <nc r="E54"/>
  </rcc>
  <rcc rId="10591" sId="5">
    <oc r="F54">
      <f>F56+F57+F55+F58</f>
    </oc>
    <nc r="F54"/>
  </rcc>
  <rcc rId="10592" sId="5">
    <oc r="G54">
      <f>G56+G57+G55+G58</f>
    </oc>
    <nc r="G54"/>
  </rcc>
  <rcc rId="10593" sId="5">
    <oc r="H54">
      <f>IFERROR(G54/D54*100,0)</f>
    </oc>
    <nc r="H54"/>
  </rcc>
  <rcc rId="10594" sId="5">
    <oc r="I54">
      <f>IFERROR(G54/E54*100,0)</f>
    </oc>
    <nc r="I54"/>
  </rcc>
  <rcc rId="10595" sId="5">
    <oc r="J54">
      <f>J55+J56+J57+J58</f>
    </oc>
    <nc r="J54"/>
  </rcc>
  <rcc rId="10596" sId="5">
    <oc r="K54">
      <f>K55+K56+K57+K58</f>
    </oc>
    <nc r="K54"/>
  </rcc>
  <rcc rId="10597" sId="5">
    <oc r="L54">
      <f>L55+L56+L57+L58</f>
    </oc>
    <nc r="L54"/>
  </rcc>
  <rcc rId="10598" sId="5">
    <oc r="M54">
      <f>M55+M56+M57+M58</f>
    </oc>
    <nc r="M54"/>
  </rcc>
  <rcc rId="10599" sId="5">
    <oc r="N54">
      <f>N55+N56+N57+N58</f>
    </oc>
    <nc r="N54"/>
  </rcc>
  <rcc rId="10600" sId="5">
    <oc r="O54">
      <f>O55+O56+O57+O58</f>
    </oc>
    <nc r="O54"/>
  </rcc>
  <rcc rId="10601" sId="5">
    <oc r="P54">
      <f>P55+P56+P57+P58</f>
    </oc>
    <nc r="P54"/>
  </rcc>
  <rcc rId="10602" sId="5">
    <oc r="Q54">
      <f>Q55+Q56+Q57+Q58</f>
    </oc>
    <nc r="Q54"/>
  </rcc>
  <rcc rId="10603" sId="5">
    <oc r="R54">
      <f>R55+R56+R57+R58</f>
    </oc>
    <nc r="R54"/>
  </rcc>
  <rcc rId="10604" sId="5">
    <oc r="S54">
      <f>S55+S56+S57+S58</f>
    </oc>
    <nc r="S54"/>
  </rcc>
  <rcc rId="10605" sId="5">
    <oc r="T54">
      <f>T55+T56+T57+T58</f>
    </oc>
    <nc r="T54"/>
  </rcc>
  <rcc rId="10606" sId="5">
    <oc r="U54">
      <f>U55+U56+U57+U58</f>
    </oc>
    <nc r="U54"/>
  </rcc>
  <rcc rId="10607" sId="5">
    <oc r="V54">
      <f>V55+V56+V57+V58</f>
    </oc>
    <nc r="V54"/>
  </rcc>
  <rcc rId="10608" sId="5">
    <oc r="W54">
      <f>W55+W56+W57+W58</f>
    </oc>
    <nc r="W54"/>
  </rcc>
  <rcc rId="10609" sId="5">
    <oc r="X54">
      <f>X55+X56+X57+X58</f>
    </oc>
    <nc r="X54"/>
  </rcc>
  <rcc rId="10610" sId="5">
    <oc r="Y54">
      <f>Y55+Y56+Y57+Y58</f>
    </oc>
    <nc r="Y54"/>
  </rcc>
  <rcc rId="10611" sId="5">
    <oc r="Z54">
      <f>Z55+Z56+Z57+Z58</f>
    </oc>
    <nc r="Z54"/>
  </rcc>
  <rcc rId="10612" sId="5">
    <oc r="AA54">
      <f>AA55+AA56+AA57+AA58</f>
    </oc>
    <nc r="AA54"/>
  </rcc>
  <rcc rId="10613" sId="5">
    <oc r="AB54">
      <f>AB55+AB56+AB57+AB58</f>
    </oc>
    <nc r="AB54"/>
  </rcc>
  <rcc rId="10614" sId="5">
    <oc r="AC54">
      <f>AC55+AC56+AC57+AC58</f>
    </oc>
    <nc r="AC54"/>
  </rcc>
  <rcc rId="10615" sId="5">
    <oc r="AD54">
      <f>AD55+AD56+AD57+AD58</f>
    </oc>
    <nc r="AD54"/>
  </rcc>
  <rcc rId="10616" sId="5">
    <oc r="AE54">
      <f>AE55+AE56+AE57+AE58</f>
    </oc>
    <nc r="AE54"/>
  </rcc>
  <rcc rId="10617" sId="5">
    <oc r="AF54">
      <f>AF55+AF56+AF57+AF58</f>
    </oc>
    <nc r="AF54"/>
  </rcc>
  <rcc rId="10618" sId="5">
    <oc r="AG54">
      <f>AG55+AG56+AG57+AG58</f>
    </oc>
    <nc r="AG54"/>
  </rcc>
  <rcc rId="10619" sId="5">
    <oc r="C55" t="inlineStr">
      <is>
        <t>федеральный бюджет</t>
      </is>
    </oc>
    <nc r="C55"/>
  </rcc>
  <rcc rId="10620" sId="5">
    <oc r="D55">
      <f>SUM(J55,L55,N55,P55,R55,T55,V55,X55,Z55,AB55,AD55,AF55)</f>
    </oc>
    <nc r="D55"/>
  </rcc>
  <rcc rId="10621" sId="5">
    <oc r="E55">
      <f>J55</f>
    </oc>
    <nc r="E55"/>
  </rcc>
  <rcc rId="10622" sId="5">
    <oc r="F55">
      <f>G55</f>
    </oc>
    <nc r="F55"/>
  </rcc>
  <rcc rId="10623" sId="5">
    <oc r="G55">
      <f>SUM(K55,M55,O55,Q55,S55,U55,W55,Y55,AA55,AC55,AE55,AG55)</f>
    </oc>
    <nc r="G55"/>
  </rcc>
  <rcc rId="10624" sId="5">
    <oc r="H55">
      <f>IFERROR(G55/D55*100,0)</f>
    </oc>
    <nc r="H55"/>
  </rcc>
  <rcc rId="10625" sId="5">
    <oc r="I55">
      <f>IFERROR(G55/E55*100,0)</f>
    </oc>
    <nc r="I55"/>
  </rcc>
  <rcc rId="10626" sId="5" numFmtId="4">
    <oc r="J55">
      <v>0</v>
    </oc>
    <nc r="J55"/>
  </rcc>
  <rcc rId="10627" sId="5" numFmtId="4">
    <oc r="K55">
      <v>0</v>
    </oc>
    <nc r="K55"/>
  </rcc>
  <rcc rId="10628" sId="5" numFmtId="4">
    <oc r="L55">
      <v>0</v>
    </oc>
    <nc r="L55"/>
  </rcc>
  <rcc rId="10629" sId="5" numFmtId="4">
    <oc r="M55">
      <v>0</v>
    </oc>
    <nc r="M55"/>
  </rcc>
  <rcc rId="10630" sId="5" numFmtId="4">
    <oc r="N55">
      <v>0</v>
    </oc>
    <nc r="N55"/>
  </rcc>
  <rcc rId="10631" sId="5" numFmtId="4">
    <oc r="O55">
      <v>0</v>
    </oc>
    <nc r="O55"/>
  </rcc>
  <rcc rId="10632" sId="5" numFmtId="4">
    <oc r="P55">
      <v>0</v>
    </oc>
    <nc r="P55"/>
  </rcc>
  <rcc rId="10633" sId="5" numFmtId="4">
    <oc r="Q55">
      <v>0</v>
    </oc>
    <nc r="Q55"/>
  </rcc>
  <rcc rId="10634" sId="5" numFmtId="4">
    <oc r="R55">
      <v>0</v>
    </oc>
    <nc r="R55"/>
  </rcc>
  <rcc rId="10635" sId="5" numFmtId="4">
    <oc r="S55">
      <v>0</v>
    </oc>
    <nc r="S55"/>
  </rcc>
  <rcc rId="10636" sId="5" numFmtId="4">
    <oc r="T55">
      <v>0</v>
    </oc>
    <nc r="T55"/>
  </rcc>
  <rcc rId="10637" sId="5" numFmtId="4">
    <oc r="U55">
      <v>0</v>
    </oc>
    <nc r="U55"/>
  </rcc>
  <rcc rId="10638" sId="5" numFmtId="4">
    <oc r="V55">
      <v>0</v>
    </oc>
    <nc r="V55"/>
  </rcc>
  <rcc rId="10639" sId="5" numFmtId="4">
    <oc r="W55">
      <v>0</v>
    </oc>
    <nc r="W55"/>
  </rcc>
  <rcc rId="10640" sId="5" numFmtId="4">
    <oc r="X55">
      <v>0</v>
    </oc>
    <nc r="X55"/>
  </rcc>
  <rcc rId="10641" sId="5" numFmtId="4">
    <oc r="Y55">
      <v>0</v>
    </oc>
    <nc r="Y55"/>
  </rcc>
  <rcc rId="10642" sId="5" numFmtId="4">
    <oc r="Z55">
      <v>0</v>
    </oc>
    <nc r="Z55"/>
  </rcc>
  <rcc rId="10643" sId="5" numFmtId="4">
    <oc r="AA55">
      <v>0</v>
    </oc>
    <nc r="AA55"/>
  </rcc>
  <rcc rId="10644" sId="5" numFmtId="4">
    <oc r="AB55">
      <v>0</v>
    </oc>
    <nc r="AB55"/>
  </rcc>
  <rcc rId="10645" sId="5" numFmtId="4">
    <oc r="AC55">
      <v>0</v>
    </oc>
    <nc r="AC55"/>
  </rcc>
  <rcc rId="10646" sId="5" numFmtId="4">
    <oc r="AD55">
      <v>0</v>
    </oc>
    <nc r="AD55"/>
  </rcc>
  <rcc rId="10647" sId="5" numFmtId="4">
    <oc r="AE55">
      <v>0</v>
    </oc>
    <nc r="AE55"/>
  </rcc>
  <rcc rId="10648" sId="5" numFmtId="4">
    <oc r="AF55">
      <v>0</v>
    </oc>
    <nc r="AF55"/>
  </rcc>
  <rcc rId="10649" sId="5" numFmtId="4">
    <oc r="AG55">
      <v>0</v>
    </oc>
    <nc r="AG55"/>
  </rcc>
  <rcc rId="10650" sId="5">
    <oc r="C56" t="inlineStr">
      <is>
        <t>бюджет автономного округа</t>
      </is>
    </oc>
    <nc r="C56"/>
  </rcc>
  <rcc rId="10651" sId="5">
    <oc r="D56">
      <f>SUM(J56,L56,N56,P56,R56,T56,V56,X56,Z56,AB56,AD56,AF56)</f>
    </oc>
    <nc r="D56"/>
  </rcc>
  <rcc rId="10652" sId="5">
    <oc r="E56">
      <f>J56</f>
    </oc>
    <nc r="E56"/>
  </rcc>
  <rcc rId="10653" sId="5">
    <oc r="F56">
      <f>G56</f>
    </oc>
    <nc r="F56"/>
  </rcc>
  <rcc rId="10654" sId="5">
    <oc r="G56">
      <f>SUM(K56,M56,O56,Q56,S56,U56,W56,Y56,AA56,AC56,AE56,AG56)</f>
    </oc>
    <nc r="G56"/>
  </rcc>
  <rcc rId="10655" sId="5">
    <oc r="H56">
      <f>IFERROR(G56/D56*100,0)</f>
    </oc>
    <nc r="H56"/>
  </rcc>
  <rcc rId="10656" sId="5">
    <oc r="I56">
      <f>IFERROR(G56/E56*100,0)</f>
    </oc>
    <nc r="I56"/>
  </rcc>
  <rcc rId="10657" sId="5" numFmtId="4">
    <oc r="J56">
      <v>0</v>
    </oc>
    <nc r="J56"/>
  </rcc>
  <rcc rId="10658" sId="5" numFmtId="4">
    <oc r="K56">
      <v>0</v>
    </oc>
    <nc r="K56"/>
  </rcc>
  <rcc rId="10659" sId="5" numFmtId="4">
    <oc r="L56">
      <v>0</v>
    </oc>
    <nc r="L56"/>
  </rcc>
  <rcc rId="10660" sId="5" numFmtId="4">
    <oc r="M56">
      <v>0</v>
    </oc>
    <nc r="M56"/>
  </rcc>
  <rcc rId="10661" sId="5" numFmtId="4">
    <oc r="N56">
      <v>0</v>
    </oc>
    <nc r="N56"/>
  </rcc>
  <rcc rId="10662" sId="5" numFmtId="4">
    <oc r="O56">
      <v>0</v>
    </oc>
    <nc r="O56"/>
  </rcc>
  <rcc rId="10663" sId="5" numFmtId="4">
    <oc r="P56">
      <v>0</v>
    </oc>
    <nc r="P56"/>
  </rcc>
  <rcc rId="10664" sId="5" numFmtId="4">
    <oc r="Q56">
      <v>0</v>
    </oc>
    <nc r="Q56"/>
  </rcc>
  <rcc rId="10665" sId="5" numFmtId="4">
    <oc r="R56">
      <v>0</v>
    </oc>
    <nc r="R56"/>
  </rcc>
  <rcc rId="10666" sId="5" numFmtId="4">
    <oc r="S56">
      <v>0</v>
    </oc>
    <nc r="S56"/>
  </rcc>
  <rcc rId="10667" sId="5" numFmtId="4">
    <oc r="T56">
      <v>0</v>
    </oc>
    <nc r="T56"/>
  </rcc>
  <rcc rId="10668" sId="5" numFmtId="4">
    <oc r="U56">
      <v>0</v>
    </oc>
    <nc r="U56"/>
  </rcc>
  <rcc rId="10669" sId="5" numFmtId="4">
    <oc r="V56">
      <v>0</v>
    </oc>
    <nc r="V56"/>
  </rcc>
  <rcc rId="10670" sId="5" numFmtId="4">
    <oc r="W56">
      <v>0</v>
    </oc>
    <nc r="W56"/>
  </rcc>
  <rcc rId="10671" sId="5" numFmtId="4">
    <oc r="X56">
      <v>0</v>
    </oc>
    <nc r="X56"/>
  </rcc>
  <rcc rId="10672" sId="5" numFmtId="4">
    <oc r="Y56">
      <v>0</v>
    </oc>
    <nc r="Y56"/>
  </rcc>
  <rcc rId="10673" sId="5" numFmtId="4">
    <oc r="Z56">
      <v>0</v>
    </oc>
    <nc r="Z56"/>
  </rcc>
  <rcc rId="10674" sId="5" numFmtId="4">
    <oc r="AA56">
      <v>0</v>
    </oc>
    <nc r="AA56"/>
  </rcc>
  <rcc rId="10675" sId="5" numFmtId="4">
    <oc r="AB56">
      <v>0</v>
    </oc>
    <nc r="AB56"/>
  </rcc>
  <rcc rId="10676" sId="5" numFmtId="4">
    <oc r="AC56">
      <v>0</v>
    </oc>
    <nc r="AC56"/>
  </rcc>
  <rcc rId="10677" sId="5" numFmtId="4">
    <oc r="AD56">
      <v>0</v>
    </oc>
    <nc r="AD56"/>
  </rcc>
  <rcc rId="10678" sId="5" numFmtId="4">
    <oc r="AE56">
      <v>0</v>
    </oc>
    <nc r="AE56"/>
  </rcc>
  <rcc rId="10679" sId="5" numFmtId="4">
    <oc r="AF56">
      <v>0</v>
    </oc>
    <nc r="AF56"/>
  </rcc>
  <rcc rId="10680" sId="5" numFmtId="4">
    <oc r="AG56">
      <v>0</v>
    </oc>
    <nc r="AG56"/>
  </rcc>
  <rcc rId="10681" sId="5">
    <oc r="C57" t="inlineStr">
      <is>
        <t>бюджет города Когалыма</t>
      </is>
    </oc>
    <nc r="C57"/>
  </rcc>
  <rcc rId="10682" sId="5">
    <oc r="D57">
      <f>SUM(J57,L57,N57,P57,R57,T57,V57,X57,Z57,AB57,AD57,AF57)</f>
    </oc>
    <nc r="D57"/>
  </rcc>
  <rcc rId="10683" sId="5">
    <oc r="E57">
      <f>J57</f>
    </oc>
    <nc r="E57"/>
  </rcc>
  <rcc rId="10684" sId="5">
    <oc r="F57">
      <f>G57</f>
    </oc>
    <nc r="F57"/>
  </rcc>
  <rcc rId="10685" sId="5">
    <oc r="G57">
      <f>SUM(K57,M57,O57,Q57,S57,U57,W57,Y57,AA57,AC57,AE57,AG57)</f>
    </oc>
    <nc r="G57"/>
  </rcc>
  <rcc rId="10686" sId="5">
    <oc r="H57">
      <f>IFERROR(G57/D57*100,0)</f>
    </oc>
    <nc r="H57"/>
  </rcc>
  <rcc rId="10687" sId="5">
    <oc r="I57">
      <f>IFERROR(G57/E57*100,0)</f>
    </oc>
    <nc r="I57"/>
  </rcc>
  <rcc rId="10688" sId="5" numFmtId="4">
    <oc r="J57">
      <v>3491.4</v>
    </oc>
    <nc r="J57"/>
  </rcc>
  <rcc rId="10689" sId="5" numFmtId="4">
    <oc r="K57">
      <v>0</v>
    </oc>
    <nc r="K57"/>
  </rcc>
  <rcc rId="10690" sId="5" numFmtId="4">
    <oc r="L57">
      <v>0</v>
    </oc>
    <nc r="L57"/>
  </rcc>
  <rcc rId="10691" sId="5" numFmtId="4">
    <oc r="M57">
      <v>0</v>
    </oc>
    <nc r="M57"/>
  </rcc>
  <rcc rId="10692" sId="5" numFmtId="4">
    <oc r="N57">
      <v>0</v>
    </oc>
    <nc r="N57"/>
  </rcc>
  <rcc rId="10693" sId="5" numFmtId="4">
    <oc r="O57">
      <v>0</v>
    </oc>
    <nc r="O57"/>
  </rcc>
  <rcc rId="10694" sId="5" numFmtId="4">
    <oc r="P57">
      <v>0</v>
    </oc>
    <nc r="P57"/>
  </rcc>
  <rcc rId="10695" sId="5" numFmtId="4">
    <oc r="Q57">
      <v>0</v>
    </oc>
    <nc r="Q57"/>
  </rcc>
  <rcc rId="10696" sId="5" numFmtId="4">
    <oc r="R57">
      <v>0</v>
    </oc>
    <nc r="R57"/>
  </rcc>
  <rcc rId="10697" sId="5" numFmtId="4">
    <oc r="S57">
      <v>0</v>
    </oc>
    <nc r="S57"/>
  </rcc>
  <rcc rId="10698" sId="5" numFmtId="4">
    <oc r="T57">
      <v>0</v>
    </oc>
    <nc r="T57"/>
  </rcc>
  <rcc rId="10699" sId="5" numFmtId="4">
    <oc r="U57">
      <v>0</v>
    </oc>
    <nc r="U57"/>
  </rcc>
  <rcc rId="10700" sId="5" numFmtId="4">
    <oc r="V57">
      <v>0</v>
    </oc>
    <nc r="V57"/>
  </rcc>
  <rcc rId="10701" sId="5" numFmtId="4">
    <oc r="W57">
      <v>0</v>
    </oc>
    <nc r="W57"/>
  </rcc>
  <rcc rId="10702" sId="5" numFmtId="4">
    <oc r="X57">
      <v>0</v>
    </oc>
    <nc r="X57"/>
  </rcc>
  <rcc rId="10703" sId="5" numFmtId="4">
    <oc r="Y57">
      <v>0</v>
    </oc>
    <nc r="Y57"/>
  </rcc>
  <rcc rId="10704" sId="5" numFmtId="4">
    <oc r="Z57">
      <v>0</v>
    </oc>
    <nc r="Z57"/>
  </rcc>
  <rcc rId="10705" sId="5" numFmtId="4">
    <oc r="AA57">
      <v>0</v>
    </oc>
    <nc r="AA57"/>
  </rcc>
  <rcc rId="10706" sId="5" numFmtId="4">
    <oc r="AB57">
      <v>0</v>
    </oc>
    <nc r="AB57"/>
  </rcc>
  <rcc rId="10707" sId="5" numFmtId="4">
    <oc r="AC57">
      <v>0</v>
    </oc>
    <nc r="AC57"/>
  </rcc>
  <rcc rId="10708" sId="5" numFmtId="4">
    <oc r="AD57">
      <v>0</v>
    </oc>
    <nc r="AD57"/>
  </rcc>
  <rcc rId="10709" sId="5" numFmtId="4">
    <oc r="AE57">
      <v>0</v>
    </oc>
    <nc r="AE57"/>
  </rcc>
  <rcc rId="10710" sId="5" numFmtId="4">
    <oc r="AF57">
      <v>0</v>
    </oc>
    <nc r="AF57"/>
  </rcc>
  <rcc rId="10711" sId="5" numFmtId="4">
    <oc r="AG57">
      <v>0</v>
    </oc>
    <nc r="AG57"/>
  </rcc>
  <rcc rId="10712" sId="5">
    <oc r="C58" t="inlineStr">
      <is>
        <t>внебюджетные источники финансирования</t>
      </is>
    </oc>
    <nc r="C58"/>
  </rcc>
  <rcc rId="10713" sId="5">
    <oc r="D58">
      <f>SUM(J58,L58,N58,P58,R58,T58,V58,X58,Z58,AB58,AD58,AF58)</f>
    </oc>
    <nc r="D58"/>
  </rcc>
  <rcc rId="10714" sId="5">
    <oc r="E58">
      <f>J58</f>
    </oc>
    <nc r="E58"/>
  </rcc>
  <rcc rId="10715" sId="5">
    <oc r="F58">
      <f>G58</f>
    </oc>
    <nc r="F58"/>
  </rcc>
  <rcc rId="10716" sId="5">
    <oc r="G58">
      <f>SUM(K58,M58,O58,Q58,S58,U58,W58,Y58,AA58,AC58,AE58,AG58)</f>
    </oc>
    <nc r="G58"/>
  </rcc>
  <rcc rId="10717" sId="5">
    <oc r="H58">
      <f>IFERROR(G58/D58*100,0)</f>
    </oc>
    <nc r="H58"/>
  </rcc>
  <rcc rId="10718" sId="5">
    <oc r="I58">
      <f>IFERROR(G58/E58*100,0)</f>
    </oc>
    <nc r="I58"/>
  </rcc>
  <rcc rId="10719" sId="5" numFmtId="4">
    <oc r="J58">
      <v>0</v>
    </oc>
    <nc r="J58"/>
  </rcc>
  <rcc rId="10720" sId="5" numFmtId="4">
    <oc r="K58">
      <v>0</v>
    </oc>
    <nc r="K58"/>
  </rcc>
  <rcc rId="10721" sId="5" numFmtId="4">
    <oc r="L58">
      <v>0</v>
    </oc>
    <nc r="L58"/>
  </rcc>
  <rcc rId="10722" sId="5" numFmtId="4">
    <oc r="M58">
      <v>0</v>
    </oc>
    <nc r="M58"/>
  </rcc>
  <rcc rId="10723" sId="5" numFmtId="4">
    <oc r="N58">
      <v>0</v>
    </oc>
    <nc r="N58"/>
  </rcc>
  <rcc rId="10724" sId="5" numFmtId="4">
    <oc r="O58">
      <v>0</v>
    </oc>
    <nc r="O58"/>
  </rcc>
  <rcc rId="10725" sId="5" numFmtId="4">
    <oc r="P58">
      <v>0</v>
    </oc>
    <nc r="P58"/>
  </rcc>
  <rcc rId="10726" sId="5" numFmtId="4">
    <oc r="Q58">
      <v>0</v>
    </oc>
    <nc r="Q58"/>
  </rcc>
  <rcc rId="10727" sId="5" numFmtId="4">
    <oc r="R58">
      <v>0</v>
    </oc>
    <nc r="R58"/>
  </rcc>
  <rcc rId="10728" sId="5" numFmtId="4">
    <oc r="S58">
      <v>0</v>
    </oc>
    <nc r="S58"/>
  </rcc>
  <rcc rId="10729" sId="5" numFmtId="4">
    <oc r="T58">
      <v>0</v>
    </oc>
    <nc r="T58"/>
  </rcc>
  <rcc rId="10730" sId="5" numFmtId="4">
    <oc r="U58">
      <v>0</v>
    </oc>
    <nc r="U58"/>
  </rcc>
  <rcc rId="10731" sId="5" numFmtId="4">
    <oc r="V58">
      <v>0</v>
    </oc>
    <nc r="V58"/>
  </rcc>
  <rcc rId="10732" sId="5" numFmtId="4">
    <oc r="W58">
      <v>0</v>
    </oc>
    <nc r="W58"/>
  </rcc>
  <rcc rId="10733" sId="5" numFmtId="4">
    <oc r="X58">
      <v>0</v>
    </oc>
    <nc r="X58"/>
  </rcc>
  <rcc rId="10734" sId="5" numFmtId="4">
    <oc r="Y58">
      <v>0</v>
    </oc>
    <nc r="Y58"/>
  </rcc>
  <rcc rId="10735" sId="5" numFmtId="4">
    <oc r="Z58">
      <v>0</v>
    </oc>
    <nc r="Z58"/>
  </rcc>
  <rcc rId="10736" sId="5" numFmtId="4">
    <oc r="AA58">
      <v>0</v>
    </oc>
    <nc r="AA58"/>
  </rcc>
  <rcc rId="10737" sId="5" numFmtId="4">
    <oc r="AB58">
      <v>0</v>
    </oc>
    <nc r="AB58"/>
  </rcc>
  <rcc rId="10738" sId="5" numFmtId="4">
    <oc r="AC58">
      <v>0</v>
    </oc>
    <nc r="AC58"/>
  </rcc>
  <rcc rId="10739" sId="5" numFmtId="4">
    <oc r="AD58">
      <v>0</v>
    </oc>
    <nc r="AD58"/>
  </rcc>
  <rcc rId="10740" sId="5" numFmtId="4">
    <oc r="AE58">
      <v>0</v>
    </oc>
    <nc r="AE58"/>
  </rcc>
  <rcc rId="10741" sId="5" numFmtId="4">
    <oc r="AF58">
      <v>0</v>
    </oc>
    <nc r="AF58"/>
  </rcc>
  <rcc rId="10742" sId="5" numFmtId="4">
    <oc r="AG58">
      <v>0</v>
    </oc>
    <nc r="AG58"/>
  </rcc>
  <rcc rId="10743" sId="5">
    <oc r="A59" t="inlineStr">
      <is>
        <t>2.</t>
      </is>
    </oc>
    <nc r="A59"/>
  </rcc>
  <rcc rId="10744" sId="5">
    <oc r="B59" t="inlineStr">
      <is>
        <t>Направление «Развитие спорта высших достижений и системы подготовки спортивного резерва»</t>
      </is>
    </oc>
    <nc r="B59"/>
  </rcc>
  <rcc rId="10745" sId="5">
    <oc r="A60" t="inlineStr">
      <is>
        <t>2.1.</t>
      </is>
    </oc>
    <nc r="A60"/>
  </rcc>
  <rcc rId="10746" sId="5">
    <oc r="B60" t="inlineStr">
      <is>
        <t>Комплекс процессных мероприятий «Развитие спорта высших достижений и системы подготовки спортивного резерва»</t>
      </is>
    </oc>
    <nc r="B60"/>
  </rcc>
  <rcc rId="10747" sId="5">
    <oc r="C60" t="inlineStr">
      <is>
        <t>Всего</t>
      </is>
    </oc>
    <nc r="C60"/>
  </rcc>
  <rcc rId="10748" sId="5">
    <oc r="D60">
      <f>D61+D62+D63+D64</f>
    </oc>
    <nc r="D60"/>
  </rcc>
  <rcc rId="10749" sId="5">
    <oc r="E60">
      <f>E61+E62+E63+E64</f>
    </oc>
    <nc r="E60"/>
  </rcc>
  <rcc rId="10750" sId="5">
    <oc r="F60">
      <f>F61+F62+F63+F64</f>
    </oc>
    <nc r="F60"/>
  </rcc>
  <rcc rId="10751" sId="5">
    <oc r="G60">
      <f>G61+G62+G63+G64</f>
    </oc>
    <nc r="G60"/>
  </rcc>
  <rcc rId="10752" sId="5">
    <oc r="H60">
      <f>IFERROR(G60/D60*100,0)</f>
    </oc>
    <nc r="H60"/>
  </rcc>
  <rcc rId="10753" sId="5">
    <oc r="I60">
      <f>IFERROR(G60/E60*100,0)</f>
    </oc>
    <nc r="I60"/>
  </rcc>
  <rcc rId="10754" sId="5">
    <oc r="J60">
      <f>J61+J62+J63+J64</f>
    </oc>
    <nc r="J60"/>
  </rcc>
  <rcc rId="10755" sId="5">
    <oc r="K60">
      <f>K61+K62+K63+K64</f>
    </oc>
    <nc r="K60"/>
  </rcc>
  <rcc rId="10756" sId="5">
    <oc r="L60">
      <f>L61+L62+L63+L64</f>
    </oc>
    <nc r="L60"/>
  </rcc>
  <rcc rId="10757" sId="5">
    <oc r="M60">
      <f>M61+M62+M63+M64</f>
    </oc>
    <nc r="M60"/>
  </rcc>
  <rcc rId="10758" sId="5">
    <oc r="N60">
      <f>N61+N62+N63+N64</f>
    </oc>
    <nc r="N60"/>
  </rcc>
  <rcc rId="10759" sId="5">
    <oc r="O60">
      <f>O61+O62+O63+O64</f>
    </oc>
    <nc r="O60"/>
  </rcc>
  <rcc rId="10760" sId="5">
    <oc r="P60">
      <f>P61+P62+P63+P64</f>
    </oc>
    <nc r="P60"/>
  </rcc>
  <rcc rId="10761" sId="5">
    <oc r="Q60">
      <f>Q61+Q62+Q63+Q64</f>
    </oc>
    <nc r="Q60"/>
  </rcc>
  <rcc rId="10762" sId="5">
    <oc r="R60">
      <f>R61+R62+R63+R64</f>
    </oc>
    <nc r="R60"/>
  </rcc>
  <rcc rId="10763" sId="5">
    <oc r="S60">
      <f>S61+S62+S63+S64</f>
    </oc>
    <nc r="S60"/>
  </rcc>
  <rcc rId="10764" sId="5">
    <oc r="T60">
      <f>T61+T62+T63+T64</f>
    </oc>
    <nc r="T60"/>
  </rcc>
  <rcc rId="10765" sId="5">
    <oc r="U60">
      <f>U61+U62+U63+U64</f>
    </oc>
    <nc r="U60"/>
  </rcc>
  <rcc rId="10766" sId="5">
    <oc r="V60">
      <f>V61+V62+V63+V64</f>
    </oc>
    <nc r="V60"/>
  </rcc>
  <rcc rId="10767" sId="5">
    <oc r="W60">
      <f>W61+W62+W63+W64</f>
    </oc>
    <nc r="W60"/>
  </rcc>
  <rcc rId="10768" sId="5">
    <oc r="X60">
      <f>X61+X62+X63+X64</f>
    </oc>
    <nc r="X60"/>
  </rcc>
  <rcc rId="10769" sId="5">
    <oc r="Y60">
      <f>Y61+Y62+Y63+Y64</f>
    </oc>
    <nc r="Y60"/>
  </rcc>
  <rcc rId="10770" sId="5">
    <oc r="Z60">
      <f>Z61+Z62+Z63+Z64</f>
    </oc>
    <nc r="Z60"/>
  </rcc>
  <rcc rId="10771" sId="5">
    <oc r="AA60">
      <f>AA61+AA62+AA63+AA64</f>
    </oc>
    <nc r="AA60"/>
  </rcc>
  <rcc rId="10772" sId="5">
    <oc r="AB60">
      <f>AB61+AB62+AB63+AB64</f>
    </oc>
    <nc r="AB60"/>
  </rcc>
  <rcc rId="10773" sId="5">
    <oc r="AC60">
      <f>AC61+AC62+AC63+AC64</f>
    </oc>
    <nc r="AC60"/>
  </rcc>
  <rcc rId="10774" sId="5">
    <oc r="AD60">
      <f>AD61+AD62+AD63+AD64</f>
    </oc>
    <nc r="AD60"/>
  </rcc>
  <rcc rId="10775" sId="5">
    <oc r="AE60">
      <f>AE61+AE62+AE63+AE64</f>
    </oc>
    <nc r="AE60"/>
  </rcc>
  <rcc rId="10776" sId="5">
    <oc r="AF60">
      <f>AF61+AF62+AF63+AF64</f>
    </oc>
    <nc r="AF60"/>
  </rcc>
  <rcc rId="10777" sId="5">
    <oc r="AG60">
      <f>AG61+AG62+AG63+AG64</f>
    </oc>
    <nc r="AG60"/>
  </rcc>
  <rcc rId="10778" sId="5">
    <oc r="C61" t="inlineStr">
      <is>
        <t>федеральный бюджет</t>
      </is>
    </oc>
    <nc r="C61"/>
  </rcc>
  <rcc rId="10779" sId="5">
    <oc r="D61">
      <f>SUM(J61,L61,N61,P61,R61,T61,V61,X61,Z61,AB61,AD61,AF61)</f>
    </oc>
    <nc r="D61"/>
  </rcc>
  <rcc rId="10780" sId="5">
    <oc r="E61">
      <f>J61</f>
    </oc>
    <nc r="E61"/>
  </rcc>
  <rcc rId="10781" sId="5">
    <oc r="F61">
      <f>G61</f>
    </oc>
    <nc r="F61"/>
  </rcc>
  <rcc rId="10782" sId="5">
    <oc r="G61">
      <f>SUM(K61,M61,O61,Q61,S61,U61,W61,Y61,AA61,AC61,AE61,AG61)</f>
    </oc>
    <nc r="G61"/>
  </rcc>
  <rcc rId="10783" sId="5">
    <oc r="H61">
      <f>IFERROR(G61/D61*100,0)</f>
    </oc>
    <nc r="H61"/>
  </rcc>
  <rcc rId="10784" sId="5">
    <oc r="I61">
      <f>IFERROR(G61/E61*100,0)</f>
    </oc>
    <nc r="I61"/>
  </rcc>
  <rcc rId="10785" sId="5">
    <oc r="J61">
      <f>J66+J71</f>
    </oc>
    <nc r="J61"/>
  </rcc>
  <rcc rId="10786" sId="5">
    <oc r="K61">
      <f>K66+K71</f>
    </oc>
    <nc r="K61"/>
  </rcc>
  <rcc rId="10787" sId="5">
    <oc r="L61">
      <f>L66+L71</f>
    </oc>
    <nc r="L61"/>
  </rcc>
  <rcc rId="10788" sId="5">
    <oc r="M61">
      <f>M66+M71</f>
    </oc>
    <nc r="M61"/>
  </rcc>
  <rcc rId="10789" sId="5">
    <oc r="N61">
      <f>N66+N71</f>
    </oc>
    <nc r="N61"/>
  </rcc>
  <rcc rId="10790" sId="5">
    <oc r="O61">
      <f>O66+O71</f>
    </oc>
    <nc r="O61"/>
  </rcc>
  <rcc rId="10791" sId="5">
    <oc r="P61">
      <f>P66+P71</f>
    </oc>
    <nc r="P61"/>
  </rcc>
  <rcc rId="10792" sId="5">
    <oc r="Q61">
      <f>Q66+Q71</f>
    </oc>
    <nc r="Q61"/>
  </rcc>
  <rcc rId="10793" sId="5">
    <oc r="R61">
      <f>R66+R71</f>
    </oc>
    <nc r="R61"/>
  </rcc>
  <rcc rId="10794" sId="5">
    <oc r="S61">
      <f>S66+S71</f>
    </oc>
    <nc r="S61"/>
  </rcc>
  <rcc rId="10795" sId="5">
    <oc r="T61">
      <f>T66+T71</f>
    </oc>
    <nc r="T61"/>
  </rcc>
  <rcc rId="10796" sId="5">
    <oc r="U61">
      <f>U66+U71</f>
    </oc>
    <nc r="U61"/>
  </rcc>
  <rcc rId="10797" sId="5">
    <oc r="V61">
      <f>V66+V71</f>
    </oc>
    <nc r="V61"/>
  </rcc>
  <rcc rId="10798" sId="5">
    <oc r="W61">
      <f>W66+W71</f>
    </oc>
    <nc r="W61"/>
  </rcc>
  <rcc rId="10799" sId="5">
    <oc r="X61">
      <f>X66+X71</f>
    </oc>
    <nc r="X61"/>
  </rcc>
  <rcc rId="10800" sId="5">
    <oc r="Y61">
      <f>Y66+Y71</f>
    </oc>
    <nc r="Y61"/>
  </rcc>
  <rcc rId="10801" sId="5">
    <oc r="Z61">
      <f>Z66+Z71</f>
    </oc>
    <nc r="Z61"/>
  </rcc>
  <rcc rId="10802" sId="5">
    <oc r="AA61">
      <f>AA66+AA71</f>
    </oc>
    <nc r="AA61"/>
  </rcc>
  <rcc rId="10803" sId="5">
    <oc r="AB61">
      <f>AB66+AB71</f>
    </oc>
    <nc r="AB61"/>
  </rcc>
  <rcc rId="10804" sId="5">
    <oc r="AC61">
      <f>AC66+AC71</f>
    </oc>
    <nc r="AC61"/>
  </rcc>
  <rcc rId="10805" sId="5">
    <oc r="AD61">
      <f>AD66+AD71</f>
    </oc>
    <nc r="AD61"/>
  </rcc>
  <rcc rId="10806" sId="5">
    <oc r="AE61">
      <f>AE66+AE71</f>
    </oc>
    <nc r="AE61"/>
  </rcc>
  <rcc rId="10807" sId="5">
    <oc r="AF61">
      <f>AF66+AF71</f>
    </oc>
    <nc r="AF61"/>
  </rcc>
  <rcc rId="10808" sId="5">
    <oc r="AG61">
      <f>AG66+AG71</f>
    </oc>
    <nc r="AG61"/>
  </rcc>
  <rcc rId="10809" sId="5">
    <oc r="C62" t="inlineStr">
      <is>
        <t>бюджет автономного округа</t>
      </is>
    </oc>
    <nc r="C62"/>
  </rcc>
  <rcc rId="10810" sId="5">
    <oc r="D62">
      <f>SUM(J62,L62,N62,P62,R62,T62,V62,X62,Z62,AB62,AD62,AF62)</f>
    </oc>
    <nc r="D62"/>
  </rcc>
  <rcc rId="10811" sId="5">
    <oc r="E62">
      <f>J62</f>
    </oc>
    <nc r="E62"/>
  </rcc>
  <rcc rId="10812" sId="5">
    <oc r="F62">
      <f>G62</f>
    </oc>
    <nc r="F62"/>
  </rcc>
  <rcc rId="10813" sId="5">
    <oc r="G62">
      <f>SUM(K62,M62,O62,Q62,S62,U62,W62,Y62,AA62,AC62,AE62,AG62)</f>
    </oc>
    <nc r="G62"/>
  </rcc>
  <rcc rId="10814" sId="5">
    <oc r="H62">
      <f>IFERROR(G62/D62*100,0)</f>
    </oc>
    <nc r="H62"/>
  </rcc>
  <rcc rId="10815" sId="5">
    <oc r="I62">
      <f>IFERROR(G62/E62*100,0)</f>
    </oc>
    <nc r="I62"/>
  </rcc>
  <rcc rId="10816" sId="5">
    <oc r="J62">
      <f>J67+J72</f>
    </oc>
    <nc r="J62"/>
  </rcc>
  <rcc rId="10817" sId="5">
    <oc r="K62">
      <f>K67+K72</f>
    </oc>
    <nc r="K62"/>
  </rcc>
  <rcc rId="10818" sId="5">
    <oc r="L62">
      <f>L67+L72</f>
    </oc>
    <nc r="L62"/>
  </rcc>
  <rcc rId="10819" sId="5">
    <oc r="M62">
      <f>M67+M72</f>
    </oc>
    <nc r="M62"/>
  </rcc>
  <rcc rId="10820" sId="5">
    <oc r="N62">
      <f>N67+N72</f>
    </oc>
    <nc r="N62"/>
  </rcc>
  <rcc rId="10821" sId="5">
    <oc r="O62">
      <f>O67+O72</f>
    </oc>
    <nc r="O62"/>
  </rcc>
  <rcc rId="10822" sId="5">
    <oc r="P62">
      <f>P67+P72</f>
    </oc>
    <nc r="P62"/>
  </rcc>
  <rcc rId="10823" sId="5">
    <oc r="Q62">
      <f>Q67+Q72</f>
    </oc>
    <nc r="Q62"/>
  </rcc>
  <rcc rId="10824" sId="5">
    <oc r="R62">
      <f>R67+R72</f>
    </oc>
    <nc r="R62"/>
  </rcc>
  <rcc rId="10825" sId="5">
    <oc r="S62">
      <f>S67+S72</f>
    </oc>
    <nc r="S62"/>
  </rcc>
  <rcc rId="10826" sId="5">
    <oc r="T62">
      <f>T67+T72</f>
    </oc>
    <nc r="T62"/>
  </rcc>
  <rcc rId="10827" sId="5">
    <oc r="U62">
      <f>U67+U72</f>
    </oc>
    <nc r="U62"/>
  </rcc>
  <rcc rId="10828" sId="5">
    <oc r="V62">
      <f>V67+V72</f>
    </oc>
    <nc r="V62"/>
  </rcc>
  <rcc rId="10829" sId="5">
    <oc r="W62">
      <f>W67+W72</f>
    </oc>
    <nc r="W62"/>
  </rcc>
  <rcc rId="10830" sId="5">
    <oc r="X62">
      <f>X67+X72</f>
    </oc>
    <nc r="X62"/>
  </rcc>
  <rcc rId="10831" sId="5">
    <oc r="Y62">
      <f>Y67+Y72</f>
    </oc>
    <nc r="Y62"/>
  </rcc>
  <rcc rId="10832" sId="5">
    <oc r="Z62">
      <f>Z67+Z72</f>
    </oc>
    <nc r="Z62"/>
  </rcc>
  <rcc rId="10833" sId="5">
    <oc r="AA62">
      <f>AA67+AA72</f>
    </oc>
    <nc r="AA62"/>
  </rcc>
  <rcc rId="10834" sId="5">
    <oc r="AB62">
      <f>AB67+AB72</f>
    </oc>
    <nc r="AB62"/>
  </rcc>
  <rcc rId="10835" sId="5">
    <oc r="AC62">
      <f>AC67+AC72</f>
    </oc>
    <nc r="AC62"/>
  </rcc>
  <rcc rId="10836" sId="5">
    <oc r="AD62">
      <f>AD67+AD72</f>
    </oc>
    <nc r="AD62"/>
  </rcc>
  <rcc rId="10837" sId="5">
    <oc r="AE62">
      <f>AE67+AE72</f>
    </oc>
    <nc r="AE62"/>
  </rcc>
  <rcc rId="10838" sId="5">
    <oc r="AF62">
      <f>AF67+AF72</f>
    </oc>
    <nc r="AF62"/>
  </rcc>
  <rcc rId="10839" sId="5">
    <oc r="AG62">
      <f>AG67+AG72</f>
    </oc>
    <nc r="AG62"/>
  </rcc>
  <rcc rId="10840" sId="5">
    <oc r="C63" t="inlineStr">
      <is>
        <t>бюджет города Когалыма</t>
      </is>
    </oc>
    <nc r="C63"/>
  </rcc>
  <rcc rId="10841" sId="5">
    <oc r="D63">
      <f>SUM(J63,L63,N63,P63,R63,T63,V63,X63,Z63,AB63,AD63,AF63)</f>
    </oc>
    <nc r="D63"/>
  </rcc>
  <rcc rId="10842" sId="5">
    <oc r="E63">
      <f>J63</f>
    </oc>
    <nc r="E63"/>
  </rcc>
  <rcc rId="10843" sId="5">
    <oc r="F63">
      <f>G63</f>
    </oc>
    <nc r="F63"/>
  </rcc>
  <rcc rId="10844" sId="5">
    <oc r="G63">
      <f>SUM(K63,M63,O63,Q63,S63,U63,W63,Y63,AA63,AC63,AE63,AG63)</f>
    </oc>
    <nc r="G63"/>
  </rcc>
  <rcc rId="10845" sId="5">
    <oc r="H63">
      <f>IFERROR(G63/D63*100,0)</f>
    </oc>
    <nc r="H63"/>
  </rcc>
  <rcc rId="10846" sId="5">
    <oc r="I63">
      <f>IFERROR(G63/E63*100,0)</f>
    </oc>
    <nc r="I63"/>
  </rcc>
  <rcc rId="10847" sId="5">
    <oc r="J63">
      <f>J68+J73</f>
    </oc>
    <nc r="J63"/>
  </rcc>
  <rcc rId="10848" sId="5">
    <oc r="K63">
      <f>K68+K73</f>
    </oc>
    <nc r="K63"/>
  </rcc>
  <rcc rId="10849" sId="5">
    <oc r="L63">
      <f>L68+L73</f>
    </oc>
    <nc r="L63"/>
  </rcc>
  <rcc rId="10850" sId="5">
    <oc r="M63">
      <f>M68+M73</f>
    </oc>
    <nc r="M63"/>
  </rcc>
  <rcc rId="10851" sId="5">
    <oc r="N63">
      <f>N68+N73</f>
    </oc>
    <nc r="N63"/>
  </rcc>
  <rcc rId="10852" sId="5">
    <oc r="O63">
      <f>O68+O73</f>
    </oc>
    <nc r="O63"/>
  </rcc>
  <rcc rId="10853" sId="5">
    <oc r="P63">
      <f>P68+P73</f>
    </oc>
    <nc r="P63"/>
  </rcc>
  <rcc rId="10854" sId="5">
    <oc r="Q63">
      <f>Q68+Q73</f>
    </oc>
    <nc r="Q63"/>
  </rcc>
  <rcc rId="10855" sId="5">
    <oc r="R63">
      <f>R68+R73</f>
    </oc>
    <nc r="R63"/>
  </rcc>
  <rcc rId="10856" sId="5">
    <oc r="S63">
      <f>S68+S73</f>
    </oc>
    <nc r="S63"/>
  </rcc>
  <rcc rId="10857" sId="5">
    <oc r="T63">
      <f>T68+T73</f>
    </oc>
    <nc r="T63"/>
  </rcc>
  <rcc rId="10858" sId="5">
    <oc r="U63">
      <f>U68+U73</f>
    </oc>
    <nc r="U63"/>
  </rcc>
  <rcc rId="10859" sId="5">
    <oc r="V63">
      <f>V68+V73</f>
    </oc>
    <nc r="V63"/>
  </rcc>
  <rcc rId="10860" sId="5">
    <oc r="W63">
      <f>W68+W73</f>
    </oc>
    <nc r="W63"/>
  </rcc>
  <rcc rId="10861" sId="5">
    <oc r="X63">
      <f>X68+X73</f>
    </oc>
    <nc r="X63"/>
  </rcc>
  <rcc rId="10862" sId="5">
    <oc r="Y63">
      <f>Y68+Y73</f>
    </oc>
    <nc r="Y63"/>
  </rcc>
  <rcc rId="10863" sId="5">
    <oc r="Z63">
      <f>Z68+Z73</f>
    </oc>
    <nc r="Z63"/>
  </rcc>
  <rcc rId="10864" sId="5">
    <oc r="AA63">
      <f>AA68+AA73</f>
    </oc>
    <nc r="AA63"/>
  </rcc>
  <rcc rId="10865" sId="5">
    <oc r="AB63">
      <f>AB68+AB73</f>
    </oc>
    <nc r="AB63"/>
  </rcc>
  <rcc rId="10866" sId="5">
    <oc r="AC63">
      <f>AC68+AC73</f>
    </oc>
    <nc r="AC63"/>
  </rcc>
  <rcc rId="10867" sId="5">
    <oc r="AD63">
      <f>AD68+AD73</f>
    </oc>
    <nc r="AD63"/>
  </rcc>
  <rcc rId="10868" sId="5">
    <oc r="AE63">
      <f>AE68+AE73</f>
    </oc>
    <nc r="AE63"/>
  </rcc>
  <rcc rId="10869" sId="5">
    <oc r="AF63">
      <f>AF68+AF73</f>
    </oc>
    <nc r="AF63"/>
  </rcc>
  <rcc rId="10870" sId="5">
    <oc r="AG63">
      <f>AG68+AG73</f>
    </oc>
    <nc r="AG63"/>
  </rcc>
  <rcc rId="10871" sId="5">
    <oc r="C64" t="inlineStr">
      <is>
        <t>внебюджетные источники финансирования</t>
      </is>
    </oc>
    <nc r="C64"/>
  </rcc>
  <rcc rId="10872" sId="5">
    <oc r="D64">
      <f>SUM(J64,L64,N64,P64,R64,T64,V64,X64,Z64,AB64,AD64,AF64)</f>
    </oc>
    <nc r="D64"/>
  </rcc>
  <rcc rId="10873" sId="5">
    <oc r="E64">
      <f>J64</f>
    </oc>
    <nc r="E64"/>
  </rcc>
  <rcc rId="10874" sId="5">
    <oc r="F64">
      <f>G64</f>
    </oc>
    <nc r="F64"/>
  </rcc>
  <rcc rId="10875" sId="5">
    <oc r="G64">
      <f>SUM(K64,M64,O64,Q64,S64,U64,W64,Y64,AA64,AC64,AE64,AG64)</f>
    </oc>
    <nc r="G64"/>
  </rcc>
  <rcc rId="10876" sId="5">
    <oc r="H64">
      <f>IFERROR(G64/D64*100,0)</f>
    </oc>
    <nc r="H64"/>
  </rcc>
  <rcc rId="10877" sId="5">
    <oc r="I64">
      <f>IFERROR(G64/E64*100,0)</f>
    </oc>
    <nc r="I64"/>
  </rcc>
  <rcc rId="10878" sId="5" numFmtId="4">
    <oc r="J64">
      <v>0</v>
    </oc>
    <nc r="J64"/>
  </rcc>
  <rcc rId="10879" sId="5" numFmtId="4">
    <oc r="K64">
      <v>0</v>
    </oc>
    <nc r="K64"/>
  </rcc>
  <rcc rId="10880" sId="5" numFmtId="4">
    <oc r="L64">
      <v>0</v>
    </oc>
    <nc r="L64"/>
  </rcc>
  <rcc rId="10881" sId="5" numFmtId="4">
    <oc r="M64">
      <v>0</v>
    </oc>
    <nc r="M64"/>
  </rcc>
  <rcc rId="10882" sId="5" numFmtId="4">
    <oc r="N64">
      <v>0</v>
    </oc>
    <nc r="N64"/>
  </rcc>
  <rcc rId="10883" sId="5" numFmtId="4">
    <oc r="O64">
      <v>0</v>
    </oc>
    <nc r="O64"/>
  </rcc>
  <rcc rId="10884" sId="5" numFmtId="4">
    <oc r="P64">
      <v>0</v>
    </oc>
    <nc r="P64"/>
  </rcc>
  <rcc rId="10885" sId="5" numFmtId="4">
    <oc r="Q64">
      <v>0</v>
    </oc>
    <nc r="Q64"/>
  </rcc>
  <rcc rId="10886" sId="5" numFmtId="4">
    <oc r="R64">
      <v>0</v>
    </oc>
    <nc r="R64"/>
  </rcc>
  <rcc rId="10887" sId="5" numFmtId="4">
    <oc r="S64">
      <v>0</v>
    </oc>
    <nc r="S64"/>
  </rcc>
  <rcc rId="10888" sId="5" numFmtId="4">
    <oc r="T64">
      <v>0</v>
    </oc>
    <nc r="T64"/>
  </rcc>
  <rcc rId="10889" sId="5" numFmtId="4">
    <oc r="U64">
      <v>0</v>
    </oc>
    <nc r="U64"/>
  </rcc>
  <rcc rId="10890" sId="5" numFmtId="4">
    <oc r="V64">
      <v>0</v>
    </oc>
    <nc r="V64"/>
  </rcc>
  <rcc rId="10891" sId="5" numFmtId="4">
    <oc r="W64">
      <v>0</v>
    </oc>
    <nc r="W64"/>
  </rcc>
  <rcc rId="10892" sId="5" numFmtId="4">
    <oc r="X64">
      <v>0</v>
    </oc>
    <nc r="X64"/>
  </rcc>
  <rcc rId="10893" sId="5" numFmtId="4">
    <oc r="Y64">
      <v>0</v>
    </oc>
    <nc r="Y64"/>
  </rcc>
  <rcc rId="10894" sId="5" numFmtId="4">
    <oc r="Z64">
      <v>0</v>
    </oc>
    <nc r="Z64"/>
  </rcc>
  <rcc rId="10895" sId="5" numFmtId="4">
    <oc r="AA64">
      <v>0</v>
    </oc>
    <nc r="AA64"/>
  </rcc>
  <rcc rId="10896" sId="5" numFmtId="4">
    <oc r="AB64">
      <v>0</v>
    </oc>
    <nc r="AB64"/>
  </rcc>
  <rcc rId="10897" sId="5" numFmtId="4">
    <oc r="AC64">
      <v>0</v>
    </oc>
    <nc r="AC64"/>
  </rcc>
  <rcc rId="10898" sId="5" numFmtId="4">
    <oc r="AD64">
      <v>0</v>
    </oc>
    <nc r="AD64"/>
  </rcc>
  <rcc rId="10899" sId="5" numFmtId="4">
    <oc r="AE64">
      <v>0</v>
    </oc>
    <nc r="AE64"/>
  </rcc>
  <rcc rId="10900" sId="5" numFmtId="4">
    <oc r="AF64">
      <v>0</v>
    </oc>
    <nc r="AF64"/>
  </rcc>
  <rcc rId="10901" sId="5" numFmtId="4">
    <oc r="AG64">
      <v>0</v>
    </oc>
    <nc r="AG64"/>
  </rcc>
  <rcc rId="10902" sId="5">
    <oc r="A65" t="inlineStr">
      <is>
        <t>2.1.1.</t>
      </is>
    </oc>
    <nc r="A65"/>
  </rcc>
  <rcc rId="10903" sId="5">
    <oc r="B65" t="inlineStr">
      <is>
        <t>Мероприятие (результат) «Организовано участие спортсменов города Когалыма в соревнованиях различного уровня окружного и всероссийского масштаба»</t>
      </is>
    </oc>
    <nc r="B65"/>
  </rcc>
  <rcc rId="10904" sId="5">
    <oc r="C65" t="inlineStr">
      <is>
        <t>Всего</t>
      </is>
    </oc>
    <nc r="C65"/>
  </rcc>
  <rcc rId="10905" sId="5">
    <oc r="D65">
      <f>D66+D67+D68+D69</f>
    </oc>
    <nc r="D65"/>
  </rcc>
  <rcc rId="10906" sId="5">
    <oc r="E65">
      <f>E66+E67+E68+E69</f>
    </oc>
    <nc r="E65"/>
  </rcc>
  <rcc rId="10907" sId="5">
    <oc r="F65">
      <f>F66+F67+F68+F69</f>
    </oc>
    <nc r="F65"/>
  </rcc>
  <rcc rId="10908" sId="5">
    <oc r="G65">
      <f>G66+G67+G68+G69</f>
    </oc>
    <nc r="G65"/>
  </rcc>
  <rcc rId="10909" sId="5">
    <oc r="H65">
      <f>IFERROR(G65/D65*100,0)</f>
    </oc>
    <nc r="H65"/>
  </rcc>
  <rcc rId="10910" sId="5">
    <oc r="I65">
      <f>IFERROR(G65/E65*100,0)</f>
    </oc>
    <nc r="I65"/>
  </rcc>
  <rcc rId="10911" sId="5">
    <oc r="J65">
      <f>J66+J67+J68+J69</f>
    </oc>
    <nc r="J65"/>
  </rcc>
  <rcc rId="10912" sId="5">
    <oc r="K65">
      <f>K66+K67+K68+K69</f>
    </oc>
    <nc r="K65"/>
  </rcc>
  <rcc rId="10913" sId="5">
    <oc r="L65">
      <f>L66+L67+L68+L69</f>
    </oc>
    <nc r="L65"/>
  </rcc>
  <rcc rId="10914" sId="5">
    <oc r="M65">
      <f>M66+M67+M68+M69</f>
    </oc>
    <nc r="M65"/>
  </rcc>
  <rcc rId="10915" sId="5">
    <oc r="N65">
      <f>N66+N67+N68+N69</f>
    </oc>
    <nc r="N65"/>
  </rcc>
  <rcc rId="10916" sId="5">
    <oc r="O65">
      <f>O66+O67+O68+O69</f>
    </oc>
    <nc r="O65"/>
  </rcc>
  <rcc rId="10917" sId="5">
    <oc r="P65">
      <f>P66+P67+P68+P69</f>
    </oc>
    <nc r="P65"/>
  </rcc>
  <rcc rId="10918" sId="5">
    <oc r="Q65">
      <f>Q66+Q67+Q68+Q69</f>
    </oc>
    <nc r="Q65"/>
  </rcc>
  <rcc rId="10919" sId="5">
    <oc r="R65">
      <f>R66+R67+R68+R69</f>
    </oc>
    <nc r="R65"/>
  </rcc>
  <rcc rId="10920" sId="5">
    <oc r="S65">
      <f>S66+S67+S68+S69</f>
    </oc>
    <nc r="S65"/>
  </rcc>
  <rcc rId="10921" sId="5">
    <oc r="T65">
      <f>T66+T67+T68+T69</f>
    </oc>
    <nc r="T65"/>
  </rcc>
  <rcc rId="10922" sId="5">
    <oc r="U65">
      <f>U66+U67+U68+U69</f>
    </oc>
    <nc r="U65"/>
  </rcc>
  <rcc rId="10923" sId="5">
    <oc r="V65">
      <f>V66+V67+V68+V69</f>
    </oc>
    <nc r="V65"/>
  </rcc>
  <rcc rId="10924" sId="5">
    <oc r="W65">
      <f>W66+W67+W68+W69</f>
    </oc>
    <nc r="W65"/>
  </rcc>
  <rcc rId="10925" sId="5">
    <oc r="X65">
      <f>X66+X67+X68+X69</f>
    </oc>
    <nc r="X65"/>
  </rcc>
  <rcc rId="10926" sId="5">
    <oc r="Y65">
      <f>Y66+Y67+Y68+Y69</f>
    </oc>
    <nc r="Y65"/>
  </rcc>
  <rcc rId="10927" sId="5">
    <oc r="Z65">
      <f>Z66+Z67+Z68+Z69</f>
    </oc>
    <nc r="Z65"/>
  </rcc>
  <rcc rId="10928" sId="5">
    <oc r="AA65">
      <f>AA66+AA67+AA68+AA69</f>
    </oc>
    <nc r="AA65"/>
  </rcc>
  <rcc rId="10929" sId="5">
    <oc r="AB65">
      <f>AB66+AB67+AB68+AB69</f>
    </oc>
    <nc r="AB65"/>
  </rcc>
  <rcc rId="10930" sId="5">
    <oc r="AC65">
      <f>AC66+AC67+AC68+AC69</f>
    </oc>
    <nc r="AC65"/>
  </rcc>
  <rcc rId="10931" sId="5">
    <oc r="AD65">
      <f>AD66+AD67+AD68+AD69</f>
    </oc>
    <nc r="AD65"/>
  </rcc>
  <rcc rId="10932" sId="5">
    <oc r="AE65">
      <f>AE66+AE67+AE68+AE69</f>
    </oc>
    <nc r="AE65"/>
  </rcc>
  <rcc rId="10933" sId="5">
    <oc r="AF65">
      <f>AF66+AF67+AF68+AF69</f>
    </oc>
    <nc r="AF65"/>
  </rcc>
  <rcc rId="10934" sId="5">
    <oc r="AG65">
      <f>AG66+AG67+AG68+AG69</f>
    </oc>
    <nc r="AG65"/>
  </rcc>
  <rcc rId="10935" sId="5">
    <oc r="C66" t="inlineStr">
      <is>
        <t>федеральный бюджет</t>
      </is>
    </oc>
    <nc r="C66"/>
  </rcc>
  <rcc rId="10936" sId="5">
    <oc r="D66">
      <f>SUM(J66,L66,N66,P66,R66,T66,V66,X66,Z66,AB66,AD66,AF66)</f>
    </oc>
    <nc r="D66"/>
  </rcc>
  <rcc rId="10937" sId="5">
    <oc r="E66">
      <f>J66</f>
    </oc>
    <nc r="E66"/>
  </rcc>
  <rcc rId="10938" sId="5">
    <oc r="F66">
      <f>G66</f>
    </oc>
    <nc r="F66"/>
  </rcc>
  <rcc rId="10939" sId="5">
    <oc r="G66">
      <f>SUM(K66,M66,O66,Q66,S66,U66,W66,Y66,AA66,AC66,AE66,AG66)</f>
    </oc>
    <nc r="G66"/>
  </rcc>
  <rcc rId="10940" sId="5">
    <oc r="H66">
      <f>IFERROR(G66/D66*100,0)</f>
    </oc>
    <nc r="H66"/>
  </rcc>
  <rcc rId="10941" sId="5">
    <oc r="I66">
      <f>IFERROR(G66/E66*100,0)</f>
    </oc>
    <nc r="I66"/>
  </rcc>
  <rcc rId="10942" sId="5" numFmtId="4">
    <oc r="J66">
      <v>0</v>
    </oc>
    <nc r="J66"/>
  </rcc>
  <rcc rId="10943" sId="5" numFmtId="4">
    <oc r="K66">
      <v>0</v>
    </oc>
    <nc r="K66"/>
  </rcc>
  <rcc rId="10944" sId="5" numFmtId="4">
    <oc r="L66">
      <v>0</v>
    </oc>
    <nc r="L66"/>
  </rcc>
  <rcc rId="10945" sId="5" numFmtId="4">
    <oc r="M66">
      <v>0</v>
    </oc>
    <nc r="M66"/>
  </rcc>
  <rcc rId="10946" sId="5" numFmtId="4">
    <oc r="N66">
      <v>0</v>
    </oc>
    <nc r="N66"/>
  </rcc>
  <rcc rId="10947" sId="5" numFmtId="4">
    <oc r="O66">
      <v>0</v>
    </oc>
    <nc r="O66"/>
  </rcc>
  <rcc rId="10948" sId="5" numFmtId="4">
    <oc r="P66">
      <v>0</v>
    </oc>
    <nc r="P66"/>
  </rcc>
  <rcc rId="10949" sId="5" numFmtId="4">
    <oc r="Q66">
      <v>0</v>
    </oc>
    <nc r="Q66"/>
  </rcc>
  <rcc rId="10950" sId="5" numFmtId="4">
    <oc r="R66">
      <v>0</v>
    </oc>
    <nc r="R66"/>
  </rcc>
  <rcc rId="10951" sId="5" numFmtId="4">
    <oc r="S66">
      <v>0</v>
    </oc>
    <nc r="S66"/>
  </rcc>
  <rcc rId="10952" sId="5" numFmtId="4">
    <oc r="T66">
      <v>0</v>
    </oc>
    <nc r="T66"/>
  </rcc>
  <rcc rId="10953" sId="5" numFmtId="4">
    <oc r="U66">
      <v>0</v>
    </oc>
    <nc r="U66"/>
  </rcc>
  <rcc rId="10954" sId="5" numFmtId="4">
    <oc r="V66">
      <v>0</v>
    </oc>
    <nc r="V66"/>
  </rcc>
  <rcc rId="10955" sId="5" numFmtId="4">
    <oc r="W66">
      <v>0</v>
    </oc>
    <nc r="W66"/>
  </rcc>
  <rcc rId="10956" sId="5" numFmtId="4">
    <oc r="X66">
      <v>0</v>
    </oc>
    <nc r="X66"/>
  </rcc>
  <rcc rId="10957" sId="5" numFmtId="4">
    <oc r="Y66">
      <v>0</v>
    </oc>
    <nc r="Y66"/>
  </rcc>
  <rcc rId="10958" sId="5" numFmtId="4">
    <oc r="Z66">
      <v>0</v>
    </oc>
    <nc r="Z66"/>
  </rcc>
  <rcc rId="10959" sId="5" numFmtId="4">
    <oc r="AA66">
      <v>0</v>
    </oc>
    <nc r="AA66"/>
  </rcc>
  <rcc rId="10960" sId="5" numFmtId="4">
    <oc r="AB66">
      <v>0</v>
    </oc>
    <nc r="AB66"/>
  </rcc>
  <rcc rId="10961" sId="5" numFmtId="4">
    <oc r="AC66">
      <v>0</v>
    </oc>
    <nc r="AC66"/>
  </rcc>
  <rcc rId="10962" sId="5" numFmtId="4">
    <oc r="AD66">
      <v>0</v>
    </oc>
    <nc r="AD66"/>
  </rcc>
  <rcc rId="10963" sId="5" numFmtId="4">
    <oc r="AE66">
      <v>0</v>
    </oc>
    <nc r="AE66"/>
  </rcc>
  <rcc rId="10964" sId="5" numFmtId="4">
    <oc r="AF66">
      <v>0</v>
    </oc>
    <nc r="AF66"/>
  </rcc>
  <rcc rId="10965" sId="5" numFmtId="4">
    <oc r="AG66">
      <v>0</v>
    </oc>
    <nc r="AG66"/>
  </rcc>
  <rcc rId="10966" sId="5">
    <oc r="C67" t="inlineStr">
      <is>
        <t>бюджет автономного округа</t>
      </is>
    </oc>
    <nc r="C67"/>
  </rcc>
  <rcc rId="10967" sId="5">
    <oc r="D67">
      <f>SUM(J67,L67,N67,P67,R67,T67,V67,X67,Z67,AB67,AD67,AF67)</f>
    </oc>
    <nc r="D67"/>
  </rcc>
  <rcc rId="10968" sId="5">
    <oc r="E67">
      <f>J67</f>
    </oc>
    <nc r="E67"/>
  </rcc>
  <rcc rId="10969" sId="5">
    <oc r="F67">
      <f>G67</f>
    </oc>
    <nc r="F67"/>
  </rcc>
  <rcc rId="10970" sId="5">
    <oc r="G67">
      <f>SUM(K67,M67,O67,Q67,S67,U67,W67,Y67,AA67,AC67,AE67,AG67)</f>
    </oc>
    <nc r="G67"/>
  </rcc>
  <rcc rId="10971" sId="5">
    <oc r="H67">
      <f>IFERROR(G67/D67*100,0)</f>
    </oc>
    <nc r="H67"/>
  </rcc>
  <rcc rId="10972" sId="5">
    <oc r="I67">
      <f>IFERROR(G67/E67*100,0)</f>
    </oc>
    <nc r="I67"/>
  </rcc>
  <rcc rId="10973" sId="5" numFmtId="4">
    <oc r="J67">
      <v>0</v>
    </oc>
    <nc r="J67"/>
  </rcc>
  <rcc rId="10974" sId="5" numFmtId="4">
    <oc r="K67">
      <v>0</v>
    </oc>
    <nc r="K67"/>
  </rcc>
  <rcc rId="10975" sId="5" numFmtId="4">
    <oc r="L67">
      <v>0</v>
    </oc>
    <nc r="L67"/>
  </rcc>
  <rcc rId="10976" sId="5" numFmtId="4">
    <oc r="M67">
      <v>0</v>
    </oc>
    <nc r="M67"/>
  </rcc>
  <rcc rId="10977" sId="5" numFmtId="4">
    <oc r="N67">
      <v>0</v>
    </oc>
    <nc r="N67"/>
  </rcc>
  <rcc rId="10978" sId="5" numFmtId="4">
    <oc r="O67">
      <v>0</v>
    </oc>
    <nc r="O67"/>
  </rcc>
  <rcc rId="10979" sId="5" numFmtId="4">
    <oc r="P67">
      <v>0</v>
    </oc>
    <nc r="P67"/>
  </rcc>
  <rcc rId="10980" sId="5" numFmtId="4">
    <oc r="Q67">
      <v>0</v>
    </oc>
    <nc r="Q67"/>
  </rcc>
  <rcc rId="10981" sId="5" numFmtId="4">
    <oc r="R67">
      <v>0</v>
    </oc>
    <nc r="R67"/>
  </rcc>
  <rcc rId="10982" sId="5" numFmtId="4">
    <oc r="S67">
      <v>0</v>
    </oc>
    <nc r="S67"/>
  </rcc>
  <rcc rId="10983" sId="5" numFmtId="4">
    <oc r="T67">
      <v>0</v>
    </oc>
    <nc r="T67"/>
  </rcc>
  <rcc rId="10984" sId="5" numFmtId="4">
    <oc r="U67">
      <v>0</v>
    </oc>
    <nc r="U67"/>
  </rcc>
  <rcc rId="10985" sId="5" numFmtId="4">
    <oc r="V67">
      <v>0</v>
    </oc>
    <nc r="V67"/>
  </rcc>
  <rcc rId="10986" sId="5" numFmtId="4">
    <oc r="W67">
      <v>0</v>
    </oc>
    <nc r="W67"/>
  </rcc>
  <rcc rId="10987" sId="5" numFmtId="4">
    <oc r="X67">
      <v>0</v>
    </oc>
    <nc r="X67"/>
  </rcc>
  <rcc rId="10988" sId="5" numFmtId="4">
    <oc r="Y67">
      <v>0</v>
    </oc>
    <nc r="Y67"/>
  </rcc>
  <rcc rId="10989" sId="5" numFmtId="4">
    <oc r="Z67">
      <v>0</v>
    </oc>
    <nc r="Z67"/>
  </rcc>
  <rcc rId="10990" sId="5" numFmtId="4">
    <oc r="AA67">
      <v>0</v>
    </oc>
    <nc r="AA67"/>
  </rcc>
  <rcc rId="10991" sId="5" numFmtId="4">
    <oc r="AB67">
      <v>0</v>
    </oc>
    <nc r="AB67"/>
  </rcc>
  <rcc rId="10992" sId="5" numFmtId="4">
    <oc r="AC67">
      <v>0</v>
    </oc>
    <nc r="AC67"/>
  </rcc>
  <rcc rId="10993" sId="5" numFmtId="4">
    <oc r="AD67">
      <v>0</v>
    </oc>
    <nc r="AD67"/>
  </rcc>
  <rcc rId="10994" sId="5" numFmtId="4">
    <oc r="AE67">
      <v>0</v>
    </oc>
    <nc r="AE67"/>
  </rcc>
  <rcc rId="10995" sId="5" numFmtId="4">
    <oc r="AF67">
      <v>0</v>
    </oc>
    <nc r="AF67"/>
  </rcc>
  <rcc rId="10996" sId="5" numFmtId="4">
    <oc r="AG67">
      <v>0</v>
    </oc>
    <nc r="AG67"/>
  </rcc>
  <rcc rId="10997" sId="5">
    <oc r="C68" t="inlineStr">
      <is>
        <t>бюджет города Когалыма</t>
      </is>
    </oc>
    <nc r="C68"/>
  </rcc>
  <rcc rId="10998" sId="5">
    <oc r="D68">
      <f>SUM(J68,L68,N68,P68,R68,T68,V68,X68,Z68,AB68,AD68,AF68)</f>
    </oc>
    <nc r="D68"/>
  </rcc>
  <rcc rId="10999" sId="5">
    <oc r="E68">
      <f>J68</f>
    </oc>
    <nc r="E68"/>
  </rcc>
  <rcc rId="11000" sId="5">
    <oc r="F68">
      <f>G68</f>
    </oc>
    <nc r="F68"/>
  </rcc>
  <rcc rId="11001" sId="5">
    <oc r="G68">
      <f>SUM(K68,M68,O68,Q68,S68,U68,W68,Y68,AA68,AC68,AE68,AG68)</f>
    </oc>
    <nc r="G68"/>
  </rcc>
  <rcc rId="11002" sId="5">
    <oc r="H68">
      <f>IFERROR(G68/D68*100,0)</f>
    </oc>
    <nc r="H68"/>
  </rcc>
  <rcc rId="11003" sId="5">
    <oc r="I68">
      <f>IFERROR(G68/E68*100,0)</f>
    </oc>
    <nc r="I68"/>
  </rcc>
  <rcc rId="11004" sId="5" numFmtId="4">
    <oc r="J68">
      <v>2179.75</v>
    </oc>
    <nc r="J68"/>
  </rcc>
  <rcc rId="11005" sId="5" numFmtId="4">
    <oc r="K68">
      <v>932.76</v>
    </oc>
    <nc r="K68"/>
  </rcc>
  <rcc rId="11006" sId="5" numFmtId="4">
    <oc r="L68">
      <v>2598.33</v>
    </oc>
    <nc r="L68"/>
  </rcc>
  <rcc rId="11007" sId="5" numFmtId="4">
    <oc r="M68">
      <v>980.85</v>
    </oc>
    <nc r="M68"/>
  </rcc>
  <rcc rId="11008" sId="5" numFmtId="4">
    <oc r="N68">
      <v>0</v>
    </oc>
    <nc r="N68"/>
  </rcc>
  <rcc rId="11009" sId="5" numFmtId="4">
    <oc r="O68">
      <v>788.69</v>
    </oc>
    <nc r="O68"/>
  </rcc>
  <rcc rId="11010" sId="5" numFmtId="4">
    <oc r="P68">
      <v>0</v>
    </oc>
    <nc r="P68"/>
  </rcc>
  <rcc rId="11011" sId="5" numFmtId="4">
    <oc r="Q68">
      <v>153.6</v>
    </oc>
    <nc r="Q68"/>
  </rcc>
  <rcc rId="11012" sId="5" numFmtId="4">
    <oc r="R68">
      <v>467.84</v>
    </oc>
    <nc r="R68"/>
  </rcc>
  <rcc rId="11013" sId="5" numFmtId="4">
    <oc r="S68">
      <v>0</v>
    </oc>
    <nc r="S68"/>
  </rcc>
  <rcc rId="11014" sId="5" numFmtId="4">
    <oc r="T68">
      <v>0</v>
    </oc>
    <nc r="T68"/>
  </rcc>
  <rcc rId="11015" sId="5" numFmtId="4">
    <oc r="U68">
      <v>0</v>
    </oc>
    <nc r="U68"/>
  </rcc>
  <rcc rId="11016" sId="5" numFmtId="4">
    <oc r="V68">
      <v>0</v>
    </oc>
    <nc r="V68"/>
  </rcc>
  <rcc rId="11017" sId="5" numFmtId="4">
    <oc r="W68">
      <v>0</v>
    </oc>
    <nc r="W68"/>
  </rcc>
  <rcc rId="11018" sId="5" numFmtId="4">
    <oc r="X68">
      <v>0</v>
    </oc>
    <nc r="X68"/>
  </rcc>
  <rcc rId="11019" sId="5" numFmtId="4">
    <oc r="Y68">
      <v>0</v>
    </oc>
    <nc r="Y68"/>
  </rcc>
  <rcc rId="11020" sId="5" numFmtId="4">
    <oc r="Z68">
      <v>1574.88</v>
    </oc>
    <nc r="Z68"/>
  </rcc>
  <rcc rId="11021" sId="5" numFmtId="4">
    <oc r="AA68">
      <v>0</v>
    </oc>
    <nc r="AA68"/>
  </rcc>
  <rcc rId="11022" sId="5" numFmtId="4">
    <oc r="AB68">
      <v>0</v>
    </oc>
    <nc r="AB68"/>
  </rcc>
  <rcc rId="11023" sId="5" numFmtId="4">
    <oc r="AC68">
      <v>0</v>
    </oc>
    <nc r="AC68"/>
  </rcc>
  <rcc rId="11024" sId="5" numFmtId="4">
    <oc r="AD68">
      <v>0</v>
    </oc>
    <nc r="AD68"/>
  </rcc>
  <rcc rId="11025" sId="5" numFmtId="4">
    <oc r="AE68">
      <v>0</v>
    </oc>
    <nc r="AE68"/>
  </rcc>
  <rcc rId="11026" sId="5" numFmtId="4">
    <oc r="AF68">
      <v>0</v>
    </oc>
    <nc r="AF68"/>
  </rcc>
  <rcc rId="11027" sId="5" numFmtId="4">
    <oc r="AG68">
      <v>0</v>
    </oc>
    <nc r="AG68"/>
  </rcc>
  <rcc rId="11028" sId="5">
    <oc r="C69" t="inlineStr">
      <is>
        <t>внебюджетные источики</t>
      </is>
    </oc>
    <nc r="C69"/>
  </rcc>
  <rcc rId="11029" sId="5">
    <oc r="D69">
      <f>SUM(J69,L69,N69,P69,R69,T69,V69,X69,Z69,AB69,AD69,AF69)</f>
    </oc>
    <nc r="D69"/>
  </rcc>
  <rcc rId="11030" sId="5">
    <oc r="E69">
      <f>J69</f>
    </oc>
    <nc r="E69"/>
  </rcc>
  <rcc rId="11031" sId="5">
    <oc r="F69">
      <f>G69</f>
    </oc>
    <nc r="F69"/>
  </rcc>
  <rcc rId="11032" sId="5">
    <oc r="G69">
      <f>SUM(K69,M69,O69,Q69,S69,U69,W69,Y69,AA69,AC69,AE69,AG69)</f>
    </oc>
    <nc r="G69"/>
  </rcc>
  <rcc rId="11033" sId="5">
    <oc r="H69">
      <f>IFERROR(G69/D69*100,0)</f>
    </oc>
    <nc r="H69"/>
  </rcc>
  <rcc rId="11034" sId="5">
    <oc r="I69">
      <f>IFERROR(G69/E69*100,0)</f>
    </oc>
    <nc r="I69"/>
  </rcc>
  <rcc rId="11035" sId="5" numFmtId="4">
    <oc r="J69">
      <v>0</v>
    </oc>
    <nc r="J69"/>
  </rcc>
  <rcc rId="11036" sId="5" numFmtId="4">
    <oc r="K69">
      <v>0</v>
    </oc>
    <nc r="K69"/>
  </rcc>
  <rcc rId="11037" sId="5" numFmtId="4">
    <oc r="L69">
      <v>0</v>
    </oc>
    <nc r="L69"/>
  </rcc>
  <rcc rId="11038" sId="5" numFmtId="4">
    <oc r="M69">
      <v>0</v>
    </oc>
    <nc r="M69"/>
  </rcc>
  <rcc rId="11039" sId="5" numFmtId="4">
    <oc r="N69">
      <v>0</v>
    </oc>
    <nc r="N69"/>
  </rcc>
  <rcc rId="11040" sId="5" numFmtId="4">
    <oc r="O69">
      <v>0</v>
    </oc>
    <nc r="O69"/>
  </rcc>
  <rcc rId="11041" sId="5" numFmtId="4">
    <oc r="P69">
      <v>0</v>
    </oc>
    <nc r="P69"/>
  </rcc>
  <rcc rId="11042" sId="5" numFmtId="4">
    <oc r="Q69">
      <v>0</v>
    </oc>
    <nc r="Q69"/>
  </rcc>
  <rcc rId="11043" sId="5" numFmtId="4">
    <oc r="R69">
      <v>0</v>
    </oc>
    <nc r="R69"/>
  </rcc>
  <rcc rId="11044" sId="5" numFmtId="4">
    <oc r="S69">
      <v>0</v>
    </oc>
    <nc r="S69"/>
  </rcc>
  <rcc rId="11045" sId="5" numFmtId="4">
    <oc r="T69">
      <v>0</v>
    </oc>
    <nc r="T69"/>
  </rcc>
  <rcc rId="11046" sId="5" numFmtId="4">
    <oc r="U69">
      <v>0</v>
    </oc>
    <nc r="U69"/>
  </rcc>
  <rcc rId="11047" sId="5" numFmtId="4">
    <oc r="V69">
      <v>0</v>
    </oc>
    <nc r="V69"/>
  </rcc>
  <rcc rId="11048" sId="5" numFmtId="4">
    <oc r="W69">
      <v>0</v>
    </oc>
    <nc r="W69"/>
  </rcc>
  <rcc rId="11049" sId="5" numFmtId="4">
    <oc r="X69">
      <v>0</v>
    </oc>
    <nc r="X69"/>
  </rcc>
  <rcc rId="11050" sId="5" numFmtId="4">
    <oc r="Y69">
      <v>0</v>
    </oc>
    <nc r="Y69"/>
  </rcc>
  <rcc rId="11051" sId="5" numFmtId="4">
    <oc r="Z69">
      <v>0</v>
    </oc>
    <nc r="Z69"/>
  </rcc>
  <rcc rId="11052" sId="5" numFmtId="4">
    <oc r="AA69">
      <v>0</v>
    </oc>
    <nc r="AA69"/>
  </rcc>
  <rcc rId="11053" sId="5" numFmtId="4">
    <oc r="AB69">
      <v>0</v>
    </oc>
    <nc r="AB69"/>
  </rcc>
  <rcc rId="11054" sId="5" numFmtId="4">
    <oc r="AC69">
      <v>0</v>
    </oc>
    <nc r="AC69"/>
  </rcc>
  <rcc rId="11055" sId="5" numFmtId="4">
    <oc r="AD69">
      <v>0</v>
    </oc>
    <nc r="AD69"/>
  </rcc>
  <rcc rId="11056" sId="5" numFmtId="4">
    <oc r="AE69">
      <v>0</v>
    </oc>
    <nc r="AE69"/>
  </rcc>
  <rcc rId="11057" sId="5" numFmtId="4">
    <oc r="AF69">
      <v>0</v>
    </oc>
    <nc r="AF69"/>
  </rcc>
  <rcc rId="11058" sId="5" numFmtId="4">
    <oc r="AG69">
      <v>0</v>
    </oc>
    <nc r="AG69"/>
  </rcc>
  <rcc rId="11059" sId="5">
    <oc r="A70" t="inlineStr">
      <is>
        <t>2.1.2.</t>
      </is>
    </oc>
    <nc r="A70"/>
  </rcc>
  <rcc rId="11060" sId="5">
    <oc r="B70" t="inlineStr">
      <is>
        <t>Мероприятие (результат) «Обеспечена подготовка спортивного резерва и сборных команд города Когалыма по видам спорта»</t>
      </is>
    </oc>
    <nc r="B70"/>
  </rcc>
  <rcc rId="11061" sId="5">
    <oc r="C70" t="inlineStr">
      <is>
        <t>Всего</t>
      </is>
    </oc>
    <nc r="C70"/>
  </rcc>
  <rcc rId="11062" sId="5">
    <oc r="D70">
      <f>D71+D72+D73+D74</f>
    </oc>
    <nc r="D70"/>
  </rcc>
  <rcc rId="11063" sId="5">
    <oc r="E70">
      <f>E71+E72+E73+E74</f>
    </oc>
    <nc r="E70"/>
  </rcc>
  <rcc rId="11064" sId="5">
    <oc r="F70">
      <f>F71+F72+F73+F74</f>
    </oc>
    <nc r="F70"/>
  </rcc>
  <rcc rId="11065" sId="5">
    <oc r="G70">
      <f>G71+G72+G73+G74</f>
    </oc>
    <nc r="G70"/>
  </rcc>
  <rcc rId="11066" sId="5">
    <oc r="H70">
      <f>IFERROR(G70/D70*100,0)</f>
    </oc>
    <nc r="H70"/>
  </rcc>
  <rcc rId="11067" sId="5">
    <oc r="I70">
      <f>IFERROR(G70/E70*100,0)</f>
    </oc>
    <nc r="I70"/>
  </rcc>
  <rcc rId="11068" sId="5">
    <oc r="J70">
      <f>J71+J72+J73+J74</f>
    </oc>
    <nc r="J70"/>
  </rcc>
  <rcc rId="11069" sId="5">
    <oc r="K70">
      <f>K71+K72+K73+K74</f>
    </oc>
    <nc r="K70"/>
  </rcc>
  <rcc rId="11070" sId="5">
    <oc r="L70">
      <f>L71+L72+L73+L74</f>
    </oc>
    <nc r="L70"/>
  </rcc>
  <rcc rId="11071" sId="5">
    <oc r="M70">
      <f>M71+M72+M73+M74</f>
    </oc>
    <nc r="M70"/>
  </rcc>
  <rcc rId="11072" sId="5">
    <oc r="N70">
      <f>N71+N72+N73+N74</f>
    </oc>
    <nc r="N70"/>
  </rcc>
  <rcc rId="11073" sId="5">
    <oc r="O70">
      <f>O71+O72+O73+O74</f>
    </oc>
    <nc r="O70"/>
  </rcc>
  <rcc rId="11074" sId="5">
    <oc r="P70">
      <f>P71+P72+P73+P74</f>
    </oc>
    <nc r="P70"/>
  </rcc>
  <rcc rId="11075" sId="5">
    <oc r="Q70">
      <f>Q71+Q72+Q73+Q74</f>
    </oc>
    <nc r="Q70"/>
  </rcc>
  <rcc rId="11076" sId="5">
    <oc r="R70">
      <f>R71+R72+R73+R74</f>
    </oc>
    <nc r="R70"/>
  </rcc>
  <rcc rId="11077" sId="5">
    <oc r="S70">
      <f>S71+S72+S73+S74</f>
    </oc>
    <nc r="S70"/>
  </rcc>
  <rcc rId="11078" sId="5">
    <oc r="T70">
      <f>T71+T72+T73+T74</f>
    </oc>
    <nc r="T70"/>
  </rcc>
  <rcc rId="11079" sId="5">
    <oc r="U70">
      <f>U71+U72+U73+U74</f>
    </oc>
    <nc r="U70"/>
  </rcc>
  <rcc rId="11080" sId="5">
    <oc r="V70">
      <f>V71+V72+V73+V74</f>
    </oc>
    <nc r="V70"/>
  </rcc>
  <rcc rId="11081" sId="5">
    <oc r="W70">
      <f>W71+W72+W73+W74</f>
    </oc>
    <nc r="W70"/>
  </rcc>
  <rcc rId="11082" sId="5">
    <oc r="X70">
      <f>X71+X72+X73+X74</f>
    </oc>
    <nc r="X70"/>
  </rcc>
  <rcc rId="11083" sId="5">
    <oc r="Y70">
      <f>Y71+Y72+Y73+Y74</f>
    </oc>
    <nc r="Y70"/>
  </rcc>
  <rcc rId="11084" sId="5">
    <oc r="Z70">
      <f>Z71+Z72+Z73+Z74</f>
    </oc>
    <nc r="Z70"/>
  </rcc>
  <rcc rId="11085" sId="5">
    <oc r="AA70">
      <f>AA71+AA72+AA73+AA74</f>
    </oc>
    <nc r="AA70"/>
  </rcc>
  <rcc rId="11086" sId="5">
    <oc r="AB70">
      <f>AB71+AB72+AB73+AB74</f>
    </oc>
    <nc r="AB70"/>
  </rcc>
  <rcc rId="11087" sId="5">
    <oc r="AC70">
      <f>AC71+AC72+AC73+AC74</f>
    </oc>
    <nc r="AC70"/>
  </rcc>
  <rcc rId="11088" sId="5">
    <oc r="AD70">
      <f>AD71+AD72+AD73+AD74</f>
    </oc>
    <nc r="AD70"/>
  </rcc>
  <rcc rId="11089" sId="5">
    <oc r="AE70">
      <f>AE71+AE72+AE73+AE74</f>
    </oc>
    <nc r="AE70"/>
  </rcc>
  <rcc rId="11090" sId="5">
    <oc r="AF70">
      <f>AF71+AF72+AF73+AF74</f>
    </oc>
    <nc r="AF70"/>
  </rcc>
  <rcc rId="11091" sId="5">
    <oc r="AG70">
      <f>AG71+AG72+AG73+AG74</f>
    </oc>
    <nc r="AG70"/>
  </rcc>
  <rcc rId="11092" sId="5">
    <oc r="C71" t="inlineStr">
      <is>
        <t>федеральный бюджет</t>
      </is>
    </oc>
    <nc r="C71"/>
  </rcc>
  <rcc rId="11093" sId="5">
    <oc r="D71">
      <f>SUM(J71,L71,N71,P71,R71,T71,V71,X71,Z71,AB71,AD71,AF71)</f>
    </oc>
    <nc r="D71"/>
  </rcc>
  <rcc rId="11094" sId="5">
    <oc r="E71">
      <f>J71</f>
    </oc>
    <nc r="E71"/>
  </rcc>
  <rcc rId="11095" sId="5">
    <oc r="F71">
      <f>G71</f>
    </oc>
    <nc r="F71"/>
  </rcc>
  <rcc rId="11096" sId="5">
    <oc r="G71">
      <f>SUM(K71,M71,O71,Q71,S71,U71,W71,Y71,AA71,AC71,AE71,AG71)</f>
    </oc>
    <nc r="G71"/>
  </rcc>
  <rcc rId="11097" sId="5">
    <oc r="H71">
      <f>IFERROR(G71/D71*100,0)</f>
    </oc>
    <nc r="H71"/>
  </rcc>
  <rcc rId="11098" sId="5">
    <oc r="I71">
      <f>IFERROR(G71/E71*100,0)</f>
    </oc>
    <nc r="I71"/>
  </rcc>
  <rcc rId="11099" sId="5" numFmtId="4">
    <oc r="J71">
      <v>0</v>
    </oc>
    <nc r="J71"/>
  </rcc>
  <rcc rId="11100" sId="5" numFmtId="4">
    <oc r="K71">
      <v>0</v>
    </oc>
    <nc r="K71"/>
  </rcc>
  <rcc rId="11101" sId="5" numFmtId="4">
    <oc r="L71">
      <v>0</v>
    </oc>
    <nc r="L71"/>
  </rcc>
  <rcc rId="11102" sId="5" numFmtId="4">
    <oc r="M71">
      <v>0</v>
    </oc>
    <nc r="M71"/>
  </rcc>
  <rcc rId="11103" sId="5" numFmtId="4">
    <oc r="N71">
      <v>0</v>
    </oc>
    <nc r="N71"/>
  </rcc>
  <rcc rId="11104" sId="5" numFmtId="4">
    <oc r="O71">
      <v>0</v>
    </oc>
    <nc r="O71"/>
  </rcc>
  <rcc rId="11105" sId="5" numFmtId="4">
    <oc r="P71">
      <v>0</v>
    </oc>
    <nc r="P71"/>
  </rcc>
  <rcc rId="11106" sId="5" numFmtId="4">
    <oc r="Q71">
      <v>0</v>
    </oc>
    <nc r="Q71"/>
  </rcc>
  <rcc rId="11107" sId="5" numFmtId="4">
    <oc r="R71">
      <v>0</v>
    </oc>
    <nc r="R71"/>
  </rcc>
  <rcc rId="11108" sId="5" numFmtId="4">
    <oc r="S71">
      <v>0</v>
    </oc>
    <nc r="S71"/>
  </rcc>
  <rcc rId="11109" sId="5" numFmtId="4">
    <oc r="T71">
      <v>0</v>
    </oc>
    <nc r="T71"/>
  </rcc>
  <rcc rId="11110" sId="5" numFmtId="4">
    <oc r="U71">
      <v>0</v>
    </oc>
    <nc r="U71"/>
  </rcc>
  <rcc rId="11111" sId="5" numFmtId="4">
    <oc r="V71">
      <v>0</v>
    </oc>
    <nc r="V71"/>
  </rcc>
  <rcc rId="11112" sId="5" numFmtId="4">
    <oc r="W71">
      <v>0</v>
    </oc>
    <nc r="W71"/>
  </rcc>
  <rcc rId="11113" sId="5" numFmtId="4">
    <oc r="X71">
      <v>0</v>
    </oc>
    <nc r="X71"/>
  </rcc>
  <rcc rId="11114" sId="5" numFmtId="4">
    <oc r="Y71">
      <v>0</v>
    </oc>
    <nc r="Y71"/>
  </rcc>
  <rcc rId="11115" sId="5" numFmtId="4">
    <oc r="Z71">
      <v>0</v>
    </oc>
    <nc r="Z71"/>
  </rcc>
  <rcc rId="11116" sId="5" numFmtId="4">
    <oc r="AA71">
      <v>0</v>
    </oc>
    <nc r="AA71"/>
  </rcc>
  <rcc rId="11117" sId="5" numFmtId="4">
    <oc r="AB71">
      <v>0</v>
    </oc>
    <nc r="AB71"/>
  </rcc>
  <rcc rId="11118" sId="5" numFmtId="4">
    <oc r="AC71">
      <v>0</v>
    </oc>
    <nc r="AC71"/>
  </rcc>
  <rcc rId="11119" sId="5" numFmtId="4">
    <oc r="AD71">
      <v>0</v>
    </oc>
    <nc r="AD71"/>
  </rcc>
  <rcc rId="11120" sId="5" numFmtId="4">
    <oc r="AE71">
      <v>0</v>
    </oc>
    <nc r="AE71"/>
  </rcc>
  <rcc rId="11121" sId="5" numFmtId="4">
    <oc r="AF71">
      <v>0</v>
    </oc>
    <nc r="AF71"/>
  </rcc>
  <rcc rId="11122" sId="5" numFmtId="4">
    <oc r="AG71">
      <v>0</v>
    </oc>
    <nc r="AG71"/>
  </rcc>
  <rcc rId="11123" sId="5">
    <oc r="C72" t="inlineStr">
      <is>
        <t>бюджет автономного округа</t>
      </is>
    </oc>
    <nc r="C72"/>
  </rcc>
  <rcc rId="11124" sId="5">
    <oc r="D72">
      <f>SUM(J72,L72,N72,P72,R72,T72,V72,X72,Z72,AB72,AD72,AF72)</f>
    </oc>
    <nc r="D72"/>
  </rcc>
  <rcc rId="11125" sId="5">
    <oc r="E72">
      <f>J72</f>
    </oc>
    <nc r="E72"/>
  </rcc>
  <rcc rId="11126" sId="5">
    <oc r="F72">
      <f>G72</f>
    </oc>
    <nc r="F72"/>
  </rcc>
  <rcc rId="11127" sId="5">
    <oc r="G72">
      <f>SUM(K72,M72,O72,Q72,S72,U72,W72,Y72,AA72,AC72,AE72,AG72)</f>
    </oc>
    <nc r="G72"/>
  </rcc>
  <rcc rId="11128" sId="5">
    <oc r="H72">
      <f>IFERROR(G72/D72*100,0)</f>
    </oc>
    <nc r="H72"/>
  </rcc>
  <rcc rId="11129" sId="5">
    <oc r="I72">
      <f>IFERROR(G72/E72*100,0)</f>
    </oc>
    <nc r="I72"/>
  </rcc>
  <rcc rId="11130" sId="5" numFmtId="4">
    <oc r="J72">
      <v>0</v>
    </oc>
    <nc r="J72"/>
  </rcc>
  <rcc rId="11131" sId="5" numFmtId="4">
    <oc r="K72">
      <v>0</v>
    </oc>
    <nc r="K72"/>
  </rcc>
  <rcc rId="11132" sId="5" numFmtId="4">
    <oc r="L72">
      <v>3677.26</v>
    </oc>
    <nc r="L72"/>
  </rcc>
  <rcc rId="11133" sId="5" numFmtId="4">
    <oc r="M72">
      <v>3677.26</v>
    </oc>
    <nc r="M72"/>
  </rcc>
  <rcc rId="11134" sId="5" numFmtId="4">
    <oc r="N72">
      <v>0</v>
    </oc>
    <nc r="N72"/>
  </rcc>
  <rcc rId="11135" sId="5" numFmtId="4">
    <oc r="O72">
      <v>0</v>
    </oc>
    <nc r="O72"/>
  </rcc>
  <rcc rId="11136" sId="5">
    <oc r="P72">
      <f>3204.487+877</f>
    </oc>
    <nc r="P72"/>
  </rcc>
  <rcc rId="11137" sId="5" numFmtId="4">
    <oc r="Q72">
      <v>1197.6600000000001</v>
    </oc>
    <nc r="Q72"/>
  </rcc>
  <rcc rId="11138" sId="5" numFmtId="4">
    <oc r="R72">
      <v>3087.0250000000001</v>
    </oc>
    <nc r="R72"/>
  </rcc>
  <rcc rId="11139" sId="5" numFmtId="4">
    <oc r="S72">
      <v>0</v>
    </oc>
    <nc r="S72"/>
  </rcc>
  <rcc rId="11140" sId="5" numFmtId="4">
    <oc r="T72">
      <v>0</v>
    </oc>
    <nc r="T72"/>
  </rcc>
  <rcc rId="11141" sId="5" numFmtId="4">
    <oc r="U72">
      <v>0</v>
    </oc>
    <nc r="U72"/>
  </rcc>
  <rcc rId="11142" sId="5" numFmtId="4">
    <oc r="V72">
      <v>0</v>
    </oc>
    <nc r="V72"/>
  </rcc>
  <rcc rId="11143" sId="5" numFmtId="4">
    <oc r="W72">
      <v>0</v>
    </oc>
    <nc r="W72"/>
  </rcc>
  <rcc rId="11144" sId="5" numFmtId="4">
    <oc r="X72">
      <v>0</v>
    </oc>
    <nc r="X72"/>
  </rcc>
  <rcc rId="11145" sId="5" numFmtId="4">
    <oc r="Y72">
      <v>0</v>
    </oc>
    <nc r="Y72"/>
  </rcc>
  <rcc rId="11146" sId="5" numFmtId="4">
    <oc r="Z72">
      <v>3050.0129999999999</v>
    </oc>
    <nc r="Z72"/>
  </rcc>
  <rcc rId="11147" sId="5" numFmtId="4">
    <oc r="AA72">
      <v>0</v>
    </oc>
    <nc r="AA72"/>
  </rcc>
  <rcc rId="11148" sId="5" numFmtId="4">
    <oc r="AB72">
      <v>0</v>
    </oc>
    <nc r="AB72"/>
  </rcc>
  <rcc rId="11149" sId="5" numFmtId="4">
    <oc r="AC72">
      <v>0</v>
    </oc>
    <nc r="AC72"/>
  </rcc>
  <rcc rId="11150" sId="5" numFmtId="4">
    <oc r="AD72">
      <v>526.01499999999999</v>
    </oc>
    <nc r="AD72"/>
  </rcc>
  <rcc rId="11151" sId="5" numFmtId="4">
    <oc r="AE72">
      <v>0</v>
    </oc>
    <nc r="AE72"/>
  </rcc>
  <rcc rId="11152" sId="5" numFmtId="4">
    <oc r="AF72">
      <v>0</v>
    </oc>
    <nc r="AF72"/>
  </rcc>
  <rcc rId="11153" sId="5" numFmtId="4">
    <oc r="AG72">
      <v>0</v>
    </oc>
    <nc r="AG72"/>
  </rcc>
  <rcc rId="11154" sId="5">
    <oc r="C73" t="inlineStr">
      <is>
        <t>бюджет города Когалыма</t>
      </is>
    </oc>
    <nc r="C73"/>
  </rcc>
  <rcc rId="11155" sId="5">
    <oc r="D73">
      <f>SUM(J73,L73,N73,P73,R73,T73,V73,X73,Z73,AB73,AD73,AF73)</f>
    </oc>
    <nc r="D73"/>
  </rcc>
  <rcc rId="11156" sId="5">
    <oc r="E73">
      <f>J73</f>
    </oc>
    <nc r="E73"/>
  </rcc>
  <rcc rId="11157" sId="5">
    <oc r="F73">
      <f>G73</f>
    </oc>
    <nc r="F73"/>
  </rcc>
  <rcc rId="11158" sId="5">
    <oc r="G73">
      <f>SUM(K73,M73,O73,Q73,S73,U73,W73,Y73,AA73,AC73,AE73,AG73)</f>
    </oc>
    <nc r="G73"/>
  </rcc>
  <rcc rId="11159" sId="5">
    <oc r="H73">
      <f>IFERROR(G73/D73*100,0)</f>
    </oc>
    <nc r="H73"/>
  </rcc>
  <rcc rId="11160" sId="5">
    <oc r="I73">
      <f>IFERROR(G73/E73*100,0)</f>
    </oc>
    <nc r="I73"/>
  </rcc>
  <rcc rId="11161" sId="5" numFmtId="4">
    <oc r="J73">
      <v>2631.2460000000001</v>
    </oc>
    <nc r="J73"/>
  </rcc>
  <rcc rId="11162" sId="5" numFmtId="4">
    <oc r="K73">
      <v>1640.3</v>
    </oc>
    <nc r="K73"/>
  </rcc>
  <rcc rId="11163" sId="5" numFmtId="4">
    <oc r="L73">
      <v>1386.242</v>
    </oc>
    <nc r="L73"/>
  </rcc>
  <rcc rId="11164" sId="5">
    <oc r="M73">
      <f>1394.06+377.94</f>
    </oc>
    <nc r="M73"/>
  </rcc>
  <rcc rId="11165" sId="5" numFmtId="4">
    <oc r="N73">
      <v>3098.8850000000002</v>
    </oc>
    <nc r="N73"/>
  </rcc>
  <rcc rId="11166" sId="5" numFmtId="4">
    <oc r="O73">
      <v>2649.56</v>
    </oc>
    <nc r="O73"/>
  </rcc>
  <rcc rId="11167" sId="5" numFmtId="4">
    <oc r="P73">
      <v>1720.924</v>
    </oc>
    <nc r="P73"/>
  </rcc>
  <rcc rId="11168" sId="5">
    <oc r="Q73">
      <f>1370.58+690.7</f>
    </oc>
    <nc r="Q73"/>
  </rcc>
  <rcc rId="11169" sId="5" numFmtId="4">
    <oc r="R73">
      <v>1739.789</v>
    </oc>
    <nc r="R73"/>
  </rcc>
  <rcc rId="11170" sId="5" numFmtId="4">
    <oc r="S73">
      <v>0</v>
    </oc>
    <nc r="S73"/>
  </rcc>
  <rcc rId="11171" sId="5" numFmtId="4">
    <oc r="T73">
      <v>1496.7940000000001</v>
    </oc>
    <nc r="T73"/>
  </rcc>
  <rcc rId="11172" sId="5" numFmtId="4">
    <oc r="U73">
      <v>0</v>
    </oc>
    <nc r="U73"/>
  </rcc>
  <rcc rId="11173" sId="5" numFmtId="4">
    <oc r="V73">
      <v>2626.395</v>
    </oc>
    <nc r="V73"/>
  </rcc>
  <rcc rId="11174" sId="5" numFmtId="4">
    <oc r="W73">
      <v>0</v>
    </oc>
    <nc r="W73"/>
  </rcc>
  <rcc rId="11175" sId="5" numFmtId="4">
    <oc r="X73">
      <v>79.667000000000002</v>
    </oc>
    <nc r="X73"/>
  </rcc>
  <rcc rId="11176" sId="5" numFmtId="4">
    <oc r="Y73">
      <v>0</v>
    </oc>
    <nc r="Y73"/>
  </rcc>
  <rcc rId="11177" sId="5" numFmtId="4">
    <oc r="Z73">
      <v>174.79400000000001</v>
    </oc>
    <nc r="Z73"/>
  </rcc>
  <rcc rId="11178" sId="5" numFmtId="4">
    <oc r="AA73">
      <v>0</v>
    </oc>
    <nc r="AA73"/>
  </rcc>
  <rcc rId="11179" sId="5" numFmtId="4">
    <oc r="AB73">
      <v>500.267</v>
    </oc>
    <nc r="AB73"/>
  </rcc>
  <rcc rId="11180" sId="5" numFmtId="4">
    <oc r="AC73">
      <v>0</v>
    </oc>
    <nc r="AC73"/>
  </rcc>
  <rcc rId="11181" sId="5" numFmtId="4">
    <oc r="AD73">
      <v>156.55199999999999</v>
    </oc>
    <nc r="AD73"/>
  </rcc>
  <rcc rId="11182" sId="5" numFmtId="4">
    <oc r="AE73">
      <v>0</v>
    </oc>
    <nc r="AE73"/>
  </rcc>
  <rcc rId="11183" sId="5" numFmtId="4">
    <oc r="AF73">
      <v>14.266999999999999</v>
    </oc>
    <nc r="AF73"/>
  </rcc>
  <rcc rId="11184" sId="5" numFmtId="4">
    <oc r="AG73">
      <v>0</v>
    </oc>
    <nc r="AG73"/>
  </rcc>
  <rcc rId="11185" sId="5">
    <oc r="C74" t="inlineStr">
      <is>
        <t>внебюджетные источики</t>
      </is>
    </oc>
    <nc r="C74"/>
  </rcc>
  <rcc rId="11186" sId="5">
    <oc r="D74">
      <f>SUM(J74,L74,N74,P74,R74,T74,V74,X74,Z74,AB74,AD74,AF74)</f>
    </oc>
    <nc r="D74"/>
  </rcc>
  <rcc rId="11187" sId="5">
    <oc r="E74">
      <f>J74</f>
    </oc>
    <nc r="E74"/>
  </rcc>
  <rcc rId="11188" sId="5">
    <oc r="F74">
      <f>G74</f>
    </oc>
    <nc r="F74"/>
  </rcc>
  <rcc rId="11189" sId="5">
    <oc r="G74">
      <f>SUM(K74,M74,O74,Q74,S74,U74,W74,Y74,AA74,AC74,AE74,AG74)</f>
    </oc>
    <nc r="G74"/>
  </rcc>
  <rcc rId="11190" sId="5">
    <oc r="H74">
      <f>IFERROR(G74/D74*100,0)</f>
    </oc>
    <nc r="H74"/>
  </rcc>
  <rcc rId="11191" sId="5">
    <oc r="I74">
      <f>IFERROR(G74/E74*100,0)</f>
    </oc>
    <nc r="I74"/>
  </rcc>
  <rcc rId="11192" sId="5" numFmtId="4">
    <oc r="J74">
      <v>0</v>
    </oc>
    <nc r="J74"/>
  </rcc>
  <rcc rId="11193" sId="5" numFmtId="4">
    <oc r="K74">
      <v>0</v>
    </oc>
    <nc r="K74"/>
  </rcc>
  <rcc rId="11194" sId="5" numFmtId="4">
    <oc r="L74">
      <v>0</v>
    </oc>
    <nc r="L74"/>
  </rcc>
  <rcc rId="11195" sId="5" numFmtId="4">
    <oc r="M74">
      <v>0</v>
    </oc>
    <nc r="M74"/>
  </rcc>
  <rcc rId="11196" sId="5" numFmtId="4">
    <oc r="N74">
      <v>0</v>
    </oc>
    <nc r="N74"/>
  </rcc>
  <rcc rId="11197" sId="5" numFmtId="4">
    <oc r="O74">
      <v>0</v>
    </oc>
    <nc r="O74"/>
  </rcc>
  <rcc rId="11198" sId="5" numFmtId="4">
    <oc r="P74">
      <v>0</v>
    </oc>
    <nc r="P74"/>
  </rcc>
  <rcc rId="11199" sId="5" numFmtId="4">
    <oc r="Q74">
      <v>0</v>
    </oc>
    <nc r="Q74"/>
  </rcc>
  <rcc rId="11200" sId="5" numFmtId="4">
    <oc r="R74">
      <v>0</v>
    </oc>
    <nc r="R74"/>
  </rcc>
  <rcc rId="11201" sId="5" numFmtId="4">
    <oc r="S74">
      <v>0</v>
    </oc>
    <nc r="S74"/>
  </rcc>
  <rcc rId="11202" sId="5" numFmtId="4">
    <oc r="T74">
      <v>0</v>
    </oc>
    <nc r="T74"/>
  </rcc>
  <rcc rId="11203" sId="5" numFmtId="4">
    <oc r="U74">
      <v>0</v>
    </oc>
    <nc r="U74"/>
  </rcc>
  <rcc rId="11204" sId="5" numFmtId="4">
    <oc r="V74">
      <v>0</v>
    </oc>
    <nc r="V74"/>
  </rcc>
  <rcc rId="11205" sId="5" numFmtId="4">
    <oc r="W74">
      <v>0</v>
    </oc>
    <nc r="W74"/>
  </rcc>
  <rcc rId="11206" sId="5" numFmtId="4">
    <oc r="X74">
      <v>0</v>
    </oc>
    <nc r="X74"/>
  </rcc>
  <rcc rId="11207" sId="5" numFmtId="4">
    <oc r="Y74">
      <v>0</v>
    </oc>
    <nc r="Y74"/>
  </rcc>
  <rcc rId="11208" sId="5" numFmtId="4">
    <oc r="Z74">
      <v>0</v>
    </oc>
    <nc r="Z74"/>
  </rcc>
  <rcc rId="11209" sId="5" numFmtId="4">
    <oc r="AA74">
      <v>0</v>
    </oc>
    <nc r="AA74"/>
  </rcc>
  <rcc rId="11210" sId="5" numFmtId="4">
    <oc r="AB74">
      <v>0</v>
    </oc>
    <nc r="AB74"/>
  </rcc>
  <rcc rId="11211" sId="5" numFmtId="4">
    <oc r="AC74">
      <v>0</v>
    </oc>
    <nc r="AC74"/>
  </rcc>
  <rcc rId="11212" sId="5" numFmtId="4">
    <oc r="AD74">
      <v>0</v>
    </oc>
    <nc r="AD74"/>
  </rcc>
  <rcc rId="11213" sId="5" numFmtId="4">
    <oc r="AE74">
      <v>0</v>
    </oc>
    <nc r="AE74"/>
  </rcc>
  <rcc rId="11214" sId="5" numFmtId="4">
    <oc r="AF74">
      <v>0</v>
    </oc>
    <nc r="AF74"/>
  </rcc>
  <rcc rId="11215" sId="5" numFmtId="4">
    <oc r="AG74">
      <v>0</v>
    </oc>
    <nc r="AG74"/>
  </rcc>
  <rcc rId="11216" sId="5">
    <oc r="A75" t="inlineStr">
      <is>
        <t>3.</t>
      </is>
    </oc>
    <nc r="A75"/>
  </rcc>
  <rcc rId="11217" sId="5">
    <oc r="B75" t="inlineStr">
      <is>
        <t>Направление «Укрепление общественного здоровья»</t>
      </is>
    </oc>
    <nc r="B75"/>
  </rcc>
  <rcc rId="11218" sId="5">
    <oc r="A76" t="inlineStr">
      <is>
        <t>3.1.</t>
      </is>
    </oc>
    <nc r="A76"/>
  </rcc>
  <rcc rId="11219" sId="5">
    <oc r="B76" t="inlineStr">
      <is>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is>
    </oc>
    <nc r="B76"/>
  </rcc>
  <rcc rId="11220" sId="5">
    <oc r="C76" t="inlineStr">
      <is>
        <t>Всего</t>
      </is>
    </oc>
    <nc r="C76"/>
  </rcc>
  <rcc rId="11221" sId="5">
    <oc r="D76">
      <f>D77+D78+D79+D80</f>
    </oc>
    <nc r="D76"/>
  </rcc>
  <rcc rId="11222" sId="5">
    <oc r="E76">
      <f>E80+E79</f>
    </oc>
    <nc r="E76"/>
  </rcc>
  <rcc rId="11223" sId="5">
    <oc r="F76">
      <f>F80+F79</f>
    </oc>
    <nc r="F76"/>
  </rcc>
  <rcc rId="11224" sId="5">
    <oc r="G76">
      <f>G80+G79</f>
    </oc>
    <nc r="G76"/>
  </rcc>
  <rcc rId="11225" sId="5">
    <oc r="H76">
      <f>IFERROR(G76/D76*100,0)</f>
    </oc>
    <nc r="H76"/>
  </rcc>
  <rcc rId="11226" sId="5">
    <oc r="I76">
      <f>IFERROR(G76/E76*100,0)</f>
    </oc>
    <nc r="I76"/>
  </rcc>
  <rcc rId="11227" sId="5">
    <oc r="J76">
      <f>J77+J78+J79+J80</f>
    </oc>
    <nc r="J76"/>
  </rcc>
  <rcc rId="11228" sId="5">
    <oc r="K76">
      <f>K77+K78+K79+K80</f>
    </oc>
    <nc r="K76"/>
  </rcc>
  <rcc rId="11229" sId="5">
    <oc r="L76">
      <f>L77+L78+L79+L80</f>
    </oc>
    <nc r="L76"/>
  </rcc>
  <rcc rId="11230" sId="5">
    <oc r="M76">
      <f>M77+M78+M79+M80</f>
    </oc>
    <nc r="M76"/>
  </rcc>
  <rcc rId="11231" sId="5">
    <oc r="N76">
      <f>N77+N78+N79+N80</f>
    </oc>
    <nc r="N76"/>
  </rcc>
  <rcc rId="11232" sId="5">
    <oc r="O76">
      <f>O77+O78+O79+O80</f>
    </oc>
    <nc r="O76"/>
  </rcc>
  <rcc rId="11233" sId="5">
    <oc r="P76">
      <f>P77+P78+P79+P80</f>
    </oc>
    <nc r="P76"/>
  </rcc>
  <rcc rId="11234" sId="5">
    <oc r="Q76">
      <f>Q77+Q78+Q79+Q80</f>
    </oc>
    <nc r="Q76"/>
  </rcc>
  <rcc rId="11235" sId="5">
    <oc r="R76">
      <f>R77+R78+R79+R80</f>
    </oc>
    <nc r="R76"/>
  </rcc>
  <rcc rId="11236" sId="5">
    <oc r="S76">
      <f>S77+S78+S79+S80</f>
    </oc>
    <nc r="S76"/>
  </rcc>
  <rcc rId="11237" sId="5">
    <oc r="T76">
      <f>T77+T78+T79+T80</f>
    </oc>
    <nc r="T76"/>
  </rcc>
  <rcc rId="11238" sId="5">
    <oc r="U76">
      <f>U77+U78+U79+U80</f>
    </oc>
    <nc r="U76"/>
  </rcc>
  <rcc rId="11239" sId="5">
    <oc r="V76">
      <f>V77+V78+V79+V80</f>
    </oc>
    <nc r="V76"/>
  </rcc>
  <rcc rId="11240" sId="5">
    <oc r="W76">
      <f>W77+W78+W79+W80</f>
    </oc>
    <nc r="W76"/>
  </rcc>
  <rcc rId="11241" sId="5">
    <oc r="X76">
      <f>X77+X78+X79+X80</f>
    </oc>
    <nc r="X76"/>
  </rcc>
  <rcc rId="11242" sId="5">
    <oc r="Y76">
      <f>Y77+Y78+Y79+Y80</f>
    </oc>
    <nc r="Y76"/>
  </rcc>
  <rcc rId="11243" sId="5">
    <oc r="Z76">
      <f>Z77+Z78+Z79+Z80</f>
    </oc>
    <nc r="Z76"/>
  </rcc>
  <rcc rId="11244" sId="5">
    <oc r="AA76">
      <f>AA77+AA78+AA79+AA80</f>
    </oc>
    <nc r="AA76"/>
  </rcc>
  <rcc rId="11245" sId="5">
    <oc r="AB76">
      <f>AB77+AB78+AB79+AB80</f>
    </oc>
    <nc r="AB76"/>
  </rcc>
  <rcc rId="11246" sId="5">
    <oc r="AC76">
      <f>AC77+AC78+AC79+AC80</f>
    </oc>
    <nc r="AC76"/>
  </rcc>
  <rcc rId="11247" sId="5">
    <oc r="AD76">
      <f>AD77+AD78+AD79+AD80</f>
    </oc>
    <nc r="AD76"/>
  </rcc>
  <rcc rId="11248" sId="5">
    <oc r="AE76">
      <f>AE77+AE78+AE79+AE80</f>
    </oc>
    <nc r="AE76"/>
  </rcc>
  <rcc rId="11249" sId="5">
    <oc r="AF76">
      <f>AF77+AF78+AF79+AF80</f>
    </oc>
    <nc r="AF76"/>
  </rcc>
  <rcc rId="11250" sId="5">
    <oc r="AG76">
      <f>AG77+AG78+AG79+AG80</f>
    </oc>
    <nc r="AG76"/>
  </rcc>
  <rcc rId="11251" sId="5">
    <oc r="C77" t="inlineStr">
      <is>
        <t>федеральный бюджет</t>
      </is>
    </oc>
    <nc r="C77"/>
  </rcc>
  <rcc rId="11252" sId="5">
    <oc r="D77">
      <f>SUM(J77,L77,N77,P77,R77,T77,V77,X77,Z77,AB77,AD77,AF77)</f>
    </oc>
    <nc r="D77"/>
  </rcc>
  <rcc rId="11253" sId="5">
    <oc r="E77">
      <f>J77</f>
    </oc>
    <nc r="E77"/>
  </rcc>
  <rcc rId="11254" sId="5">
    <oc r="F77">
      <f>G77</f>
    </oc>
    <nc r="F77"/>
  </rcc>
  <rcc rId="11255" sId="5">
    <oc r="G77">
      <f>SUM(K77,M77,O77,Q77,S77,U77,W77,Y77,AA77,AC77,AE77,AG77)</f>
    </oc>
    <nc r="G77"/>
  </rcc>
  <rcc rId="11256" sId="5">
    <oc r="H77">
      <f>IFERROR(G77/D77*100,0)</f>
    </oc>
    <nc r="H77"/>
  </rcc>
  <rcc rId="11257" sId="5">
    <oc r="I77">
      <f>IFERROR(G77/E77*100,0)</f>
    </oc>
    <nc r="I77"/>
  </rcc>
  <rcc rId="11258" sId="5" numFmtId="4">
    <oc r="J77">
      <v>0</v>
    </oc>
    <nc r="J77"/>
  </rcc>
  <rcc rId="11259" sId="5" numFmtId="4">
    <oc r="K77">
      <v>0</v>
    </oc>
    <nc r="K77"/>
  </rcc>
  <rcc rId="11260" sId="5" numFmtId="4">
    <oc r="L77">
      <v>0</v>
    </oc>
    <nc r="L77"/>
  </rcc>
  <rcc rId="11261" sId="5" numFmtId="4">
    <oc r="M77">
      <v>0</v>
    </oc>
    <nc r="M77"/>
  </rcc>
  <rcc rId="11262" sId="5" numFmtId="4">
    <oc r="N77">
      <v>0</v>
    </oc>
    <nc r="N77"/>
  </rcc>
  <rcc rId="11263" sId="5" numFmtId="4">
    <oc r="O77">
      <v>0</v>
    </oc>
    <nc r="O77"/>
  </rcc>
  <rcc rId="11264" sId="5" numFmtId="4">
    <oc r="P77">
      <v>0</v>
    </oc>
    <nc r="P77"/>
  </rcc>
  <rcc rId="11265" sId="5" numFmtId="4">
    <oc r="Q77">
      <v>0</v>
    </oc>
    <nc r="Q77"/>
  </rcc>
  <rcc rId="11266" sId="5" numFmtId="4">
    <oc r="R77">
      <v>0</v>
    </oc>
    <nc r="R77"/>
  </rcc>
  <rcc rId="11267" sId="5" numFmtId="4">
    <oc r="S77">
      <v>0</v>
    </oc>
    <nc r="S77"/>
  </rcc>
  <rcc rId="11268" sId="5" numFmtId="4">
    <oc r="T77">
      <v>0</v>
    </oc>
    <nc r="T77"/>
  </rcc>
  <rcc rId="11269" sId="5" numFmtId="4">
    <oc r="U77">
      <v>0</v>
    </oc>
    <nc r="U77"/>
  </rcc>
  <rcc rId="11270" sId="5" numFmtId="4">
    <oc r="V77">
      <v>0</v>
    </oc>
    <nc r="V77"/>
  </rcc>
  <rcc rId="11271" sId="5" numFmtId="4">
    <oc r="W77">
      <v>0</v>
    </oc>
    <nc r="W77"/>
  </rcc>
  <rcc rId="11272" sId="5" numFmtId="4">
    <oc r="X77">
      <v>0</v>
    </oc>
    <nc r="X77"/>
  </rcc>
  <rcc rId="11273" sId="5" numFmtId="4">
    <oc r="Y77">
      <v>0</v>
    </oc>
    <nc r="Y77"/>
  </rcc>
  <rcc rId="11274" sId="5" numFmtId="4">
    <oc r="Z77">
      <v>0</v>
    </oc>
    <nc r="Z77"/>
  </rcc>
  <rcc rId="11275" sId="5" numFmtId="4">
    <oc r="AA77">
      <v>0</v>
    </oc>
    <nc r="AA77"/>
  </rcc>
  <rcc rId="11276" sId="5" numFmtId="4">
    <oc r="AB77">
      <v>0</v>
    </oc>
    <nc r="AB77"/>
  </rcc>
  <rcc rId="11277" sId="5" numFmtId="4">
    <oc r="AC77">
      <v>0</v>
    </oc>
    <nc r="AC77"/>
  </rcc>
  <rcc rId="11278" sId="5" numFmtId="4">
    <oc r="AD77">
      <v>0</v>
    </oc>
    <nc r="AD77"/>
  </rcc>
  <rcc rId="11279" sId="5" numFmtId="4">
    <oc r="AE77">
      <v>0</v>
    </oc>
    <nc r="AE77"/>
  </rcc>
  <rcc rId="11280" sId="5" numFmtId="4">
    <oc r="AF77">
      <v>0</v>
    </oc>
    <nc r="AF77"/>
  </rcc>
  <rcc rId="11281" sId="5" numFmtId="4">
    <oc r="AG77">
      <v>0</v>
    </oc>
    <nc r="AG77"/>
  </rcc>
  <rcc rId="11282" sId="5">
    <oc r="C78" t="inlineStr">
      <is>
        <t>бюджет автономного округа</t>
      </is>
    </oc>
    <nc r="C78"/>
  </rcc>
  <rcc rId="11283" sId="5">
    <oc r="D78">
      <f>SUM(J78,L78,N78,P78,R78,T78,V78,X78,Z78,AB78,AD78,AF78)</f>
    </oc>
    <nc r="D78"/>
  </rcc>
  <rcc rId="11284" sId="5">
    <oc r="E78">
      <f>J78</f>
    </oc>
    <nc r="E78"/>
  </rcc>
  <rcc rId="11285" sId="5">
    <oc r="F78">
      <f>G78</f>
    </oc>
    <nc r="F78"/>
  </rcc>
  <rcc rId="11286" sId="5">
    <oc r="G78">
      <f>SUM(K78,M78,O78,Q78,S78,U78,W78,Y78,AA78,AC78,AE78,AG78)</f>
    </oc>
    <nc r="G78"/>
  </rcc>
  <rcc rId="11287" sId="5">
    <oc r="H78">
      <f>IFERROR(G78/D78*100,0)</f>
    </oc>
    <nc r="H78"/>
  </rcc>
  <rcc rId="11288" sId="5">
    <oc r="I78">
      <f>IFERROR(G78/E78*100,0)</f>
    </oc>
    <nc r="I78"/>
  </rcc>
  <rcc rId="11289" sId="5" numFmtId="4">
    <oc r="J78">
      <v>0</v>
    </oc>
    <nc r="J78"/>
  </rcc>
  <rcc rId="11290" sId="5" numFmtId="4">
    <oc r="K78">
      <v>0</v>
    </oc>
    <nc r="K78"/>
  </rcc>
  <rcc rId="11291" sId="5" numFmtId="4">
    <oc r="L78">
      <v>0</v>
    </oc>
    <nc r="L78"/>
  </rcc>
  <rcc rId="11292" sId="5" numFmtId="4">
    <oc r="M78">
      <v>0</v>
    </oc>
    <nc r="M78"/>
  </rcc>
  <rcc rId="11293" sId="5" numFmtId="4">
    <oc r="N78">
      <v>0</v>
    </oc>
    <nc r="N78"/>
  </rcc>
  <rcc rId="11294" sId="5" numFmtId="4">
    <oc r="O78">
      <v>0</v>
    </oc>
    <nc r="O78"/>
  </rcc>
  <rcc rId="11295" sId="5" numFmtId="4">
    <oc r="P78">
      <v>0</v>
    </oc>
    <nc r="P78"/>
  </rcc>
  <rcc rId="11296" sId="5" numFmtId="4">
    <oc r="Q78">
      <v>0</v>
    </oc>
    <nc r="Q78"/>
  </rcc>
  <rcc rId="11297" sId="5" numFmtId="4">
    <oc r="R78">
      <v>0</v>
    </oc>
    <nc r="R78"/>
  </rcc>
  <rcc rId="11298" sId="5" numFmtId="4">
    <oc r="S78">
      <v>0</v>
    </oc>
    <nc r="S78"/>
  </rcc>
  <rcc rId="11299" sId="5" numFmtId="4">
    <oc r="T78">
      <v>0</v>
    </oc>
    <nc r="T78"/>
  </rcc>
  <rcc rId="11300" sId="5" numFmtId="4">
    <oc r="U78">
      <v>0</v>
    </oc>
    <nc r="U78"/>
  </rcc>
  <rcc rId="11301" sId="5" numFmtId="4">
    <oc r="V78">
      <v>0</v>
    </oc>
    <nc r="V78"/>
  </rcc>
  <rcc rId="11302" sId="5" numFmtId="4">
    <oc r="W78">
      <v>0</v>
    </oc>
    <nc r="W78"/>
  </rcc>
  <rcc rId="11303" sId="5" numFmtId="4">
    <oc r="X78">
      <v>0</v>
    </oc>
    <nc r="X78"/>
  </rcc>
  <rcc rId="11304" sId="5" numFmtId="4">
    <oc r="Y78">
      <v>0</v>
    </oc>
    <nc r="Y78"/>
  </rcc>
  <rcc rId="11305" sId="5" numFmtId="4">
    <oc r="Z78">
      <v>0</v>
    </oc>
    <nc r="Z78"/>
  </rcc>
  <rcc rId="11306" sId="5" numFmtId="4">
    <oc r="AA78">
      <v>0</v>
    </oc>
    <nc r="AA78"/>
  </rcc>
  <rcc rId="11307" sId="5" numFmtId="4">
    <oc r="AB78">
      <v>0</v>
    </oc>
    <nc r="AB78"/>
  </rcc>
  <rcc rId="11308" sId="5" numFmtId="4">
    <oc r="AC78">
      <v>0</v>
    </oc>
    <nc r="AC78"/>
  </rcc>
  <rcc rId="11309" sId="5" numFmtId="4">
    <oc r="AD78">
      <v>0</v>
    </oc>
    <nc r="AD78"/>
  </rcc>
  <rcc rId="11310" sId="5" numFmtId="4">
    <oc r="AE78">
      <v>0</v>
    </oc>
    <nc r="AE78"/>
  </rcc>
  <rcc rId="11311" sId="5" numFmtId="4">
    <oc r="AF78">
      <v>0</v>
    </oc>
    <nc r="AF78"/>
  </rcc>
  <rcc rId="11312" sId="5" numFmtId="4">
    <oc r="AG78">
      <v>0</v>
    </oc>
    <nc r="AG78"/>
  </rcc>
  <rcc rId="11313" sId="5">
    <oc r="C79" t="inlineStr">
      <is>
        <t>бюджет города Когалыма</t>
      </is>
    </oc>
    <nc r="C79"/>
  </rcc>
  <rcc rId="11314" sId="5">
    <oc r="D79">
      <f>SUM(J79,L79,N79,P79,R79,T79,V79,X79,Z79,AB79,AD79,AF79)</f>
    </oc>
    <nc r="D79"/>
  </rcc>
  <rcc rId="11315" sId="5">
    <oc r="E79">
      <f>J79</f>
    </oc>
    <nc r="E79"/>
  </rcc>
  <rcc rId="11316" sId="5">
    <oc r="F79">
      <f>G79</f>
    </oc>
    <nc r="F79"/>
  </rcc>
  <rcc rId="11317" sId="5">
    <oc r="G79">
      <f>SUM(K79,M79,O79,Q79,S79,U79,W79,Y79,AA79,AC79,AE79,AG79)</f>
    </oc>
    <nc r="G79"/>
  </rcc>
  <rcc rId="11318" sId="5">
    <oc r="H79">
      <f>IFERROR(G79/D79*100,0)</f>
    </oc>
    <nc r="H79"/>
  </rcc>
  <rcc rId="11319" sId="5">
    <oc r="I79">
      <f>IFERROR(G79/E79*100,0)</f>
    </oc>
    <nc r="I79"/>
  </rcc>
  <rcc rId="11320" sId="5" numFmtId="4">
    <oc r="J79">
      <v>76.144000000000005</v>
    </oc>
    <nc r="J79"/>
  </rcc>
  <rcc rId="11321" sId="5" numFmtId="4">
    <oc r="K79">
      <v>0</v>
    </oc>
    <nc r="K79"/>
  </rcc>
  <rcc rId="11322" sId="5" numFmtId="4">
    <oc r="L79">
      <v>5000</v>
    </oc>
    <nc r="L79"/>
  </rcc>
  <rcc rId="11323" sId="5" numFmtId="4">
    <oc r="M79">
      <v>0</v>
    </oc>
    <nc r="M79"/>
  </rcc>
  <rcc rId="11324" sId="5" numFmtId="4">
    <oc r="N79">
      <v>1038.191</v>
    </oc>
    <nc r="N79"/>
  </rcc>
  <rcc rId="11325" sId="5" numFmtId="4">
    <oc r="O79">
      <v>6109.25</v>
    </oc>
    <nc r="O79"/>
  </rcc>
  <rcc rId="11326" sId="5" numFmtId="4">
    <oc r="P79">
      <v>0</v>
    </oc>
    <nc r="P79"/>
  </rcc>
  <rcc rId="11327" sId="5" numFmtId="4">
    <oc r="Q79">
      <v>0</v>
    </oc>
    <nc r="Q79"/>
  </rcc>
  <rcc rId="11328" sId="5" numFmtId="4">
    <oc r="R79">
      <v>0</v>
    </oc>
    <nc r="R79"/>
  </rcc>
  <rcc rId="11329" sId="5" numFmtId="4">
    <oc r="S79">
      <v>0</v>
    </oc>
    <nc r="S79"/>
  </rcc>
  <rcc rId="11330" sId="5" numFmtId="4">
    <oc r="T79">
      <v>0</v>
    </oc>
    <nc r="T79"/>
  </rcc>
  <rcc rId="11331" sId="5" numFmtId="4">
    <oc r="U79">
      <v>0</v>
    </oc>
    <nc r="U79"/>
  </rcc>
  <rcc rId="11332" sId="5" numFmtId="4">
    <oc r="V79">
      <v>0</v>
    </oc>
    <nc r="V79"/>
  </rcc>
  <rcc rId="11333" sId="5" numFmtId="4">
    <oc r="W79">
      <v>0</v>
    </oc>
    <nc r="W79"/>
  </rcc>
  <rcc rId="11334" sId="5" numFmtId="4">
    <oc r="X79">
      <v>109.71</v>
    </oc>
    <nc r="X79"/>
  </rcc>
  <rcc rId="11335" sId="5" numFmtId="4">
    <oc r="Y79">
      <v>0</v>
    </oc>
    <nc r="Y79"/>
  </rcc>
  <rcc rId="11336" sId="5" numFmtId="4">
    <oc r="Z79">
      <v>0</v>
    </oc>
    <nc r="Z79"/>
  </rcc>
  <rcc rId="11337" sId="5" numFmtId="4">
    <oc r="AA79">
      <v>0</v>
    </oc>
    <nc r="AA79"/>
  </rcc>
  <rcc rId="11338" sId="5" numFmtId="4">
    <oc r="AB79">
      <v>38.256</v>
    </oc>
    <nc r="AB79"/>
  </rcc>
  <rcc rId="11339" sId="5" numFmtId="4">
    <oc r="AC79">
      <v>0</v>
    </oc>
    <nc r="AC79"/>
  </rcc>
  <rcc rId="11340" sId="5" numFmtId="4">
    <oc r="AD79">
      <v>0</v>
    </oc>
    <nc r="AD79"/>
  </rcc>
  <rcc rId="11341" sId="5" numFmtId="4">
    <oc r="AE79">
      <v>0</v>
    </oc>
    <nc r="AE79"/>
  </rcc>
  <rcc rId="11342" sId="5" numFmtId="4">
    <oc r="AF79">
      <v>0</v>
    </oc>
    <nc r="AF79"/>
  </rcc>
  <rcc rId="11343" sId="5" numFmtId="4">
    <oc r="AG79">
      <v>0</v>
    </oc>
    <nc r="AG79"/>
  </rcc>
  <rcc rId="11344" sId="5">
    <oc r="C80" t="inlineStr">
      <is>
        <t>внебюджетные источики</t>
      </is>
    </oc>
    <nc r="C80"/>
  </rcc>
  <rcc rId="11345" sId="5">
    <oc r="D80">
      <f>SUM(J80,L80,N80,P80,R80,T80,V80,X80,Z80,AB80,AD80,AF80)</f>
    </oc>
    <nc r="D80"/>
  </rcc>
  <rcc rId="11346" sId="5">
    <oc r="E80">
      <f>J80</f>
    </oc>
    <nc r="E80"/>
  </rcc>
  <rcc rId="11347" sId="5">
    <oc r="F80">
      <f>G80</f>
    </oc>
    <nc r="F80"/>
  </rcc>
  <rcc rId="11348" sId="5">
    <oc r="G80">
      <f>SUM(K80,M80,O80,Q80,S80,U80,W80,Y80,AA80,AC80,AE80,AG80)</f>
    </oc>
    <nc r="G80"/>
  </rcc>
  <rcc rId="11349" sId="5">
    <oc r="H80">
      <f>IFERROR(G80/D80*100,0)</f>
    </oc>
    <nc r="H80"/>
  </rcc>
  <rcc rId="11350" sId="5">
    <oc r="I80">
      <f>IFERROR(G80/E80*100,0)</f>
    </oc>
    <nc r="I80"/>
  </rcc>
  <rcc rId="11351" sId="5" numFmtId="4">
    <oc r="J80">
      <v>0</v>
    </oc>
    <nc r="J80"/>
  </rcc>
  <rcc rId="11352" sId="5" numFmtId="4">
    <oc r="K80">
      <v>0</v>
    </oc>
    <nc r="K80"/>
  </rcc>
  <rcc rId="11353" sId="5" numFmtId="4">
    <oc r="L80">
      <v>0</v>
    </oc>
    <nc r="L80"/>
  </rcc>
  <rcc rId="11354" sId="5" numFmtId="4">
    <oc r="M80">
      <v>0</v>
    </oc>
    <nc r="M80"/>
  </rcc>
  <rcc rId="11355" sId="5" numFmtId="4">
    <oc r="N80">
      <v>0</v>
    </oc>
    <nc r="N80"/>
  </rcc>
  <rcc rId="11356" sId="5" numFmtId="4">
    <oc r="O80">
      <v>0</v>
    </oc>
    <nc r="O80"/>
  </rcc>
  <rcc rId="11357" sId="5" numFmtId="4">
    <oc r="P80">
      <v>0</v>
    </oc>
    <nc r="P80"/>
  </rcc>
  <rcc rId="11358" sId="5" numFmtId="4">
    <oc r="Q80">
      <v>0</v>
    </oc>
    <nc r="Q80"/>
  </rcc>
  <rcc rId="11359" sId="5" numFmtId="4">
    <oc r="R80">
      <v>0</v>
    </oc>
    <nc r="R80"/>
  </rcc>
  <rcc rId="11360" sId="5" numFmtId="4">
    <oc r="S80">
      <v>0</v>
    </oc>
    <nc r="S80"/>
  </rcc>
  <rcc rId="11361" sId="5" numFmtId="4">
    <oc r="T80">
      <v>0</v>
    </oc>
    <nc r="T80"/>
  </rcc>
  <rcc rId="11362" sId="5" numFmtId="4">
    <oc r="U80">
      <v>0</v>
    </oc>
    <nc r="U80"/>
  </rcc>
  <rcc rId="11363" sId="5" numFmtId="4">
    <oc r="V80">
      <v>0</v>
    </oc>
    <nc r="V80"/>
  </rcc>
  <rcc rId="11364" sId="5" numFmtId="4">
    <oc r="W80">
      <v>0</v>
    </oc>
    <nc r="W80"/>
  </rcc>
  <rcc rId="11365" sId="5" numFmtId="4">
    <oc r="X80">
      <v>0</v>
    </oc>
    <nc r="X80"/>
  </rcc>
  <rcc rId="11366" sId="5" numFmtId="4">
    <oc r="Y80">
      <v>0</v>
    </oc>
    <nc r="Y80"/>
  </rcc>
  <rcc rId="11367" sId="5" numFmtId="4">
    <oc r="Z80">
      <v>0</v>
    </oc>
    <nc r="Z80"/>
  </rcc>
  <rcc rId="11368" sId="5" numFmtId="4">
    <oc r="AA80">
      <v>0</v>
    </oc>
    <nc r="AA80"/>
  </rcc>
  <rcc rId="11369" sId="5" numFmtId="4">
    <oc r="AB80">
      <v>0</v>
    </oc>
    <nc r="AB80"/>
  </rcc>
  <rcc rId="11370" sId="5" numFmtId="4">
    <oc r="AC80">
      <v>0</v>
    </oc>
    <nc r="AC80"/>
  </rcc>
  <rcc rId="11371" sId="5" numFmtId="4">
    <oc r="AD80">
      <v>0</v>
    </oc>
    <nc r="AD80"/>
  </rcc>
  <rcc rId="11372" sId="5" numFmtId="4">
    <oc r="AE80">
      <v>0</v>
    </oc>
    <nc r="AE80"/>
  </rcc>
  <rcc rId="11373" sId="5" numFmtId="4">
    <oc r="AF80">
      <v>0</v>
    </oc>
    <nc r="AF80"/>
  </rcc>
  <rcc rId="11374" sId="5" numFmtId="4">
    <oc r="AG80">
      <v>0</v>
    </oc>
    <nc r="AG80"/>
  </rcc>
  <rcc rId="11375" sId="5">
    <oc r="A81" t="inlineStr">
      <is>
        <t>4.</t>
      </is>
    </oc>
    <nc r="A81"/>
  </rcc>
  <rcc rId="11376" sId="5">
    <oc r="B81" t="inlineStr">
      <is>
        <t>Структурные элементы, не входящие в направление (подпрограммы)</t>
      </is>
    </oc>
    <nc r="B81"/>
  </rcc>
  <rcc rId="11377" sId="5">
    <oc r="A82" t="inlineStr">
      <is>
        <t>4.1.</t>
      </is>
    </oc>
    <nc r="A82"/>
  </rcc>
  <rcc rId="11378" sId="5">
    <oc r="B82" t="inlineStr">
      <is>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is>
    </oc>
    <nc r="B82"/>
  </rcc>
  <rcc rId="11379" sId="5">
    <oc r="C82" t="inlineStr">
      <is>
        <t>Всего</t>
      </is>
    </oc>
    <nc r="C82"/>
  </rcc>
  <rcc rId="11380" sId="5">
    <oc r="D82">
      <f>D83+D84+D85</f>
    </oc>
    <nc r="D82"/>
  </rcc>
  <rcc rId="11381" sId="5">
    <oc r="E82">
      <f>E83+E84+E85</f>
    </oc>
    <nc r="E82"/>
  </rcc>
  <rcc rId="11382" sId="5">
    <oc r="F82">
      <f>F83+F84+F85</f>
    </oc>
    <nc r="F82"/>
  </rcc>
  <rcc rId="11383" sId="5">
    <oc r="G82">
      <f>G83+G84+G85</f>
    </oc>
    <nc r="G82"/>
  </rcc>
  <rcc rId="11384" sId="5">
    <oc r="H82">
      <f>IFERROR(G82/D82*100,0)</f>
    </oc>
    <nc r="H82"/>
  </rcc>
  <rcc rId="11385" sId="5">
    <oc r="I82">
      <f>IFERROR(G82/E82*100,0)</f>
    </oc>
    <nc r="I82"/>
  </rcc>
  <rcc rId="11386" sId="5">
    <oc r="J82">
      <f>J83+J84+J85</f>
    </oc>
    <nc r="J82"/>
  </rcc>
  <rcc rId="11387" sId="5">
    <oc r="K82">
      <f>K83+K84+K85</f>
    </oc>
    <nc r="K82"/>
  </rcc>
  <rcc rId="11388" sId="5">
    <oc r="L82">
      <f>L83+L84+L85</f>
    </oc>
    <nc r="L82"/>
  </rcc>
  <rcc rId="11389" sId="5">
    <oc r="M82">
      <f>M83+M84+M85</f>
    </oc>
    <nc r="M82"/>
  </rcc>
  <rcc rId="11390" sId="5">
    <oc r="N82">
      <f>N83+N84+N85</f>
    </oc>
    <nc r="N82"/>
  </rcc>
  <rcc rId="11391" sId="5">
    <oc r="O82">
      <f>O83+O84+O85</f>
    </oc>
    <nc r="O82"/>
  </rcc>
  <rcc rId="11392" sId="5">
    <oc r="P82">
      <f>P83+P84+P85</f>
    </oc>
    <nc r="P82"/>
  </rcc>
  <rcc rId="11393" sId="5">
    <oc r="Q82">
      <f>Q83+Q84+Q85</f>
    </oc>
    <nc r="Q82"/>
  </rcc>
  <rcc rId="11394" sId="5">
    <oc r="R82">
      <f>R83+R84+R85</f>
    </oc>
    <nc r="R82"/>
  </rcc>
  <rcc rId="11395" sId="5">
    <oc r="S82">
      <f>S83+S84+S85</f>
    </oc>
    <nc r="S82"/>
  </rcc>
  <rcc rId="11396" sId="5">
    <oc r="T82">
      <f>T83+T84+T85</f>
    </oc>
    <nc r="T82"/>
  </rcc>
  <rcc rId="11397" sId="5">
    <oc r="U82">
      <f>U83+U84+U85</f>
    </oc>
    <nc r="U82"/>
  </rcc>
  <rcc rId="11398" sId="5">
    <oc r="V82">
      <f>V83+V84+V85</f>
    </oc>
    <nc r="V82"/>
  </rcc>
  <rcc rId="11399" sId="5">
    <oc r="W82">
      <f>W83+W84+W85</f>
    </oc>
    <nc r="W82"/>
  </rcc>
  <rcc rId="11400" sId="5">
    <oc r="X82">
      <f>X83+X84+X85</f>
    </oc>
    <nc r="X82"/>
  </rcc>
  <rcc rId="11401" sId="5">
    <oc r="Y82">
      <f>Y83+Y84+Y85</f>
    </oc>
    <nc r="Y82"/>
  </rcc>
  <rcc rId="11402" sId="5">
    <oc r="Z82">
      <f>Z83+Z84+Z85</f>
    </oc>
    <nc r="Z82"/>
  </rcc>
  <rcc rId="11403" sId="5">
    <oc r="AA82">
      <f>AA83+AA84+AA85</f>
    </oc>
    <nc r="AA82"/>
  </rcc>
  <rcc rId="11404" sId="5">
    <oc r="AB82">
      <f>AB83+AB84+AB85</f>
    </oc>
    <nc r="AB82"/>
  </rcc>
  <rcc rId="11405" sId="5">
    <oc r="AC82">
      <f>AC83+AC84+AC85</f>
    </oc>
    <nc r="AC82"/>
  </rcc>
  <rcc rId="11406" sId="5">
    <oc r="AD82">
      <f>AD83+AD84+AD85</f>
    </oc>
    <nc r="AD82"/>
  </rcc>
  <rcc rId="11407" sId="5">
    <oc r="AE82">
      <f>AE83+AE84+AE85</f>
    </oc>
    <nc r="AE82"/>
  </rcc>
  <rcc rId="11408" sId="5">
    <oc r="AF82">
      <f>AF83+AF84+AF85</f>
    </oc>
    <nc r="AF82"/>
  </rcc>
  <rcc rId="11409" sId="5">
    <oc r="AG82">
      <f>AG83+AG84+AG85</f>
    </oc>
    <nc r="AG82"/>
  </rcc>
  <rcc rId="11410" sId="5">
    <oc r="C83" t="inlineStr">
      <is>
        <t>федеральный бюджет</t>
      </is>
    </oc>
    <nc r="C83"/>
  </rcc>
  <rcc rId="11411" sId="5">
    <oc r="D83">
      <f>SUM(J83,L83,N83,P83,R83,T83,V83,X83,Z83,AB83,AD83,AF83)</f>
    </oc>
    <nc r="D83"/>
  </rcc>
  <rcc rId="11412" sId="5">
    <oc r="E83">
      <f>J83</f>
    </oc>
    <nc r="E83"/>
  </rcc>
  <rcc rId="11413" sId="5">
    <oc r="F83">
      <f>G83</f>
    </oc>
    <nc r="F83"/>
  </rcc>
  <rcc rId="11414" sId="5">
    <oc r="G83">
      <f>SUM(K83,M83,O83,Q83,S83,U83,W83,Y83,AA83,AC83,AE83,AG83)</f>
    </oc>
    <nc r="G83"/>
  </rcc>
  <rcc rId="11415" sId="5">
    <oc r="H83">
      <f>IFERROR(G83/D83*100,0)</f>
    </oc>
    <nc r="H83"/>
  </rcc>
  <rcc rId="11416" sId="5">
    <oc r="I83">
      <f>IFERROR(G83/E83*100,0)</f>
    </oc>
    <nc r="I83"/>
  </rcc>
  <rcc rId="11417" sId="5" numFmtId="4">
    <oc r="J83">
      <v>0</v>
    </oc>
    <nc r="J83"/>
  </rcc>
  <rcc rId="11418" sId="5" numFmtId="4">
    <oc r="K83">
      <v>0</v>
    </oc>
    <nc r="K83"/>
  </rcc>
  <rcc rId="11419" sId="5" numFmtId="4">
    <oc r="L83">
      <v>0</v>
    </oc>
    <nc r="L83"/>
  </rcc>
  <rcc rId="11420" sId="5" numFmtId="4">
    <oc r="M83">
      <v>0</v>
    </oc>
    <nc r="M83"/>
  </rcc>
  <rcc rId="11421" sId="5" numFmtId="4">
    <oc r="N83">
      <v>0</v>
    </oc>
    <nc r="N83"/>
  </rcc>
  <rcc rId="11422" sId="5" numFmtId="4">
    <oc r="O83">
      <v>0</v>
    </oc>
    <nc r="O83"/>
  </rcc>
  <rcc rId="11423" sId="5" numFmtId="4">
    <oc r="P83">
      <v>0</v>
    </oc>
    <nc r="P83"/>
  </rcc>
  <rcc rId="11424" sId="5" numFmtId="4">
    <oc r="Q83">
      <v>0</v>
    </oc>
    <nc r="Q83"/>
  </rcc>
  <rcc rId="11425" sId="5" numFmtId="4">
    <oc r="R83">
      <v>0</v>
    </oc>
    <nc r="R83"/>
  </rcc>
  <rcc rId="11426" sId="5" numFmtId="4">
    <oc r="S83">
      <v>0</v>
    </oc>
    <nc r="S83"/>
  </rcc>
  <rcc rId="11427" sId="5" numFmtId="4">
    <oc r="T83">
      <v>0</v>
    </oc>
    <nc r="T83"/>
  </rcc>
  <rcc rId="11428" sId="5" numFmtId="4">
    <oc r="U83">
      <v>0</v>
    </oc>
    <nc r="U83"/>
  </rcc>
  <rcc rId="11429" sId="5" numFmtId="4">
    <oc r="V83">
      <v>0</v>
    </oc>
    <nc r="V83"/>
  </rcc>
  <rcc rId="11430" sId="5" numFmtId="4">
    <oc r="W83">
      <v>0</v>
    </oc>
    <nc r="W83"/>
  </rcc>
  <rcc rId="11431" sId="5" numFmtId="4">
    <oc r="X83">
      <v>0</v>
    </oc>
    <nc r="X83"/>
  </rcc>
  <rcc rId="11432" sId="5" numFmtId="4">
    <oc r="Y83">
      <v>0</v>
    </oc>
    <nc r="Y83"/>
  </rcc>
  <rcc rId="11433" sId="5" numFmtId="4">
    <oc r="Z83">
      <v>0</v>
    </oc>
    <nc r="Z83"/>
  </rcc>
  <rcc rId="11434" sId="5" numFmtId="4">
    <oc r="AA83">
      <v>0</v>
    </oc>
    <nc r="AA83"/>
  </rcc>
  <rcc rId="11435" sId="5" numFmtId="4">
    <oc r="AB83">
      <v>0</v>
    </oc>
    <nc r="AB83"/>
  </rcc>
  <rcc rId="11436" sId="5" numFmtId="4">
    <oc r="AC83">
      <v>0</v>
    </oc>
    <nc r="AC83"/>
  </rcc>
  <rcc rId="11437" sId="5" numFmtId="4">
    <oc r="AD83">
      <v>0</v>
    </oc>
    <nc r="AD83"/>
  </rcc>
  <rcc rId="11438" sId="5" numFmtId="4">
    <oc r="AE83">
      <v>0</v>
    </oc>
    <nc r="AE83"/>
  </rcc>
  <rcc rId="11439" sId="5" numFmtId="4">
    <oc r="AF83">
      <v>0</v>
    </oc>
    <nc r="AF83"/>
  </rcc>
  <rcc rId="11440" sId="5" numFmtId="4">
    <oc r="AG83">
      <v>0</v>
    </oc>
    <nc r="AG83"/>
  </rcc>
  <rcc rId="11441" sId="5">
    <oc r="C84" t="inlineStr">
      <is>
        <t>бюджет автономного округа</t>
      </is>
    </oc>
    <nc r="C84"/>
  </rcc>
  <rcc rId="11442" sId="5">
    <oc r="D84">
      <f>SUM(J84,L84,N84,P84,R84,T84,V84,X84,Z84,AB84,AD84,AF84)</f>
    </oc>
    <nc r="D84"/>
  </rcc>
  <rcc rId="11443" sId="5">
    <oc r="E84">
      <f>J84</f>
    </oc>
    <nc r="E84"/>
  </rcc>
  <rcc rId="11444" sId="5">
    <oc r="F84">
      <f>G84</f>
    </oc>
    <nc r="F84"/>
  </rcc>
  <rcc rId="11445" sId="5">
    <oc r="G84">
      <f>SUM(K84,M84,O84,Q84,S84,U84,W84,Y84,AA84,AC84,AE84,AG84)</f>
    </oc>
    <nc r="G84"/>
  </rcc>
  <rcc rId="11446" sId="5">
    <oc r="H84">
      <f>IFERROR(G84/D84*100,0)</f>
    </oc>
    <nc r="H84"/>
  </rcc>
  <rcc rId="11447" sId="5">
    <oc r="I84">
      <f>IFERROR(G84/E84*100,0)</f>
    </oc>
    <nc r="I84"/>
  </rcc>
  <rcc rId="11448" sId="5" numFmtId="4">
    <oc r="J84">
      <v>0</v>
    </oc>
    <nc r="J84"/>
  </rcc>
  <rcc rId="11449" sId="5" numFmtId="4">
    <oc r="K84">
      <v>0</v>
    </oc>
    <nc r="K84"/>
  </rcc>
  <rcc rId="11450" sId="5" numFmtId="4">
    <oc r="L84">
      <v>0</v>
    </oc>
    <nc r="L84"/>
  </rcc>
  <rcc rId="11451" sId="5" numFmtId="4">
    <oc r="M84">
      <v>0</v>
    </oc>
    <nc r="M84"/>
  </rcc>
  <rcc rId="11452" sId="5" numFmtId="4">
    <oc r="N84">
      <v>0</v>
    </oc>
    <nc r="N84"/>
  </rcc>
  <rcc rId="11453" sId="5" numFmtId="4">
    <oc r="O84">
      <v>0</v>
    </oc>
    <nc r="O84"/>
  </rcc>
  <rcc rId="11454" sId="5" numFmtId="4">
    <oc r="P84">
      <v>0</v>
    </oc>
    <nc r="P84"/>
  </rcc>
  <rcc rId="11455" sId="5" numFmtId="4">
    <oc r="Q84">
      <v>0</v>
    </oc>
    <nc r="Q84"/>
  </rcc>
  <rcc rId="11456" sId="5" numFmtId="4">
    <oc r="R84">
      <v>0</v>
    </oc>
    <nc r="R84"/>
  </rcc>
  <rcc rId="11457" sId="5" numFmtId="4">
    <oc r="S84">
      <v>0</v>
    </oc>
    <nc r="S84"/>
  </rcc>
  <rcc rId="11458" sId="5" numFmtId="4">
    <oc r="T84">
      <v>0</v>
    </oc>
    <nc r="T84"/>
  </rcc>
  <rcc rId="11459" sId="5" numFmtId="4">
    <oc r="U84">
      <v>0</v>
    </oc>
    <nc r="U84"/>
  </rcc>
  <rcc rId="11460" sId="5" numFmtId="4">
    <oc r="V84">
      <v>0</v>
    </oc>
    <nc r="V84"/>
  </rcc>
  <rcc rId="11461" sId="5" numFmtId="4">
    <oc r="W84">
      <v>0</v>
    </oc>
    <nc r="W84"/>
  </rcc>
  <rcc rId="11462" sId="5" numFmtId="4">
    <oc r="X84">
      <v>0</v>
    </oc>
    <nc r="X84"/>
  </rcc>
  <rcc rId="11463" sId="5" numFmtId="4">
    <oc r="Y84">
      <v>0</v>
    </oc>
    <nc r="Y84"/>
  </rcc>
  <rcc rId="11464" sId="5" numFmtId="4">
    <oc r="Z84">
      <v>0</v>
    </oc>
    <nc r="Z84"/>
  </rcc>
  <rcc rId="11465" sId="5" numFmtId="4">
    <oc r="AA84">
      <v>0</v>
    </oc>
    <nc r="AA84"/>
  </rcc>
  <rcc rId="11466" sId="5" numFmtId="4">
    <oc r="AB84">
      <v>0</v>
    </oc>
    <nc r="AB84"/>
  </rcc>
  <rcc rId="11467" sId="5" numFmtId="4">
    <oc r="AC84">
      <v>0</v>
    </oc>
    <nc r="AC84"/>
  </rcc>
  <rcc rId="11468" sId="5" numFmtId="4">
    <oc r="AD84">
      <v>0</v>
    </oc>
    <nc r="AD84"/>
  </rcc>
  <rcc rId="11469" sId="5" numFmtId="4">
    <oc r="AE84">
      <v>0</v>
    </oc>
    <nc r="AE84"/>
  </rcc>
  <rcc rId="11470" sId="5" numFmtId="4">
    <oc r="AF84">
      <v>0</v>
    </oc>
    <nc r="AF84"/>
  </rcc>
  <rcc rId="11471" sId="5" numFmtId="4">
    <oc r="AG84">
      <v>0</v>
    </oc>
    <nc r="AG84"/>
  </rcc>
  <rcc rId="11472" sId="5">
    <oc r="C85" t="inlineStr">
      <is>
        <t>бюджет города Когалыма</t>
      </is>
    </oc>
    <nc r="C85"/>
  </rcc>
  <rcc rId="11473" sId="5">
    <oc r="D85">
      <f>SUM(J85,L85,N85,P85,R85,T85,V85,X85,Z85,AB85,AD85,AF85)</f>
    </oc>
    <nc r="D85"/>
  </rcc>
  <rcc rId="11474" sId="5">
    <oc r="E85">
      <f>J85</f>
    </oc>
    <nc r="E85"/>
  </rcc>
  <rcc rId="11475" sId="5">
    <oc r="F85">
      <f>G85</f>
    </oc>
    <nc r="F85"/>
  </rcc>
  <rcc rId="11476" sId="5">
    <oc r="G85">
      <f>SUM(K85,M85,O85,Q85,S85,U85,W85,Y85,AA85,AC85,AE85,AG85)</f>
    </oc>
    <nc r="G85"/>
  </rcc>
  <rcc rId="11477" sId="5">
    <oc r="H85">
      <f>IFERROR(G85/D85*100,0)</f>
    </oc>
    <nc r="H85"/>
  </rcc>
  <rcc rId="11478" sId="5">
    <oc r="I85">
      <f>IFERROR(G85/E85*100,0)</f>
    </oc>
    <nc r="I85"/>
  </rcc>
  <rcc rId="11479" sId="5" numFmtId="4">
    <oc r="J85">
      <v>1103.6410000000001</v>
    </oc>
    <nc r="J85"/>
  </rcc>
  <rcc rId="11480" sId="5" numFmtId="4">
    <oc r="K85">
      <v>575.30499999999995</v>
    </oc>
    <nc r="K85"/>
  </rcc>
  <rcc rId="11481" sId="5" numFmtId="4">
    <oc r="L85">
      <v>651.58299999999997</v>
    </oc>
    <nc r="L85"/>
  </rcc>
  <rcc rId="11482" sId="5" numFmtId="4">
    <oc r="M85">
      <v>791.59</v>
    </oc>
    <nc r="M85"/>
  </rcc>
  <rcc rId="11483" sId="5" numFmtId="4">
    <oc r="N85">
      <v>433.56299999999999</v>
    </oc>
    <nc r="N85"/>
  </rcc>
  <rcc rId="11484" sId="5" numFmtId="4">
    <oc r="O85">
      <v>495.31</v>
    </oc>
    <nc r="O85"/>
  </rcc>
  <rcc rId="11485" sId="5" numFmtId="4">
    <oc r="P85">
      <v>791.428</v>
    </oc>
    <nc r="P85"/>
  </rcc>
  <rcc rId="11486" sId="5" numFmtId="4">
    <oc r="Q85">
      <v>436.44</v>
    </oc>
    <nc r="Q85"/>
  </rcc>
  <rcc rId="11487" sId="5" numFmtId="4">
    <oc r="R85">
      <v>592.79899999999998</v>
    </oc>
    <nc r="R85"/>
  </rcc>
  <rcc rId="11488" sId="5" numFmtId="4">
    <oc r="S85">
      <v>0</v>
    </oc>
    <nc r="S85"/>
  </rcc>
  <rcc rId="11489" sId="5" numFmtId="4">
    <oc r="T85">
      <v>433.55900000000003</v>
    </oc>
    <nc r="T85"/>
  </rcc>
  <rcc rId="11490" sId="5" numFmtId="4">
    <oc r="U85">
      <v>0</v>
    </oc>
    <nc r="U85"/>
  </rcc>
  <rcc rId="11491" sId="5" numFmtId="4">
    <oc r="V85">
      <v>791.428</v>
    </oc>
    <nc r="V85"/>
  </rcc>
  <rcc rId="11492" sId="5" numFmtId="4">
    <oc r="W85">
      <v>0</v>
    </oc>
    <nc r="W85"/>
  </rcc>
  <rcc rId="11493" sId="5" numFmtId="4">
    <oc r="X85">
      <v>735.08299999999997</v>
    </oc>
    <nc r="X85"/>
  </rcc>
  <rcc rId="11494" sId="5" numFmtId="4">
    <oc r="Y85">
      <v>0</v>
    </oc>
    <nc r="Y85"/>
  </rcc>
  <rcc rId="11495" sId="5" numFmtId="4">
    <oc r="Z85">
      <v>476.529</v>
    </oc>
    <nc r="Z85"/>
  </rcc>
  <rcc rId="11496" sId="5" numFmtId="4">
    <oc r="AA85">
      <v>0</v>
    </oc>
    <nc r="AA85"/>
  </rcc>
  <rcc rId="11497" sId="5" numFmtId="4">
    <oc r="AB85">
      <v>557.95899999999995</v>
    </oc>
    <nc r="AB85"/>
  </rcc>
  <rcc rId="11498" sId="5" numFmtId="4">
    <oc r="AC85">
      <v>0</v>
    </oc>
    <nc r="AC85"/>
  </rcc>
  <rcc rId="11499" sId="5" numFmtId="4">
    <oc r="AD85">
      <v>506.85899999999998</v>
    </oc>
    <nc r="AD85"/>
  </rcc>
  <rcc rId="11500" sId="5" numFmtId="4">
    <oc r="AE85">
      <v>0</v>
    </oc>
    <nc r="AE85"/>
  </rcc>
  <rcc rId="11501" sId="5" numFmtId="4">
    <oc r="AF85">
      <v>574.46900000000005</v>
    </oc>
    <nc r="AF85"/>
  </rcc>
  <rcc rId="11502" sId="5" numFmtId="4">
    <oc r="AG85">
      <v>0</v>
    </oc>
    <nc r="AG85"/>
  </rcc>
  <rcc rId="11503" sId="6">
    <oc r="C2" t="inlineStr">
      <is>
        <t xml:space="preserve">Отчет о ходе реализации муниципальной программы </t>
      </is>
    </oc>
    <nc r="C2"/>
  </rcc>
  <rcc rId="11504" sId="6">
    <oc r="C3" t="inlineStr">
      <is>
        <t xml:space="preserve"> "Содействие занятости населения города Когалыма" </t>
      </is>
    </oc>
    <nc r="C3"/>
  </rcc>
  <rcc rId="11505" sId="6">
    <oc r="AG3" t="inlineStr">
      <is>
        <t>тыс. рублей</t>
      </is>
    </oc>
    <nc r="AG3"/>
  </rcc>
  <rcc rId="11506" sId="6">
    <oc r="A4" t="inlineStr">
      <is>
        <t>№п/п</t>
      </is>
    </oc>
    <nc r="A4"/>
  </rcc>
  <rcc rId="11507" sId="6">
    <oc r="B4" t="inlineStr">
      <is>
        <t>Наименование направления (подпрограмм), структурных элементов</t>
      </is>
    </oc>
    <nc r="B4"/>
  </rcc>
  <rcc rId="11508" sId="6">
    <oc r="C4" t="inlineStr">
      <is>
        <t>Источники финансирования</t>
      </is>
    </oc>
    <nc r="C4"/>
  </rcc>
  <rcc rId="11509" sId="6">
    <oc r="D4" t="inlineStr">
      <is>
        <t>План на</t>
      </is>
    </oc>
    <nc r="D4"/>
  </rcc>
  <rcc rId="11510" sId="6">
    <oc r="E4" t="inlineStr">
      <is>
        <t>План на</t>
      </is>
    </oc>
    <nc r="E4"/>
  </rcc>
  <rcc rId="11511" sId="6">
    <oc r="F4" t="inlineStr">
      <is>
        <t xml:space="preserve">Профинансировано на </t>
      </is>
    </oc>
    <nc r="F4"/>
  </rcc>
  <rcc rId="11512" sId="6">
    <oc r="G4" t="inlineStr">
      <is>
        <t xml:space="preserve">Кассовый расход на </t>
      </is>
    </oc>
    <nc r="G4"/>
  </rcc>
  <rcc rId="11513" sId="6">
    <oc r="H4" t="inlineStr">
      <is>
        <t>Исполнение, %</t>
      </is>
    </oc>
    <nc r="H4"/>
  </rcc>
  <rcc rId="11514" sId="6">
    <oc r="J4" t="inlineStr">
      <is>
        <t>январь</t>
      </is>
    </oc>
    <nc r="J4"/>
  </rcc>
  <rcc rId="11515" sId="6">
    <oc r="L4" t="inlineStr">
      <is>
        <t>февраль</t>
      </is>
    </oc>
    <nc r="L4"/>
  </rcc>
  <rcc rId="11516" sId="6">
    <oc r="N4" t="inlineStr">
      <is>
        <t>март</t>
      </is>
    </oc>
    <nc r="N4"/>
  </rcc>
  <rcc rId="11517" sId="6">
    <oc r="P4" t="inlineStr">
      <is>
        <t>апрель</t>
      </is>
    </oc>
    <nc r="P4"/>
  </rcc>
  <rcc rId="11518" sId="6">
    <oc r="R4" t="inlineStr">
      <is>
        <t>май</t>
      </is>
    </oc>
    <nc r="R4"/>
  </rcc>
  <rcc rId="11519" sId="6">
    <oc r="T4" t="inlineStr">
      <is>
        <t>июнь</t>
      </is>
    </oc>
    <nc r="T4"/>
  </rcc>
  <rcc rId="11520" sId="6">
    <oc r="V4" t="inlineStr">
      <is>
        <t>июль</t>
      </is>
    </oc>
    <nc r="V4"/>
  </rcc>
  <rcc rId="11521" sId="6">
    <oc r="X4" t="inlineStr">
      <is>
        <t>август</t>
      </is>
    </oc>
    <nc r="X4"/>
  </rcc>
  <rcc rId="11522" sId="6">
    <oc r="Z4" t="inlineStr">
      <is>
        <t>сентябрь</t>
      </is>
    </oc>
    <nc r="Z4"/>
  </rcc>
  <rcc rId="11523" sId="6">
    <oc r="AB4" t="inlineStr">
      <is>
        <t>октябрь</t>
      </is>
    </oc>
    <nc r="AB4"/>
  </rcc>
  <rcc rId="11524" sId="6">
    <oc r="AD4" t="inlineStr">
      <is>
        <t>ноябрь</t>
      </is>
    </oc>
    <nc r="AD4"/>
  </rcc>
  <rcc rId="11525" sId="6">
    <oc r="AF4" t="inlineStr">
      <is>
        <t>декабрь</t>
      </is>
    </oc>
    <nc r="AF4"/>
  </rcc>
  <rcc rId="11526" sId="6">
    <oc r="AH4" t="inlineStr">
      <is>
        <t>Результаты реализации и причины отклонений факта от плана</t>
      </is>
    </oc>
    <nc r="AH4"/>
  </rcc>
  <rcc rId="11527" sId="6">
    <oc r="D6">
      <v>2025</v>
    </oc>
    <nc r="D6"/>
  </rcc>
  <rcc rId="11528" sId="6" numFmtId="19">
    <oc r="E6">
      <v>45748</v>
    </oc>
    <nc r="E6"/>
  </rcc>
  <rcc rId="11529" sId="6" numFmtId="19">
    <oc r="F6">
      <v>45748</v>
    </oc>
    <nc r="F6"/>
  </rcc>
  <rcc rId="11530" sId="6" numFmtId="19">
    <oc r="G6">
      <v>45748</v>
    </oc>
    <nc r="G6"/>
  </rcc>
  <rcc rId="11531" sId="6">
    <oc r="H6" t="inlineStr">
      <is>
        <t>к плану на год</t>
      </is>
    </oc>
    <nc r="H6"/>
  </rcc>
  <rcc rId="11532" sId="6">
    <oc r="I6" t="inlineStr">
      <is>
        <t>к плану на отчетную дату</t>
      </is>
    </oc>
    <nc r="I6"/>
  </rcc>
  <rcc rId="11533" sId="6">
    <oc r="J6" t="inlineStr">
      <is>
        <t xml:space="preserve">план </t>
      </is>
    </oc>
    <nc r="J6"/>
  </rcc>
  <rcc rId="11534" sId="6">
    <oc r="K6" t="inlineStr">
      <is>
        <t>кассовый расход</t>
      </is>
    </oc>
    <nc r="K6"/>
  </rcc>
  <rcc rId="11535" sId="6">
    <oc r="L6" t="inlineStr">
      <is>
        <t xml:space="preserve">план </t>
      </is>
    </oc>
    <nc r="L6"/>
  </rcc>
  <rcc rId="11536" sId="6">
    <oc r="M6" t="inlineStr">
      <is>
        <t>кассовый расход</t>
      </is>
    </oc>
    <nc r="M6"/>
  </rcc>
  <rcc rId="11537" sId="6">
    <oc r="N6" t="inlineStr">
      <is>
        <t xml:space="preserve">план </t>
      </is>
    </oc>
    <nc r="N6"/>
  </rcc>
  <rcc rId="11538" sId="6">
    <oc r="O6" t="inlineStr">
      <is>
        <t>кассовый расход</t>
      </is>
    </oc>
    <nc r="O6"/>
  </rcc>
  <rcc rId="11539" sId="6">
    <oc r="P6" t="inlineStr">
      <is>
        <t xml:space="preserve">план </t>
      </is>
    </oc>
    <nc r="P6"/>
  </rcc>
  <rcc rId="11540" sId="6">
    <oc r="Q6" t="inlineStr">
      <is>
        <t>кассовый расход</t>
      </is>
    </oc>
    <nc r="Q6"/>
  </rcc>
  <rcc rId="11541" sId="6">
    <oc r="R6" t="inlineStr">
      <is>
        <t xml:space="preserve">план </t>
      </is>
    </oc>
    <nc r="R6"/>
  </rcc>
  <rcc rId="11542" sId="6">
    <oc r="S6" t="inlineStr">
      <is>
        <t>кассовый расход</t>
      </is>
    </oc>
    <nc r="S6"/>
  </rcc>
  <rcc rId="11543" sId="6">
    <oc r="T6" t="inlineStr">
      <is>
        <t xml:space="preserve">план </t>
      </is>
    </oc>
    <nc r="T6"/>
  </rcc>
  <rcc rId="11544" sId="6">
    <oc r="U6" t="inlineStr">
      <is>
        <t>кассовый расход</t>
      </is>
    </oc>
    <nc r="U6"/>
  </rcc>
  <rcc rId="11545" sId="6">
    <oc r="V6" t="inlineStr">
      <is>
        <t xml:space="preserve">план </t>
      </is>
    </oc>
    <nc r="V6"/>
  </rcc>
  <rcc rId="11546" sId="6">
    <oc r="W6" t="inlineStr">
      <is>
        <t>кассовый расход</t>
      </is>
    </oc>
    <nc r="W6"/>
  </rcc>
  <rcc rId="11547" sId="6">
    <oc r="X6" t="inlineStr">
      <is>
        <t xml:space="preserve">план </t>
      </is>
    </oc>
    <nc r="X6"/>
  </rcc>
  <rcc rId="11548" sId="6">
    <oc r="Y6" t="inlineStr">
      <is>
        <t>кассовый расход</t>
      </is>
    </oc>
    <nc r="Y6"/>
  </rcc>
  <rcc rId="11549" sId="6">
    <oc r="Z6" t="inlineStr">
      <is>
        <t xml:space="preserve">план </t>
      </is>
    </oc>
    <nc r="Z6"/>
  </rcc>
  <rcc rId="11550" sId="6">
    <oc r="AA6" t="inlineStr">
      <is>
        <t>кассовый расход</t>
      </is>
    </oc>
    <nc r="AA6"/>
  </rcc>
  <rcc rId="11551" sId="6">
    <oc r="AB6" t="inlineStr">
      <is>
        <t xml:space="preserve">план </t>
      </is>
    </oc>
    <nc r="AB6"/>
  </rcc>
  <rcc rId="11552" sId="6">
    <oc r="AC6" t="inlineStr">
      <is>
        <t>кассовый расход</t>
      </is>
    </oc>
    <nc r="AC6"/>
  </rcc>
  <rcc rId="11553" sId="6">
    <oc r="AD6" t="inlineStr">
      <is>
        <t xml:space="preserve">план </t>
      </is>
    </oc>
    <nc r="AD6"/>
  </rcc>
  <rcc rId="11554" sId="6">
    <oc r="AE6" t="inlineStr">
      <is>
        <t>кассовый расход</t>
      </is>
    </oc>
    <nc r="AE6"/>
  </rcc>
  <rcc rId="11555" sId="6">
    <oc r="AF6" t="inlineStr">
      <is>
        <t xml:space="preserve">план </t>
      </is>
    </oc>
    <nc r="AF6"/>
  </rcc>
  <rcc rId="11556" sId="6">
    <oc r="AG6" t="inlineStr">
      <is>
        <t>кассовый расход</t>
      </is>
    </oc>
    <nc r="AG6"/>
  </rcc>
  <rcc rId="11557" sId="6" numFmtId="4">
    <oc r="A7">
      <v>1</v>
    </oc>
    <nc r="A7"/>
  </rcc>
  <rcc rId="11558" sId="6" numFmtId="4">
    <oc r="B7">
      <v>2</v>
    </oc>
    <nc r="B7"/>
  </rcc>
  <rcc rId="11559" sId="6" numFmtId="4">
    <oc r="C7">
      <v>3</v>
    </oc>
    <nc r="C7"/>
  </rcc>
  <rcc rId="11560" sId="6" numFmtId="4">
    <oc r="D7">
      <v>4</v>
    </oc>
    <nc r="D7"/>
  </rcc>
  <rcc rId="11561" sId="6" numFmtId="4">
    <oc r="E7">
      <v>5</v>
    </oc>
    <nc r="E7"/>
  </rcc>
  <rcc rId="11562" sId="6" numFmtId="4">
    <oc r="F7">
      <v>6</v>
    </oc>
    <nc r="F7"/>
  </rcc>
  <rcc rId="11563" sId="6" numFmtId="4">
    <oc r="G7">
      <v>7</v>
    </oc>
    <nc r="G7"/>
  </rcc>
  <rcc rId="11564" sId="6" numFmtId="4">
    <oc r="H7">
      <v>8</v>
    </oc>
    <nc r="H7"/>
  </rcc>
  <rcc rId="11565" sId="6" numFmtId="4">
    <oc r="I7">
      <v>9</v>
    </oc>
    <nc r="I7"/>
  </rcc>
  <rcc rId="11566" sId="6" numFmtId="4">
    <oc r="J7">
      <v>10</v>
    </oc>
    <nc r="J7"/>
  </rcc>
  <rcc rId="11567" sId="6" numFmtId="4">
    <oc r="K7">
      <v>11</v>
    </oc>
    <nc r="K7"/>
  </rcc>
  <rcc rId="11568" sId="6" numFmtId="4">
    <oc r="L7">
      <v>12</v>
    </oc>
    <nc r="L7"/>
  </rcc>
  <rcc rId="11569" sId="6" numFmtId="4">
    <oc r="M7">
      <v>13</v>
    </oc>
    <nc r="M7"/>
  </rcc>
  <rcc rId="11570" sId="6" numFmtId="4">
    <oc r="N7">
      <v>14</v>
    </oc>
    <nc r="N7"/>
  </rcc>
  <rcc rId="11571" sId="6" numFmtId="4">
    <oc r="O7">
      <v>15</v>
    </oc>
    <nc r="O7"/>
  </rcc>
  <rcc rId="11572" sId="6" numFmtId="4">
    <oc r="P7">
      <v>16</v>
    </oc>
    <nc r="P7"/>
  </rcc>
  <rcc rId="11573" sId="6" numFmtId="4">
    <oc r="Q7">
      <v>17</v>
    </oc>
    <nc r="Q7"/>
  </rcc>
  <rcc rId="11574" sId="6" numFmtId="4">
    <oc r="R7">
      <v>18</v>
    </oc>
    <nc r="R7"/>
  </rcc>
  <rcc rId="11575" sId="6" numFmtId="4">
    <oc r="S7">
      <v>19</v>
    </oc>
    <nc r="S7"/>
  </rcc>
  <rcc rId="11576" sId="6" numFmtId="4">
    <oc r="T7">
      <v>20</v>
    </oc>
    <nc r="T7"/>
  </rcc>
  <rcc rId="11577" sId="6" numFmtId="4">
    <oc r="U7">
      <v>21</v>
    </oc>
    <nc r="U7"/>
  </rcc>
  <rcc rId="11578" sId="6" numFmtId="4">
    <oc r="V7">
      <v>22</v>
    </oc>
    <nc r="V7"/>
  </rcc>
  <rcc rId="11579" sId="6" numFmtId="4">
    <oc r="W7">
      <v>23</v>
    </oc>
    <nc r="W7"/>
  </rcc>
  <rcc rId="11580" sId="6" numFmtId="4">
    <oc r="X7">
      <v>24</v>
    </oc>
    <nc r="X7"/>
  </rcc>
  <rcc rId="11581" sId="6" numFmtId="4">
    <oc r="Y7">
      <v>25</v>
    </oc>
    <nc r="Y7"/>
  </rcc>
  <rcc rId="11582" sId="6" numFmtId="4">
    <oc r="Z7">
      <v>26</v>
    </oc>
    <nc r="Z7"/>
  </rcc>
  <rcc rId="11583" sId="6" numFmtId="4">
    <oc r="AA7">
      <v>27</v>
    </oc>
    <nc r="AA7"/>
  </rcc>
  <rcc rId="11584" sId="6" numFmtId="4">
    <oc r="AB7">
      <v>28</v>
    </oc>
    <nc r="AB7"/>
  </rcc>
  <rcc rId="11585" sId="6" numFmtId="4">
    <oc r="AC7">
      <v>29</v>
    </oc>
    <nc r="AC7"/>
  </rcc>
  <rcc rId="11586" sId="6" numFmtId="4">
    <oc r="AD7">
      <v>30</v>
    </oc>
    <nc r="AD7"/>
  </rcc>
  <rcc rId="11587" sId="6" numFmtId="4">
    <oc r="AE7">
      <v>31</v>
    </oc>
    <nc r="AE7"/>
  </rcc>
  <rcc rId="11588" sId="6" numFmtId="4">
    <oc r="AF7">
      <v>32</v>
    </oc>
    <nc r="AF7"/>
  </rcc>
  <rcc rId="11589" sId="6" numFmtId="4">
    <oc r="AG7">
      <v>33</v>
    </oc>
    <nc r="AG7"/>
  </rcc>
  <rcc rId="11590" sId="6" numFmtId="4">
    <oc r="AH7">
      <v>34</v>
    </oc>
    <nc r="AH7"/>
  </rcc>
  <rcc rId="11591" sId="6">
    <oc r="B8" t="inlineStr">
      <is>
        <t>Всего по муниципальной программе</t>
      </is>
    </oc>
    <nc r="B8"/>
  </rcc>
  <rcc rId="11592" sId="6">
    <oc r="C8" t="inlineStr">
      <is>
        <t>Всего</t>
      </is>
    </oc>
    <nc r="C8"/>
  </rcc>
  <rcc rId="11593" sId="6">
    <oc r="D8">
      <f>D10+D11</f>
    </oc>
    <nc r="D8"/>
  </rcc>
  <rcc rId="11594" sId="6">
    <oc r="E8">
      <f>E10+E11</f>
    </oc>
    <nc r="E8"/>
  </rcc>
  <rcc rId="11595" sId="6">
    <oc r="F8">
      <f>F10+F11</f>
    </oc>
    <nc r="F8"/>
  </rcc>
  <rcc rId="11596" sId="6">
    <oc r="G8">
      <f>G10+G11</f>
    </oc>
    <nc r="G8"/>
  </rcc>
  <rcc rId="11597" sId="6">
    <oc r="H8">
      <f>IFERROR(G8/D8*100,0)</f>
    </oc>
    <nc r="H8"/>
  </rcc>
  <rcc rId="11598" sId="6">
    <oc r="I8">
      <f>IFERROR(G8/E8*100,0)</f>
    </oc>
    <nc r="I8"/>
  </rcc>
  <rcc rId="11599" sId="6">
    <oc r="J8">
      <f>J10+J11</f>
    </oc>
    <nc r="J8"/>
  </rcc>
  <rcc rId="11600" sId="6">
    <oc r="K8">
      <f>K10+K11</f>
    </oc>
    <nc r="K8"/>
  </rcc>
  <rcc rId="11601" sId="6">
    <oc r="L8">
      <f>L10+L11</f>
    </oc>
    <nc r="L8"/>
  </rcc>
  <rcc rId="11602" sId="6">
    <oc r="M8">
      <f>M10+M11</f>
    </oc>
    <nc r="M8"/>
  </rcc>
  <rcc rId="11603" sId="6">
    <oc r="N8">
      <f>N10+N11</f>
    </oc>
    <nc r="N8"/>
  </rcc>
  <rcc rId="11604" sId="6">
    <oc r="O8">
      <f>O10+O11</f>
    </oc>
    <nc r="O8"/>
  </rcc>
  <rcc rId="11605" sId="6">
    <oc r="P8">
      <f>P10+P11</f>
    </oc>
    <nc r="P8"/>
  </rcc>
  <rcc rId="11606" sId="6">
    <oc r="Q8">
      <f>Q10+Q11</f>
    </oc>
    <nc r="Q8"/>
  </rcc>
  <rcc rId="11607" sId="6">
    <oc r="R8">
      <f>R10+R11</f>
    </oc>
    <nc r="R8"/>
  </rcc>
  <rcc rId="11608" sId="6">
    <oc r="S8">
      <f>S10+S11</f>
    </oc>
    <nc r="S8"/>
  </rcc>
  <rcc rId="11609" sId="6">
    <oc r="T8">
      <f>T10+T11</f>
    </oc>
    <nc r="T8"/>
  </rcc>
  <rcc rId="11610" sId="6">
    <oc r="U8">
      <f>U10+U11</f>
    </oc>
    <nc r="U8"/>
  </rcc>
  <rcc rId="11611" sId="6">
    <oc r="V8">
      <f>V10+V11</f>
    </oc>
    <nc r="V8"/>
  </rcc>
  <rcc rId="11612" sId="6">
    <oc r="W8">
      <f>W10+W11</f>
    </oc>
    <nc r="W8"/>
  </rcc>
  <rcc rId="11613" sId="6">
    <oc r="X8">
      <f>X10+X11</f>
    </oc>
    <nc r="X8"/>
  </rcc>
  <rcc rId="11614" sId="6">
    <oc r="Y8">
      <f>Y10+Y11</f>
    </oc>
    <nc r="Y8"/>
  </rcc>
  <rcc rId="11615" sId="6">
    <oc r="Z8">
      <f>Z10+Z11</f>
    </oc>
    <nc r="Z8"/>
  </rcc>
  <rcc rId="11616" sId="6">
    <oc r="AA8">
      <f>AA10+AA11</f>
    </oc>
    <nc r="AA8"/>
  </rcc>
  <rcc rId="11617" sId="6">
    <oc r="AB8">
      <f>AB10+AB11</f>
    </oc>
    <nc r="AB8"/>
  </rcc>
  <rcc rId="11618" sId="6">
    <oc r="AC8">
      <f>AC10+AC11</f>
    </oc>
    <nc r="AC8"/>
  </rcc>
  <rcc rId="11619" sId="6">
    <oc r="AD8">
      <f>AD10+AD11</f>
    </oc>
    <nc r="AD8"/>
  </rcc>
  <rcc rId="11620" sId="6">
    <oc r="AE8">
      <f>AE10+AE11</f>
    </oc>
    <nc r="AE8"/>
  </rcc>
  <rcc rId="11621" sId="6">
    <oc r="AF8">
      <f>AF10+AF11</f>
    </oc>
    <nc r="AF8"/>
  </rcc>
  <rcc rId="11622" sId="6">
    <oc r="AG8">
      <f>AG10+AG11</f>
    </oc>
    <nc r="AG8"/>
  </rcc>
  <rcc rId="11623" sId="6">
    <oc r="C9" t="inlineStr">
      <is>
        <t>федеральный бюджет</t>
      </is>
    </oc>
    <nc r="C9"/>
  </rcc>
  <rcc rId="11624" sId="6">
    <oc r="D9">
      <f>J9+L9+N9+P9+R9+T9+V9+X9+Z9+AB9+AD9+AF9</f>
    </oc>
    <nc r="D9"/>
  </rcc>
  <rcc rId="11625" sId="6">
    <oc r="E9">
      <f>J9</f>
    </oc>
    <nc r="E9"/>
  </rcc>
  <rcc rId="11626" sId="6">
    <oc r="F9">
      <f>G9</f>
    </oc>
    <nc r="F9"/>
  </rcc>
  <rcc rId="11627" sId="6">
    <oc r="G9">
      <f>K9+M9+O9+Q9+S9+U9+W9+Y9+AA9+AC9+AE9+AG9</f>
    </oc>
    <nc r="G9"/>
  </rcc>
  <rcc rId="11628" sId="6">
    <oc r="H9">
      <f>IFERROR(G9/D9*100,0)</f>
    </oc>
    <nc r="H9"/>
  </rcc>
  <rcc rId="11629" sId="6">
    <oc r="I9">
      <f>IFERROR(G9/E9*100,0)</f>
    </oc>
    <nc r="I9"/>
  </rcc>
  <rcc rId="11630" sId="6" numFmtId="4">
    <oc r="J9">
      <v>0</v>
    </oc>
    <nc r="J9"/>
  </rcc>
  <rcc rId="11631" sId="6" numFmtId="4">
    <oc r="K9">
      <v>0</v>
    </oc>
    <nc r="K9"/>
  </rcc>
  <rcc rId="11632" sId="6" numFmtId="4">
    <oc r="L9">
      <v>0</v>
    </oc>
    <nc r="L9"/>
  </rcc>
  <rcc rId="11633" sId="6" numFmtId="4">
    <oc r="M9">
      <v>0</v>
    </oc>
    <nc r="M9"/>
  </rcc>
  <rcc rId="11634" sId="6" numFmtId="4">
    <oc r="N9">
      <v>0</v>
    </oc>
    <nc r="N9"/>
  </rcc>
  <rcc rId="11635" sId="6" numFmtId="4">
    <oc r="O9">
      <v>0</v>
    </oc>
    <nc r="O9"/>
  </rcc>
  <rcc rId="11636" sId="6" numFmtId="4">
    <oc r="P9">
      <v>0</v>
    </oc>
    <nc r="P9"/>
  </rcc>
  <rcc rId="11637" sId="6" numFmtId="4">
    <oc r="Q9">
      <v>0</v>
    </oc>
    <nc r="Q9"/>
  </rcc>
  <rcc rId="11638" sId="6" numFmtId="4">
    <oc r="R9">
      <v>0</v>
    </oc>
    <nc r="R9"/>
  </rcc>
  <rcc rId="11639" sId="6" numFmtId="4">
    <oc r="S9">
      <v>0</v>
    </oc>
    <nc r="S9"/>
  </rcc>
  <rcc rId="11640" sId="6" numFmtId="4">
    <oc r="T9">
      <v>0</v>
    </oc>
    <nc r="T9"/>
  </rcc>
  <rcc rId="11641" sId="6" numFmtId="4">
    <oc r="U9">
      <v>0</v>
    </oc>
    <nc r="U9"/>
  </rcc>
  <rcc rId="11642" sId="6" numFmtId="4">
    <oc r="V9">
      <v>0</v>
    </oc>
    <nc r="V9"/>
  </rcc>
  <rcc rId="11643" sId="6" numFmtId="4">
    <oc r="W9">
      <v>0</v>
    </oc>
    <nc r="W9"/>
  </rcc>
  <rcc rId="11644" sId="6" numFmtId="4">
    <oc r="X9">
      <v>0</v>
    </oc>
    <nc r="X9"/>
  </rcc>
  <rcc rId="11645" sId="6" numFmtId="4">
    <oc r="Y9">
      <v>0</v>
    </oc>
    <nc r="Y9"/>
  </rcc>
  <rcc rId="11646" sId="6" numFmtId="4">
    <oc r="Z9">
      <v>0</v>
    </oc>
    <nc r="Z9"/>
  </rcc>
  <rcc rId="11647" sId="6" numFmtId="4">
    <oc r="AA9">
      <v>0</v>
    </oc>
    <nc r="AA9"/>
  </rcc>
  <rcc rId="11648" sId="6" numFmtId="4">
    <oc r="AB9">
      <v>0</v>
    </oc>
    <nc r="AB9"/>
  </rcc>
  <rcc rId="11649" sId="6" numFmtId="4">
    <oc r="AC9">
      <v>0</v>
    </oc>
    <nc r="AC9"/>
  </rcc>
  <rcc rId="11650" sId="6" numFmtId="4">
    <oc r="AD9">
      <v>0</v>
    </oc>
    <nc r="AD9"/>
  </rcc>
  <rcc rId="11651" sId="6" numFmtId="4">
    <oc r="AE9">
      <v>0</v>
    </oc>
    <nc r="AE9"/>
  </rcc>
  <rcc rId="11652" sId="6" numFmtId="4">
    <oc r="AF9">
      <v>0</v>
    </oc>
    <nc r="AF9"/>
  </rcc>
  <rcc rId="11653" sId="6" numFmtId="4">
    <oc r="AG9">
      <v>0</v>
    </oc>
    <nc r="AG9"/>
  </rcc>
  <rcc rId="11654" sId="6">
    <oc r="C10" t="inlineStr">
      <is>
        <t>бюджет автономного округа</t>
      </is>
    </oc>
    <nc r="C10"/>
  </rcc>
  <rcc rId="11655" sId="6">
    <oc r="D10">
      <f>J10+L10+N10+P10+R10+T10+V10+X10+Z10+AB10+AD10+AF10</f>
    </oc>
    <nc r="D10"/>
  </rcc>
  <rcc rId="11656" sId="6">
    <oc r="E10">
      <f>E15+E40</f>
    </oc>
    <nc r="E10"/>
  </rcc>
  <rcc rId="11657" sId="6">
    <oc r="F10">
      <f>F15+F40</f>
    </oc>
    <nc r="F10"/>
  </rcc>
  <rcc rId="11658" sId="6">
    <oc r="G10">
      <f>K10+M10+O10+Q10+S10+U10+W10+Y10+AA10+AC10+AE10+AG10</f>
    </oc>
    <nc r="G10"/>
  </rcc>
  <rcc rId="11659" sId="6">
    <oc r="H10">
      <f>IFERROR(G10/D10*100,0)</f>
    </oc>
    <nc r="H10"/>
  </rcc>
  <rcc rId="11660" sId="6">
    <oc r="I10">
      <f>IFERROR(G10/E10*100,0)</f>
    </oc>
    <nc r="I10"/>
  </rcc>
  <rcc rId="11661" sId="6">
    <oc r="J10">
      <f>J15+J40</f>
    </oc>
    <nc r="J10"/>
  </rcc>
  <rcc rId="11662" sId="6">
    <oc r="K10">
      <f>K15+K40</f>
    </oc>
    <nc r="K10"/>
  </rcc>
  <rcc rId="11663" sId="6">
    <oc r="L10">
      <f>L15+L40</f>
    </oc>
    <nc r="L10"/>
  </rcc>
  <rcc rId="11664" sId="6">
    <oc r="M10">
      <f>M15+M40</f>
    </oc>
    <nc r="M10"/>
  </rcc>
  <rcc rId="11665" sId="6">
    <oc r="N10">
      <f>N15+N40</f>
    </oc>
    <nc r="N10"/>
  </rcc>
  <rcc rId="11666" sId="6">
    <oc r="O10">
      <f>O15+O40</f>
    </oc>
    <nc r="O10"/>
  </rcc>
  <rcc rId="11667" sId="6">
    <oc r="P10">
      <f>P15+P40</f>
    </oc>
    <nc r="P10"/>
  </rcc>
  <rcc rId="11668" sId="6">
    <oc r="Q10">
      <f>Q15+Q40</f>
    </oc>
    <nc r="Q10"/>
  </rcc>
  <rcc rId="11669" sId="6">
    <oc r="R10">
      <f>R15+R40</f>
    </oc>
    <nc r="R10"/>
  </rcc>
  <rcc rId="11670" sId="6">
    <oc r="S10">
      <f>S15+S40</f>
    </oc>
    <nc r="S10"/>
  </rcc>
  <rcc rId="11671" sId="6">
    <oc r="T10">
      <f>T15+T40</f>
    </oc>
    <nc r="T10"/>
  </rcc>
  <rcc rId="11672" sId="6">
    <oc r="U10">
      <f>U15+U40</f>
    </oc>
    <nc r="U10"/>
  </rcc>
  <rcc rId="11673" sId="6">
    <oc r="V10">
      <f>V15+V40</f>
    </oc>
    <nc r="V10"/>
  </rcc>
  <rcc rId="11674" sId="6">
    <oc r="W10">
      <f>W15+W40</f>
    </oc>
    <nc r="W10"/>
  </rcc>
  <rcc rId="11675" sId="6">
    <oc r="X10">
      <f>X15+X40</f>
    </oc>
    <nc r="X10"/>
  </rcc>
  <rcc rId="11676" sId="6">
    <oc r="Y10">
      <f>Y15+Y40</f>
    </oc>
    <nc r="Y10"/>
  </rcc>
  <rcc rId="11677" sId="6">
    <oc r="Z10">
      <f>Z15+Z40</f>
    </oc>
    <nc r="Z10"/>
  </rcc>
  <rcc rId="11678" sId="6">
    <oc r="AA10">
      <f>AA15+AA40</f>
    </oc>
    <nc r="AA10"/>
  </rcc>
  <rcc rId="11679" sId="6">
    <oc r="AB10">
      <f>AB15+AB40</f>
    </oc>
    <nc r="AB10"/>
  </rcc>
  <rcc rId="11680" sId="6">
    <oc r="AC10">
      <f>AC15+AC40</f>
    </oc>
    <nc r="AC10"/>
  </rcc>
  <rcc rId="11681" sId="6">
    <oc r="AD10">
      <f>AD15+AD40</f>
    </oc>
    <nc r="AD10"/>
  </rcc>
  <rcc rId="11682" sId="6">
    <oc r="AE10">
      <f>AE15+AE40</f>
    </oc>
    <nc r="AE10"/>
  </rcc>
  <rcc rId="11683" sId="6">
    <oc r="AF10">
      <f>AF15+AF40</f>
    </oc>
    <nc r="AF10"/>
  </rcc>
  <rcc rId="11684" sId="6">
    <oc r="AG10">
      <f>AG15+AG40</f>
    </oc>
    <nc r="AG10"/>
  </rcc>
  <rcc rId="11685" sId="6">
    <oc r="C11" t="inlineStr">
      <is>
        <t>бюджет города Когалыма</t>
      </is>
    </oc>
    <nc r="C11"/>
  </rcc>
  <rcc rId="11686" sId="6">
    <oc r="D11">
      <f>J11+L11+N11+P11+R11+T11+V11+X11+Z11+AB11+AD11+AF11</f>
    </oc>
    <nc r="D11"/>
  </rcc>
  <rcc rId="11687" sId="6">
    <oc r="E11">
      <f>E16+E41</f>
    </oc>
    <nc r="E11"/>
  </rcc>
  <rcc rId="11688" sId="6">
    <oc r="F11">
      <f>F16+F41</f>
    </oc>
    <nc r="F11"/>
  </rcc>
  <rcc rId="11689" sId="6">
    <oc r="G11">
      <f>K11+M11+O11+Q11+S11+U11+W11+Y11+AA11+AC11+AE11+AG11</f>
    </oc>
    <nc r="G11"/>
  </rcc>
  <rcc rId="11690" sId="6">
    <oc r="H11">
      <f>IFERROR(G11/D11*100,0)</f>
    </oc>
    <nc r="H11"/>
  </rcc>
  <rcc rId="11691" sId="6">
    <oc r="I11">
      <f>IFERROR(G11/E11*100,0)</f>
    </oc>
    <nc r="I11"/>
  </rcc>
  <rcc rId="11692" sId="6">
    <oc r="J11">
      <f>J16+J41</f>
    </oc>
    <nc r="J11"/>
  </rcc>
  <rcc rId="11693" sId="6">
    <oc r="K11">
      <f>K16+K41</f>
    </oc>
    <nc r="K11"/>
  </rcc>
  <rcc rId="11694" sId="6">
    <oc r="L11">
      <f>L16+L41</f>
    </oc>
    <nc r="L11"/>
  </rcc>
  <rcc rId="11695" sId="6">
    <oc r="M11">
      <f>M16+M41</f>
    </oc>
    <nc r="M11"/>
  </rcc>
  <rcc rId="11696" sId="6">
    <oc r="N11">
      <f>N16+N41</f>
    </oc>
    <nc r="N11"/>
  </rcc>
  <rcc rId="11697" sId="6">
    <oc r="O11">
      <f>O16+O41</f>
    </oc>
    <nc r="O11"/>
  </rcc>
  <rcc rId="11698" sId="6">
    <oc r="P11">
      <f>P16+P41</f>
    </oc>
    <nc r="P11"/>
  </rcc>
  <rcc rId="11699" sId="6">
    <oc r="Q11">
      <f>Q16+Q41</f>
    </oc>
    <nc r="Q11"/>
  </rcc>
  <rcc rId="11700" sId="6">
    <oc r="R11">
      <f>R16+R41</f>
    </oc>
    <nc r="R11"/>
  </rcc>
  <rcc rId="11701" sId="6">
    <oc r="S11">
      <f>S16+S41</f>
    </oc>
    <nc r="S11"/>
  </rcc>
  <rcc rId="11702" sId="6">
    <oc r="T11">
      <f>T16+T41</f>
    </oc>
    <nc r="T11"/>
  </rcc>
  <rcc rId="11703" sId="6">
    <oc r="U11">
      <f>U16+U41</f>
    </oc>
    <nc r="U11"/>
  </rcc>
  <rcc rId="11704" sId="6">
    <oc r="V11">
      <f>V16+V41</f>
    </oc>
    <nc r="V11"/>
  </rcc>
  <rcc rId="11705" sId="6">
    <oc r="W11">
      <f>W16+W41</f>
    </oc>
    <nc r="W11"/>
  </rcc>
  <rcc rId="11706" sId="6">
    <oc r="X11">
      <f>X16+X41</f>
    </oc>
    <nc r="X11"/>
  </rcc>
  <rcc rId="11707" sId="6">
    <oc r="Y11">
      <f>Y16+Y41</f>
    </oc>
    <nc r="Y11"/>
  </rcc>
  <rcc rId="11708" sId="6">
    <oc r="Z11">
      <f>Z16+Z41</f>
    </oc>
    <nc r="Z11"/>
  </rcc>
  <rcc rId="11709" sId="6">
    <oc r="AA11">
      <f>AA16+AA41</f>
    </oc>
    <nc r="AA11"/>
  </rcc>
  <rcc rId="11710" sId="6">
    <oc r="AB11">
      <f>AB16+AB41</f>
    </oc>
    <nc r="AB11"/>
  </rcc>
  <rcc rId="11711" sId="6">
    <oc r="AC11">
      <f>AC16+AC41</f>
    </oc>
    <nc r="AC11"/>
  </rcc>
  <rcc rId="11712" sId="6">
    <oc r="AD11">
      <f>AD16+AD41</f>
    </oc>
    <nc r="AD11"/>
  </rcc>
  <rcc rId="11713" sId="6">
    <oc r="AE11">
      <f>AE16+AE41</f>
    </oc>
    <nc r="AE11"/>
  </rcc>
  <rcc rId="11714" sId="6">
    <oc r="AF11">
      <f>AF16+AF41</f>
    </oc>
    <nc r="AF11"/>
  </rcc>
  <rcc rId="11715" sId="6">
    <oc r="AG11">
      <f>AG16+AG41</f>
    </oc>
    <nc r="AG11"/>
  </rcc>
  <rcc rId="11716" sId="6">
    <oc r="B12" t="inlineStr">
      <is>
        <t>Направление (подпрограмма) «Содействие трудоустройству граждан»</t>
      </is>
    </oc>
    <nc r="B12"/>
  </rcc>
  <rcc rId="11717" sId="6">
    <oc r="A13" t="inlineStr">
      <is>
        <t xml:space="preserve"> 1.1</t>
      </is>
    </oc>
    <nc r="A13"/>
  </rcc>
  <rcc rId="11718" sId="6">
    <oc r="B13" t="inlineStr">
      <is>
        <t>Комплекс процессных мероприятий «Содействие трудоустройству граждан, в том числе граждан с инвалидностью», в том числе:</t>
      </is>
    </oc>
    <nc r="B13"/>
  </rcc>
  <rcc rId="11719" sId="6">
    <oc r="C13" t="inlineStr">
      <is>
        <t>Всего</t>
      </is>
    </oc>
    <nc r="C13"/>
  </rcc>
  <rcc rId="11720" sId="6">
    <oc r="D13">
      <f>D15+D16+D14</f>
    </oc>
    <nc r="D13"/>
  </rcc>
  <rcc rId="11721" sId="6">
    <oc r="E13">
      <f>E15+E16+E14</f>
    </oc>
    <nc r="E13"/>
  </rcc>
  <rcc rId="11722" sId="6">
    <oc r="F13">
      <f>F15+F16+F14</f>
    </oc>
    <nc r="F13"/>
  </rcc>
  <rcc rId="11723" sId="6">
    <oc r="G13">
      <f>G15+G16+G14</f>
    </oc>
    <nc r="G13"/>
  </rcc>
  <rcc rId="11724" sId="6">
    <oc r="H13">
      <f>IFERROR(G13/D13*100,0)</f>
    </oc>
    <nc r="H13"/>
  </rcc>
  <rcc rId="11725" sId="6">
    <oc r="I13">
      <f>IFERROR(G13/E13*100,0)</f>
    </oc>
    <nc r="I13"/>
  </rcc>
  <rcc rId="11726" sId="6">
    <oc r="J13">
      <f>J15+J16+J14</f>
    </oc>
    <nc r="J13"/>
  </rcc>
  <rcc rId="11727" sId="6">
    <oc r="K13">
      <f>K15+K16+K14</f>
    </oc>
    <nc r="K13"/>
  </rcc>
  <rcc rId="11728" sId="6">
    <oc r="L13">
      <f>L15+L16+L14</f>
    </oc>
    <nc r="L13"/>
  </rcc>
  <rcc rId="11729" sId="6">
    <oc r="M13">
      <f>M15+M16+M14</f>
    </oc>
    <nc r="M13"/>
  </rcc>
  <rcc rId="11730" sId="6">
    <oc r="N13">
      <f>N15+N16+N14</f>
    </oc>
    <nc r="N13"/>
  </rcc>
  <rcc rId="11731" sId="6">
    <oc r="O13">
      <f>O15+O16+O14</f>
    </oc>
    <nc r="O13"/>
  </rcc>
  <rcc rId="11732" sId="6">
    <oc r="P13">
      <f>P15+P16+P14</f>
    </oc>
    <nc r="P13"/>
  </rcc>
  <rcc rId="11733" sId="6">
    <oc r="Q13">
      <f>Q15+Q16+Q14</f>
    </oc>
    <nc r="Q13"/>
  </rcc>
  <rcc rId="11734" sId="6">
    <oc r="R13">
      <f>R15+R16+R14</f>
    </oc>
    <nc r="R13"/>
  </rcc>
  <rcc rId="11735" sId="6">
    <oc r="S13">
      <f>S15+S16+S14</f>
    </oc>
    <nc r="S13"/>
  </rcc>
  <rcc rId="11736" sId="6">
    <oc r="T13">
      <f>T15+T16+T14</f>
    </oc>
    <nc r="T13"/>
  </rcc>
  <rcc rId="11737" sId="6">
    <oc r="U13">
      <f>U15+U16+U14</f>
    </oc>
    <nc r="U13"/>
  </rcc>
  <rcc rId="11738" sId="6">
    <oc r="V13">
      <f>V15+V16+V14</f>
    </oc>
    <nc r="V13"/>
  </rcc>
  <rcc rId="11739" sId="6">
    <oc r="W13">
      <f>W15+W16+W14</f>
    </oc>
    <nc r="W13"/>
  </rcc>
  <rcc rId="11740" sId="6">
    <oc r="X13">
      <f>X15+X16+X14</f>
    </oc>
    <nc r="X13"/>
  </rcc>
  <rcc rId="11741" sId="6">
    <oc r="Y13">
      <f>Y15+Y16+Y14</f>
    </oc>
    <nc r="Y13"/>
  </rcc>
  <rcc rId="11742" sId="6">
    <oc r="Z13">
      <f>Z15+Z16+Z14</f>
    </oc>
    <nc r="Z13"/>
  </rcc>
  <rcc rId="11743" sId="6">
    <oc r="AA13">
      <f>AA15+AA16+AA14</f>
    </oc>
    <nc r="AA13"/>
  </rcc>
  <rcc rId="11744" sId="6">
    <oc r="AB13">
      <f>AB15+AB16+AB14</f>
    </oc>
    <nc r="AB13"/>
  </rcc>
  <rcc rId="11745" sId="6">
    <oc r="AC13">
      <f>AC15+AC16+AC14</f>
    </oc>
    <nc r="AC13"/>
  </rcc>
  <rcc rId="11746" sId="6">
    <oc r="AD13">
      <f>AD15+AD16+AD14</f>
    </oc>
    <nc r="AD13"/>
  </rcc>
  <rcc rId="11747" sId="6">
    <oc r="AE13">
      <f>AE15+AE16+AE14</f>
    </oc>
    <nc r="AE13"/>
  </rcc>
  <rcc rId="11748" sId="6">
    <oc r="AF13">
      <f>AF15+AF16+AF14</f>
    </oc>
    <nc r="AF13"/>
  </rcc>
  <rcc rId="11749" sId="6">
    <oc r="AG13">
      <f>AG15+AG16+AG14</f>
    </oc>
    <nc r="AG13"/>
  </rcc>
  <rcc rId="11750" sId="6">
    <oc r="C14" t="inlineStr">
      <is>
        <t>федеральный бюджет</t>
      </is>
    </oc>
    <nc r="C14"/>
  </rcc>
  <rcc rId="11751" sId="6">
    <oc r="D14">
      <f>SUM(J14,L14,N14,P14,R14,T14,V14,X14,Z14,AB14,AD14,AF14)</f>
    </oc>
    <nc r="D14"/>
  </rcc>
  <rcc rId="11752" sId="6">
    <oc r="E14">
      <f>J14</f>
    </oc>
    <nc r="E14"/>
  </rcc>
  <rcc rId="11753" sId="6">
    <oc r="F14">
      <f>G14</f>
    </oc>
    <nc r="F14"/>
  </rcc>
  <rcc rId="11754" sId="6">
    <oc r="G14">
      <f>SUM(K14,M14,O14,Q14,S14,U14,W14,Y14,AA14,AC14,AE14,AG14)</f>
    </oc>
    <nc r="G14"/>
  </rcc>
  <rcc rId="11755" sId="6">
    <oc r="H14">
      <f>IFERROR(G14/D14*100,0)</f>
    </oc>
    <nc r="H14"/>
  </rcc>
  <rcc rId="11756" sId="6">
    <oc r="I14">
      <f>IFERROR(G14/E14*100,0)</f>
    </oc>
    <nc r="I14"/>
  </rcc>
  <rcc rId="11757" sId="6">
    <oc r="J14">
      <f>J18</f>
    </oc>
    <nc r="J14"/>
  </rcc>
  <rcc rId="11758" sId="6">
    <oc r="K14">
      <f>K18</f>
    </oc>
    <nc r="K14"/>
  </rcc>
  <rcc rId="11759" sId="6">
    <oc r="L14">
      <f>L18</f>
    </oc>
    <nc r="L14"/>
  </rcc>
  <rcc rId="11760" sId="6">
    <oc r="M14">
      <f>M18</f>
    </oc>
    <nc r="M14"/>
  </rcc>
  <rcc rId="11761" sId="6">
    <oc r="N14">
      <f>N18</f>
    </oc>
    <nc r="N14"/>
  </rcc>
  <rcc rId="11762" sId="6">
    <oc r="O14">
      <f>O18</f>
    </oc>
    <nc r="O14"/>
  </rcc>
  <rcc rId="11763" sId="6">
    <oc r="P14">
      <f>P18</f>
    </oc>
    <nc r="P14"/>
  </rcc>
  <rcc rId="11764" sId="6">
    <oc r="Q14">
      <f>Q18</f>
    </oc>
    <nc r="Q14"/>
  </rcc>
  <rcc rId="11765" sId="6">
    <oc r="R14">
      <f>R18</f>
    </oc>
    <nc r="R14"/>
  </rcc>
  <rcc rId="11766" sId="6">
    <oc r="S14">
      <f>S18</f>
    </oc>
    <nc r="S14"/>
  </rcc>
  <rcc rId="11767" sId="6">
    <oc r="T14">
      <f>T18</f>
    </oc>
    <nc r="T14"/>
  </rcc>
  <rcc rId="11768" sId="6">
    <oc r="U14">
      <f>U18</f>
    </oc>
    <nc r="U14"/>
  </rcc>
  <rcc rId="11769" sId="6">
    <oc r="V14">
      <f>V18</f>
    </oc>
    <nc r="V14"/>
  </rcc>
  <rcc rId="11770" sId="6">
    <oc r="W14">
      <f>W18</f>
    </oc>
    <nc r="W14"/>
  </rcc>
  <rcc rId="11771" sId="6">
    <oc r="X14">
      <f>X18</f>
    </oc>
    <nc r="X14"/>
  </rcc>
  <rcc rId="11772" sId="6">
    <oc r="Y14">
      <f>Y18</f>
    </oc>
    <nc r="Y14"/>
  </rcc>
  <rcc rId="11773" sId="6">
    <oc r="Z14">
      <f>Z18</f>
    </oc>
    <nc r="Z14"/>
  </rcc>
  <rcc rId="11774" sId="6">
    <oc r="AA14">
      <f>AA18</f>
    </oc>
    <nc r="AA14"/>
  </rcc>
  <rcc rId="11775" sId="6">
    <oc r="AB14">
      <f>AB18</f>
    </oc>
    <nc r="AB14"/>
  </rcc>
  <rcc rId="11776" sId="6">
    <oc r="AC14">
      <f>AC18</f>
    </oc>
    <nc r="AC14"/>
  </rcc>
  <rcc rId="11777" sId="6">
    <oc r="AD14">
      <f>AD18</f>
    </oc>
    <nc r="AD14"/>
  </rcc>
  <rcc rId="11778" sId="6">
    <oc r="AE14">
      <f>AE18</f>
    </oc>
    <nc r="AE14"/>
  </rcc>
  <rcc rId="11779" sId="6">
    <oc r="AF14">
      <f>AF18</f>
    </oc>
    <nc r="AF14"/>
  </rcc>
  <rcc rId="11780" sId="6">
    <oc r="AG14">
      <f>AG18</f>
    </oc>
    <nc r="AG14"/>
  </rcc>
  <rcc rId="11781" sId="6">
    <oc r="C15" t="inlineStr">
      <is>
        <t>бюджет автономного округа</t>
      </is>
    </oc>
    <nc r="C15"/>
  </rcc>
  <rcc rId="11782" sId="6">
    <oc r="D15">
      <f>SUM(J15,L15,N15,P15,R15,T15,V15,X15,Z15,AB15,AD15,AF15)</f>
    </oc>
    <nc r="D15"/>
  </rcc>
  <rcc rId="11783" sId="6">
    <oc r="E15">
      <f>E19+E23+E27+E35</f>
    </oc>
    <nc r="E15"/>
  </rcc>
  <rcc rId="11784" sId="6">
    <oc r="F15">
      <f>F19+F23+F27+F35</f>
    </oc>
    <nc r="F15"/>
  </rcc>
  <rcc rId="11785" sId="6">
    <oc r="G15">
      <f>SUM(K15,M15,O15,Q15,S15,U15,W15,Y15,AA15,AC15,AE15,AG15)</f>
    </oc>
    <nc r="G15"/>
  </rcc>
  <rcc rId="11786" sId="6">
    <oc r="H15">
      <f>IFERROR(G15/D15*100,0)</f>
    </oc>
    <nc r="H15"/>
  </rcc>
  <rcc rId="11787" sId="6">
    <oc r="I15">
      <f>IFERROR(G15/E15*100,0)</f>
    </oc>
    <nc r="I15"/>
  </rcc>
  <rcc rId="11788" sId="6">
    <oc r="J15">
      <f>J19+J23+J27+J35</f>
    </oc>
    <nc r="J15"/>
  </rcc>
  <rcc rId="11789" sId="6">
    <oc r="K15">
      <f>K19+K23+K27+K35</f>
    </oc>
    <nc r="K15"/>
  </rcc>
  <rcc rId="11790" sId="6">
    <oc r="L15">
      <f>L19+L23+L27+L35</f>
    </oc>
    <nc r="L15"/>
  </rcc>
  <rcc rId="11791" sId="6">
    <oc r="M15">
      <f>M19+M23+M27+M35</f>
    </oc>
    <nc r="M15"/>
  </rcc>
  <rcc rId="11792" sId="6">
    <oc r="N15">
      <f>N19+N23+N27+N35</f>
    </oc>
    <nc r="N15"/>
  </rcc>
  <rcc rId="11793" sId="6">
    <oc r="O15">
      <f>O19+O23+O27+O35</f>
    </oc>
    <nc r="O15"/>
  </rcc>
  <rcc rId="11794" sId="6">
    <oc r="P15">
      <f>P19+P23+P27+P35</f>
    </oc>
    <nc r="P15"/>
  </rcc>
  <rcc rId="11795" sId="6">
    <oc r="Q15">
      <f>Q19+Q23+Q27+Q35</f>
    </oc>
    <nc r="Q15"/>
  </rcc>
  <rcc rId="11796" sId="6">
    <oc r="R15">
      <f>R19+R23+R27+R35</f>
    </oc>
    <nc r="R15"/>
  </rcc>
  <rcc rId="11797" sId="6">
    <oc r="S15">
      <f>S19+S23+S27+S35</f>
    </oc>
    <nc r="S15"/>
  </rcc>
  <rcc rId="11798" sId="6">
    <oc r="T15">
      <f>T19+T23+T27+T35</f>
    </oc>
    <nc r="T15"/>
  </rcc>
  <rcc rId="11799" sId="6">
    <oc r="U15">
      <f>U19+U23+U27+U35</f>
    </oc>
    <nc r="U15"/>
  </rcc>
  <rcc rId="11800" sId="6">
    <oc r="V15">
      <f>V19+V23+V27+V35</f>
    </oc>
    <nc r="V15"/>
  </rcc>
  <rcc rId="11801" sId="6">
    <oc r="W15">
      <f>W19+W23+W27+W35</f>
    </oc>
    <nc r="W15"/>
  </rcc>
  <rcc rId="11802" sId="6">
    <oc r="X15">
      <f>X19+X23+X27+X35</f>
    </oc>
    <nc r="X15"/>
  </rcc>
  <rcc rId="11803" sId="6">
    <oc r="Y15">
      <f>Y19+Y23+Y27+Y35</f>
    </oc>
    <nc r="Y15"/>
  </rcc>
  <rcc rId="11804" sId="6">
    <oc r="Z15">
      <f>Z19+Z23+Z27+Z35</f>
    </oc>
    <nc r="Z15"/>
  </rcc>
  <rcc rId="11805" sId="6">
    <oc r="AA15">
      <f>AA19+AA23+AA27+AA35</f>
    </oc>
    <nc r="AA15"/>
  </rcc>
  <rcc rId="11806" sId="6">
    <oc r="AB15">
      <f>AB19+AB23+AB27+AB35</f>
    </oc>
    <nc r="AB15"/>
  </rcc>
  <rcc rId="11807" sId="6">
    <oc r="AC15">
      <f>AC19+AC23+AC27+AC35</f>
    </oc>
    <nc r="AC15"/>
  </rcc>
  <rcc rId="11808" sId="6">
    <oc r="AD15">
      <f>AD19+AD23+AD27+AD35</f>
    </oc>
    <nc r="AD15"/>
  </rcc>
  <rcc rId="11809" sId="6">
    <oc r="AE15">
      <f>AE19+AE23+AE27+AE35</f>
    </oc>
    <nc r="AE15"/>
  </rcc>
  <rcc rId="11810" sId="6">
    <oc r="AF15">
      <f>AF19+AF23+AF27+AF35</f>
    </oc>
    <nc r="AF15"/>
  </rcc>
  <rcc rId="11811" sId="6">
    <oc r="AG15">
      <f>AG19+AG23+AG27+AG35</f>
    </oc>
    <nc r="AG15"/>
  </rcc>
  <rcc rId="11812" sId="6">
    <oc r="C16" t="inlineStr">
      <is>
        <t>бюджет города Когалыма</t>
      </is>
    </oc>
    <nc r="C16"/>
  </rcc>
  <rcc rId="11813" sId="6">
    <oc r="D16">
      <f>SUM(J16,L16,N16,P16,R16,T16,V16,X16,Z16,AB16,AD16,AF16)</f>
    </oc>
    <nc r="D16"/>
  </rcc>
  <rcc rId="11814" sId="6">
    <oc r="E16">
      <f>E20+E24+E28+E32</f>
    </oc>
    <nc r="E16"/>
  </rcc>
  <rcc rId="11815" sId="6">
    <oc r="F16">
      <f>F20+F24+F28+F32</f>
    </oc>
    <nc r="F16"/>
  </rcc>
  <rcc rId="11816" sId="6">
    <oc r="G16">
      <f>SUM(K16,M16,O16,Q16,S16,U16,W16,Y16,AA16,AC16,AE16,AG16)</f>
    </oc>
    <nc r="G16"/>
  </rcc>
  <rcc rId="11817" sId="6">
    <oc r="H16">
      <f>IFERROR(G16/D16*100,0)</f>
    </oc>
    <nc r="H16"/>
  </rcc>
  <rcc rId="11818" sId="6">
    <oc r="I16">
      <f>IFERROR(G16/E16*100,0)</f>
    </oc>
    <nc r="I16"/>
  </rcc>
  <rcc rId="11819" sId="6">
    <oc r="J16">
      <f>J20+J24+J28+J32</f>
    </oc>
    <nc r="J16"/>
  </rcc>
  <rcc rId="11820" sId="6">
    <oc r="K16">
      <f>K20+K24+K28+K32</f>
    </oc>
    <nc r="K16"/>
  </rcc>
  <rcc rId="11821" sId="6">
    <oc r="L16">
      <f>L20+L24+L28+L32</f>
    </oc>
    <nc r="L16"/>
  </rcc>
  <rcc rId="11822" sId="6">
    <oc r="M16">
      <f>M20+M24+M28+M32</f>
    </oc>
    <nc r="M16"/>
  </rcc>
  <rcc rId="11823" sId="6">
    <oc r="N16">
      <f>N20+N24+N28+N32</f>
    </oc>
    <nc r="N16"/>
  </rcc>
  <rcc rId="11824" sId="6">
    <oc r="O16">
      <f>O20+O24+O28+O32</f>
    </oc>
    <nc r="O16"/>
  </rcc>
  <rcc rId="11825" sId="6">
    <oc r="P16">
      <f>P20+P24+P28+P32</f>
    </oc>
    <nc r="P16"/>
  </rcc>
  <rcc rId="11826" sId="6">
    <oc r="Q16">
      <f>Q20+Q24+Q28+Q32</f>
    </oc>
    <nc r="Q16"/>
  </rcc>
  <rcc rId="11827" sId="6">
    <oc r="R16">
      <f>R20+R24+R28+R32</f>
    </oc>
    <nc r="R16"/>
  </rcc>
  <rcc rId="11828" sId="6">
    <oc r="S16">
      <f>S20+S24+S28+S32</f>
    </oc>
    <nc r="S16"/>
  </rcc>
  <rcc rId="11829" sId="6">
    <oc r="T16">
      <f>T20+T24+T28+T32</f>
    </oc>
    <nc r="T16"/>
  </rcc>
  <rcc rId="11830" sId="6">
    <oc r="U16">
      <f>U20+U24+U28+U32</f>
    </oc>
    <nc r="U16"/>
  </rcc>
  <rcc rId="11831" sId="6">
    <oc r="V16">
      <f>V20+V24+V28+V32</f>
    </oc>
    <nc r="V16"/>
  </rcc>
  <rcc rId="11832" sId="6">
    <oc r="W16">
      <f>W20+W24+W28+W32</f>
    </oc>
    <nc r="W16"/>
  </rcc>
  <rcc rId="11833" sId="6">
    <oc r="X16">
      <f>X20+X24+X28+X32</f>
    </oc>
    <nc r="X16"/>
  </rcc>
  <rcc rId="11834" sId="6">
    <oc r="Y16">
      <f>Y20+Y24+Y28+Y32</f>
    </oc>
    <nc r="Y16"/>
  </rcc>
  <rcc rId="11835" sId="6">
    <oc r="Z16">
      <f>Z20+Z24+Z28+Z32</f>
    </oc>
    <nc r="Z16"/>
  </rcc>
  <rcc rId="11836" sId="6">
    <oc r="AA16">
      <f>AA20+AA24+AA28+AA32</f>
    </oc>
    <nc r="AA16"/>
  </rcc>
  <rcc rId="11837" sId="6">
    <oc r="AB16">
      <f>AB20+AB24+AB28+AB32</f>
    </oc>
    <nc r="AB16"/>
  </rcc>
  <rcc rId="11838" sId="6">
    <oc r="AC16">
      <f>AC20+AC24+AC28+AC32</f>
    </oc>
    <nc r="AC16"/>
  </rcc>
  <rcc rId="11839" sId="6">
    <oc r="AD16">
      <f>AD20+AD24+AD28+AD32</f>
    </oc>
    <nc r="AD16"/>
  </rcc>
  <rcc rId="11840" sId="6">
    <oc r="AE16">
      <f>AE20+AE24+AE28+AE32</f>
    </oc>
    <nc r="AE16"/>
  </rcc>
  <rcc rId="11841" sId="6">
    <oc r="AF16">
      <f>AF20+AF24+AF28+AF32</f>
    </oc>
    <nc r="AF16"/>
  </rcc>
  <rcc rId="11842" sId="6">
    <oc r="AG16">
      <f>AG20+AG24+AG28+AG32</f>
    </oc>
    <nc r="AG16"/>
  </rcc>
  <rcc rId="11843" sId="6">
    <oc r="B17" t="inlineStr">
      <is>
        <t>1. Оказано содействие в организации оплачиваемых общественных работ для не занятых трудовой деятельностью и безработных граждан</t>
      </is>
    </oc>
    <nc r="B17"/>
  </rcc>
  <rcc rId="11844" sId="6">
    <oc r="C17" t="inlineStr">
      <is>
        <t>Всего</t>
      </is>
    </oc>
    <nc r="C17"/>
  </rcc>
  <rcc rId="11845" sId="6">
    <oc r="D17">
      <f>D19+D20+D18</f>
    </oc>
    <nc r="D17"/>
  </rcc>
  <rcc rId="11846" sId="6">
    <oc r="E17">
      <f>E19+E20+E18</f>
    </oc>
    <nc r="E17"/>
  </rcc>
  <rcc rId="11847" sId="6">
    <oc r="F17">
      <f>F19+F20+F18</f>
    </oc>
    <nc r="F17"/>
  </rcc>
  <rcc rId="11848" sId="6">
    <oc r="G17">
      <f>G19+G20+G18</f>
    </oc>
    <nc r="G17"/>
  </rcc>
  <rcc rId="11849" sId="6">
    <oc r="H17">
      <f>IFERROR(G17/D17*100,0)</f>
    </oc>
    <nc r="H17"/>
  </rcc>
  <rcc rId="11850" sId="6">
    <oc r="I17">
      <f>IFERROR(G17/E17*100,0)</f>
    </oc>
    <nc r="I17"/>
  </rcc>
  <rcc rId="11851" sId="6">
    <oc r="J17">
      <f>J19+J20+J18</f>
    </oc>
    <nc r="J17"/>
  </rcc>
  <rcc rId="11852" sId="6">
    <oc r="K17">
      <f>K19+K20+K18</f>
    </oc>
    <nc r="K17"/>
  </rcc>
  <rcc rId="11853" sId="6">
    <oc r="L17">
      <f>L19+L20+L18</f>
    </oc>
    <nc r="L17"/>
  </rcc>
  <rcc rId="11854" sId="6">
    <oc r="M17">
      <f>M19+M20+M18</f>
    </oc>
    <nc r="M17"/>
  </rcc>
  <rcc rId="11855" sId="6">
    <oc r="N17">
      <f>N19+N20+N18</f>
    </oc>
    <nc r="N17"/>
  </rcc>
  <rcc rId="11856" sId="6">
    <oc r="O17">
      <f>O19+O20+O18</f>
    </oc>
    <nc r="O17"/>
  </rcc>
  <rcc rId="11857" sId="6">
    <oc r="P17">
      <f>P19+P20+P18</f>
    </oc>
    <nc r="P17"/>
  </rcc>
  <rcc rId="11858" sId="6">
    <oc r="Q17">
      <f>Q19+Q20+Q18</f>
    </oc>
    <nc r="Q17"/>
  </rcc>
  <rcc rId="11859" sId="6">
    <oc r="R17">
      <f>R19+R20+R18</f>
    </oc>
    <nc r="R17"/>
  </rcc>
  <rcc rId="11860" sId="6">
    <oc r="S17">
      <f>S19+S20+S18</f>
    </oc>
    <nc r="S17"/>
  </rcc>
  <rcc rId="11861" sId="6">
    <oc r="T17">
      <f>T19+T20+T18</f>
    </oc>
    <nc r="T17"/>
  </rcc>
  <rcc rId="11862" sId="6">
    <oc r="U17">
      <f>U19+U20+U18</f>
    </oc>
    <nc r="U17"/>
  </rcc>
  <rcc rId="11863" sId="6">
    <oc r="V17">
      <f>V19+V20+V18</f>
    </oc>
    <nc r="V17"/>
  </rcc>
  <rcc rId="11864" sId="6">
    <oc r="W17">
      <f>W19+W20+W18</f>
    </oc>
    <nc r="W17"/>
  </rcc>
  <rcc rId="11865" sId="6">
    <oc r="X17">
      <f>X19+X20+X18</f>
    </oc>
    <nc r="X17"/>
  </rcc>
  <rcc rId="11866" sId="6">
    <oc r="Y17">
      <f>Y19+Y20+Y18</f>
    </oc>
    <nc r="Y17"/>
  </rcc>
  <rcc rId="11867" sId="6">
    <oc r="Z17">
      <f>Z19+Z20+Z18</f>
    </oc>
    <nc r="Z17"/>
  </rcc>
  <rcc rId="11868" sId="6">
    <oc r="AA17">
      <f>AA19+AA20+AA18</f>
    </oc>
    <nc r="AA17"/>
  </rcc>
  <rcc rId="11869" sId="6">
    <oc r="AB17">
      <f>AB19+AB20+AB18</f>
    </oc>
    <nc r="AB17"/>
  </rcc>
  <rcc rId="11870" sId="6">
    <oc r="AC17">
      <f>AC19+AC20+AC18</f>
    </oc>
    <nc r="AC17"/>
  </rcc>
  <rcc rId="11871" sId="6">
    <oc r="AD17">
      <f>AD19+AD20+AD18</f>
    </oc>
    <nc r="AD17"/>
  </rcc>
  <rcc rId="11872" sId="6">
    <oc r="AE17">
      <f>AE19+AE20+AE18</f>
    </oc>
    <nc r="AE17"/>
  </rcc>
  <rcc rId="11873" sId="6">
    <oc r="AF17">
      <f>AF19+AF20+AF18</f>
    </oc>
    <nc r="AF17"/>
  </rcc>
  <rcc rId="11874" sId="6">
    <oc r="AG17">
      <f>AG19+AG20+AG18</f>
    </oc>
    <nc r="AG17"/>
  </rcc>
  <rcc rId="11875" sId="6">
    <oc r="C18" t="inlineStr">
      <is>
        <t>федеральный бюджет</t>
      </is>
    </oc>
    <nc r="C18"/>
  </rcc>
  <rcc rId="11876" sId="6">
    <oc r="D18">
      <f>SUM(J18,L18,N18,P18,R18,T18,V18,X18,Z18,AB18,AD18,AF18)</f>
    </oc>
    <nc r="D18"/>
  </rcc>
  <rcc rId="11877" sId="6">
    <oc r="E18">
      <f>J18</f>
    </oc>
    <nc r="E18"/>
  </rcc>
  <rcc rId="11878" sId="6">
    <oc r="F18">
      <f>G18</f>
    </oc>
    <nc r="F18"/>
  </rcc>
  <rcc rId="11879" sId="6">
    <oc r="G18">
      <f>SUM(K18,M18,O18,Q18,S18,U18,W18,Y18,AA18,AC18,AE18,AG18)</f>
    </oc>
    <nc r="G18"/>
  </rcc>
  <rcc rId="11880" sId="6">
    <oc r="H18">
      <f>IFERROR(G18/D18*100,0)</f>
    </oc>
    <nc r="H18"/>
  </rcc>
  <rcc rId="11881" sId="6">
    <oc r="I18">
      <f>IFERROR(G18/E18*100,0)</f>
    </oc>
    <nc r="I18"/>
  </rcc>
  <rcc rId="11882" sId="6" numFmtId="4">
    <oc r="J18">
      <v>0</v>
    </oc>
    <nc r="J18"/>
  </rcc>
  <rcc rId="11883" sId="6" numFmtId="4">
    <oc r="K18">
      <v>0</v>
    </oc>
    <nc r="K18"/>
  </rcc>
  <rcc rId="11884" sId="6" numFmtId="4">
    <oc r="L18">
      <v>0</v>
    </oc>
    <nc r="L18"/>
  </rcc>
  <rcc rId="11885" sId="6" numFmtId="4">
    <oc r="M18">
      <v>0</v>
    </oc>
    <nc r="M18"/>
  </rcc>
  <rcc rId="11886" sId="6" numFmtId="4">
    <oc r="N18">
      <v>0</v>
    </oc>
    <nc r="N18"/>
  </rcc>
  <rcc rId="11887" sId="6" numFmtId="4">
    <oc r="O18">
      <v>0</v>
    </oc>
    <nc r="O18"/>
  </rcc>
  <rcc rId="11888" sId="6" numFmtId="4">
    <oc r="P18">
      <v>0</v>
    </oc>
    <nc r="P18"/>
  </rcc>
  <rcc rId="11889" sId="6" numFmtId="4">
    <oc r="Q18">
      <v>0</v>
    </oc>
    <nc r="Q18"/>
  </rcc>
  <rcc rId="11890" sId="6" numFmtId="4">
    <oc r="R18">
      <v>0</v>
    </oc>
    <nc r="R18"/>
  </rcc>
  <rcc rId="11891" sId="6" numFmtId="4">
    <oc r="S18">
      <v>0</v>
    </oc>
    <nc r="S18"/>
  </rcc>
  <rcc rId="11892" sId="6" numFmtId="4">
    <oc r="T18">
      <v>0</v>
    </oc>
    <nc r="T18"/>
  </rcc>
  <rcc rId="11893" sId="6" numFmtId="4">
    <oc r="U18">
      <v>0</v>
    </oc>
    <nc r="U18"/>
  </rcc>
  <rcc rId="11894" sId="6" numFmtId="4">
    <oc r="V18">
      <v>0</v>
    </oc>
    <nc r="V18"/>
  </rcc>
  <rcc rId="11895" sId="6" numFmtId="4">
    <oc r="W18">
      <v>0</v>
    </oc>
    <nc r="W18"/>
  </rcc>
  <rcc rId="11896" sId="6" numFmtId="4">
    <oc r="X18">
      <v>0</v>
    </oc>
    <nc r="X18"/>
  </rcc>
  <rcc rId="11897" sId="6" numFmtId="4">
    <oc r="Y18">
      <v>0</v>
    </oc>
    <nc r="Y18"/>
  </rcc>
  <rcc rId="11898" sId="6" numFmtId="4">
    <oc r="Z18">
      <v>0</v>
    </oc>
    <nc r="Z18"/>
  </rcc>
  <rcc rId="11899" sId="6" numFmtId="4">
    <oc r="AA18">
      <v>0</v>
    </oc>
    <nc r="AA18"/>
  </rcc>
  <rcc rId="11900" sId="6" numFmtId="4">
    <oc r="AB18">
      <v>0</v>
    </oc>
    <nc r="AB18"/>
  </rcc>
  <rcc rId="11901" sId="6" numFmtId="4">
    <oc r="AC18">
      <v>0</v>
    </oc>
    <nc r="AC18"/>
  </rcc>
  <rcc rId="11902" sId="6" numFmtId="4">
    <oc r="AD18">
      <v>0</v>
    </oc>
    <nc r="AD18"/>
  </rcc>
  <rcc rId="11903" sId="6" numFmtId="4">
    <oc r="AE18">
      <v>0</v>
    </oc>
    <nc r="AE18"/>
  </rcc>
  <rcc rId="11904" sId="6" numFmtId="4">
    <oc r="AF18">
      <v>0</v>
    </oc>
    <nc r="AF18"/>
  </rcc>
  <rcc rId="11905" sId="6" numFmtId="4">
    <oc r="AG18">
      <v>0</v>
    </oc>
    <nc r="AG18"/>
  </rcc>
  <rcc rId="11906" sId="6">
    <oc r="C19" t="inlineStr">
      <is>
        <t>бюджет автономного округа</t>
      </is>
    </oc>
    <nc r="C19"/>
  </rcc>
  <rcc rId="11907" sId="6">
    <oc r="D19">
      <f>SUM(J19,L19,N19,P19,R19,T19,V19,X19,Z19,AB19,AD19,AF19)</f>
    </oc>
    <nc r="D19"/>
  </rcc>
  <rcc rId="11908" sId="6">
    <oc r="E19">
      <f>J19+L19+N19</f>
    </oc>
    <nc r="E19"/>
  </rcc>
  <rcc rId="11909" sId="6" numFmtId="4">
    <oc r="F19">
      <v>60.211260000000003</v>
    </oc>
    <nc r="F19"/>
  </rcc>
  <rcc rId="11910" sId="6">
    <oc r="G19">
      <f>SUM(K19,M19,O19,Q19,S19,U19,W19,Y19,AA19,AC19,AE19,AG19)</f>
    </oc>
    <nc r="G19"/>
  </rcc>
  <rcc rId="11911" sId="6">
    <oc r="H19">
      <f>IFERROR(G19/D19*100,0)</f>
    </oc>
    <nc r="H19"/>
  </rcc>
  <rcc rId="11912" sId="6">
    <oc r="I19">
      <f>IFERROR(G19/E19*100,0)</f>
    </oc>
    <nc r="I19"/>
  </rcc>
  <rcc rId="11913" sId="6" numFmtId="4">
    <oc r="J19">
      <v>14.7</v>
    </oc>
    <nc r="J19"/>
  </rcc>
  <rcc rId="11914" sId="6" numFmtId="4">
    <oc r="K19">
      <v>0</v>
    </oc>
    <nc r="K19"/>
  </rcc>
  <rcc rId="11915" sId="6" numFmtId="4">
    <oc r="L19">
      <v>64.61</v>
    </oc>
    <nc r="L19"/>
  </rcc>
  <rcc rId="11916" sId="6" numFmtId="4">
    <oc r="M19">
      <v>20.3</v>
    </oc>
    <nc r="M19"/>
  </rcc>
  <rcc rId="11917" sId="6" numFmtId="4">
    <oc r="N19">
      <v>67.69</v>
    </oc>
    <nc r="N19"/>
  </rcc>
  <rcc rId="11918" sId="6" numFmtId="4">
    <oc r="O19">
      <v>39.909999999999997</v>
    </oc>
    <nc r="O19"/>
  </rcc>
  <rcc rId="11919" sId="6" numFmtId="4">
    <oc r="P19">
      <v>64.900000000000006</v>
    </oc>
    <nc r="P19"/>
  </rcc>
  <rcc rId="11920" sId="6" numFmtId="4">
    <oc r="Q19">
      <v>0</v>
    </oc>
    <nc r="Q19"/>
  </rcc>
  <rcc rId="11921" sId="6" numFmtId="4">
    <oc r="R19">
      <v>64.900000000000006</v>
    </oc>
    <nc r="R19"/>
  </rcc>
  <rcc rId="11922" sId="6" numFmtId="4">
    <oc r="S19">
      <v>0</v>
    </oc>
    <nc r="S19"/>
  </rcc>
  <rcc rId="11923" sId="6" numFmtId="4">
    <oc r="T19">
      <v>64.900000000000006</v>
    </oc>
    <nc r="T19"/>
  </rcc>
  <rcc rId="11924" sId="6" numFmtId="4">
    <oc r="U19">
      <v>0</v>
    </oc>
    <nc r="U19"/>
  </rcc>
  <rcc rId="11925" sId="6" numFmtId="4">
    <oc r="V19">
      <v>64.900000000000006</v>
    </oc>
    <nc r="V19"/>
  </rcc>
  <rcc rId="11926" sId="6" numFmtId="4">
    <oc r="W19">
      <v>0</v>
    </oc>
    <nc r="W19"/>
  </rcc>
  <rcc rId="11927" sId="6" numFmtId="4">
    <oc r="X19">
      <v>15.1</v>
    </oc>
    <nc r="X19"/>
  </rcc>
  <rcc rId="11928" sId="6" numFmtId="4">
    <oc r="Y19">
      <v>0</v>
    </oc>
    <nc r="Y19"/>
  </rcc>
  <rcc rId="11929" sId="6" numFmtId="4">
    <oc r="Z19">
      <v>24.9</v>
    </oc>
    <nc r="Z19"/>
  </rcc>
  <rcc rId="11930" sId="6" numFmtId="4">
    <oc r="AA19">
      <v>0</v>
    </oc>
    <nc r="AA19"/>
  </rcc>
  <rcc rId="11931" sId="6" numFmtId="4">
    <oc r="AB19">
      <v>57.3</v>
    </oc>
    <nc r="AB19"/>
  </rcc>
  <rcc rId="11932" sId="6" numFmtId="4">
    <oc r="AC19">
      <v>0</v>
    </oc>
    <nc r="AC19"/>
  </rcc>
  <rcc rId="11933" sId="6" numFmtId="4">
    <oc r="AD19">
      <v>64.8</v>
    </oc>
    <nc r="AD19"/>
  </rcc>
  <rcc rId="11934" sId="6" numFmtId="4">
    <oc r="AE19">
      <v>0</v>
    </oc>
    <nc r="AE19"/>
  </rcc>
  <rcc rId="11935" sId="6" numFmtId="4">
    <oc r="AF19">
      <v>78.5</v>
    </oc>
    <nc r="AF19"/>
  </rcc>
  <rcc rId="11936" sId="6" numFmtId="4">
    <oc r="AG19">
      <v>0</v>
    </oc>
    <nc r="AG19"/>
  </rcc>
  <rcc rId="11937" sId="6">
    <oc r="AH19" t="inlineStr">
      <is>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is>
    </oc>
    <nc r="AH19"/>
  </rcc>
  <rcc rId="11938" sId="6">
    <oc r="C20" t="inlineStr">
      <is>
        <t>бюджет города Когалыма</t>
      </is>
    </oc>
    <nc r="C20"/>
  </rcc>
  <rcc rId="11939" sId="6">
    <oc r="D20">
      <f>SUM(J20,L20,N20,P20,R20,T20,V20,X20,Z20,AB20,AD20,AF20)</f>
    </oc>
    <nc r="D20"/>
  </rcc>
  <rcc rId="11940" sId="6">
    <oc r="E20">
      <f>J20+L20+N20</f>
    </oc>
    <nc r="E20"/>
  </rcc>
  <rcc rId="11941" sId="6">
    <oc r="F20">
      <f>G20</f>
    </oc>
    <nc r="F20"/>
  </rcc>
  <rcc rId="11942" sId="6">
    <oc r="G20">
      <f>SUM(K20,M20,O20,Q20,S20,U20,W20,Y20,AA20,AC20,AE20,AG20)</f>
    </oc>
    <nc r="G20"/>
  </rcc>
  <rcc rId="11943" sId="6">
    <oc r="H20">
      <f>IFERROR(G20/D20*100,0)</f>
    </oc>
    <nc r="H20"/>
  </rcc>
  <rcc rId="11944" sId="6">
    <oc r="I20">
      <f>IFERROR(G20/E20*100,0)</f>
    </oc>
    <nc r="I20"/>
  </rcc>
  <rcc rId="11945" sId="6" numFmtId="4">
    <oc r="J20">
      <v>30</v>
    </oc>
    <nc r="J20"/>
  </rcc>
  <rcc rId="11946" sId="6" numFmtId="4">
    <oc r="K20">
      <v>0</v>
    </oc>
    <nc r="K20"/>
  </rcc>
  <rcc rId="11947" sId="6" numFmtId="4">
    <oc r="L20">
      <v>145.631</v>
    </oc>
    <nc r="L20"/>
  </rcc>
  <rcc rId="11948" sId="6" numFmtId="4">
    <oc r="M20">
      <v>61.3</v>
    </oc>
    <nc r="M20"/>
  </rcc>
  <rcc rId="11949" sId="6" numFmtId="4">
    <oc r="N20">
      <v>161</v>
    </oc>
    <nc r="N20"/>
  </rcc>
  <rcc rId="11950" sId="6" numFmtId="4">
    <oc r="O20">
      <v>97.12</v>
    </oc>
    <nc r="O20"/>
  </rcc>
  <rcc rId="11951" sId="6" numFmtId="4">
    <oc r="P20">
      <v>158.923</v>
    </oc>
    <nc r="P20"/>
  </rcc>
  <rcc rId="11952" sId="6" numFmtId="4">
    <oc r="Q20">
      <v>0</v>
    </oc>
    <nc r="Q20"/>
  </rcc>
  <rcc rId="11953" sId="6" numFmtId="4">
    <oc r="R20">
      <v>157.69999999999999</v>
    </oc>
    <nc r="R20"/>
  </rcc>
  <rcc rId="11954" sId="6" numFmtId="4">
    <oc r="S20">
      <v>0</v>
    </oc>
    <nc r="S20"/>
  </rcc>
  <rcc rId="11955" sId="6" numFmtId="4">
    <oc r="T20">
      <v>154.523</v>
    </oc>
    <nc r="T20"/>
  </rcc>
  <rcc rId="11956" sId="6" numFmtId="4">
    <oc r="U20">
      <v>0</v>
    </oc>
    <nc r="U20"/>
  </rcc>
  <rcc rId="11957" sId="6" numFmtId="4">
    <oc r="V20">
      <v>162.9</v>
    </oc>
    <nc r="V20"/>
  </rcc>
  <rcc rId="11958" sId="6" numFmtId="4">
    <oc r="W20">
      <v>0</v>
    </oc>
    <nc r="W20"/>
  </rcc>
  <rcc rId="11959" sId="6" numFmtId="4">
    <oc r="X20">
      <v>40.200000000000003</v>
    </oc>
    <nc r="X20"/>
  </rcc>
  <rcc rId="11960" sId="6" numFmtId="4">
    <oc r="Y20">
      <v>0</v>
    </oc>
    <nc r="Y20"/>
  </rcc>
  <rcc rId="11961" sId="6" numFmtId="4">
    <oc r="Z20">
      <v>49.3</v>
    </oc>
    <nc r="Z20"/>
  </rcc>
  <rcc rId="11962" sId="6" numFmtId="4">
    <oc r="AA20">
      <v>0</v>
    </oc>
    <nc r="AA20"/>
  </rcc>
  <rcc rId="11963" sId="6" numFmtId="4">
    <oc r="AB20">
      <v>158.22300000000001</v>
    </oc>
    <nc r="AB20"/>
  </rcc>
  <rcc rId="11964" sId="6" numFmtId="4">
    <oc r="AC20">
      <v>0</v>
    </oc>
    <nc r="AC20"/>
  </rcc>
  <rcc rId="11965" sId="6" numFmtId="4">
    <oc r="AD20">
      <v>136.4</v>
    </oc>
    <nc r="AD20"/>
  </rcc>
  <rcc rId="11966" sId="6" numFmtId="4">
    <oc r="AE20">
      <v>0</v>
    </oc>
    <nc r="AE20"/>
  </rcc>
  <rcc rId="11967" sId="6" numFmtId="4">
    <oc r="AF20">
      <v>255.1</v>
    </oc>
    <nc r="AF20"/>
  </rcc>
  <rcc rId="11968" sId="6" numFmtId="4">
    <oc r="AG20">
      <v>0</v>
    </oc>
    <nc r="AG20"/>
  </rcc>
  <rcc rId="11969" sId="6">
    <oc r="B21" t="inlineStr">
      <is>
        <t>2. Организовано временное трудоустройство несовершеннолетних граждан в возрасте от 14 до 18 лет в свободное от учёбы время</t>
      </is>
    </oc>
    <nc r="B21"/>
  </rcc>
  <rcc rId="11970" sId="6">
    <oc r="C21" t="inlineStr">
      <is>
        <t>Всего</t>
      </is>
    </oc>
    <nc r="C21"/>
  </rcc>
  <rcc rId="11971" sId="6">
    <oc r="D21">
      <f>D23+D24+D22</f>
    </oc>
    <nc r="D21"/>
  </rcc>
  <rcc rId="11972" sId="6">
    <oc r="E21">
      <f>E23+E24+E22</f>
    </oc>
    <nc r="E21"/>
  </rcc>
  <rcc rId="11973" sId="6">
    <oc r="F21">
      <f>F23+F24+F22</f>
    </oc>
    <nc r="F21"/>
  </rcc>
  <rcc rId="11974" sId="6">
    <oc r="G21">
      <f>G23+G24+G22</f>
    </oc>
    <nc r="G21"/>
  </rcc>
  <rcc rId="11975" sId="6">
    <oc r="H21">
      <f>IFERROR(G21/D21*100,0)</f>
    </oc>
    <nc r="H21"/>
  </rcc>
  <rcc rId="11976" sId="6">
    <oc r="I21">
      <f>IFERROR(G21/E21*100,0)</f>
    </oc>
    <nc r="I21"/>
  </rcc>
  <rcc rId="11977" sId="6">
    <oc r="J21">
      <f>J23+J24+J22</f>
    </oc>
    <nc r="J21"/>
  </rcc>
  <rcc rId="11978" sId="6">
    <oc r="K21">
      <f>K23+K24+K22</f>
    </oc>
    <nc r="K21"/>
  </rcc>
  <rcc rId="11979" sId="6">
    <oc r="L21">
      <f>L23+L24+L22</f>
    </oc>
    <nc r="L21"/>
  </rcc>
  <rcc rId="11980" sId="6">
    <oc r="M21">
      <f>M23+M24+M22</f>
    </oc>
    <nc r="M21"/>
  </rcc>
  <rcc rId="11981" sId="6">
    <oc r="N21">
      <f>N23+N24+N22</f>
    </oc>
    <nc r="N21"/>
  </rcc>
  <rcc rId="11982" sId="6">
    <oc r="O21">
      <f>O23+O24+O22</f>
    </oc>
    <nc r="O21"/>
  </rcc>
  <rcc rId="11983" sId="6">
    <oc r="P21">
      <f>P23+P24+P22</f>
    </oc>
    <nc r="P21"/>
  </rcc>
  <rcc rId="11984" sId="6">
    <oc r="Q21">
      <f>Q23+Q24+Q22</f>
    </oc>
    <nc r="Q21"/>
  </rcc>
  <rcc rId="11985" sId="6">
    <oc r="R21">
      <f>R23+R24+R22</f>
    </oc>
    <nc r="R21"/>
  </rcc>
  <rcc rId="11986" sId="6">
    <oc r="S21">
      <f>S23+S24+S22</f>
    </oc>
    <nc r="S21"/>
  </rcc>
  <rcc rId="11987" sId="6">
    <oc r="T21">
      <f>T23+T24+T22</f>
    </oc>
    <nc r="T21"/>
  </rcc>
  <rcc rId="11988" sId="6">
    <oc r="U21">
      <f>U23+U24+U22</f>
    </oc>
    <nc r="U21"/>
  </rcc>
  <rcc rId="11989" sId="6">
    <oc r="V21">
      <f>V23+V24+V22</f>
    </oc>
    <nc r="V21"/>
  </rcc>
  <rcc rId="11990" sId="6">
    <oc r="W21">
      <f>W23+W24+W22</f>
    </oc>
    <nc r="W21"/>
  </rcc>
  <rcc rId="11991" sId="6">
    <oc r="X21">
      <f>X23+X24+X22</f>
    </oc>
    <nc r="X21"/>
  </rcc>
  <rcc rId="11992" sId="6">
    <oc r="Y21">
      <f>Y23+Y24+Y22</f>
    </oc>
    <nc r="Y21"/>
  </rcc>
  <rcc rId="11993" sId="6">
    <oc r="Z21">
      <f>Z23+Z24+Z22</f>
    </oc>
    <nc r="Z21"/>
  </rcc>
  <rcc rId="11994" sId="6">
    <oc r="AA21">
      <f>AA23+AA24+AA22</f>
    </oc>
    <nc r="AA21"/>
  </rcc>
  <rcc rId="11995" sId="6">
    <oc r="AB21">
      <f>AB23+AB24+AB22</f>
    </oc>
    <nc r="AB21"/>
  </rcc>
  <rcc rId="11996" sId="6">
    <oc r="AC21">
      <f>AC23+AC24+AC22</f>
    </oc>
    <nc r="AC21"/>
  </rcc>
  <rcc rId="11997" sId="6">
    <oc r="AD21">
      <f>AD23+AD24+AD22</f>
    </oc>
    <nc r="AD21"/>
  </rcc>
  <rcc rId="11998" sId="6">
    <oc r="AE21">
      <f>AE23+AE24+AE22</f>
    </oc>
    <nc r="AE21"/>
  </rcc>
  <rcc rId="11999" sId="6">
    <oc r="AF21">
      <f>AF23+AF24+AF22</f>
    </oc>
    <nc r="AF21"/>
  </rcc>
  <rcc rId="12000" sId="6">
    <oc r="AG21">
      <f>AG23+AG24+AG22</f>
    </oc>
    <nc r="AG21"/>
  </rcc>
  <rcc rId="12001" sId="6">
    <oc r="C22" t="inlineStr">
      <is>
        <t>федеральный бюджет</t>
      </is>
    </oc>
    <nc r="C22"/>
  </rcc>
  <rcc rId="12002" sId="6">
    <oc r="D22">
      <f>SUM(J22,L22,N22,P22,R22,T22,V22,X22,Z22,AB22,AD22,AF22)</f>
    </oc>
    <nc r="D22"/>
  </rcc>
  <rcc rId="12003" sId="6">
    <oc r="E22">
      <f>J22</f>
    </oc>
    <nc r="E22"/>
  </rcc>
  <rcc rId="12004" sId="6">
    <oc r="F22">
      <f>G22</f>
    </oc>
    <nc r="F22"/>
  </rcc>
  <rcc rId="12005" sId="6">
    <oc r="G22">
      <f>SUM(K22,M22,O22,Q22,S22,U22,W22,Y22,AA22,AC22,AE22,AG22)</f>
    </oc>
    <nc r="G22"/>
  </rcc>
  <rcc rId="12006" sId="6">
    <oc r="H22">
      <f>IFERROR(G22/D22*100,0)</f>
    </oc>
    <nc r="H22"/>
  </rcc>
  <rcc rId="12007" sId="6">
    <oc r="I22">
      <f>IFERROR(G22/E22*100,0)</f>
    </oc>
    <nc r="I22"/>
  </rcc>
  <rcc rId="12008" sId="6" numFmtId="4">
    <oc r="J22">
      <v>0</v>
    </oc>
    <nc r="J22"/>
  </rcc>
  <rcc rId="12009" sId="6" numFmtId="4">
    <oc r="K22">
      <v>0</v>
    </oc>
    <nc r="K22"/>
  </rcc>
  <rcc rId="12010" sId="6" numFmtId="4">
    <oc r="L22">
      <v>0</v>
    </oc>
    <nc r="L22"/>
  </rcc>
  <rcc rId="12011" sId="6" numFmtId="4">
    <oc r="M22">
      <v>0</v>
    </oc>
    <nc r="M22"/>
  </rcc>
  <rcc rId="12012" sId="6" numFmtId="4">
    <oc r="N22">
      <v>0</v>
    </oc>
    <nc r="N22"/>
  </rcc>
  <rcc rId="12013" sId="6" numFmtId="4">
    <oc r="O22">
      <v>0</v>
    </oc>
    <nc r="O22"/>
  </rcc>
  <rcc rId="12014" sId="6" numFmtId="4">
    <oc r="P22">
      <v>0</v>
    </oc>
    <nc r="P22"/>
  </rcc>
  <rcc rId="12015" sId="6" numFmtId="4">
    <oc r="Q22">
      <v>0</v>
    </oc>
    <nc r="Q22"/>
  </rcc>
  <rcc rId="12016" sId="6" numFmtId="4">
    <oc r="R22">
      <v>0</v>
    </oc>
    <nc r="R22"/>
  </rcc>
  <rcc rId="12017" sId="6" numFmtId="4">
    <oc r="S22">
      <v>0</v>
    </oc>
    <nc r="S22"/>
  </rcc>
  <rcc rId="12018" sId="6" numFmtId="4">
    <oc r="T22">
      <v>0</v>
    </oc>
    <nc r="T22"/>
  </rcc>
  <rcc rId="12019" sId="6" numFmtId="4">
    <oc r="U22">
      <v>0</v>
    </oc>
    <nc r="U22"/>
  </rcc>
  <rcc rId="12020" sId="6" numFmtId="4">
    <oc r="V22">
      <v>0</v>
    </oc>
    <nc r="V22"/>
  </rcc>
  <rcc rId="12021" sId="6" numFmtId="4">
    <oc r="W22">
      <v>0</v>
    </oc>
    <nc r="W22"/>
  </rcc>
  <rcc rId="12022" sId="6" numFmtId="4">
    <oc r="X22">
      <v>0</v>
    </oc>
    <nc r="X22"/>
  </rcc>
  <rcc rId="12023" sId="6" numFmtId="4">
    <oc r="Y22">
      <v>0</v>
    </oc>
    <nc r="Y22"/>
  </rcc>
  <rcc rId="12024" sId="6" numFmtId="4">
    <oc r="Z22">
      <v>0</v>
    </oc>
    <nc r="Z22"/>
  </rcc>
  <rcc rId="12025" sId="6" numFmtId="4">
    <oc r="AA22">
      <v>0</v>
    </oc>
    <nc r="AA22"/>
  </rcc>
  <rcc rId="12026" sId="6" numFmtId="4">
    <oc r="AB22">
      <v>0</v>
    </oc>
    <nc r="AB22"/>
  </rcc>
  <rcc rId="12027" sId="6" numFmtId="4">
    <oc r="AC22">
      <v>0</v>
    </oc>
    <nc r="AC22"/>
  </rcc>
  <rcc rId="12028" sId="6" numFmtId="4">
    <oc r="AD22">
      <v>0</v>
    </oc>
    <nc r="AD22"/>
  </rcc>
  <rcc rId="12029" sId="6" numFmtId="4">
    <oc r="AE22">
      <v>0</v>
    </oc>
    <nc r="AE22"/>
  </rcc>
  <rcc rId="12030" sId="6" numFmtId="4">
    <oc r="AF22">
      <v>0</v>
    </oc>
    <nc r="AF22"/>
  </rcc>
  <rcc rId="12031" sId="6" numFmtId="4">
    <oc r="AG22">
      <v>0</v>
    </oc>
    <nc r="AG22"/>
  </rcc>
  <rcc rId="12032" sId="6">
    <oc r="C23" t="inlineStr">
      <is>
        <t>бюджет автономного округа</t>
      </is>
    </oc>
    <nc r="C23"/>
  </rcc>
  <rcc rId="12033" sId="6">
    <oc r="D23">
      <f>SUM(J23,L23,N23,P23,R23,T23,V23,X23,Z23,AB23,AD23,AF23)</f>
    </oc>
    <nc r="D23"/>
  </rcc>
  <rcc rId="12034" sId="6">
    <oc r="E23">
      <f>J23+L23+N23</f>
    </oc>
    <nc r="E23"/>
  </rcc>
  <rcc rId="12035" sId="6" numFmtId="4">
    <oc r="F23">
      <v>0</v>
    </oc>
    <nc r="F23"/>
  </rcc>
  <rcc rId="12036" sId="6">
    <oc r="G23">
      <f>SUM(K23,M23,O23,Q23,S23,U23,W23,Y23,AA23,AC23,AE23,AG23)</f>
    </oc>
    <nc r="G23"/>
  </rcc>
  <rcc rId="12037" sId="6">
    <oc r="H23">
      <f>IFERROR(G23/D23*100,0)</f>
    </oc>
    <nc r="H23"/>
  </rcc>
  <rcc rId="12038" sId="6">
    <oc r="I23">
      <f>IFERROR(G23/E23*100,0)</f>
    </oc>
    <nc r="I23"/>
  </rcc>
  <rcc rId="12039" sId="6" numFmtId="4">
    <oc r="J23">
      <v>0</v>
    </oc>
    <nc r="J23"/>
  </rcc>
  <rcc rId="12040" sId="6" numFmtId="4">
    <oc r="K23">
      <v>0</v>
    </oc>
    <nc r="K23"/>
  </rcc>
  <rcc rId="12041" sId="6" numFmtId="4">
    <oc r="L23">
      <v>0</v>
    </oc>
    <nc r="L23"/>
  </rcc>
  <rcc rId="12042" sId="6" numFmtId="4">
    <oc r="M23">
      <v>0</v>
    </oc>
    <nc r="M23"/>
  </rcc>
  <rcc rId="12043" sId="6" numFmtId="4">
    <oc r="N23">
      <v>0</v>
    </oc>
    <nc r="N23"/>
  </rcc>
  <rcc rId="12044" sId="6" numFmtId="4">
    <oc r="O23">
      <v>0</v>
    </oc>
    <nc r="O23"/>
  </rcc>
  <rcc rId="12045" sId="6" numFmtId="4">
    <oc r="P23">
      <v>0</v>
    </oc>
    <nc r="P23"/>
  </rcc>
  <rcc rId="12046" sId="6" numFmtId="4">
    <oc r="Q23">
      <v>0</v>
    </oc>
    <nc r="Q23"/>
  </rcc>
  <rcc rId="12047" sId="6" numFmtId="4">
    <oc r="R23">
      <v>0</v>
    </oc>
    <nc r="R23"/>
  </rcc>
  <rcc rId="12048" sId="6" numFmtId="4">
    <oc r="S23">
      <v>0</v>
    </oc>
    <nc r="S23"/>
  </rcc>
  <rcc rId="12049" sId="6" numFmtId="4">
    <oc r="T23">
      <v>2450</v>
    </oc>
    <nc r="T23"/>
  </rcc>
  <rcc rId="12050" sId="6" numFmtId="4">
    <oc r="U23">
      <v>0</v>
    </oc>
    <nc r="U23"/>
  </rcc>
  <rcc rId="12051" sId="6" numFmtId="4">
    <oc r="V23">
      <v>2050</v>
    </oc>
    <nc r="V23"/>
  </rcc>
  <rcc rId="12052" sId="6" numFmtId="4">
    <oc r="W23">
      <v>0</v>
    </oc>
    <nc r="W23"/>
  </rcc>
  <rcc rId="12053" sId="6" numFmtId="4">
    <oc r="X23">
      <v>2050</v>
    </oc>
    <nc r="X23"/>
  </rcc>
  <rcc rId="12054" sId="6" numFmtId="4">
    <oc r="Y23">
      <v>0</v>
    </oc>
    <nc r="Y23"/>
  </rcc>
  <rcc rId="12055" sId="6" numFmtId="4">
    <oc r="Z23">
      <v>0</v>
    </oc>
    <nc r="Z23"/>
  </rcc>
  <rcc rId="12056" sId="6" numFmtId="4">
    <oc r="AA23">
      <v>0</v>
    </oc>
    <nc r="AA23"/>
  </rcc>
  <rcc rId="12057" sId="6" numFmtId="4">
    <oc r="AB23">
      <v>0</v>
    </oc>
    <nc r="AB23"/>
  </rcc>
  <rcc rId="12058" sId="6" numFmtId="4">
    <oc r="AC23">
      <v>0</v>
    </oc>
    <nc r="AC23"/>
  </rcc>
  <rcc rId="12059" sId="6" numFmtId="4">
    <oc r="AD23">
      <v>0</v>
    </oc>
    <nc r="AD23"/>
  </rcc>
  <rcc rId="12060" sId="6" numFmtId="4">
    <oc r="AE23">
      <v>0</v>
    </oc>
    <nc r="AE23"/>
  </rcc>
  <rcc rId="12061" sId="6" numFmtId="4">
    <oc r="AF23">
      <v>0</v>
    </oc>
    <nc r="AF23"/>
  </rcc>
  <rcc rId="12062" sId="6" numFmtId="4">
    <oc r="AG23">
      <v>0</v>
    </oc>
    <nc r="AG23"/>
  </rcc>
  <rcc rId="12063" sId="6">
    <oc r="C24" t="inlineStr">
      <is>
        <t>бюджет города Когалыма</t>
      </is>
    </oc>
    <nc r="C24"/>
  </rcc>
  <rcc rId="12064" sId="6">
    <oc r="D24">
      <f>SUM(J24,L24,N24,P24,R24,T24,V24,X24,Z24,AB24,AD24,AF24)</f>
    </oc>
    <nc r="D24"/>
  </rcc>
  <rcc rId="12065" sId="6">
    <oc r="E24">
      <f>J24+L24+N24</f>
    </oc>
    <nc r="E24"/>
  </rcc>
  <rcc rId="12066" sId="6">
    <oc r="F24">
      <f>E24</f>
    </oc>
    <nc r="F24"/>
  </rcc>
  <rcc rId="12067" sId="6">
    <oc r="G24">
      <f>SUM(K24,M24,O24,Q24,S24,U24,W24,Y24,AA24,AC24,AE24,AG24)</f>
    </oc>
    <nc r="G24"/>
  </rcc>
  <rcc rId="12068" sId="6">
    <oc r="H24">
      <f>IFERROR(G24/D24*100,0)</f>
    </oc>
    <nc r="H24"/>
  </rcc>
  <rcc rId="12069" sId="6">
    <oc r="I24">
      <f>IFERROR(G24/E24*100,0)</f>
    </oc>
    <nc r="I24"/>
  </rcc>
  <rcc rId="12070" sId="6" numFmtId="4">
    <oc r="J24">
      <v>0</v>
    </oc>
    <nc r="J24"/>
  </rcc>
  <rcc rId="12071" sId="6" numFmtId="4">
    <oc r="K24">
      <v>0</v>
    </oc>
    <nc r="K24"/>
  </rcc>
  <rcc rId="12072" sId="6" numFmtId="4">
    <oc r="L24">
      <v>77.213139999999996</v>
    </oc>
    <nc r="L24"/>
  </rcc>
  <rcc rId="12073" sId="6" numFmtId="4">
    <oc r="M24">
      <v>77.213139999999996</v>
    </oc>
    <nc r="M24"/>
  </rcc>
  <rcc rId="12074" sId="6" numFmtId="4">
    <oc r="N24">
      <v>0</v>
    </oc>
    <nc r="N24"/>
  </rcc>
  <rcc rId="12075" sId="6" numFmtId="4">
    <oc r="O24">
      <v>0</v>
    </oc>
    <nc r="O24"/>
  </rcc>
  <rcc rId="12076" sId="6" numFmtId="4">
    <oc r="P24">
      <v>533.40796999999998</v>
    </oc>
    <nc r="P24"/>
  </rcc>
  <rcc rId="12077" sId="6" numFmtId="4">
    <oc r="Q24">
      <v>0</v>
    </oc>
    <nc r="Q24"/>
  </rcc>
  <rcc rId="12078" sId="6" numFmtId="4">
    <oc r="R24">
      <v>0</v>
    </oc>
    <nc r="R24"/>
  </rcc>
  <rcc rId="12079" sId="6" numFmtId="4">
    <oc r="S24">
      <v>0</v>
    </oc>
    <nc r="S24"/>
  </rcc>
  <rcc rId="12080" sId="6" numFmtId="4">
    <oc r="T24">
      <v>6080.2443000000003</v>
    </oc>
    <nc r="T24"/>
  </rcc>
  <rcc rId="12081" sId="6" numFmtId="4">
    <oc r="U24">
      <v>0</v>
    </oc>
    <nc r="U24"/>
  </rcc>
  <rcc rId="12082" sId="6" numFmtId="4">
    <oc r="V24">
      <v>5026.5461100000002</v>
    </oc>
    <nc r="V24"/>
  </rcc>
  <rcc rId="12083" sId="6" numFmtId="4">
    <oc r="W24">
      <v>0</v>
    </oc>
    <nc r="W24"/>
  </rcc>
  <rcc rId="12084" sId="6" numFmtId="4">
    <oc r="X24">
      <v>5065.5884800000003</v>
    </oc>
    <nc r="X24"/>
  </rcc>
  <rcc rId="12085" sId="6" numFmtId="4">
    <oc r="Y24">
      <v>0</v>
    </oc>
    <nc r="Y24"/>
  </rcc>
  <rcc rId="12086" sId="6" numFmtId="4">
    <oc r="Z24">
      <v>0</v>
    </oc>
    <nc r="Z24"/>
  </rcc>
  <rcc rId="12087" sId="6" numFmtId="4">
    <oc r="AA24">
      <v>0</v>
    </oc>
    <nc r="AA24"/>
  </rcc>
  <rcc rId="12088" sId="6" numFmtId="4">
    <oc r="AB24">
      <v>0</v>
    </oc>
    <nc r="AB24"/>
  </rcc>
  <rcc rId="12089" sId="6" numFmtId="4">
    <oc r="AC24">
      <v>0</v>
    </oc>
    <nc r="AC24"/>
  </rcc>
  <rcc rId="12090" sId="6" numFmtId="4">
    <oc r="AD24">
      <v>0</v>
    </oc>
    <nc r="AD24"/>
  </rcc>
  <rcc rId="12091" sId="6" numFmtId="4">
    <oc r="AE24">
      <v>0</v>
    </oc>
    <nc r="AE24"/>
  </rcc>
  <rcc rId="12092" sId="6" numFmtId="4">
    <oc r="AF24">
      <v>0</v>
    </oc>
    <nc r="AF24"/>
  </rcc>
  <rcc rId="12093" sId="6" numFmtId="4">
    <oc r="AG24">
      <v>0</v>
    </oc>
    <nc r="AG24"/>
  </rcc>
  <rcc rId="12094" sId="6">
    <oc r="B25" t="inlineStr">
      <is>
        <t>3. Организовано временное трудоустройство несовершеннолетних граждан в возрасте от 14 до 18 лет в течение учебного года</t>
      </is>
    </oc>
    <nc r="B25"/>
  </rcc>
  <rcc rId="12095" sId="6">
    <oc r="C25" t="inlineStr">
      <is>
        <t>Всего</t>
      </is>
    </oc>
    <nc r="C25"/>
  </rcc>
  <rcc rId="12096" sId="6">
    <oc r="D25">
      <f>D27+D28+D26</f>
    </oc>
    <nc r="D25"/>
  </rcc>
  <rcc rId="12097" sId="6">
    <oc r="E25">
      <f>E27+E28+E26</f>
    </oc>
    <nc r="E25"/>
  </rcc>
  <rcc rId="12098" sId="6">
    <oc r="F25">
      <f>F27+F28+F26</f>
    </oc>
    <nc r="F25"/>
  </rcc>
  <rcc rId="12099" sId="6">
    <oc r="G25">
      <f>G27+G28+G26</f>
    </oc>
    <nc r="G25"/>
  </rcc>
  <rcc rId="12100" sId="6">
    <oc r="H25">
      <f>IFERROR(G25/D25*100,0)</f>
    </oc>
    <nc r="H25"/>
  </rcc>
  <rcc rId="12101" sId="6">
    <oc r="I25">
      <f>IFERROR(G25/E25*100,0)</f>
    </oc>
    <nc r="I25"/>
  </rcc>
  <rcc rId="12102" sId="6">
    <oc r="J25">
      <f>J27+J28+J26</f>
    </oc>
    <nc r="J25"/>
  </rcc>
  <rcc rId="12103" sId="6">
    <oc r="K25">
      <f>K27+K28+K26</f>
    </oc>
    <nc r="K25"/>
  </rcc>
  <rcc rId="12104" sId="6">
    <oc r="L25">
      <f>L27+L28+L26</f>
    </oc>
    <nc r="L25"/>
  </rcc>
  <rcc rId="12105" sId="6">
    <oc r="M25">
      <f>M27+M28+M26</f>
    </oc>
    <nc r="M25"/>
  </rcc>
  <rcc rId="12106" sId="6">
    <oc r="N25">
      <f>N27+N28+N26</f>
    </oc>
    <nc r="N25"/>
  </rcc>
  <rcc rId="12107" sId="6">
    <oc r="O25">
      <f>O27+O28+O26</f>
    </oc>
    <nc r="O25"/>
  </rcc>
  <rcc rId="12108" sId="6">
    <oc r="P25">
      <f>P27+P28+P26</f>
    </oc>
    <nc r="P25"/>
  </rcc>
  <rcc rId="12109" sId="6">
    <oc r="Q25">
      <f>Q27+Q28+Q26</f>
    </oc>
    <nc r="Q25"/>
  </rcc>
  <rcc rId="12110" sId="6">
    <oc r="R25">
      <f>R27+R28+R26</f>
    </oc>
    <nc r="R25"/>
  </rcc>
  <rcc rId="12111" sId="6">
    <oc r="S25">
      <f>S27+S28+S26</f>
    </oc>
    <nc r="S25"/>
  </rcc>
  <rcc rId="12112" sId="6">
    <oc r="T25">
      <f>T27+T28+T26</f>
    </oc>
    <nc r="T25"/>
  </rcc>
  <rcc rId="12113" sId="6">
    <oc r="U25">
      <f>U27+U28+U26</f>
    </oc>
    <nc r="U25"/>
  </rcc>
  <rcc rId="12114" sId="6">
    <oc r="V25">
      <f>V27+V28+V26</f>
    </oc>
    <nc r="V25"/>
  </rcc>
  <rcc rId="12115" sId="6">
    <oc r="W25">
      <f>W27+W28+W26</f>
    </oc>
    <nc r="W25"/>
  </rcc>
  <rcc rId="12116" sId="6">
    <oc r="X25">
      <f>X27+X28+X26</f>
    </oc>
    <nc r="X25"/>
  </rcc>
  <rcc rId="12117" sId="6">
    <oc r="Y25">
      <f>Y27+Y28+Y26</f>
    </oc>
    <nc r="Y25"/>
  </rcc>
  <rcc rId="12118" sId="6">
    <oc r="Z25">
      <f>Z27+Z28+Z26</f>
    </oc>
    <nc r="Z25"/>
  </rcc>
  <rcc rId="12119" sId="6">
    <oc r="AA25">
      <f>AA27+AA28+AA26</f>
    </oc>
    <nc r="AA25"/>
  </rcc>
  <rcc rId="12120" sId="6">
    <oc r="AB25">
      <f>AB27+AB28+AB26</f>
    </oc>
    <nc r="AB25"/>
  </rcc>
  <rcc rId="12121" sId="6">
    <oc r="AC25">
      <f>AC27+AC28+AC26</f>
    </oc>
    <nc r="AC25"/>
  </rcc>
  <rcc rId="12122" sId="6">
    <oc r="AD25">
      <f>AD27+AD28+AD26</f>
    </oc>
    <nc r="AD25"/>
  </rcc>
  <rcc rId="12123" sId="6">
    <oc r="AE25">
      <f>AE27+AE28+AE26</f>
    </oc>
    <nc r="AE25"/>
  </rcc>
  <rcc rId="12124" sId="6">
    <oc r="AF25">
      <f>AF27+AF28+AF26</f>
    </oc>
    <nc r="AF25"/>
  </rcc>
  <rcc rId="12125" sId="6">
    <oc r="AG25">
      <f>AG27+AG28+AG26</f>
    </oc>
    <nc r="AG25"/>
  </rcc>
  <rcc rId="12126" sId="6">
    <oc r="C26" t="inlineStr">
      <is>
        <t>федеральный бюджет</t>
      </is>
    </oc>
    <nc r="C26"/>
  </rcc>
  <rcc rId="12127" sId="6">
    <oc r="D26">
      <f>SUM(J26,L26,N26,P26,R26,T26,V26,X26,Z26,AB26,AD26,AF26)</f>
    </oc>
    <nc r="D26"/>
  </rcc>
  <rcc rId="12128" sId="6">
    <oc r="E26">
      <f>J26</f>
    </oc>
    <nc r="E26"/>
  </rcc>
  <rcc rId="12129" sId="6">
    <oc r="F26">
      <f>G26</f>
    </oc>
    <nc r="F26"/>
  </rcc>
  <rcc rId="12130" sId="6">
    <oc r="G26">
      <f>SUM(K26,M26,O26,Q26,S26,U26,W26,Y26,AA26,AC26,AE26,AG26)</f>
    </oc>
    <nc r="G26"/>
  </rcc>
  <rcc rId="12131" sId="6">
    <oc r="H26">
      <f>IFERROR(G26/D26*100,0)</f>
    </oc>
    <nc r="H26"/>
  </rcc>
  <rcc rId="12132" sId="6">
    <oc r="I26">
      <f>IFERROR(G26/E26*100,0)</f>
    </oc>
    <nc r="I26"/>
  </rcc>
  <rcc rId="12133" sId="6" numFmtId="4">
    <oc r="J26">
      <v>0</v>
    </oc>
    <nc r="J26"/>
  </rcc>
  <rcc rId="12134" sId="6" numFmtId="4">
    <oc r="K26">
      <v>0</v>
    </oc>
    <nc r="K26"/>
  </rcc>
  <rcc rId="12135" sId="6" numFmtId="4">
    <oc r="L26">
      <v>0</v>
    </oc>
    <nc r="L26"/>
  </rcc>
  <rcc rId="12136" sId="6" numFmtId="4">
    <oc r="M26">
      <v>0</v>
    </oc>
    <nc r="M26"/>
  </rcc>
  <rcc rId="12137" sId="6" numFmtId="4">
    <oc r="N26">
      <v>0</v>
    </oc>
    <nc r="N26"/>
  </rcc>
  <rcc rId="12138" sId="6" numFmtId="4">
    <oc r="O26">
      <v>0</v>
    </oc>
    <nc r="O26"/>
  </rcc>
  <rcc rId="12139" sId="6" numFmtId="4">
    <oc r="P26">
      <v>0</v>
    </oc>
    <nc r="P26"/>
  </rcc>
  <rcc rId="12140" sId="6" numFmtId="4">
    <oc r="Q26">
      <v>0</v>
    </oc>
    <nc r="Q26"/>
  </rcc>
  <rcc rId="12141" sId="6" numFmtId="4">
    <oc r="R26">
      <v>0</v>
    </oc>
    <nc r="R26"/>
  </rcc>
  <rcc rId="12142" sId="6" numFmtId="4">
    <oc r="S26">
      <v>0</v>
    </oc>
    <nc r="S26"/>
  </rcc>
  <rcc rId="12143" sId="6" numFmtId="4">
    <oc r="T26">
      <v>0</v>
    </oc>
    <nc r="T26"/>
  </rcc>
  <rcc rId="12144" sId="6" numFmtId="4">
    <oc r="U26">
      <v>0</v>
    </oc>
    <nc r="U26"/>
  </rcc>
  <rcc rId="12145" sId="6" numFmtId="4">
    <oc r="V26">
      <v>0</v>
    </oc>
    <nc r="V26"/>
  </rcc>
  <rcc rId="12146" sId="6" numFmtId="4">
    <oc r="W26">
      <v>0</v>
    </oc>
    <nc r="W26"/>
  </rcc>
  <rcc rId="12147" sId="6" numFmtId="4">
    <oc r="X26">
      <v>0</v>
    </oc>
    <nc r="X26"/>
  </rcc>
  <rcc rId="12148" sId="6" numFmtId="4">
    <oc r="Y26">
      <v>0</v>
    </oc>
    <nc r="Y26"/>
  </rcc>
  <rcc rId="12149" sId="6" numFmtId="4">
    <oc r="Z26">
      <v>0</v>
    </oc>
    <nc r="Z26"/>
  </rcc>
  <rcc rId="12150" sId="6" numFmtId="4">
    <oc r="AA26">
      <v>0</v>
    </oc>
    <nc r="AA26"/>
  </rcc>
  <rcc rId="12151" sId="6" numFmtId="4">
    <oc r="AB26">
      <v>0</v>
    </oc>
    <nc r="AB26"/>
  </rcc>
  <rcc rId="12152" sId="6" numFmtId="4">
    <oc r="AC26">
      <v>0</v>
    </oc>
    <nc r="AC26"/>
  </rcc>
  <rcc rId="12153" sId="6" numFmtId="4">
    <oc r="AD26">
      <v>0</v>
    </oc>
    <nc r="AD26"/>
  </rcc>
  <rcc rId="12154" sId="6" numFmtId="4">
    <oc r="AE26">
      <v>0</v>
    </oc>
    <nc r="AE26"/>
  </rcc>
  <rcc rId="12155" sId="6" numFmtId="4">
    <oc r="AF26">
      <v>0</v>
    </oc>
    <nc r="AF26"/>
  </rcc>
  <rcc rId="12156" sId="6" numFmtId="4">
    <oc r="AG26">
      <v>0</v>
    </oc>
    <nc r="AG26"/>
  </rcc>
  <rcc rId="12157" sId="6">
    <oc r="C27" t="inlineStr">
      <is>
        <t>бюджет автономного округа</t>
      </is>
    </oc>
    <nc r="C27"/>
  </rcc>
  <rcc rId="12158" sId="6">
    <oc r="D27">
      <f>SUM(J27,L27,N27,P27,R27,T27,V27,X27,Z27,AB27,AD27,AF27)</f>
    </oc>
    <nc r="D27"/>
  </rcc>
  <rcc rId="12159" sId="6">
    <oc r="E27">
      <f>J27+L27+N27</f>
    </oc>
    <nc r="E27"/>
  </rcc>
  <rcc rId="12160" sId="6" numFmtId="4">
    <oc r="F27">
      <v>399.52381000000003</v>
    </oc>
    <nc r="F27"/>
  </rcc>
  <rcc rId="12161" sId="6">
    <oc r="G27">
      <f>SUM(K27,M27,O27,Q27,S27,U27,W27,Y27,AA27,AC27,AE27,AG27)</f>
    </oc>
    <nc r="G27"/>
  </rcc>
  <rcc rId="12162" sId="6">
    <oc r="H27">
      <f>IFERROR(G27/D27*100,0)</f>
    </oc>
    <nc r="H27"/>
  </rcc>
  <rcc rId="12163" sId="6">
    <oc r="I27">
      <f>IFERROR(G27/E27*100,0)</f>
    </oc>
    <nc r="I27"/>
  </rcc>
  <rcc rId="12164" sId="6" numFmtId="4">
    <oc r="J27">
      <v>0</v>
    </oc>
    <nc r="J27"/>
  </rcc>
  <rcc rId="12165" sId="6" numFmtId="4">
    <oc r="K27">
      <v>0</v>
    </oc>
    <nc r="K27"/>
  </rcc>
  <rcc rId="12166" sId="6" numFmtId="4">
    <oc r="L27">
      <v>200</v>
    </oc>
    <nc r="L27"/>
  </rcc>
  <rcc rId="12167" sId="6" numFmtId="4">
    <oc r="M27">
      <v>200</v>
    </oc>
    <nc r="M27"/>
  </rcc>
  <rcc rId="12168" sId="6" numFmtId="4">
    <oc r="N27">
      <v>200</v>
    </oc>
    <nc r="N27"/>
  </rcc>
  <rcc rId="12169" sId="6" numFmtId="4">
    <oc r="O27">
      <v>199.52318</v>
    </oc>
    <nc r="O27"/>
  </rcc>
  <rcc rId="12170" sId="6" numFmtId="4">
    <oc r="P27">
      <v>200</v>
    </oc>
    <nc r="P27"/>
  </rcc>
  <rcc rId="12171" sId="6" numFmtId="4">
    <oc r="Q27">
      <v>0</v>
    </oc>
    <nc r="Q27"/>
  </rcc>
  <rcc rId="12172" sId="6" numFmtId="4">
    <oc r="R27">
      <v>200</v>
    </oc>
    <nc r="R27"/>
  </rcc>
  <rcc rId="12173" sId="6" numFmtId="4">
    <oc r="S27">
      <v>0</v>
    </oc>
    <nc r="S27"/>
  </rcc>
  <rcc rId="12174" sId="6" numFmtId="4">
    <oc r="T27">
      <v>0</v>
    </oc>
    <nc r="T27"/>
  </rcc>
  <rcc rId="12175" sId="6" numFmtId="4">
    <oc r="U27">
      <v>0</v>
    </oc>
    <nc r="U27"/>
  </rcc>
  <rcc rId="12176" sId="6" numFmtId="4">
    <oc r="V27">
      <v>0</v>
    </oc>
    <nc r="V27"/>
  </rcc>
  <rcc rId="12177" sId="6" numFmtId="4">
    <oc r="W27">
      <v>0</v>
    </oc>
    <nc r="W27"/>
  </rcc>
  <rcc rId="12178" sId="6" numFmtId="4">
    <oc r="X27">
      <v>0</v>
    </oc>
    <nc r="X27"/>
  </rcc>
  <rcc rId="12179" sId="6" numFmtId="4">
    <oc r="Y27">
      <v>0</v>
    </oc>
    <nc r="Y27"/>
  </rcc>
  <rcc rId="12180" sId="6" numFmtId="4">
    <oc r="Z27">
      <v>200</v>
    </oc>
    <nc r="Z27"/>
  </rcc>
  <rcc rId="12181" sId="6" numFmtId="4">
    <oc r="AA27">
      <v>0</v>
    </oc>
    <nc r="AA27"/>
  </rcc>
  <rcc rId="12182" sId="6" numFmtId="4">
    <oc r="AB27">
      <v>200</v>
    </oc>
    <nc r="AB27"/>
  </rcc>
  <rcc rId="12183" sId="6" numFmtId="4">
    <oc r="AC27">
      <v>0</v>
    </oc>
    <nc r="AC27"/>
  </rcc>
  <rcc rId="12184" sId="6" numFmtId="4">
    <oc r="AD27">
      <v>200</v>
    </oc>
    <nc r="AD27"/>
  </rcc>
  <rcc rId="12185" sId="6" numFmtId="4">
    <oc r="AE27">
      <v>0</v>
    </oc>
    <nc r="AE27"/>
  </rcc>
  <rcc rId="12186" sId="6" numFmtId="4">
    <oc r="AF27">
      <v>0</v>
    </oc>
    <nc r="AF27"/>
  </rcc>
  <rcc rId="12187" sId="6" numFmtId="4">
    <oc r="AG27">
      <v>0</v>
    </oc>
    <nc r="AG27"/>
  </rcc>
  <rcc rId="12188" sId="6">
    <oc r="AH27" t="inlineStr">
      <is>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is>
    </oc>
    <nc r="AH27"/>
  </rcc>
  <rcc rId="12189" sId="6">
    <oc r="C28" t="inlineStr">
      <is>
        <t>бюджет города Когалыма</t>
      </is>
    </oc>
    <nc r="C28"/>
  </rcc>
  <rcc rId="12190" sId="6">
    <oc r="D28">
      <f>SUM(J28,L28,N28,P28,R28,T28,V28,X28,Z28,AB28,AD28,AF28)</f>
    </oc>
    <nc r="D28"/>
  </rcc>
  <rcc rId="12191" sId="6">
    <oc r="E28">
      <f>J28+L28+N28</f>
    </oc>
    <nc r="E28"/>
  </rcc>
  <rcc rId="12192" sId="6">
    <oc r="F28">
      <f>E28</f>
    </oc>
    <nc r="F28"/>
  </rcc>
  <rcc rId="12193" sId="6">
    <oc r="G28">
      <f>SUM(K28,M28,O28,Q28,S28,U28,W28,Y28,AA28,AC28,AE28,AG28)</f>
    </oc>
    <nc r="G28"/>
  </rcc>
  <rcc rId="12194" sId="6">
    <oc r="H28">
      <f>IFERROR(G28/D28*100,0)</f>
    </oc>
    <nc r="H28"/>
  </rcc>
  <rcc rId="12195" sId="6">
    <oc r="I28">
      <f>IFERROR(G28/E28*100,0)</f>
    </oc>
    <nc r="I28"/>
  </rcc>
  <rcc rId="12196" sId="6" numFmtId="4">
    <oc r="J28">
      <v>0</v>
    </oc>
    <nc r="J28"/>
  </rcc>
  <rcc rId="12197" sId="6" numFmtId="4">
    <oc r="K28">
      <v>0</v>
    </oc>
    <nc r="K28"/>
  </rcc>
  <rcc rId="12198" sId="6" numFmtId="4">
    <oc r="L28">
      <v>498.67532999999997</v>
    </oc>
    <nc r="L28"/>
  </rcc>
  <rcc rId="12199" sId="6" numFmtId="4">
    <oc r="M28">
      <v>498.13587000000001</v>
    </oc>
    <nc r="M28"/>
  </rcc>
  <rcc rId="12200" sId="6" numFmtId="4">
    <oc r="N28">
      <v>496.34642000000002</v>
    </oc>
    <nc r="N28"/>
  </rcc>
  <rcc rId="12201" sId="6" numFmtId="4">
    <oc r="O28">
      <v>494.73567000000003</v>
    </oc>
    <nc r="O28"/>
  </rcc>
  <rcc rId="12202" sId="6" numFmtId="4">
    <oc r="P28">
      <v>492.22602000000001</v>
    </oc>
    <nc r="P28"/>
  </rcc>
  <rcc rId="12203" sId="6" numFmtId="4">
    <oc r="Q28">
      <v>0</v>
    </oc>
    <nc r="Q28"/>
  </rcc>
  <rcc rId="12204" sId="6" numFmtId="4">
    <oc r="R28">
      <v>498.67532999999997</v>
    </oc>
    <nc r="R28"/>
  </rcc>
  <rcc rId="12205" sId="6" numFmtId="4">
    <oc r="S28">
      <v>0</v>
    </oc>
    <nc r="S28"/>
  </rcc>
  <rcc rId="12206" sId="6" numFmtId="4">
    <oc r="T28">
      <v>0</v>
    </oc>
    <nc r="T28"/>
  </rcc>
  <rcc rId="12207" sId="6" numFmtId="4">
    <oc r="U28">
      <v>0</v>
    </oc>
    <nc r="U28"/>
  </rcc>
  <rcc rId="12208" sId="6" numFmtId="4">
    <oc r="V28">
      <v>0</v>
    </oc>
    <nc r="V28"/>
  </rcc>
  <rcc rId="12209" sId="6" numFmtId="4">
    <oc r="W28">
      <v>0</v>
    </oc>
    <nc r="W28"/>
  </rcc>
  <rcc rId="12210" sId="6" numFmtId="4">
    <oc r="X28">
      <v>0</v>
    </oc>
    <nc r="X28"/>
  </rcc>
  <rcc rId="12211" sId="6" numFmtId="4">
    <oc r="Y28">
      <v>0</v>
    </oc>
    <nc r="Y28"/>
  </rcc>
  <rcc rId="12212" sId="6" numFmtId="4">
    <oc r="Z28">
      <v>492.22602000000001</v>
    </oc>
    <nc r="Z28"/>
  </rcc>
  <rcc rId="12213" sId="6" numFmtId="4">
    <oc r="AA28">
      <v>0</v>
    </oc>
    <nc r="AA28"/>
  </rcc>
  <rcc rId="12214" sId="6" numFmtId="4">
    <oc r="AB28">
      <v>490.41915999999998</v>
    </oc>
    <nc r="AB28"/>
  </rcc>
  <rcc rId="12215" sId="6" numFmtId="4">
    <oc r="AC28">
      <v>0</v>
    </oc>
    <nc r="AC28"/>
  </rcc>
  <rcc rId="12216" sId="6" numFmtId="4">
    <oc r="AD28">
      <v>501.23172</v>
    </oc>
    <nc r="AD28"/>
  </rcc>
  <rcc rId="12217" sId="6" numFmtId="4">
    <oc r="AE28">
      <v>0</v>
    </oc>
    <nc r="AE28"/>
  </rcc>
  <rcc rId="12218" sId="6" numFmtId="4">
    <oc r="AF28">
      <v>0</v>
    </oc>
    <nc r="AF28"/>
  </rcc>
  <rcc rId="12219" sId="6" numFmtId="4">
    <oc r="AG28">
      <v>0</v>
    </oc>
    <nc r="AG28"/>
  </rcc>
  <rcc rId="12220" sId="6">
    <oc r="B29" t="inlineStr">
      <is>
        <t>4. Привлечены прочие специалисты для организации работ трудовых бригад несовершеннолетних граждан</t>
      </is>
    </oc>
    <nc r="B29"/>
  </rcc>
  <rcc rId="12221" sId="6">
    <oc r="C29" t="inlineStr">
      <is>
        <t>Всего</t>
      </is>
    </oc>
    <nc r="C29"/>
  </rcc>
  <rcc rId="12222" sId="6">
    <oc r="D29">
      <f>D31+D32+D30</f>
    </oc>
    <nc r="D29"/>
  </rcc>
  <rcc rId="12223" sId="6">
    <oc r="E29">
      <f>E31+E32+E30</f>
    </oc>
    <nc r="E29"/>
  </rcc>
  <rcc rId="12224" sId="6">
    <oc r="F29">
      <f>F31+F32+F30</f>
    </oc>
    <nc r="F29"/>
  </rcc>
  <rcc rId="12225" sId="6">
    <oc r="G29">
      <f>G31+G32+G30</f>
    </oc>
    <nc r="G29"/>
  </rcc>
  <rcc rId="12226" sId="6">
    <oc r="H29">
      <f>IFERROR(G29/D29*100,0)</f>
    </oc>
    <nc r="H29"/>
  </rcc>
  <rcc rId="12227" sId="6">
    <oc r="I29">
      <f>IFERROR(G29/E29*100,0)</f>
    </oc>
    <nc r="I29"/>
  </rcc>
  <rcc rId="12228" sId="6">
    <oc r="J29">
      <f>J31+J32+J30</f>
    </oc>
    <nc r="J29"/>
  </rcc>
  <rcc rId="12229" sId="6">
    <oc r="K29">
      <f>K31+K32+K30</f>
    </oc>
    <nc r="K29"/>
  </rcc>
  <rcc rId="12230" sId="6">
    <oc r="L29">
      <f>L31+L32+L30</f>
    </oc>
    <nc r="L29"/>
  </rcc>
  <rcc rId="12231" sId="6">
    <oc r="M29">
      <f>M31+M32+M30</f>
    </oc>
    <nc r="M29"/>
  </rcc>
  <rcc rId="12232" sId="6">
    <oc r="N29">
      <f>N31+N32+N30</f>
    </oc>
    <nc r="N29"/>
  </rcc>
  <rcc rId="12233" sId="6">
    <oc r="O29">
      <f>O31+O32+O30</f>
    </oc>
    <nc r="O29"/>
  </rcc>
  <rcc rId="12234" sId="6">
    <oc r="P29">
      <f>P31+P32+P30</f>
    </oc>
    <nc r="P29"/>
  </rcc>
  <rcc rId="12235" sId="6">
    <oc r="Q29">
      <f>Q31+Q32+Q30</f>
    </oc>
    <nc r="Q29"/>
  </rcc>
  <rcc rId="12236" sId="6">
    <oc r="R29">
      <f>R31+R32+R30</f>
    </oc>
    <nc r="R29"/>
  </rcc>
  <rcc rId="12237" sId="6">
    <oc r="S29">
      <f>S31+S32+S30</f>
    </oc>
    <nc r="S29"/>
  </rcc>
  <rcc rId="12238" sId="6">
    <oc r="T29">
      <f>T31+T32+T30</f>
    </oc>
    <nc r="T29"/>
  </rcc>
  <rcc rId="12239" sId="6">
    <oc r="U29">
      <f>U31+U32+U30</f>
    </oc>
    <nc r="U29"/>
  </rcc>
  <rcc rId="12240" sId="6">
    <oc r="V29">
      <f>V31+V32+V30</f>
    </oc>
    <nc r="V29"/>
  </rcc>
  <rcc rId="12241" sId="6">
    <oc r="W29">
      <f>W31+W32+W30</f>
    </oc>
    <nc r="W29"/>
  </rcc>
  <rcc rId="12242" sId="6">
    <oc r="X29">
      <f>X31+X32+X30</f>
    </oc>
    <nc r="X29"/>
  </rcc>
  <rcc rId="12243" sId="6">
    <oc r="Y29">
      <f>Y31+Y32+Y30</f>
    </oc>
    <nc r="Y29"/>
  </rcc>
  <rcc rId="12244" sId="6">
    <oc r="Z29">
      <f>Z31+Z32+Z30</f>
    </oc>
    <nc r="Z29"/>
  </rcc>
  <rcc rId="12245" sId="6">
    <oc r="AA29">
      <f>AA31+AA32+AA30</f>
    </oc>
    <nc r="AA29"/>
  </rcc>
  <rcc rId="12246" sId="6">
    <oc r="AB29">
      <f>AB31+AB32+AB30</f>
    </oc>
    <nc r="AB29"/>
  </rcc>
  <rcc rId="12247" sId="6">
    <oc r="AC29">
      <f>AC31+AC32+AC30</f>
    </oc>
    <nc r="AC29"/>
  </rcc>
  <rcc rId="12248" sId="6">
    <oc r="AD29">
      <f>AD31+AD32+AD30</f>
    </oc>
    <nc r="AD29"/>
  </rcc>
  <rcc rId="12249" sId="6">
    <oc r="AE29">
      <f>AE31+AE32+AE30</f>
    </oc>
    <nc r="AE29"/>
  </rcc>
  <rcc rId="12250" sId="6">
    <oc r="AF29">
      <f>AF31+AF32+AF30</f>
    </oc>
    <nc r="AF29"/>
  </rcc>
  <rcc rId="12251" sId="6">
    <oc r="AG29">
      <f>AG31+AG32+AG30</f>
    </oc>
    <nc r="AG29"/>
  </rcc>
  <rcc rId="12252" sId="6">
    <oc r="C30" t="inlineStr">
      <is>
        <t>федеральный бюджет</t>
      </is>
    </oc>
    <nc r="C30"/>
  </rcc>
  <rcc rId="12253" sId="6">
    <oc r="D30">
      <f>SUM(J30,L30,N30,P30,R30,T30,V30,X30,Z30,AB30,AD30,AF30)</f>
    </oc>
    <nc r="D30"/>
  </rcc>
  <rcc rId="12254" sId="6">
    <oc r="E30">
      <f>J30</f>
    </oc>
    <nc r="E30"/>
  </rcc>
  <rcc rId="12255" sId="6">
    <oc r="F30">
      <f>G30</f>
    </oc>
    <nc r="F30"/>
  </rcc>
  <rcc rId="12256" sId="6">
    <oc r="G30">
      <f>SUM(K30,M30,O30,Q30,S30,U30,W30,Y30,AA30,AC30,AE30,AG30)</f>
    </oc>
    <nc r="G30"/>
  </rcc>
  <rcc rId="12257" sId="6">
    <oc r="H30">
      <f>IFERROR(G30/D30*100,0)</f>
    </oc>
    <nc r="H30"/>
  </rcc>
  <rcc rId="12258" sId="6">
    <oc r="I30">
      <f>IFERROR(G30/E30*100,0)</f>
    </oc>
    <nc r="I30"/>
  </rcc>
  <rcc rId="12259" sId="6" numFmtId="4">
    <oc r="J30">
      <v>0</v>
    </oc>
    <nc r="J30"/>
  </rcc>
  <rcc rId="12260" sId="6" numFmtId="4">
    <oc r="K30">
      <v>0</v>
    </oc>
    <nc r="K30"/>
  </rcc>
  <rcc rId="12261" sId="6" numFmtId="4">
    <oc r="L30">
      <v>0</v>
    </oc>
    <nc r="L30"/>
  </rcc>
  <rcc rId="12262" sId="6" numFmtId="4">
    <oc r="M30">
      <v>0</v>
    </oc>
    <nc r="M30"/>
  </rcc>
  <rcc rId="12263" sId="6" numFmtId="4">
    <oc r="N30">
      <v>0</v>
    </oc>
    <nc r="N30"/>
  </rcc>
  <rcc rId="12264" sId="6" numFmtId="4">
    <oc r="O30">
      <v>0</v>
    </oc>
    <nc r="O30"/>
  </rcc>
  <rcc rId="12265" sId="6" numFmtId="4">
    <oc r="P30">
      <v>0</v>
    </oc>
    <nc r="P30"/>
  </rcc>
  <rcc rId="12266" sId="6" numFmtId="4">
    <oc r="Q30">
      <v>0</v>
    </oc>
    <nc r="Q30"/>
  </rcc>
  <rcc rId="12267" sId="6" numFmtId="4">
    <oc r="R30">
      <v>0</v>
    </oc>
    <nc r="R30"/>
  </rcc>
  <rcc rId="12268" sId="6" numFmtId="4">
    <oc r="S30">
      <v>0</v>
    </oc>
    <nc r="S30"/>
  </rcc>
  <rcc rId="12269" sId="6" numFmtId="4">
    <oc r="T30">
      <v>0</v>
    </oc>
    <nc r="T30"/>
  </rcc>
  <rcc rId="12270" sId="6" numFmtId="4">
    <oc r="U30">
      <v>0</v>
    </oc>
    <nc r="U30"/>
  </rcc>
  <rcc rId="12271" sId="6" numFmtId="4">
    <oc r="V30">
      <v>0</v>
    </oc>
    <nc r="V30"/>
  </rcc>
  <rcc rId="12272" sId="6" numFmtId="4">
    <oc r="W30">
      <v>0</v>
    </oc>
    <nc r="W30"/>
  </rcc>
  <rcc rId="12273" sId="6" numFmtId="4">
    <oc r="X30">
      <v>0</v>
    </oc>
    <nc r="X30"/>
  </rcc>
  <rcc rId="12274" sId="6" numFmtId="4">
    <oc r="Y30">
      <v>0</v>
    </oc>
    <nc r="Y30"/>
  </rcc>
  <rcc rId="12275" sId="6" numFmtId="4">
    <oc r="Z30">
      <v>0</v>
    </oc>
    <nc r="Z30"/>
  </rcc>
  <rcc rId="12276" sId="6" numFmtId="4">
    <oc r="AA30">
      <v>0</v>
    </oc>
    <nc r="AA30"/>
  </rcc>
  <rcc rId="12277" sId="6" numFmtId="4">
    <oc r="AB30">
      <v>0</v>
    </oc>
    <nc r="AB30"/>
  </rcc>
  <rcc rId="12278" sId="6" numFmtId="4">
    <oc r="AC30">
      <v>0</v>
    </oc>
    <nc r="AC30"/>
  </rcc>
  <rcc rId="12279" sId="6" numFmtId="4">
    <oc r="AD30">
      <v>0</v>
    </oc>
    <nc r="AD30"/>
  </rcc>
  <rcc rId="12280" sId="6" numFmtId="4">
    <oc r="AE30">
      <v>0</v>
    </oc>
    <nc r="AE30"/>
  </rcc>
  <rcc rId="12281" sId="6" numFmtId="4">
    <oc r="AF30">
      <v>0</v>
    </oc>
    <nc r="AF30"/>
  </rcc>
  <rcc rId="12282" sId="6" numFmtId="4">
    <oc r="AG30">
      <v>0</v>
    </oc>
    <nc r="AG30"/>
  </rcc>
  <rcc rId="12283" sId="6">
    <oc r="C31" t="inlineStr">
      <is>
        <t>бюджет автономного округа</t>
      </is>
    </oc>
    <nc r="C31"/>
  </rcc>
  <rcc rId="12284" sId="6">
    <oc r="D31">
      <f>SUM(J31,L31,N31,P31,R31,T31,V31,X31,Z31,AB31,AD31,AF31)</f>
    </oc>
    <nc r="D31"/>
  </rcc>
  <rcc rId="12285" sId="6">
    <oc r="E31">
      <f>J31</f>
    </oc>
    <nc r="E31"/>
  </rcc>
  <rcc rId="12286" sId="6">
    <oc r="F31">
      <f>G31</f>
    </oc>
    <nc r="F31"/>
  </rcc>
  <rcc rId="12287" sId="6">
    <oc r="G31">
      <f>SUM(K31,M31,O31,Q31,S31,U31,W31,Y31,AA31,AC31,AE31,AG31)</f>
    </oc>
    <nc r="G31"/>
  </rcc>
  <rcc rId="12288" sId="6">
    <oc r="H31">
      <f>IFERROR(G31/D31*100,0)</f>
    </oc>
    <nc r="H31"/>
  </rcc>
  <rcc rId="12289" sId="6">
    <oc r="I31">
      <f>IFERROR(G31/E31*100,0)</f>
    </oc>
    <nc r="I31"/>
  </rcc>
  <rcc rId="12290" sId="6" numFmtId="4">
    <oc r="J31">
      <v>0</v>
    </oc>
    <nc r="J31"/>
  </rcc>
  <rcc rId="12291" sId="6" numFmtId="4">
    <oc r="K31">
      <v>0</v>
    </oc>
    <nc r="K31"/>
  </rcc>
  <rcc rId="12292" sId="6" numFmtId="4">
    <oc r="L31">
      <v>0</v>
    </oc>
    <nc r="L31"/>
  </rcc>
  <rcc rId="12293" sId="6" numFmtId="4">
    <oc r="M31">
      <v>0</v>
    </oc>
    <nc r="M31"/>
  </rcc>
  <rcc rId="12294" sId="6" numFmtId="4">
    <oc r="N31">
      <v>0</v>
    </oc>
    <nc r="N31"/>
  </rcc>
  <rcc rId="12295" sId="6" numFmtId="4">
    <oc r="O31">
      <v>0</v>
    </oc>
    <nc r="O31"/>
  </rcc>
  <rcc rId="12296" sId="6" numFmtId="4">
    <oc r="P31">
      <v>0</v>
    </oc>
    <nc r="P31"/>
  </rcc>
  <rcc rId="12297" sId="6" numFmtId="4">
    <oc r="Q31">
      <v>0</v>
    </oc>
    <nc r="Q31"/>
  </rcc>
  <rcc rId="12298" sId="6" numFmtId="4">
    <oc r="R31">
      <v>0</v>
    </oc>
    <nc r="R31"/>
  </rcc>
  <rcc rId="12299" sId="6" numFmtId="4">
    <oc r="S31">
      <v>0</v>
    </oc>
    <nc r="S31"/>
  </rcc>
  <rcc rId="12300" sId="6" numFmtId="4">
    <oc r="T31">
      <v>0</v>
    </oc>
    <nc r="T31"/>
  </rcc>
  <rcc rId="12301" sId="6" numFmtId="4">
    <oc r="U31">
      <v>0</v>
    </oc>
    <nc r="U31"/>
  </rcc>
  <rcc rId="12302" sId="6" numFmtId="4">
    <oc r="V31">
      <v>0</v>
    </oc>
    <nc r="V31"/>
  </rcc>
  <rcc rId="12303" sId="6" numFmtId="4">
    <oc r="W31">
      <v>0</v>
    </oc>
    <nc r="W31"/>
  </rcc>
  <rcc rId="12304" sId="6" numFmtId="4">
    <oc r="X31">
      <v>0</v>
    </oc>
    <nc r="X31"/>
  </rcc>
  <rcc rId="12305" sId="6" numFmtId="4">
    <oc r="Y31">
      <v>0</v>
    </oc>
    <nc r="Y31"/>
  </rcc>
  <rcc rId="12306" sId="6" numFmtId="4">
    <oc r="Z31">
      <v>0</v>
    </oc>
    <nc r="Z31"/>
  </rcc>
  <rcc rId="12307" sId="6" numFmtId="4">
    <oc r="AA31">
      <v>0</v>
    </oc>
    <nc r="AA31"/>
  </rcc>
  <rcc rId="12308" sId="6" numFmtId="4">
    <oc r="AB31">
      <v>0</v>
    </oc>
    <nc r="AB31"/>
  </rcc>
  <rcc rId="12309" sId="6" numFmtId="4">
    <oc r="AC31">
      <v>0</v>
    </oc>
    <nc r="AC31"/>
  </rcc>
  <rcc rId="12310" sId="6" numFmtId="4">
    <oc r="AD31">
      <v>0</v>
    </oc>
    <nc r="AD31"/>
  </rcc>
  <rcc rId="12311" sId="6" numFmtId="4">
    <oc r="AE31">
      <v>0</v>
    </oc>
    <nc r="AE31"/>
  </rcc>
  <rcc rId="12312" sId="6" numFmtId="4">
    <oc r="AF31">
      <v>0</v>
    </oc>
    <nc r="AF31"/>
  </rcc>
  <rcc rId="12313" sId="6" numFmtId="4">
    <oc r="AG31">
      <v>0</v>
    </oc>
    <nc r="AG31"/>
  </rcc>
  <rcc rId="12314" sId="6" numFmtId="4">
    <oc r="AH31">
      <v>0</v>
    </oc>
    <nc r="AH31"/>
  </rcc>
  <rcc rId="12315" sId="6">
    <oc r="C32" t="inlineStr">
      <is>
        <t>бюджет города Когалыма</t>
      </is>
    </oc>
    <nc r="C32"/>
  </rcc>
  <rcc rId="12316" sId="6">
    <oc r="D32">
      <f>SUM(J32,L32,N32,P32,R32,T32,V32,X32,Z32,AB32,AD32,AF32)</f>
    </oc>
    <nc r="D32"/>
  </rcc>
  <rcc rId="12317" sId="6">
    <oc r="E32">
      <f>J32+L32+N32</f>
    </oc>
    <nc r="E32"/>
  </rcc>
  <rcc rId="12318" sId="6">
    <oc r="F32">
      <f>E32</f>
    </oc>
    <nc r="F32"/>
  </rcc>
  <rcc rId="12319" sId="6">
    <oc r="G32">
      <f>SUM(K32,M32,O32,Q32,S32,U32,W32,Y32,AA32,AC32,AE32,AG32)</f>
    </oc>
    <nc r="G32"/>
  </rcc>
  <rcc rId="12320" sId="6">
    <oc r="H32">
      <f>IFERROR(G32/D32*100,0)</f>
    </oc>
    <nc r="H32"/>
  </rcc>
  <rcc rId="12321" sId="6">
    <oc r="I32">
      <f>IFERROR(G32/E32*100,0)</f>
    </oc>
    <nc r="I32"/>
  </rcc>
  <rcc rId="12322" sId="6" numFmtId="4">
    <oc r="J32">
      <v>0</v>
    </oc>
    <nc r="J32"/>
  </rcc>
  <rcc rId="12323" sId="6" numFmtId="4">
    <oc r="K32">
      <v>0</v>
    </oc>
    <nc r="K32"/>
  </rcc>
  <rcc rId="12324" sId="6" numFmtId="4">
    <oc r="L32">
      <v>0</v>
    </oc>
    <nc r="L32"/>
  </rcc>
  <rcc rId="12325" sId="6" numFmtId="4">
    <oc r="M32">
      <v>0</v>
    </oc>
    <nc r="M32"/>
  </rcc>
  <rcc rId="12326" sId="6" numFmtId="4">
    <oc r="N32">
      <v>0</v>
    </oc>
    <nc r="N32"/>
  </rcc>
  <rcc rId="12327" sId="6" numFmtId="4">
    <oc r="O32">
      <v>0</v>
    </oc>
    <nc r="O32"/>
  </rcc>
  <rcc rId="12328" sId="6" numFmtId="4">
    <oc r="P32">
      <v>57.741889999999998</v>
    </oc>
    <nc r="P32"/>
  </rcc>
  <rcc rId="12329" sId="6" numFmtId="4">
    <oc r="Q32">
      <v>0</v>
    </oc>
    <nc r="Q32"/>
  </rcc>
  <rcc rId="12330" sId="6" numFmtId="4">
    <oc r="R32">
      <v>0</v>
    </oc>
    <nc r="R32"/>
  </rcc>
  <rcc rId="12331" sId="6" numFmtId="4">
    <oc r="S32">
      <v>0</v>
    </oc>
    <nc r="S32"/>
  </rcc>
  <rcc rId="12332" sId="6" numFmtId="4">
    <oc r="T32">
      <v>1064.4231400000001</v>
    </oc>
    <nc r="T32"/>
  </rcc>
  <rcc rId="12333" sId="6" numFmtId="4">
    <oc r="U32">
      <v>0</v>
    </oc>
    <nc r="U32"/>
  </rcc>
  <rcc rId="12334" sId="6" numFmtId="4">
    <oc r="V32">
      <v>911.90625</v>
    </oc>
    <nc r="V32"/>
  </rcc>
  <rcc rId="12335" sId="6" numFmtId="4">
    <oc r="W32">
      <v>0</v>
    </oc>
    <nc r="W32"/>
  </rcc>
  <rcc rId="12336" sId="6" numFmtId="4">
    <oc r="X32">
      <v>911.32871999999998</v>
    </oc>
    <nc r="X32"/>
  </rcc>
  <rcc rId="12337" sId="6" numFmtId="4">
    <oc r="Y32">
      <v>0</v>
    </oc>
    <nc r="Y32"/>
  </rcc>
  <rcc rId="12338" sId="6" numFmtId="4">
    <oc r="Z32">
      <v>0</v>
    </oc>
    <nc r="Z32"/>
  </rcc>
  <rcc rId="12339" sId="6" numFmtId="4">
    <oc r="AA32">
      <v>0</v>
    </oc>
    <nc r="AA32"/>
  </rcc>
  <rcc rId="12340" sId="6" numFmtId="4">
    <oc r="AB32">
      <v>0</v>
    </oc>
    <nc r="AB32"/>
  </rcc>
  <rcc rId="12341" sId="6" numFmtId="4">
    <oc r="AC32">
      <v>0</v>
    </oc>
    <nc r="AC32"/>
  </rcc>
  <rcc rId="12342" sId="6" numFmtId="4">
    <oc r="AD32">
      <v>0</v>
    </oc>
    <nc r="AD32"/>
  </rcc>
  <rcc rId="12343" sId="6" numFmtId="4">
    <oc r="AE32">
      <v>0</v>
    </oc>
    <nc r="AE32"/>
  </rcc>
  <rcc rId="12344" sId="6" numFmtId="4">
    <oc r="AF32">
      <v>0</v>
    </oc>
    <nc r="AF32"/>
  </rcc>
  <rcc rId="12345" sId="6" numFmtId="4">
    <oc r="AG32">
      <v>0</v>
    </oc>
    <nc r="AG32"/>
  </rcc>
  <rcc rId="12346" sId="6">
    <oc r="B33" t="inlineStr">
      <is>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is>
    </oc>
    <nc r="B33"/>
  </rcc>
  <rcc rId="12347" sId="6">
    <oc r="C33" t="inlineStr">
      <is>
        <t>Всего</t>
      </is>
    </oc>
    <nc r="C33"/>
  </rcc>
  <rcc rId="12348" sId="6">
    <oc r="D33">
      <f>D35+D36+D34</f>
    </oc>
    <nc r="D33"/>
  </rcc>
  <rcc rId="12349" sId="6">
    <oc r="E33">
      <f>E35+E36+E34</f>
    </oc>
    <nc r="E33"/>
  </rcc>
  <rcc rId="12350" sId="6">
    <oc r="F33">
      <f>F35+F36+F34</f>
    </oc>
    <nc r="F33"/>
  </rcc>
  <rcc rId="12351" sId="6">
    <oc r="G33">
      <f>G35+G36+G34</f>
    </oc>
    <nc r="G33"/>
  </rcc>
  <rcc rId="12352" sId="6">
    <oc r="H33">
      <f>IFERROR(G33/D33*100,0)</f>
    </oc>
    <nc r="H33"/>
  </rcc>
  <rcc rId="12353" sId="6">
    <oc r="I33">
      <f>IFERROR(G33/E33*100,0)</f>
    </oc>
    <nc r="I33"/>
  </rcc>
  <rcc rId="12354" sId="6">
    <oc r="J33">
      <f>J35+J36+J34</f>
    </oc>
    <nc r="J33"/>
  </rcc>
  <rcc rId="12355" sId="6">
    <oc r="K33">
      <f>K35+K36+K34</f>
    </oc>
    <nc r="K33"/>
  </rcc>
  <rcc rId="12356" sId="6">
    <oc r="L33">
      <f>L35+L36+L34</f>
    </oc>
    <nc r="L33"/>
  </rcc>
  <rcc rId="12357" sId="6">
    <oc r="M33">
      <f>M35+M36+M34</f>
    </oc>
    <nc r="M33"/>
  </rcc>
  <rcc rId="12358" sId="6">
    <oc r="N33">
      <f>N35+N36+N34</f>
    </oc>
    <nc r="N33"/>
  </rcc>
  <rcc rId="12359" sId="6">
    <oc r="O33">
      <f>O35+O36+O34</f>
    </oc>
    <nc r="O33"/>
  </rcc>
  <rcc rId="12360" sId="6">
    <oc r="P33">
      <f>P35+P36+P34</f>
    </oc>
    <nc r="P33"/>
  </rcc>
  <rcc rId="12361" sId="6">
    <oc r="Q33">
      <f>Q35+Q36+Q34</f>
    </oc>
    <nc r="Q33"/>
  </rcc>
  <rcc rId="12362" sId="6">
    <oc r="R33">
      <f>R35+R36+R34</f>
    </oc>
    <nc r="R33"/>
  </rcc>
  <rcc rId="12363" sId="6">
    <oc r="S33">
      <f>S35+S36+S34</f>
    </oc>
    <nc r="S33"/>
  </rcc>
  <rcc rId="12364" sId="6">
    <oc r="T33">
      <f>T35+T36+T34</f>
    </oc>
    <nc r="T33"/>
  </rcc>
  <rcc rId="12365" sId="6">
    <oc r="U33">
      <f>U35+U36+U34</f>
    </oc>
    <nc r="U33"/>
  </rcc>
  <rcc rId="12366" sId="6">
    <oc r="V33">
      <f>V35+V36+V34</f>
    </oc>
    <nc r="V33"/>
  </rcc>
  <rcc rId="12367" sId="6">
    <oc r="W33">
      <f>W35+W36+W34</f>
    </oc>
    <nc r="W33"/>
  </rcc>
  <rcc rId="12368" sId="6">
    <oc r="X33">
      <f>X35+X36+X34</f>
    </oc>
    <nc r="X33"/>
  </rcc>
  <rcc rId="12369" sId="6">
    <oc r="Y33">
      <f>Y35+Y36+Y34</f>
    </oc>
    <nc r="Y33"/>
  </rcc>
  <rcc rId="12370" sId="6">
    <oc r="Z33">
      <f>Z35+Z36+Z34</f>
    </oc>
    <nc r="Z33"/>
  </rcc>
  <rcc rId="12371" sId="6">
    <oc r="AA33">
      <f>AA35+AA36+AA34</f>
    </oc>
    <nc r="AA33"/>
  </rcc>
  <rcc rId="12372" sId="6">
    <oc r="AB33">
      <f>AB35+AB36+AB34</f>
    </oc>
    <nc r="AB33"/>
  </rcc>
  <rcc rId="12373" sId="6">
    <oc r="AC33">
      <f>AC35+AC36+AC34</f>
    </oc>
    <nc r="AC33"/>
  </rcc>
  <rcc rId="12374" sId="6">
    <oc r="AD33">
      <f>AD35+AD36+AD34</f>
    </oc>
    <nc r="AD33"/>
  </rcc>
  <rcc rId="12375" sId="6">
    <oc r="AE33">
      <f>AE35+AE36+AE34</f>
    </oc>
    <nc r="AE33"/>
  </rcc>
  <rcc rId="12376" sId="6">
    <oc r="AF33">
      <f>AF35+AF36+AF34</f>
    </oc>
    <nc r="AF33"/>
  </rcc>
  <rcc rId="12377" sId="6">
    <oc r="AG33">
      <f>AG35+AG36+AG34</f>
    </oc>
    <nc r="AG33"/>
  </rcc>
  <rcc rId="12378" sId="6">
    <oc r="C34" t="inlineStr">
      <is>
        <t>федеральный бюджет</t>
      </is>
    </oc>
    <nc r="C34"/>
  </rcc>
  <rcc rId="12379" sId="6">
    <oc r="D34">
      <f>SUM(J34,L34,N34,P34,R34,T34,V34,X34,Z34,AB34,AD34,AF34)</f>
    </oc>
    <nc r="D34"/>
  </rcc>
  <rcc rId="12380" sId="6">
    <oc r="E34">
      <f>J34</f>
    </oc>
    <nc r="E34"/>
  </rcc>
  <rcc rId="12381" sId="6">
    <oc r="F34">
      <f>G34</f>
    </oc>
    <nc r="F34"/>
  </rcc>
  <rcc rId="12382" sId="6">
    <oc r="G34">
      <f>SUM(K34,M34,O34,Q34,S34,U34,W34,Y34,AA34,AC34,AE34,AG34)</f>
    </oc>
    <nc r="G34"/>
  </rcc>
  <rcc rId="12383" sId="6">
    <oc r="H34">
      <f>IFERROR(G34/D34*100,0)</f>
    </oc>
    <nc r="H34"/>
  </rcc>
  <rcc rId="12384" sId="6">
    <oc r="I34">
      <f>IFERROR(G34/E34*100,0)</f>
    </oc>
    <nc r="I34"/>
  </rcc>
  <rcc rId="12385" sId="6" numFmtId="4">
    <oc r="J34">
      <v>0</v>
    </oc>
    <nc r="J34"/>
  </rcc>
  <rcc rId="12386" sId="6" numFmtId="4">
    <oc r="K34">
      <v>0</v>
    </oc>
    <nc r="K34"/>
  </rcc>
  <rcc rId="12387" sId="6" numFmtId="4">
    <oc r="L34">
      <v>0</v>
    </oc>
    <nc r="L34"/>
  </rcc>
  <rcc rId="12388" sId="6" numFmtId="4">
    <oc r="M34">
      <v>0</v>
    </oc>
    <nc r="M34"/>
  </rcc>
  <rcc rId="12389" sId="6" numFmtId="4">
    <oc r="N34">
      <v>0</v>
    </oc>
    <nc r="N34"/>
  </rcc>
  <rcc rId="12390" sId="6" numFmtId="4">
    <oc r="O34">
      <v>0</v>
    </oc>
    <nc r="O34"/>
  </rcc>
  <rcc rId="12391" sId="6" numFmtId="4">
    <oc r="P34">
      <v>0</v>
    </oc>
    <nc r="P34"/>
  </rcc>
  <rcc rId="12392" sId="6" numFmtId="4">
    <oc r="Q34">
      <v>0</v>
    </oc>
    <nc r="Q34"/>
  </rcc>
  <rcc rId="12393" sId="6" numFmtId="4">
    <oc r="R34">
      <v>0</v>
    </oc>
    <nc r="R34"/>
  </rcc>
  <rcc rId="12394" sId="6" numFmtId="4">
    <oc r="S34">
      <v>0</v>
    </oc>
    <nc r="S34"/>
  </rcc>
  <rcc rId="12395" sId="6" numFmtId="4">
    <oc r="T34">
      <v>0</v>
    </oc>
    <nc r="T34"/>
  </rcc>
  <rcc rId="12396" sId="6" numFmtId="4">
    <oc r="U34">
      <v>0</v>
    </oc>
    <nc r="U34"/>
  </rcc>
  <rcc rId="12397" sId="6" numFmtId="4">
    <oc r="V34">
      <v>0</v>
    </oc>
    <nc r="V34"/>
  </rcc>
  <rcc rId="12398" sId="6" numFmtId="4">
    <oc r="W34">
      <v>0</v>
    </oc>
    <nc r="W34"/>
  </rcc>
  <rcc rId="12399" sId="6" numFmtId="4">
    <oc r="X34">
      <v>0</v>
    </oc>
    <nc r="X34"/>
  </rcc>
  <rcc rId="12400" sId="6" numFmtId="4">
    <oc r="Y34">
      <v>0</v>
    </oc>
    <nc r="Y34"/>
  </rcc>
  <rcc rId="12401" sId="6" numFmtId="4">
    <oc r="Z34">
      <v>0</v>
    </oc>
    <nc r="Z34"/>
  </rcc>
  <rcc rId="12402" sId="6" numFmtId="4">
    <oc r="AA34">
      <v>0</v>
    </oc>
    <nc r="AA34"/>
  </rcc>
  <rcc rId="12403" sId="6" numFmtId="4">
    <oc r="AB34">
      <v>0</v>
    </oc>
    <nc r="AB34"/>
  </rcc>
  <rcc rId="12404" sId="6" numFmtId="4">
    <oc r="AC34">
      <v>0</v>
    </oc>
    <nc r="AC34"/>
  </rcc>
  <rcc rId="12405" sId="6" numFmtId="4">
    <oc r="AD34">
      <v>0</v>
    </oc>
    <nc r="AD34"/>
  </rcc>
  <rcc rId="12406" sId="6" numFmtId="4">
    <oc r="AE34">
      <v>0</v>
    </oc>
    <nc r="AE34"/>
  </rcc>
  <rcc rId="12407" sId="6" numFmtId="4">
    <oc r="AF34">
      <v>0</v>
    </oc>
    <nc r="AF34"/>
  </rcc>
  <rcc rId="12408" sId="6" numFmtId="4">
    <oc r="AG34">
      <v>0</v>
    </oc>
    <nc r="AG34"/>
  </rcc>
  <rcc rId="12409" sId="6">
    <oc r="C35" t="inlineStr">
      <is>
        <t>бюджет автономного округа</t>
      </is>
    </oc>
    <nc r="C35"/>
  </rcc>
  <rcc rId="12410" sId="6">
    <oc r="D35">
      <f>SUM(J35,L35,N35,P35,R35,T35,V35,X35,Z35,AB35,AD35,AF35)</f>
    </oc>
    <nc r="D35"/>
  </rcc>
  <rcc rId="12411" sId="6">
    <oc r="E35">
      <f>J35+L35+N35</f>
    </oc>
    <nc r="E35"/>
  </rcc>
  <rcc rId="12412" sId="6">
    <oc r="F35">
      <f>G35</f>
    </oc>
    <nc r="F35"/>
  </rcc>
  <rcc rId="12413" sId="6">
    <oc r="G35">
      <f>SUM(K35,M35,O35,Q35,S35,U35,W35,Y35,AA35,AC35,AE35,AG35)</f>
    </oc>
    <nc r="G35"/>
  </rcc>
  <rcc rId="12414" sId="6">
    <oc r="H35">
      <f>IFERROR(G35/D35*100,0)</f>
    </oc>
    <nc r="H35"/>
  </rcc>
  <rcc rId="12415" sId="6">
    <oc r="I35">
      <f>IFERROR(G35/E35*100,0)</f>
    </oc>
    <nc r="I35"/>
  </rcc>
  <rcc rId="12416" sId="6" numFmtId="4">
    <oc r="J35">
      <v>0</v>
    </oc>
    <nc r="J35"/>
  </rcc>
  <rcc rId="12417" sId="6" numFmtId="4">
    <oc r="K35">
      <v>0</v>
    </oc>
    <nc r="K35"/>
  </rcc>
  <rcc rId="12418" sId="6" numFmtId="4">
    <oc r="L35">
      <v>0</v>
    </oc>
    <nc r="L35"/>
  </rcc>
  <rcc rId="12419" sId="6" numFmtId="4">
    <oc r="M35">
      <v>0</v>
    </oc>
    <nc r="M35"/>
  </rcc>
  <rcc rId="12420" sId="6" numFmtId="4">
    <oc r="N35">
      <v>0</v>
    </oc>
    <nc r="N35"/>
  </rcc>
  <rcc rId="12421" sId="6" numFmtId="4">
    <oc r="O35">
      <v>0</v>
    </oc>
    <nc r="O35"/>
  </rcc>
  <rcc rId="12422" sId="6" numFmtId="4">
    <oc r="P35">
      <v>0</v>
    </oc>
    <nc r="P35"/>
  </rcc>
  <rcc rId="12423" sId="6" numFmtId="4">
    <oc r="Q35">
      <v>0</v>
    </oc>
    <nc r="Q35"/>
  </rcc>
  <rcc rId="12424" sId="6" numFmtId="4">
    <oc r="R35">
      <v>0</v>
    </oc>
    <nc r="R35"/>
  </rcc>
  <rcc rId="12425" sId="6" numFmtId="4">
    <oc r="S35">
      <v>0</v>
    </oc>
    <nc r="S35"/>
  </rcc>
  <rcc rId="12426" sId="6" numFmtId="4">
    <oc r="T35">
      <v>0</v>
    </oc>
    <nc r="T35"/>
  </rcc>
  <rcc rId="12427" sId="6" numFmtId="4">
    <oc r="U35">
      <v>0</v>
    </oc>
    <nc r="U35"/>
  </rcc>
  <rcc rId="12428" sId="6" numFmtId="4">
    <oc r="V35">
      <v>0</v>
    </oc>
    <nc r="V35"/>
  </rcc>
  <rcc rId="12429" sId="6" numFmtId="4">
    <oc r="W35">
      <v>0</v>
    </oc>
    <nc r="W35"/>
  </rcc>
  <rcc rId="12430" sId="6" numFmtId="4">
    <oc r="X35">
      <v>0</v>
    </oc>
    <nc r="X35"/>
  </rcc>
  <rcc rId="12431" sId="6" numFmtId="4">
    <oc r="Y35">
      <v>0</v>
    </oc>
    <nc r="Y35"/>
  </rcc>
  <rcc rId="12432" sId="6" numFmtId="4">
    <oc r="Z35">
      <v>0</v>
    </oc>
    <nc r="Z35"/>
  </rcc>
  <rcc rId="12433" sId="6" numFmtId="4">
    <oc r="AA35">
      <v>0</v>
    </oc>
    <nc r="AA35"/>
  </rcc>
  <rcc rId="12434" sId="6" numFmtId="4">
    <oc r="AB35">
      <v>0</v>
    </oc>
    <nc r="AB35"/>
  </rcc>
  <rcc rId="12435" sId="6" numFmtId="4">
    <oc r="AC35">
      <v>0</v>
    </oc>
    <nc r="AC35"/>
  </rcc>
  <rcc rId="12436" sId="6" numFmtId="4">
    <oc r="AD35">
      <v>0</v>
    </oc>
    <nc r="AD35"/>
  </rcc>
  <rcc rId="12437" sId="6" numFmtId="4">
    <oc r="AE35">
      <v>0</v>
    </oc>
    <nc r="AE35"/>
  </rcc>
  <rcc rId="12438" sId="6" numFmtId="4">
    <oc r="AF35">
      <v>100</v>
    </oc>
    <nc r="AF35"/>
  </rcc>
  <rcc rId="12439" sId="6" numFmtId="4">
    <oc r="AG35">
      <v>0</v>
    </oc>
    <nc r="AG35"/>
  </rcc>
  <rcc rId="12440" sId="6">
    <oc r="C36" t="inlineStr">
      <is>
        <t>бюджет города Когалыма</t>
      </is>
    </oc>
    <nc r="C36"/>
  </rcc>
  <rcc rId="12441" sId="6">
    <oc r="D36">
      <f>SUM(J36,L36,N36,P36,R36,T36,V36,X36,Z36,AB36,AD36,AF36)</f>
    </oc>
    <nc r="D36"/>
  </rcc>
  <rcc rId="12442" sId="6">
    <oc r="E36">
      <f>J36</f>
    </oc>
    <nc r="E36"/>
  </rcc>
  <rcc rId="12443" sId="6">
    <oc r="F36">
      <f>G36</f>
    </oc>
    <nc r="F36"/>
  </rcc>
  <rcc rId="12444" sId="6">
    <oc r="G36">
      <f>SUM(K36,M36,O36,Q36,S36,U36,W36,Y36,AA36,AC36,AE36,AG36)</f>
    </oc>
    <nc r="G36"/>
  </rcc>
  <rcc rId="12445" sId="6">
    <oc r="H36">
      <f>IFERROR(G36/D36*100,0)</f>
    </oc>
    <nc r="H36"/>
  </rcc>
  <rcc rId="12446" sId="6">
    <oc r="I36">
      <f>IFERROR(G36/E36*100,0)</f>
    </oc>
    <nc r="I36"/>
  </rcc>
  <rcc rId="12447" sId="6" numFmtId="4">
    <oc r="J36">
      <v>0</v>
    </oc>
    <nc r="J36"/>
  </rcc>
  <rcc rId="12448" sId="6" numFmtId="4">
    <oc r="K36">
      <v>0</v>
    </oc>
    <nc r="K36"/>
  </rcc>
  <rcc rId="12449" sId="6" numFmtId="4">
    <oc r="L36">
      <v>0</v>
    </oc>
    <nc r="L36"/>
  </rcc>
  <rcc rId="12450" sId="6" numFmtId="4">
    <oc r="M36">
      <v>0</v>
    </oc>
    <nc r="M36"/>
  </rcc>
  <rcc rId="12451" sId="6" numFmtId="4">
    <oc r="N36">
      <v>0</v>
    </oc>
    <nc r="N36"/>
  </rcc>
  <rcc rId="12452" sId="6" numFmtId="4">
    <oc r="O36">
      <v>0</v>
    </oc>
    <nc r="O36"/>
  </rcc>
  <rcc rId="12453" sId="6" numFmtId="4">
    <oc r="P36">
      <v>0</v>
    </oc>
    <nc r="P36"/>
  </rcc>
  <rcc rId="12454" sId="6" numFmtId="4">
    <oc r="Q36">
      <v>0</v>
    </oc>
    <nc r="Q36"/>
  </rcc>
  <rcc rId="12455" sId="6" numFmtId="4">
    <oc r="R36">
      <v>0</v>
    </oc>
    <nc r="R36"/>
  </rcc>
  <rcc rId="12456" sId="6" numFmtId="4">
    <oc r="S36">
      <v>0</v>
    </oc>
    <nc r="S36"/>
  </rcc>
  <rcc rId="12457" sId="6" numFmtId="4">
    <oc r="T36">
      <v>0</v>
    </oc>
    <nc r="T36"/>
  </rcc>
  <rcc rId="12458" sId="6" numFmtId="4">
    <oc r="U36">
      <v>0</v>
    </oc>
    <nc r="U36"/>
  </rcc>
  <rcc rId="12459" sId="6" numFmtId="4">
    <oc r="V36">
      <v>0</v>
    </oc>
    <nc r="V36"/>
  </rcc>
  <rcc rId="12460" sId="6" numFmtId="4">
    <oc r="W36">
      <v>0</v>
    </oc>
    <nc r="W36"/>
  </rcc>
  <rcc rId="12461" sId="6" numFmtId="4">
    <oc r="X36">
      <v>0</v>
    </oc>
    <nc r="X36"/>
  </rcc>
  <rcc rId="12462" sId="6" numFmtId="4">
    <oc r="Y36">
      <v>0</v>
    </oc>
    <nc r="Y36"/>
  </rcc>
  <rcc rId="12463" sId="6" numFmtId="4">
    <oc r="Z36">
      <v>0</v>
    </oc>
    <nc r="Z36"/>
  </rcc>
  <rcc rId="12464" sId="6" numFmtId="4">
    <oc r="AA36">
      <v>0</v>
    </oc>
    <nc r="AA36"/>
  </rcc>
  <rcc rId="12465" sId="6" numFmtId="4">
    <oc r="AB36">
      <v>0</v>
    </oc>
    <nc r="AB36"/>
  </rcc>
  <rcc rId="12466" sId="6" numFmtId="4">
    <oc r="AC36">
      <v>0</v>
    </oc>
    <nc r="AC36"/>
  </rcc>
  <rcc rId="12467" sId="6" numFmtId="4">
    <oc r="AD36">
      <v>0</v>
    </oc>
    <nc r="AD36"/>
  </rcc>
  <rcc rId="12468" sId="6" numFmtId="4">
    <oc r="AE36">
      <v>0</v>
    </oc>
    <nc r="AE36"/>
  </rcc>
  <rcc rId="12469" sId="6" numFmtId="4">
    <oc r="AF36">
      <v>0</v>
    </oc>
    <nc r="AF36"/>
  </rcc>
  <rcc rId="12470" sId="6" numFmtId="4">
    <oc r="AG36">
      <v>0</v>
    </oc>
    <nc r="AG36"/>
  </rcc>
  <rcc rId="12471" sId="6">
    <oc r="B37" t="inlineStr">
      <is>
        <t>Направление (подпрограмма) «Улучшение условий и охраны труда в городе Когалыме»</t>
      </is>
    </oc>
    <nc r="B37"/>
  </rcc>
  <rcc rId="12472" sId="6">
    <oc r="A38" t="inlineStr">
      <is>
        <t xml:space="preserve"> 2.1</t>
      </is>
    </oc>
    <nc r="A38"/>
  </rcc>
  <rcc rId="12473" sId="6">
    <oc r="B38" t="inlineStr">
      <is>
        <t>Комплекс процессных мероприятий «Безопасный труд» всего, в том числе</t>
      </is>
    </oc>
    <nc r="B38"/>
  </rcc>
  <rcc rId="12474" sId="6">
    <oc r="C38" t="inlineStr">
      <is>
        <t>Всего</t>
      </is>
    </oc>
    <nc r="C38"/>
  </rcc>
  <rcc rId="12475" sId="6">
    <oc r="D38">
      <f>D40+D41+D39</f>
    </oc>
    <nc r="D38"/>
  </rcc>
  <rcc rId="12476" sId="6">
    <oc r="E38">
      <f>E40+E41+E39</f>
    </oc>
    <nc r="E38"/>
  </rcc>
  <rcc rId="12477" sId="6">
    <oc r="F38">
      <f>F40+F41+F39</f>
    </oc>
    <nc r="F38"/>
  </rcc>
  <rcc rId="12478" sId="6">
    <oc r="G38">
      <f>G40+G41+G39</f>
    </oc>
    <nc r="G38"/>
  </rcc>
  <rcc rId="12479" sId="6">
    <oc r="H38">
      <f>IFERROR(G38/D38*100,0)</f>
    </oc>
    <nc r="H38"/>
  </rcc>
  <rcc rId="12480" sId="6">
    <oc r="I38">
      <f>IFERROR(G38/E38*100,0)</f>
    </oc>
    <nc r="I38"/>
  </rcc>
  <rcc rId="12481" sId="6">
    <oc r="J38">
      <f>J40+J41+J39</f>
    </oc>
    <nc r="J38"/>
  </rcc>
  <rcc rId="12482" sId="6">
    <oc r="K38">
      <f>K40+K41+K39</f>
    </oc>
    <nc r="K38"/>
  </rcc>
  <rcc rId="12483" sId="6">
    <oc r="L38">
      <f>L40+L41+L39</f>
    </oc>
    <nc r="L38"/>
  </rcc>
  <rcc rId="12484" sId="6">
    <oc r="M38">
      <f>M40+M41+M39</f>
    </oc>
    <nc r="M38"/>
  </rcc>
  <rcc rId="12485" sId="6">
    <oc r="N38">
      <f>N40+N41+N39</f>
    </oc>
    <nc r="N38"/>
  </rcc>
  <rcc rId="12486" sId="6">
    <oc r="O38">
      <f>O40+O41+O39</f>
    </oc>
    <nc r="O38"/>
  </rcc>
  <rcc rId="12487" sId="6">
    <oc r="P38">
      <f>P40+P41+P39</f>
    </oc>
    <nc r="P38"/>
  </rcc>
  <rcc rId="12488" sId="6">
    <oc r="Q38">
      <f>Q40+Q41+Q39</f>
    </oc>
    <nc r="Q38"/>
  </rcc>
  <rcc rId="12489" sId="6">
    <oc r="R38">
      <f>R40+R41+R39</f>
    </oc>
    <nc r="R38"/>
  </rcc>
  <rcc rId="12490" sId="6">
    <oc r="S38">
      <f>S40+S41+S39</f>
    </oc>
    <nc r="S38"/>
  </rcc>
  <rcc rId="12491" sId="6">
    <oc r="T38">
      <f>T40+T41+T39</f>
    </oc>
    <nc r="T38"/>
  </rcc>
  <rcc rId="12492" sId="6">
    <oc r="U38">
      <f>U40+U41+U39</f>
    </oc>
    <nc r="U38"/>
  </rcc>
  <rcc rId="12493" sId="6">
    <oc r="V38">
      <f>V40+V41+V39</f>
    </oc>
    <nc r="V38"/>
  </rcc>
  <rcc rId="12494" sId="6">
    <oc r="W38">
      <f>W40+W41+W39</f>
    </oc>
    <nc r="W38"/>
  </rcc>
  <rcc rId="12495" sId="6">
    <oc r="X38">
      <f>X40+X41+X39</f>
    </oc>
    <nc r="X38"/>
  </rcc>
  <rcc rId="12496" sId="6">
    <oc r="Y38">
      <f>Y40+Y41+Y39</f>
    </oc>
    <nc r="Y38"/>
  </rcc>
  <rcc rId="12497" sId="6">
    <oc r="Z38">
      <f>Z40+Z41+Z39</f>
    </oc>
    <nc r="Z38"/>
  </rcc>
  <rcc rId="12498" sId="6">
    <oc r="AA38">
      <f>AA40+AA41+AA39</f>
    </oc>
    <nc r="AA38"/>
  </rcc>
  <rcc rId="12499" sId="6">
    <oc r="AB38">
      <f>AB40+AB41+AB39</f>
    </oc>
    <nc r="AB38"/>
  </rcc>
  <rcc rId="12500" sId="6">
    <oc r="AC38">
      <f>AC40+AC41+AC39</f>
    </oc>
    <nc r="AC38"/>
  </rcc>
  <rcc rId="12501" sId="6">
    <oc r="AD38">
      <f>AD40+AD41+AD39</f>
    </oc>
    <nc r="AD38"/>
  </rcc>
  <rcc rId="12502" sId="6">
    <oc r="AE38">
      <f>AE40+AE41+AE39</f>
    </oc>
    <nc r="AE38"/>
  </rcc>
  <rcc rId="12503" sId="6">
    <oc r="AF38">
      <f>AF40+AF41+AF39</f>
    </oc>
    <nc r="AF38"/>
  </rcc>
  <rcc rId="12504" sId="6">
    <oc r="AG38">
      <f>AG40+AG41+AG39</f>
    </oc>
    <nc r="AG38"/>
  </rcc>
  <rcc rId="12505" sId="6">
    <oc r="C39" t="inlineStr">
      <is>
        <t>федеральный бюджет</t>
      </is>
    </oc>
    <nc r="C39"/>
  </rcc>
  <rcc rId="12506" sId="6">
    <oc r="D39">
      <f>SUM(J39,L39,N39,P39,R39,T39,V39,X39,Z39,AB39,AD39,AF39)</f>
    </oc>
    <nc r="D39"/>
  </rcc>
  <rcc rId="12507" sId="6">
    <oc r="E39">
      <f>J39</f>
    </oc>
    <nc r="E39"/>
  </rcc>
  <rcc rId="12508" sId="6">
    <oc r="F39">
      <f>G39</f>
    </oc>
    <nc r="F39"/>
  </rcc>
  <rcc rId="12509" sId="6">
    <oc r="G39">
      <f>SUM(K39,M39,O39,Q39,S39,U39,W39,Y39,AA39,AC39,AE39,AG39)</f>
    </oc>
    <nc r="G39"/>
  </rcc>
  <rcc rId="12510" sId="6">
    <oc r="H39">
      <f>IFERROR(G39/D39*100,0)</f>
    </oc>
    <nc r="H39"/>
  </rcc>
  <rcc rId="12511" sId="6">
    <oc r="I39">
      <f>IFERROR(G39/E39*100,0)</f>
    </oc>
    <nc r="I39"/>
  </rcc>
  <rcc rId="12512" sId="6">
    <oc r="J39">
      <f>J43</f>
    </oc>
    <nc r="J39"/>
  </rcc>
  <rcc rId="12513" sId="6">
    <oc r="K39">
      <f>K43</f>
    </oc>
    <nc r="K39"/>
  </rcc>
  <rcc rId="12514" sId="6">
    <oc r="L39">
      <f>L43</f>
    </oc>
    <nc r="L39"/>
  </rcc>
  <rcc rId="12515" sId="6">
    <oc r="M39">
      <f>M43</f>
    </oc>
    <nc r="M39"/>
  </rcc>
  <rcc rId="12516" sId="6">
    <oc r="N39">
      <f>N43</f>
    </oc>
    <nc r="N39"/>
  </rcc>
  <rcc rId="12517" sId="6">
    <oc r="O39">
      <f>O43</f>
    </oc>
    <nc r="O39"/>
  </rcc>
  <rcc rId="12518" sId="6">
    <oc r="P39">
      <f>P43</f>
    </oc>
    <nc r="P39"/>
  </rcc>
  <rcc rId="12519" sId="6">
    <oc r="Q39">
      <f>Q43</f>
    </oc>
    <nc r="Q39"/>
  </rcc>
  <rcc rId="12520" sId="6">
    <oc r="R39">
      <f>R43</f>
    </oc>
    <nc r="R39"/>
  </rcc>
  <rcc rId="12521" sId="6">
    <oc r="S39">
      <f>S43</f>
    </oc>
    <nc r="S39"/>
  </rcc>
  <rcc rId="12522" sId="6">
    <oc r="T39">
      <f>T43</f>
    </oc>
    <nc r="T39"/>
  </rcc>
  <rcc rId="12523" sId="6">
    <oc r="U39">
      <f>U43</f>
    </oc>
    <nc r="U39"/>
  </rcc>
  <rcc rId="12524" sId="6">
    <oc r="V39">
      <f>V43</f>
    </oc>
    <nc r="V39"/>
  </rcc>
  <rcc rId="12525" sId="6">
    <oc r="W39">
      <f>W43</f>
    </oc>
    <nc r="W39"/>
  </rcc>
  <rcc rId="12526" sId="6">
    <oc r="X39">
      <f>X43</f>
    </oc>
    <nc r="X39"/>
  </rcc>
  <rcc rId="12527" sId="6">
    <oc r="Y39">
      <f>Y43</f>
    </oc>
    <nc r="Y39"/>
  </rcc>
  <rcc rId="12528" sId="6">
    <oc r="Z39">
      <f>Z43</f>
    </oc>
    <nc r="Z39"/>
  </rcc>
  <rcc rId="12529" sId="6">
    <oc r="AA39">
      <f>AA43</f>
    </oc>
    <nc r="AA39"/>
  </rcc>
  <rcc rId="12530" sId="6">
    <oc r="AB39">
      <f>AB43</f>
    </oc>
    <nc r="AB39"/>
  </rcc>
  <rcc rId="12531" sId="6">
    <oc r="AC39">
      <f>AC43</f>
    </oc>
    <nc r="AC39"/>
  </rcc>
  <rcc rId="12532" sId="6">
    <oc r="AD39">
      <f>AD43</f>
    </oc>
    <nc r="AD39"/>
  </rcc>
  <rcc rId="12533" sId="6">
    <oc r="AE39">
      <f>AE43</f>
    </oc>
    <nc r="AE39"/>
  </rcc>
  <rcc rId="12534" sId="6">
    <oc r="AF39">
      <f>AF43</f>
    </oc>
    <nc r="AF39"/>
  </rcc>
  <rcc rId="12535" sId="6">
    <oc r="AG39">
      <f>AG43</f>
    </oc>
    <nc r="AG39"/>
  </rcc>
  <rcc rId="12536" sId="6">
    <oc r="C40" t="inlineStr">
      <is>
        <t>бюджет автономного округа</t>
      </is>
    </oc>
    <nc r="C40"/>
  </rcc>
  <rcc rId="12537" sId="6">
    <oc r="D40">
      <f>D44</f>
    </oc>
    <nc r="D40"/>
  </rcc>
  <rcc rId="12538" sId="6">
    <oc r="E40">
      <f>E44</f>
    </oc>
    <nc r="E40"/>
  </rcc>
  <rcc rId="12539" sId="6">
    <oc r="F40">
      <f>F44</f>
    </oc>
    <nc r="F40"/>
  </rcc>
  <rcc rId="12540" sId="6">
    <oc r="G40">
      <f>SUM(K40,M40,O40,Q40,S40,U40,W40,Y40,AA40,AC40,AE40,AG40)</f>
    </oc>
    <nc r="G40"/>
  </rcc>
  <rcc rId="12541" sId="6">
    <oc r="H40">
      <f>IFERROR(G40/D40*100,0)</f>
    </oc>
    <nc r="H40"/>
  </rcc>
  <rcc rId="12542" sId="6">
    <oc r="I40">
      <f>IFERROR(G40/E40*100,0)</f>
    </oc>
    <nc r="I40"/>
  </rcc>
  <rcc rId="12543" sId="6">
    <oc r="J40">
      <f>J44</f>
    </oc>
    <nc r="J40"/>
  </rcc>
  <rcc rId="12544" sId="6">
    <oc r="K40">
      <f>K44</f>
    </oc>
    <nc r="K40"/>
  </rcc>
  <rcc rId="12545" sId="6">
    <oc r="L40">
      <f>L44</f>
    </oc>
    <nc r="L40"/>
  </rcc>
  <rcc rId="12546" sId="6">
    <oc r="M40">
      <f>M44</f>
    </oc>
    <nc r="M40"/>
  </rcc>
  <rcc rId="12547" sId="6">
    <oc r="N40">
      <f>N44</f>
    </oc>
    <nc r="N40"/>
  </rcc>
  <rcc rId="12548" sId="6">
    <oc r="O40">
      <f>O44</f>
    </oc>
    <nc r="O40"/>
  </rcc>
  <rcc rId="12549" sId="6">
    <oc r="P40">
      <f>P44</f>
    </oc>
    <nc r="P40"/>
  </rcc>
  <rcc rId="12550" sId="6">
    <oc r="Q40">
      <f>Q44</f>
    </oc>
    <nc r="Q40"/>
  </rcc>
  <rcc rId="12551" sId="6">
    <oc r="R40">
      <f>R44</f>
    </oc>
    <nc r="R40"/>
  </rcc>
  <rcc rId="12552" sId="6">
    <oc r="S40">
      <f>S44</f>
    </oc>
    <nc r="S40"/>
  </rcc>
  <rcc rId="12553" sId="6">
    <oc r="T40">
      <f>T44</f>
    </oc>
    <nc r="T40"/>
  </rcc>
  <rcc rId="12554" sId="6">
    <oc r="U40">
      <f>U44</f>
    </oc>
    <nc r="U40"/>
  </rcc>
  <rcc rId="12555" sId="6">
    <oc r="V40">
      <f>V44</f>
    </oc>
    <nc r="V40"/>
  </rcc>
  <rcc rId="12556" sId="6">
    <oc r="W40">
      <f>W44</f>
    </oc>
    <nc r="W40"/>
  </rcc>
  <rcc rId="12557" sId="6">
    <oc r="X40">
      <f>X44</f>
    </oc>
    <nc r="X40"/>
  </rcc>
  <rcc rId="12558" sId="6">
    <oc r="Y40">
      <f>Y44</f>
    </oc>
    <nc r="Y40"/>
  </rcc>
  <rcc rId="12559" sId="6">
    <oc r="Z40">
      <f>Z44</f>
    </oc>
    <nc r="Z40"/>
  </rcc>
  <rcc rId="12560" sId="6">
    <oc r="AA40">
      <f>AA44</f>
    </oc>
    <nc r="AA40"/>
  </rcc>
  <rcc rId="12561" sId="6">
    <oc r="AB40">
      <f>AB44</f>
    </oc>
    <nc r="AB40"/>
  </rcc>
  <rcc rId="12562" sId="6">
    <oc r="AC40">
      <f>AC44</f>
    </oc>
    <nc r="AC40"/>
  </rcc>
  <rcc rId="12563" sId="6">
    <oc r="AD40">
      <f>AD44</f>
    </oc>
    <nc r="AD40"/>
  </rcc>
  <rcc rId="12564" sId="6">
    <oc r="AE40">
      <f>AE44</f>
    </oc>
    <nc r="AE40"/>
  </rcc>
  <rcc rId="12565" sId="6">
    <oc r="AF40">
      <f>AF44</f>
    </oc>
    <nc r="AF40"/>
  </rcc>
  <rcc rId="12566" sId="6">
    <oc r="AG40">
      <f>AG44</f>
    </oc>
    <nc r="AG40"/>
  </rcc>
  <rcc rId="12567" sId="6">
    <oc r="C41" t="inlineStr">
      <is>
        <t>бюджет города Когалыма</t>
      </is>
    </oc>
    <nc r="C41"/>
  </rcc>
  <rcc rId="12568" sId="6">
    <oc r="D41">
      <f>D49+D45</f>
    </oc>
    <nc r="D41"/>
  </rcc>
  <rcc rId="12569" sId="6">
    <oc r="E41">
      <f>E49+E45</f>
    </oc>
    <nc r="E41"/>
  </rcc>
  <rcc rId="12570" sId="6">
    <oc r="F41">
      <f>F49+F45</f>
    </oc>
    <nc r="F41"/>
  </rcc>
  <rcc rId="12571" sId="6">
    <oc r="G41">
      <f>SUM(K41,M41,O41,Q41,S41,U41,W41,Y41,AA41,AC41,AE41,AG41)</f>
    </oc>
    <nc r="G41"/>
  </rcc>
  <rcc rId="12572" sId="6">
    <oc r="H41">
      <f>IFERROR(G41/D41*100,0)</f>
    </oc>
    <nc r="H41"/>
  </rcc>
  <rcc rId="12573" sId="6">
    <oc r="I41">
      <f>IFERROR(G41/E41*100,0)</f>
    </oc>
    <nc r="I41"/>
  </rcc>
  <rcc rId="12574" sId="6">
    <oc r="J41">
      <f>J49</f>
    </oc>
    <nc r="J41"/>
  </rcc>
  <rcc rId="12575" sId="6">
    <oc r="K41">
      <f>K49</f>
    </oc>
    <nc r="K41"/>
  </rcc>
  <rcc rId="12576" sId="6">
    <oc r="L41">
      <f>L49</f>
    </oc>
    <nc r="L41"/>
  </rcc>
  <rcc rId="12577" sId="6">
    <oc r="M41">
      <f>M49</f>
    </oc>
    <nc r="M41"/>
  </rcc>
  <rcc rId="12578" sId="6">
    <oc r="N41">
      <f>N49</f>
    </oc>
    <nc r="N41"/>
  </rcc>
  <rcc rId="12579" sId="6">
    <oc r="O41">
      <f>O49</f>
    </oc>
    <nc r="O41"/>
  </rcc>
  <rcc rId="12580" sId="6">
    <oc r="P41">
      <f>P49</f>
    </oc>
    <nc r="P41"/>
  </rcc>
  <rcc rId="12581" sId="6">
    <oc r="Q41">
      <f>Q49</f>
    </oc>
    <nc r="Q41"/>
  </rcc>
  <rcc rId="12582" sId="6">
    <oc r="R41">
      <f>R49</f>
    </oc>
    <nc r="R41"/>
  </rcc>
  <rcc rId="12583" sId="6">
    <oc r="S41">
      <f>S49</f>
    </oc>
    <nc r="S41"/>
  </rcc>
  <rcc rId="12584" sId="6">
    <oc r="T41">
      <f>T49</f>
    </oc>
    <nc r="T41"/>
  </rcc>
  <rcc rId="12585" sId="6">
    <oc r="U41">
      <f>U49</f>
    </oc>
    <nc r="U41"/>
  </rcc>
  <rcc rId="12586" sId="6">
    <oc r="V41">
      <f>V49</f>
    </oc>
    <nc r="V41"/>
  </rcc>
  <rcc rId="12587" sId="6">
    <oc r="W41">
      <f>W49</f>
    </oc>
    <nc r="W41"/>
  </rcc>
  <rcc rId="12588" sId="6">
    <oc r="X41">
      <f>X49</f>
    </oc>
    <nc r="X41"/>
  </rcc>
  <rcc rId="12589" sId="6">
    <oc r="Y41">
      <f>Y49</f>
    </oc>
    <nc r="Y41"/>
  </rcc>
  <rcc rId="12590" sId="6">
    <oc r="Z41">
      <f>Z49</f>
    </oc>
    <nc r="Z41"/>
  </rcc>
  <rcc rId="12591" sId="6">
    <oc r="AA41">
      <f>AA49</f>
    </oc>
    <nc r="AA41"/>
  </rcc>
  <rcc rId="12592" sId="6">
    <oc r="AB41">
      <f>AB49</f>
    </oc>
    <nc r="AB41"/>
  </rcc>
  <rcc rId="12593" sId="6">
    <oc r="AC41">
      <f>AC49</f>
    </oc>
    <nc r="AC41"/>
  </rcc>
  <rcc rId="12594" sId="6">
    <oc r="AD41">
      <f>AD49</f>
    </oc>
    <nc r="AD41"/>
  </rcc>
  <rcc rId="12595" sId="6">
    <oc r="AE41">
      <f>AE49</f>
    </oc>
    <nc r="AE41"/>
  </rcc>
  <rcc rId="12596" sId="6">
    <oc r="AF41">
      <f>AF49</f>
    </oc>
    <nc r="AF41"/>
  </rcc>
  <rcc rId="12597" sId="6">
    <oc r="AG41">
      <f>AG49</f>
    </oc>
    <nc r="AG41"/>
  </rcc>
  <rcc rId="12598" sId="6">
    <oc r="B42" t="inlineStr">
      <is>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is>
    </oc>
    <nc r="B42"/>
  </rcc>
  <rcc rId="12599" sId="6">
    <oc r="C42" t="inlineStr">
      <is>
        <t>Всего</t>
      </is>
    </oc>
    <nc r="C42"/>
  </rcc>
  <rcc rId="12600" sId="6">
    <oc r="D42">
      <f>D44+D45+D43</f>
    </oc>
    <nc r="D42"/>
  </rcc>
  <rcc rId="12601" sId="6">
    <oc r="E42">
      <f>E44+E45+E43</f>
    </oc>
    <nc r="E42"/>
  </rcc>
  <rcc rId="12602" sId="6">
    <oc r="F42">
      <f>F44+F45+F43</f>
    </oc>
    <nc r="F42"/>
  </rcc>
  <rcc rId="12603" sId="6">
    <oc r="G42">
      <f>G44+G45+G43</f>
    </oc>
    <nc r="G42"/>
  </rcc>
  <rcc rId="12604" sId="6">
    <oc r="H42">
      <f>IFERROR(G42/D42*100,0)</f>
    </oc>
    <nc r="H42"/>
  </rcc>
  <rcc rId="12605" sId="6">
    <oc r="I42">
      <f>IFERROR(G42/E42*100,0)</f>
    </oc>
    <nc r="I42"/>
  </rcc>
  <rcc rId="12606" sId="6">
    <oc r="J42">
      <f>J44+J45+J43</f>
    </oc>
    <nc r="J42"/>
  </rcc>
  <rcc rId="12607" sId="6">
    <oc r="K42">
      <f>K44+K45+K43</f>
    </oc>
    <nc r="K42"/>
  </rcc>
  <rcc rId="12608" sId="6">
    <oc r="L42">
      <f>L44+L45+L43</f>
    </oc>
    <nc r="L42"/>
  </rcc>
  <rcc rId="12609" sId="6">
    <oc r="M42">
      <f>M44+M45+M43</f>
    </oc>
    <nc r="M42"/>
  </rcc>
  <rcc rId="12610" sId="6">
    <oc r="N42">
      <f>N44+N45+N43</f>
    </oc>
    <nc r="N42"/>
  </rcc>
  <rcc rId="12611" sId="6">
    <oc r="O42">
      <f>O44+O45+O43</f>
    </oc>
    <nc r="O42"/>
  </rcc>
  <rcc rId="12612" sId="6">
    <oc r="P42">
      <f>P44+P45+P43</f>
    </oc>
    <nc r="P42"/>
  </rcc>
  <rcc rId="12613" sId="6">
    <oc r="Q42">
      <f>Q44+Q45+Q43</f>
    </oc>
    <nc r="Q42"/>
  </rcc>
  <rcc rId="12614" sId="6">
    <oc r="R42">
      <f>R44+R45+R43</f>
    </oc>
    <nc r="R42"/>
  </rcc>
  <rcc rId="12615" sId="6">
    <oc r="S42">
      <f>S44+S45+S43</f>
    </oc>
    <nc r="S42"/>
  </rcc>
  <rcc rId="12616" sId="6">
    <oc r="T42">
      <f>T44+T45+T43</f>
    </oc>
    <nc r="T42"/>
  </rcc>
  <rcc rId="12617" sId="6">
    <oc r="U42">
      <f>U44+U45+U43</f>
    </oc>
    <nc r="U42"/>
  </rcc>
  <rcc rId="12618" sId="6">
    <oc r="V42">
      <f>V44+V45+V43</f>
    </oc>
    <nc r="V42"/>
  </rcc>
  <rcc rId="12619" sId="6">
    <oc r="W42">
      <f>W44+W45+W43</f>
    </oc>
    <nc r="W42"/>
  </rcc>
  <rcc rId="12620" sId="6">
    <oc r="X42">
      <f>X44+X45+X43</f>
    </oc>
    <nc r="X42"/>
  </rcc>
  <rcc rId="12621" sId="6">
    <oc r="Y42">
      <f>Y44+Y45+Y43</f>
    </oc>
    <nc r="Y42"/>
  </rcc>
  <rcc rId="12622" sId="6">
    <oc r="Z42">
      <f>Z44+Z45+Z43</f>
    </oc>
    <nc r="Z42"/>
  </rcc>
  <rcc rId="12623" sId="6">
    <oc r="AA42">
      <f>AA44+AA45+AA43</f>
    </oc>
    <nc r="AA42"/>
  </rcc>
  <rcc rId="12624" sId="6">
    <oc r="AB42">
      <f>AB44+AB45+AB43</f>
    </oc>
    <nc r="AB42"/>
  </rcc>
  <rcc rId="12625" sId="6">
    <oc r="AC42">
      <f>AC44+AC45+AC43</f>
    </oc>
    <nc r="AC42"/>
  </rcc>
  <rcc rId="12626" sId="6">
    <oc r="AD42">
      <f>AD44+AD45+AD43</f>
    </oc>
    <nc r="AD42"/>
  </rcc>
  <rcc rId="12627" sId="6">
    <oc r="AE42">
      <f>AE44+AE45+AE43</f>
    </oc>
    <nc r="AE42"/>
  </rcc>
  <rcc rId="12628" sId="6">
    <oc r="AF42">
      <f>AF44+AF45+AF43</f>
    </oc>
    <nc r="AF42"/>
  </rcc>
  <rcc rId="12629" sId="6">
    <oc r="AG42">
      <f>AG44+AG45+AG43</f>
    </oc>
    <nc r="AG42"/>
  </rcc>
  <rcc rId="12630" sId="6">
    <oc r="C43" t="inlineStr">
      <is>
        <t>федеральный бюджет</t>
      </is>
    </oc>
    <nc r="C43"/>
  </rcc>
  <rcc rId="12631" sId="6">
    <oc r="D43">
      <f>SUM(J43,L43,N43,P43,R43,T43,V43,X43,Z43,AB43,AD43,AF43)</f>
    </oc>
    <nc r="D43"/>
  </rcc>
  <rcc rId="12632" sId="6">
    <oc r="E43">
      <f>J43</f>
    </oc>
    <nc r="E43"/>
  </rcc>
  <rcc rId="12633" sId="6">
    <oc r="F43">
      <f>G43</f>
    </oc>
    <nc r="F43"/>
  </rcc>
  <rcc rId="12634" sId="6">
    <oc r="G43">
      <f>SUM(K43,M43,O43,Q43,S43,U43,W43,Y43,AA43,AC43,AE43,AG43)</f>
    </oc>
    <nc r="G43"/>
  </rcc>
  <rcc rId="12635" sId="6">
    <oc r="H43">
      <f>IFERROR(G43/D43*100,0)</f>
    </oc>
    <nc r="H43"/>
  </rcc>
  <rcc rId="12636" sId="6">
    <oc r="I43">
      <f>IFERROR(G43/E43*100,0)</f>
    </oc>
    <nc r="I43"/>
  </rcc>
  <rcc rId="12637" sId="6" numFmtId="4">
    <oc r="J43">
      <v>0</v>
    </oc>
    <nc r="J43"/>
  </rcc>
  <rcc rId="12638" sId="6" numFmtId="4">
    <oc r="K43">
      <v>0</v>
    </oc>
    <nc r="K43"/>
  </rcc>
  <rcc rId="12639" sId="6" numFmtId="4">
    <oc r="L43">
      <v>0</v>
    </oc>
    <nc r="L43"/>
  </rcc>
  <rcc rId="12640" sId="6" numFmtId="4">
    <oc r="M43">
      <v>0</v>
    </oc>
    <nc r="M43"/>
  </rcc>
  <rcc rId="12641" sId="6" numFmtId="4">
    <oc r="N43">
      <v>0</v>
    </oc>
    <nc r="N43"/>
  </rcc>
  <rcc rId="12642" sId="6" numFmtId="4">
    <oc r="O43">
      <v>0</v>
    </oc>
    <nc r="O43"/>
  </rcc>
  <rcc rId="12643" sId="6" numFmtId="4">
    <oc r="P43">
      <v>0</v>
    </oc>
    <nc r="P43"/>
  </rcc>
  <rcc rId="12644" sId="6" numFmtId="4">
    <oc r="Q43">
      <v>0</v>
    </oc>
    <nc r="Q43"/>
  </rcc>
  <rcc rId="12645" sId="6" numFmtId="4">
    <oc r="R43">
      <v>0</v>
    </oc>
    <nc r="R43"/>
  </rcc>
  <rcc rId="12646" sId="6" numFmtId="4">
    <oc r="S43">
      <v>0</v>
    </oc>
    <nc r="S43"/>
  </rcc>
  <rcc rId="12647" sId="6" numFmtId="4">
    <oc r="T43">
      <v>0</v>
    </oc>
    <nc r="T43"/>
  </rcc>
  <rcc rId="12648" sId="6" numFmtId="4">
    <oc r="U43">
      <v>0</v>
    </oc>
    <nc r="U43"/>
  </rcc>
  <rcc rId="12649" sId="6" numFmtId="4">
    <oc r="V43">
      <v>0</v>
    </oc>
    <nc r="V43"/>
  </rcc>
  <rcc rId="12650" sId="6" numFmtId="4">
    <oc r="W43">
      <v>0</v>
    </oc>
    <nc r="W43"/>
  </rcc>
  <rcc rId="12651" sId="6" numFmtId="4">
    <oc r="X43">
      <v>0</v>
    </oc>
    <nc r="X43"/>
  </rcc>
  <rcc rId="12652" sId="6" numFmtId="4">
    <oc r="Y43">
      <v>0</v>
    </oc>
    <nc r="Y43"/>
  </rcc>
  <rcc rId="12653" sId="6" numFmtId="4">
    <oc r="Z43">
      <v>0</v>
    </oc>
    <nc r="Z43"/>
  </rcc>
  <rcc rId="12654" sId="6" numFmtId="4">
    <oc r="AA43">
      <v>0</v>
    </oc>
    <nc r="AA43"/>
  </rcc>
  <rcc rId="12655" sId="6" numFmtId="4">
    <oc r="AB43">
      <v>0</v>
    </oc>
    <nc r="AB43"/>
  </rcc>
  <rcc rId="12656" sId="6" numFmtId="4">
    <oc r="AC43">
      <v>0</v>
    </oc>
    <nc r="AC43"/>
  </rcc>
  <rcc rId="12657" sId="6" numFmtId="4">
    <oc r="AD43">
      <v>0</v>
    </oc>
    <nc r="AD43"/>
  </rcc>
  <rcc rId="12658" sId="6" numFmtId="4">
    <oc r="AE43">
      <v>0</v>
    </oc>
    <nc r="AE43"/>
  </rcc>
  <rcc rId="12659" sId="6" numFmtId="4">
    <oc r="AF43">
      <v>0</v>
    </oc>
    <nc r="AF43"/>
  </rcc>
  <rcc rId="12660" sId="6" numFmtId="4">
    <oc r="AG43">
      <v>0</v>
    </oc>
    <nc r="AG43"/>
  </rcc>
  <rcc rId="12661" sId="6">
    <oc r="C44" t="inlineStr">
      <is>
        <t>бюджет автономного округа</t>
      </is>
    </oc>
    <nc r="C44"/>
  </rcc>
  <rcc rId="12662" sId="6">
    <oc r="D44">
      <f>SUM(J44,L44,N44,P44,R44,T44,V44,X44,Z44,AB44,AD44,AF44)</f>
    </oc>
    <nc r="D44"/>
  </rcc>
  <rcc rId="12663" sId="6">
    <oc r="E44">
      <f>J44+L44+N44</f>
    </oc>
    <nc r="E44"/>
  </rcc>
  <rcc rId="12664" sId="6">
    <oc r="F44">
      <f>867.26243</f>
    </oc>
    <nc r="F44"/>
  </rcc>
  <rcc rId="12665" sId="6">
    <oc r="G44">
      <f>SUM(K44,M44,O44,Q44,S44,U44,W44,Y44,AA44,AC44,AE44,AG44)</f>
    </oc>
    <nc r="G44"/>
  </rcc>
  <rcc rId="12666" sId="6">
    <oc r="H44">
      <f>IFERROR(G44/D44*100,0)</f>
    </oc>
    <nc r="H44"/>
  </rcc>
  <rcc rId="12667" sId="6">
    <oc r="I44">
      <f>IFERROR(G44/E44*100,0)</f>
    </oc>
    <nc r="I44"/>
  </rcc>
  <rcc rId="12668" sId="6" numFmtId="4">
    <oc r="J44">
      <v>433.23651000000001</v>
    </oc>
    <nc r="J44"/>
  </rcc>
  <rcc rId="12669" sId="6" numFmtId="4">
    <oc r="K44">
      <v>260.55279000000002</v>
    </oc>
    <nc r="K44"/>
  </rcc>
  <rcc rId="12670" sId="6" numFmtId="4">
    <oc r="L44">
      <v>308.48899999999998</v>
    </oc>
    <nc r="L44"/>
  </rcc>
  <rcc rId="12671" sId="6" numFmtId="4">
    <oc r="M44">
      <v>389.49</v>
    </oc>
    <nc r="M44"/>
  </rcc>
  <rcc rId="12672" sId="6" numFmtId="4">
    <oc r="N44">
      <v>255.209</v>
    </oc>
    <nc r="N44"/>
  </rcc>
  <rcc rId="12673" sId="6" numFmtId="4">
    <oc r="O44">
      <v>217.22</v>
    </oc>
    <nc r="O44"/>
  </rcc>
  <rcc rId="12674" sId="6" numFmtId="4">
    <oc r="P44">
      <v>424.51098000000002</v>
    </oc>
    <nc r="P44"/>
  </rcc>
  <rcc rId="12675" sId="6" numFmtId="4">
    <oc r="Q44">
      <v>0</v>
    </oc>
    <nc r="Q44"/>
  </rcc>
  <rcc rId="12676" sId="6" numFmtId="4">
    <oc r="R44">
      <v>302.16199999999998</v>
    </oc>
    <nc r="R44"/>
  </rcc>
  <rcc rId="12677" sId="6" numFmtId="4">
    <oc r="S44">
      <v>0</v>
    </oc>
    <nc r="S44"/>
  </rcc>
  <rcc rId="12678" sId="6" numFmtId="4">
    <oc r="T44">
      <v>322.65899999999999</v>
    </oc>
    <nc r="T44"/>
  </rcc>
  <rcc rId="12679" sId="6" numFmtId="4">
    <oc r="U44">
      <v>0</v>
    </oc>
    <nc r="U44"/>
  </rcc>
  <rcc rId="12680" sId="6" numFmtId="4">
    <oc r="V44">
      <v>477.26431000000002</v>
    </oc>
    <nc r="V44"/>
  </rcc>
  <rcc rId="12681" sId="6" numFmtId="4">
    <oc r="W44">
      <v>0</v>
    </oc>
    <nc r="W44"/>
  </rcc>
  <rcc rId="12682" sId="6" numFmtId="4">
    <oc r="X44">
      <v>316.54500000000002</v>
    </oc>
    <nc r="X44"/>
  </rcc>
  <rcc rId="12683" sId="6" numFmtId="4">
    <oc r="Y44">
      <v>0</v>
    </oc>
    <nc r="Y44"/>
  </rcc>
  <rcc rId="12684" sId="6" numFmtId="4">
    <oc r="Z44">
      <v>248.209</v>
    </oc>
    <nc r="Z44"/>
  </rcc>
  <rcc rId="12685" sId="6" numFmtId="4">
    <oc r="AA44">
      <v>0</v>
    </oc>
    <nc r="AA44"/>
  </rcc>
  <rcc rId="12686" sId="6" numFmtId="4">
    <oc r="AB44">
      <v>276.16000000000003</v>
    </oc>
    <nc r="AB44"/>
  </rcc>
  <rcc rId="12687" sId="6" numFmtId="4">
    <oc r="AC44">
      <v>0</v>
    </oc>
    <nc r="AC44"/>
  </rcc>
  <rcc rId="12688" sId="6" numFmtId="4">
    <oc r="AD44">
      <v>248.15299999999999</v>
    </oc>
    <nc r="AD44"/>
  </rcc>
  <rcc rId="12689" sId="6" numFmtId="4">
    <oc r="AE44">
      <v>0</v>
    </oc>
    <nc r="AE44"/>
  </rcc>
  <rcc rId="12690" sId="6" numFmtId="4">
    <oc r="AF44">
      <v>488.00189999999998</v>
    </oc>
    <nc r="AF44"/>
  </rcc>
  <rcc rId="12691" sId="6" numFmtId="4">
    <oc r="AG44">
      <v>0</v>
    </oc>
    <nc r="AG44"/>
  </rcc>
  <rcc rId="12692" sId="6">
    <oc r="AH44" t="inlineStr">
      <is>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is>
    </oc>
    <nc r="AH44"/>
  </rcc>
  <rcc rId="12693" sId="6">
    <oc r="C45" t="inlineStr">
      <is>
        <t>бюджет города Когалыма</t>
      </is>
    </oc>
    <nc r="C45"/>
  </rcc>
  <rcc rId="12694" sId="6">
    <oc r="D45">
      <f>SUM(J45,L45,N45,P45,R45,T45,V45,X45,Z45,AB45,AD45,AF45)</f>
    </oc>
    <nc r="D45"/>
  </rcc>
  <rcc rId="12695" sId="6">
    <oc r="E45">
      <f>J45+L45+N45</f>
    </oc>
    <nc r="E45"/>
  </rcc>
  <rcc rId="12696" sId="6">
    <oc r="F45">
      <f>G45</f>
    </oc>
    <nc r="F45"/>
  </rcc>
  <rcc rId="12697" sId="6">
    <oc r="G45">
      <f>SUM(K45,M45,O45,Q45,S45,U45,W45,Y45,AA45,AC45,AE45,AG45)</f>
    </oc>
    <nc r="G45"/>
  </rcc>
  <rcc rId="12698" sId="6">
    <oc r="H45">
      <f>IFERROR(G45/D45*100,0)</f>
    </oc>
    <nc r="H45"/>
  </rcc>
  <rcc rId="12699" sId="6">
    <oc r="I45">
      <f>IFERROR(G45/E45*100,0)</f>
    </oc>
    <nc r="I45"/>
  </rcc>
  <rcc rId="12700" sId="6" numFmtId="4">
    <oc r="J45">
      <v>0</v>
    </oc>
    <nc r="J45"/>
  </rcc>
  <rcc rId="12701" sId="6" numFmtId="4">
    <oc r="K45">
      <v>0</v>
    </oc>
    <nc r="K45"/>
  </rcc>
  <rcc rId="12702" sId="6" numFmtId="4">
    <oc r="L45">
      <v>0</v>
    </oc>
    <nc r="L45"/>
  </rcc>
  <rcc rId="12703" sId="6" numFmtId="4">
    <oc r="M45">
      <v>0</v>
    </oc>
    <nc r="M45"/>
  </rcc>
  <rcc rId="12704" sId="6" numFmtId="4">
    <oc r="N45">
      <v>0</v>
    </oc>
    <nc r="N45"/>
  </rcc>
  <rcc rId="12705" sId="6" numFmtId="4">
    <oc r="O45">
      <v>0</v>
    </oc>
    <nc r="O45"/>
  </rcc>
  <rcc rId="12706" sId="6" numFmtId="4">
    <oc r="P45">
      <v>0</v>
    </oc>
    <nc r="P45"/>
  </rcc>
  <rcc rId="12707" sId="6" numFmtId="4">
    <oc r="Q45">
      <v>0</v>
    </oc>
    <nc r="Q45"/>
  </rcc>
  <rcc rId="12708" sId="6" numFmtId="4">
    <oc r="R45">
      <v>0</v>
    </oc>
    <nc r="R45"/>
  </rcc>
  <rcc rId="12709" sId="6" numFmtId="4">
    <oc r="S45">
      <v>0</v>
    </oc>
    <nc r="S45"/>
  </rcc>
  <rcc rId="12710" sId="6" numFmtId="4">
    <oc r="T45">
      <v>0</v>
    </oc>
    <nc r="T45"/>
  </rcc>
  <rcc rId="12711" sId="6" numFmtId="4">
    <oc r="U45">
      <v>0</v>
    </oc>
    <nc r="U45"/>
  </rcc>
  <rcc rId="12712" sId="6" numFmtId="4">
    <oc r="V45">
      <v>0</v>
    </oc>
    <nc r="V45"/>
  </rcc>
  <rcc rId="12713" sId="6" numFmtId="4">
    <oc r="W45">
      <v>0</v>
    </oc>
    <nc r="W45"/>
  </rcc>
  <rcc rId="12714" sId="6" numFmtId="4">
    <oc r="X45">
      <v>0</v>
    </oc>
    <nc r="X45"/>
  </rcc>
  <rcc rId="12715" sId="6" numFmtId="4">
    <oc r="Y45">
      <v>0</v>
    </oc>
    <nc r="Y45"/>
  </rcc>
  <rcc rId="12716" sId="6" numFmtId="4">
    <oc r="Z45">
      <v>0</v>
    </oc>
    <nc r="Z45"/>
  </rcc>
  <rcc rId="12717" sId="6" numFmtId="4">
    <oc r="AA45">
      <v>0</v>
    </oc>
    <nc r="AA45"/>
  </rcc>
  <rcc rId="12718" sId="6" numFmtId="4">
    <oc r="AB45">
      <v>0</v>
    </oc>
    <nc r="AB45"/>
  </rcc>
  <rcc rId="12719" sId="6" numFmtId="4">
    <oc r="AC45">
      <v>0</v>
    </oc>
    <nc r="AC45"/>
  </rcc>
  <rcc rId="12720" sId="6" numFmtId="4">
    <oc r="AD45">
      <v>0</v>
    </oc>
    <nc r="AD45"/>
  </rcc>
  <rcc rId="12721" sId="6" numFmtId="4">
    <oc r="AE45">
      <v>0</v>
    </oc>
    <nc r="AE45"/>
  </rcc>
  <rcc rId="12722" sId="6" numFmtId="4">
    <oc r="AF45">
      <v>0</v>
    </oc>
    <nc r="AF45"/>
  </rcc>
  <rcc rId="12723" sId="6" numFmtId="4">
    <oc r="AG45">
      <v>0</v>
    </oc>
    <nc r="AG45"/>
  </rcc>
  <rcc rId="12724" sId="6">
    <oc r="B46" t="inlineStr">
      <is>
        <t>Организованы смотры – конкурсы по охране труда</t>
      </is>
    </oc>
    <nc r="B46"/>
  </rcc>
  <rcc rId="12725" sId="6">
    <oc r="C46" t="inlineStr">
      <is>
        <t>Всего</t>
      </is>
    </oc>
    <nc r="C46"/>
  </rcc>
  <rcc rId="12726" sId="6">
    <oc r="D46">
      <f>D48+D49+D47</f>
    </oc>
    <nc r="D46"/>
  </rcc>
  <rcc rId="12727" sId="6">
    <oc r="E46">
      <f>E48+E49+E47</f>
    </oc>
    <nc r="E46"/>
  </rcc>
  <rcc rId="12728" sId="6">
    <oc r="F46">
      <f>F48+F49+F47</f>
    </oc>
    <nc r="F46"/>
  </rcc>
  <rcc rId="12729" sId="6">
    <oc r="G46">
      <f>G48+G49+G47</f>
    </oc>
    <nc r="G46"/>
  </rcc>
  <rcc rId="12730" sId="6">
    <oc r="H46">
      <f>IFERROR(G46/D46*100,0)</f>
    </oc>
    <nc r="H46"/>
  </rcc>
  <rcc rId="12731" sId="6">
    <oc r="I46">
      <f>IFERROR(G46/E46*100,0)</f>
    </oc>
    <nc r="I46"/>
  </rcc>
  <rcc rId="12732" sId="6">
    <oc r="J46">
      <f>J48+J49+J47</f>
    </oc>
    <nc r="J46"/>
  </rcc>
  <rcc rId="12733" sId="6">
    <oc r="K46">
      <f>K48+K49+K47</f>
    </oc>
    <nc r="K46"/>
  </rcc>
  <rcc rId="12734" sId="6">
    <oc r="L46">
      <f>L48+L49+L47</f>
    </oc>
    <nc r="L46"/>
  </rcc>
  <rcc rId="12735" sId="6">
    <oc r="M46">
      <f>M48+M49+M47</f>
    </oc>
    <nc r="M46"/>
  </rcc>
  <rcc rId="12736" sId="6">
    <oc r="N46">
      <f>N48+N49+N47</f>
    </oc>
    <nc r="N46"/>
  </rcc>
  <rcc rId="12737" sId="6">
    <oc r="O46">
      <f>O48+O49+O47</f>
    </oc>
    <nc r="O46"/>
  </rcc>
  <rcc rId="12738" sId="6">
    <oc r="P46">
      <f>P48+P49+P47</f>
    </oc>
    <nc r="P46"/>
  </rcc>
  <rcc rId="12739" sId="6">
    <oc r="Q46">
      <f>Q48+Q49+Q47</f>
    </oc>
    <nc r="Q46"/>
  </rcc>
  <rcc rId="12740" sId="6">
    <oc r="R46">
      <f>R48+R49+R47</f>
    </oc>
    <nc r="R46"/>
  </rcc>
  <rcc rId="12741" sId="6">
    <oc r="S46">
      <f>S48+S49+S47</f>
    </oc>
    <nc r="S46"/>
  </rcc>
  <rcc rId="12742" sId="6">
    <oc r="T46">
      <f>T48+T49+T47</f>
    </oc>
    <nc r="T46"/>
  </rcc>
  <rcc rId="12743" sId="6">
    <oc r="U46">
      <f>U48+U49+U47</f>
    </oc>
    <nc r="U46"/>
  </rcc>
  <rcc rId="12744" sId="6">
    <oc r="V46">
      <f>V48+V49+V47</f>
    </oc>
    <nc r="V46"/>
  </rcc>
  <rcc rId="12745" sId="6">
    <oc r="W46">
      <f>W48+W49+W47</f>
    </oc>
    <nc r="W46"/>
  </rcc>
  <rcc rId="12746" sId="6">
    <oc r="X46">
      <f>X48+X49+X47</f>
    </oc>
    <nc r="X46"/>
  </rcc>
  <rcc rId="12747" sId="6">
    <oc r="Y46">
      <f>Y48+Y49+Y47</f>
    </oc>
    <nc r="Y46"/>
  </rcc>
  <rcc rId="12748" sId="6">
    <oc r="Z46">
      <f>Z48+Z49+Z47</f>
    </oc>
    <nc r="Z46"/>
  </rcc>
  <rcc rId="12749" sId="6">
    <oc r="AA46">
      <f>AA48+AA49+AA47</f>
    </oc>
    <nc r="AA46"/>
  </rcc>
  <rcc rId="12750" sId="6">
    <oc r="AB46">
      <f>AB48+AB49+AB47</f>
    </oc>
    <nc r="AB46"/>
  </rcc>
  <rcc rId="12751" sId="6">
    <oc r="AC46">
      <f>AC48+AC49+AC47</f>
    </oc>
    <nc r="AC46"/>
  </rcc>
  <rcc rId="12752" sId="6">
    <oc r="AD46">
      <f>AD48+AD49+AD47</f>
    </oc>
    <nc r="AD46"/>
  </rcc>
  <rcc rId="12753" sId="6">
    <oc r="AE46">
      <f>AE48+AE49+AE47</f>
    </oc>
    <nc r="AE46"/>
  </rcc>
  <rcc rId="12754" sId="6">
    <oc r="AF46">
      <f>AF48+AF49+AF47</f>
    </oc>
    <nc r="AF46"/>
  </rcc>
  <rcc rId="12755" sId="6">
    <oc r="AG46">
      <f>AG48+AG49+AG47</f>
    </oc>
    <nc r="AG46"/>
  </rcc>
  <rcc rId="12756" sId="6">
    <oc r="C47" t="inlineStr">
      <is>
        <t>федеральный бюджет</t>
      </is>
    </oc>
    <nc r="C47"/>
  </rcc>
  <rcc rId="12757" sId="6">
    <oc r="D47">
      <f>SUM(J47,L47,N47,P47,R47,T47,V47,X47,Z47,AB47,AD47,AF47)</f>
    </oc>
    <nc r="D47"/>
  </rcc>
  <rcc rId="12758" sId="6">
    <oc r="E47">
      <f>J47</f>
    </oc>
    <nc r="E47"/>
  </rcc>
  <rcc rId="12759" sId="6">
    <oc r="F47">
      <f>G47</f>
    </oc>
    <nc r="F47"/>
  </rcc>
  <rcc rId="12760" sId="6">
    <oc r="G47">
      <f>SUM(K47,M47,O47,Q47,S47,U47,W47,Y47,AA47,AC47,AE47,AG47)</f>
    </oc>
    <nc r="G47"/>
  </rcc>
  <rcc rId="12761" sId="6">
    <oc r="H47">
      <f>IFERROR(G47/D47*100,0)</f>
    </oc>
    <nc r="H47"/>
  </rcc>
  <rcc rId="12762" sId="6">
    <oc r="I47">
      <f>IFERROR(G47/E47*100,0)</f>
    </oc>
    <nc r="I47"/>
  </rcc>
  <rcc rId="12763" sId="6" numFmtId="4">
    <oc r="J47">
      <v>0</v>
    </oc>
    <nc r="J47"/>
  </rcc>
  <rcc rId="12764" sId="6" numFmtId="4">
    <oc r="K47">
      <v>0</v>
    </oc>
    <nc r="K47"/>
  </rcc>
  <rcc rId="12765" sId="6" numFmtId="4">
    <oc r="L47">
      <v>0</v>
    </oc>
    <nc r="L47"/>
  </rcc>
  <rcc rId="12766" sId="6" numFmtId="4">
    <oc r="M47">
      <v>0</v>
    </oc>
    <nc r="M47"/>
  </rcc>
  <rcc rId="12767" sId="6" numFmtId="4">
    <oc r="N47">
      <v>0</v>
    </oc>
    <nc r="N47"/>
  </rcc>
  <rcc rId="12768" sId="6" numFmtId="4">
    <oc r="O47">
      <v>0</v>
    </oc>
    <nc r="O47"/>
  </rcc>
  <rcc rId="12769" sId="6" numFmtId="4">
    <oc r="P47">
      <v>0</v>
    </oc>
    <nc r="P47"/>
  </rcc>
  <rcc rId="12770" sId="6" numFmtId="4">
    <oc r="Q47">
      <v>0</v>
    </oc>
    <nc r="Q47"/>
  </rcc>
  <rcc rId="12771" sId="6" numFmtId="4">
    <oc r="R47">
      <v>0</v>
    </oc>
    <nc r="R47"/>
  </rcc>
  <rcc rId="12772" sId="6" numFmtId="4">
    <oc r="S47">
      <v>0</v>
    </oc>
    <nc r="S47"/>
  </rcc>
  <rcc rId="12773" sId="6" numFmtId="4">
    <oc r="T47">
      <v>0</v>
    </oc>
    <nc r="T47"/>
  </rcc>
  <rcc rId="12774" sId="6" numFmtId="4">
    <oc r="U47">
      <v>0</v>
    </oc>
    <nc r="U47"/>
  </rcc>
  <rcc rId="12775" sId="6" numFmtId="4">
    <oc r="V47">
      <v>0</v>
    </oc>
    <nc r="V47"/>
  </rcc>
  <rcc rId="12776" sId="6" numFmtId="4">
    <oc r="W47">
      <v>0</v>
    </oc>
    <nc r="W47"/>
  </rcc>
  <rcc rId="12777" sId="6" numFmtId="4">
    <oc r="X47">
      <v>0</v>
    </oc>
    <nc r="X47"/>
  </rcc>
  <rcc rId="12778" sId="6" numFmtId="4">
    <oc r="Y47">
      <v>0</v>
    </oc>
    <nc r="Y47"/>
  </rcc>
  <rcc rId="12779" sId="6" numFmtId="4">
    <oc r="Z47">
      <v>0</v>
    </oc>
    <nc r="Z47"/>
  </rcc>
  <rcc rId="12780" sId="6" numFmtId="4">
    <oc r="AA47">
      <v>0</v>
    </oc>
    <nc r="AA47"/>
  </rcc>
  <rcc rId="12781" sId="6" numFmtId="4">
    <oc r="AB47">
      <v>0</v>
    </oc>
    <nc r="AB47"/>
  </rcc>
  <rcc rId="12782" sId="6" numFmtId="4">
    <oc r="AC47">
      <v>0</v>
    </oc>
    <nc r="AC47"/>
  </rcc>
  <rcc rId="12783" sId="6" numFmtId="4">
    <oc r="AD47">
      <v>0</v>
    </oc>
    <nc r="AD47"/>
  </rcc>
  <rcc rId="12784" sId="6" numFmtId="4">
    <oc r="AE47">
      <v>0</v>
    </oc>
    <nc r="AE47"/>
  </rcc>
  <rcc rId="12785" sId="6" numFmtId="4">
    <oc r="AF47">
      <v>0</v>
    </oc>
    <nc r="AF47"/>
  </rcc>
  <rcc rId="12786" sId="6" numFmtId="4">
    <oc r="AG47">
      <v>0</v>
    </oc>
    <nc r="AG47"/>
  </rcc>
  <rcc rId="12787" sId="6">
    <oc r="C48" t="inlineStr">
      <is>
        <t>бюджет автономного округа</t>
      </is>
    </oc>
    <nc r="C48"/>
  </rcc>
  <rcc rId="12788" sId="6">
    <oc r="D48">
      <f>SUM(J48,L48,N48,P48,R48,T48,V48,X48,Z48,AB48,AD48,AF48)</f>
    </oc>
    <nc r="D48"/>
  </rcc>
  <rcc rId="12789" sId="6">
    <oc r="E48">
      <f>J48</f>
    </oc>
    <nc r="E48"/>
  </rcc>
  <rcc rId="12790" sId="6">
    <oc r="F48">
      <f>G48</f>
    </oc>
    <nc r="F48"/>
  </rcc>
  <rcc rId="12791" sId="6">
    <oc r="G48">
      <f>SUM(K48,M48,O48,Q48,S48,U48,W48,Y48,AA48,AC48,AE48,AG48)</f>
    </oc>
    <nc r="G48"/>
  </rcc>
  <rcc rId="12792" sId="6">
    <oc r="H48">
      <f>IFERROR(G48/D48*100,0)</f>
    </oc>
    <nc r="H48"/>
  </rcc>
  <rcc rId="12793" sId="6">
    <oc r="I48">
      <f>IFERROR(G48/E48*100,0)</f>
    </oc>
    <nc r="I48"/>
  </rcc>
  <rcc rId="12794" sId="6" numFmtId="4">
    <oc r="J48">
      <v>0</v>
    </oc>
    <nc r="J48"/>
  </rcc>
  <rcc rId="12795" sId="6" numFmtId="4">
    <oc r="K48">
      <v>0</v>
    </oc>
    <nc r="K48"/>
  </rcc>
  <rcc rId="12796" sId="6" numFmtId="4">
    <oc r="L48">
      <v>0</v>
    </oc>
    <nc r="L48"/>
  </rcc>
  <rcc rId="12797" sId="6" numFmtId="4">
    <oc r="M48">
      <v>0</v>
    </oc>
    <nc r="M48"/>
  </rcc>
  <rcc rId="12798" sId="6" numFmtId="4">
    <oc r="N48">
      <v>0</v>
    </oc>
    <nc r="N48"/>
  </rcc>
  <rcc rId="12799" sId="6" numFmtId="4">
    <oc r="O48">
      <v>0</v>
    </oc>
    <nc r="O48"/>
  </rcc>
  <rcc rId="12800" sId="6" numFmtId="4">
    <oc r="P48">
      <v>0</v>
    </oc>
    <nc r="P48"/>
  </rcc>
  <rcc rId="12801" sId="6" numFmtId="4">
    <oc r="Q48">
      <v>0</v>
    </oc>
    <nc r="Q48"/>
  </rcc>
  <rcc rId="12802" sId="6" numFmtId="4">
    <oc r="R48">
      <v>0</v>
    </oc>
    <nc r="R48"/>
  </rcc>
  <rcc rId="12803" sId="6" numFmtId="4">
    <oc r="S48">
      <v>0</v>
    </oc>
    <nc r="S48"/>
  </rcc>
  <rcc rId="12804" sId="6" numFmtId="4">
    <oc r="T48">
      <v>0</v>
    </oc>
    <nc r="T48"/>
  </rcc>
  <rcc rId="12805" sId="6" numFmtId="4">
    <oc r="U48">
      <v>0</v>
    </oc>
    <nc r="U48"/>
  </rcc>
  <rcc rId="12806" sId="6" numFmtId="4">
    <oc r="V48">
      <v>0</v>
    </oc>
    <nc r="V48"/>
  </rcc>
  <rcc rId="12807" sId="6" numFmtId="4">
    <oc r="W48">
      <v>0</v>
    </oc>
    <nc r="W48"/>
  </rcc>
  <rcc rId="12808" sId="6" numFmtId="4">
    <oc r="X48">
      <v>0</v>
    </oc>
    <nc r="X48"/>
  </rcc>
  <rcc rId="12809" sId="6" numFmtId="4">
    <oc r="Y48">
      <v>0</v>
    </oc>
    <nc r="Y48"/>
  </rcc>
  <rcc rId="12810" sId="6" numFmtId="4">
    <oc r="Z48">
      <v>0</v>
    </oc>
    <nc r="Z48"/>
  </rcc>
  <rcc rId="12811" sId="6" numFmtId="4">
    <oc r="AA48">
      <v>0</v>
    </oc>
    <nc r="AA48"/>
  </rcc>
  <rcc rId="12812" sId="6" numFmtId="4">
    <oc r="AB48">
      <v>0</v>
    </oc>
    <nc r="AB48"/>
  </rcc>
  <rcc rId="12813" sId="6" numFmtId="4">
    <oc r="AC48">
      <v>0</v>
    </oc>
    <nc r="AC48"/>
  </rcc>
  <rcc rId="12814" sId="6" numFmtId="4">
    <oc r="AD48">
      <v>0</v>
    </oc>
    <nc r="AD48"/>
  </rcc>
  <rcc rId="12815" sId="6" numFmtId="4">
    <oc r="AE48">
      <v>0</v>
    </oc>
    <nc r="AE48"/>
  </rcc>
  <rcc rId="12816" sId="6" numFmtId="4">
    <oc r="AF48">
      <v>0</v>
    </oc>
    <nc r="AF48"/>
  </rcc>
  <rcc rId="12817" sId="6" numFmtId="4">
    <oc r="AG48">
      <v>0</v>
    </oc>
    <nc r="AG48"/>
  </rcc>
  <rcc rId="12818" sId="6">
    <oc r="C49" t="inlineStr">
      <is>
        <t>бюджет города Когалыма</t>
      </is>
    </oc>
    <nc r="C49"/>
  </rcc>
  <rcc rId="12819" sId="6">
    <oc r="D49">
      <f>SUM(J49,L49,N49,P49,R49,T49,V49,X49,Z49,AB49,AD49,AF49)</f>
    </oc>
    <nc r="D49"/>
  </rcc>
  <rcc rId="12820" sId="6">
    <oc r="E49">
      <f>J49+L49+N49</f>
    </oc>
    <nc r="E49"/>
  </rcc>
  <rcc rId="12821" sId="6">
    <oc r="F49">
      <f>G49</f>
    </oc>
    <nc r="F49"/>
  </rcc>
  <rcc rId="12822" sId="6">
    <oc r="G49">
      <f>SUM(K49,M49,O49,Q49,S49,U49,W49,Y49,AA49,AC49,AE49,AG49)</f>
    </oc>
    <nc r="G49"/>
  </rcc>
  <rcc rId="12823" sId="6">
    <oc r="H49">
      <f>IFERROR(G49/D49*100,0)</f>
    </oc>
    <nc r="H49"/>
  </rcc>
  <rcc rId="12824" sId="6">
    <oc r="I49">
      <f>IFERROR(G49/E49*100,0)</f>
    </oc>
    <nc r="I49"/>
  </rcc>
  <rcc rId="12825" sId="6" numFmtId="4">
    <oc r="J49">
      <v>0</v>
    </oc>
    <nc r="J49"/>
  </rcc>
  <rcc rId="12826" sId="6" numFmtId="4">
    <oc r="K49">
      <v>0</v>
    </oc>
    <nc r="K49"/>
  </rcc>
  <rcc rId="12827" sId="6" numFmtId="4">
    <oc r="L49">
      <v>0</v>
    </oc>
    <nc r="L49"/>
  </rcc>
  <rcc rId="12828" sId="6" numFmtId="4">
    <oc r="M49">
      <v>0</v>
    </oc>
    <nc r="M49"/>
  </rcc>
  <rcc rId="12829" sId="6" numFmtId="4">
    <oc r="N49">
      <v>0</v>
    </oc>
    <nc r="N49"/>
  </rcc>
  <rcc rId="12830" sId="6" numFmtId="4">
    <oc r="O49">
      <v>0</v>
    </oc>
    <nc r="O49"/>
  </rcc>
  <rcc rId="12831" sId="6" numFmtId="4">
    <oc r="P49">
      <v>0</v>
    </oc>
    <nc r="P49"/>
  </rcc>
  <rcc rId="12832" sId="6" numFmtId="4">
    <oc r="Q49">
      <v>0</v>
    </oc>
    <nc r="Q49"/>
  </rcc>
  <rcc rId="12833" sId="6" numFmtId="4">
    <oc r="R49">
      <v>22</v>
    </oc>
    <nc r="R49"/>
  </rcc>
  <rcc rId="12834" sId="6" numFmtId="4">
    <oc r="S49">
      <v>0</v>
    </oc>
    <nc r="S49"/>
  </rcc>
  <rcc rId="12835" sId="6" numFmtId="4">
    <oc r="T49">
      <v>0</v>
    </oc>
    <nc r="T49"/>
  </rcc>
  <rcc rId="12836" sId="6" numFmtId="4">
    <oc r="U49">
      <v>0</v>
    </oc>
    <nc r="U49"/>
  </rcc>
  <rcc rId="12837" sId="6" numFmtId="4">
    <oc r="V49">
      <v>0</v>
    </oc>
    <nc r="V49"/>
  </rcc>
  <rcc rId="12838" sId="6" numFmtId="4">
    <oc r="W49">
      <v>0</v>
    </oc>
    <nc r="W49"/>
  </rcc>
  <rcc rId="12839" sId="6" numFmtId="4">
    <oc r="X49">
      <v>0</v>
    </oc>
    <nc r="X49"/>
  </rcc>
  <rcc rId="12840" sId="6" numFmtId="4">
    <oc r="Y49">
      <v>0</v>
    </oc>
    <nc r="Y49"/>
  </rcc>
  <rcc rId="12841" sId="6" numFmtId="4">
    <oc r="Z49">
      <v>0</v>
    </oc>
    <nc r="Z49"/>
  </rcc>
  <rcc rId="12842" sId="6" numFmtId="4">
    <oc r="AA49">
      <v>0</v>
    </oc>
    <nc r="AA49"/>
  </rcc>
  <rcc rId="12843" sId="6" numFmtId="4">
    <oc r="AB49">
      <v>0</v>
    </oc>
    <nc r="AB49"/>
  </rcc>
  <rcc rId="12844" sId="6" numFmtId="4">
    <oc r="AC49">
      <v>0</v>
    </oc>
    <nc r="AC49"/>
  </rcc>
  <rcc rId="12845" sId="6" numFmtId="4">
    <oc r="AD49">
      <v>0</v>
    </oc>
    <nc r="AD49"/>
  </rcc>
  <rcc rId="12846" sId="6" numFmtId="4">
    <oc r="AE49">
      <v>0</v>
    </oc>
    <nc r="AE49"/>
  </rcc>
  <rcc rId="12847" sId="6" numFmtId="4">
    <oc r="AF49">
      <v>0</v>
    </oc>
    <nc r="AF49"/>
  </rcc>
  <rcc rId="12848" sId="6" numFmtId="4">
    <oc r="AG49">
      <v>0</v>
    </oc>
    <nc r="AG49"/>
  </rcc>
  <rcc rId="12849" sId="7">
    <oc r="C2" t="inlineStr">
      <is>
        <t xml:space="preserve">Отчет о ходе реализации муниципальной программы </t>
      </is>
    </oc>
    <nc r="C2"/>
  </rcc>
  <rcc rId="12850" sId="7">
    <oc r="C3" t="inlineStr">
      <is>
        <t xml:space="preserve"> "Развитие агропромышленного комплекса в городе Когалыме" </t>
      </is>
    </oc>
    <nc r="C3"/>
  </rcc>
  <rcc rId="12851" sId="7">
    <oc r="AG3" t="inlineStr">
      <is>
        <t>тыс. рублей</t>
      </is>
    </oc>
    <nc r="AG3"/>
  </rcc>
  <rcc rId="12852" sId="7">
    <oc r="A4" t="inlineStr">
      <is>
        <t>№п/п</t>
      </is>
    </oc>
    <nc r="A4"/>
  </rcc>
  <rcc rId="12853" sId="7">
    <oc r="B4" t="inlineStr">
      <is>
        <t>Наименование направления (подпрограмм), структурных элементов</t>
      </is>
    </oc>
    <nc r="B4"/>
  </rcc>
  <rcc rId="12854" sId="7">
    <oc r="C4" t="inlineStr">
      <is>
        <t>Источники финансирования</t>
      </is>
    </oc>
    <nc r="C4"/>
  </rcc>
  <rcc rId="12855" sId="7">
    <oc r="D4" t="inlineStr">
      <is>
        <t>План на</t>
      </is>
    </oc>
    <nc r="D4"/>
  </rcc>
  <rcc rId="12856" sId="7">
    <oc r="E4" t="inlineStr">
      <is>
        <t>План на</t>
      </is>
    </oc>
    <nc r="E4"/>
  </rcc>
  <rcc rId="12857" sId="7">
    <oc r="F4" t="inlineStr">
      <is>
        <t xml:space="preserve">Профинансировано на </t>
      </is>
    </oc>
    <nc r="F4"/>
  </rcc>
  <rcc rId="12858" sId="7">
    <oc r="G4" t="inlineStr">
      <is>
        <t xml:space="preserve">Кассовый расход на </t>
      </is>
    </oc>
    <nc r="G4"/>
  </rcc>
  <rcc rId="12859" sId="7">
    <oc r="H4" t="inlineStr">
      <is>
        <t>Исполнение, %</t>
      </is>
    </oc>
    <nc r="H4"/>
  </rcc>
  <rcc rId="12860" sId="7">
    <oc r="J4" t="inlineStr">
      <is>
        <t>январь</t>
      </is>
    </oc>
    <nc r="J4"/>
  </rcc>
  <rcc rId="12861" sId="7">
    <oc r="L4" t="inlineStr">
      <is>
        <t>февраль</t>
      </is>
    </oc>
    <nc r="L4"/>
  </rcc>
  <rcc rId="12862" sId="7">
    <oc r="N4" t="inlineStr">
      <is>
        <t>март</t>
      </is>
    </oc>
    <nc r="N4"/>
  </rcc>
  <rcc rId="12863" sId="7">
    <oc r="P4" t="inlineStr">
      <is>
        <t>апрель</t>
      </is>
    </oc>
    <nc r="P4"/>
  </rcc>
  <rcc rId="12864" sId="7">
    <oc r="R4" t="inlineStr">
      <is>
        <t>май</t>
      </is>
    </oc>
    <nc r="R4"/>
  </rcc>
  <rcc rId="12865" sId="7">
    <oc r="T4" t="inlineStr">
      <is>
        <t>июнь</t>
      </is>
    </oc>
    <nc r="T4"/>
  </rcc>
  <rcc rId="12866" sId="7">
    <oc r="V4" t="inlineStr">
      <is>
        <t>июль</t>
      </is>
    </oc>
    <nc r="V4"/>
  </rcc>
  <rcc rId="12867" sId="7">
    <oc r="X4" t="inlineStr">
      <is>
        <t>август</t>
      </is>
    </oc>
    <nc r="X4"/>
  </rcc>
  <rcc rId="12868" sId="7">
    <oc r="Z4" t="inlineStr">
      <is>
        <t>сентябрь</t>
      </is>
    </oc>
    <nc r="Z4"/>
  </rcc>
  <rcc rId="12869" sId="7">
    <oc r="AB4" t="inlineStr">
      <is>
        <t>октябрь</t>
      </is>
    </oc>
    <nc r="AB4"/>
  </rcc>
  <rcc rId="12870" sId="7">
    <oc r="AD4" t="inlineStr">
      <is>
        <t>ноябрь</t>
      </is>
    </oc>
    <nc r="AD4"/>
  </rcc>
  <rcc rId="12871" sId="7">
    <oc r="AF4" t="inlineStr">
      <is>
        <t>декабрь</t>
      </is>
    </oc>
    <nc r="AF4"/>
  </rcc>
  <rcc rId="12872" sId="7">
    <oc r="AH4" t="inlineStr">
      <is>
        <t>Результаты реализации и причины отклонений факта от плана</t>
      </is>
    </oc>
    <nc r="AH4"/>
  </rcc>
  <rcc rId="12873" sId="7">
    <oc r="D6">
      <v>2025</v>
    </oc>
    <nc r="D6"/>
  </rcc>
  <rcc rId="12874" sId="7" numFmtId="19">
    <oc r="E6">
      <v>45778</v>
    </oc>
    <nc r="E6"/>
  </rcc>
  <rcc rId="12875" sId="7" numFmtId="19">
    <oc r="F6">
      <v>45778</v>
    </oc>
    <nc r="F6"/>
  </rcc>
  <rcc rId="12876" sId="7" numFmtId="19">
    <oc r="G6">
      <v>45778</v>
    </oc>
    <nc r="G6"/>
  </rcc>
  <rcc rId="12877" sId="7">
    <oc r="H6" t="inlineStr">
      <is>
        <t>к плану на год</t>
      </is>
    </oc>
    <nc r="H6"/>
  </rcc>
  <rcc rId="12878" sId="7">
    <oc r="I6" t="inlineStr">
      <is>
        <t>к плану на отчетную дату</t>
      </is>
    </oc>
    <nc r="I6"/>
  </rcc>
  <rcc rId="12879" sId="7">
    <oc r="J6" t="inlineStr">
      <is>
        <t xml:space="preserve">план </t>
      </is>
    </oc>
    <nc r="J6"/>
  </rcc>
  <rcc rId="12880" sId="7">
    <oc r="K6" t="inlineStr">
      <is>
        <t>кассовый расход</t>
      </is>
    </oc>
    <nc r="K6"/>
  </rcc>
  <rcc rId="12881" sId="7">
    <oc r="L6" t="inlineStr">
      <is>
        <t xml:space="preserve">план </t>
      </is>
    </oc>
    <nc r="L6"/>
  </rcc>
  <rcc rId="12882" sId="7">
    <oc r="M6" t="inlineStr">
      <is>
        <t>кассовый расход</t>
      </is>
    </oc>
    <nc r="M6"/>
  </rcc>
  <rcc rId="12883" sId="7">
    <oc r="N6" t="inlineStr">
      <is>
        <t xml:space="preserve">план </t>
      </is>
    </oc>
    <nc r="N6"/>
  </rcc>
  <rcc rId="12884" sId="7">
    <oc r="O6" t="inlineStr">
      <is>
        <t>кассовый расход</t>
      </is>
    </oc>
    <nc r="O6"/>
  </rcc>
  <rcc rId="12885" sId="7">
    <oc r="P6" t="inlineStr">
      <is>
        <t xml:space="preserve">план </t>
      </is>
    </oc>
    <nc r="P6"/>
  </rcc>
  <rcc rId="12886" sId="7">
    <oc r="Q6" t="inlineStr">
      <is>
        <t>кассовый расход</t>
      </is>
    </oc>
    <nc r="Q6"/>
  </rcc>
  <rcc rId="12887" sId="7">
    <oc r="R6" t="inlineStr">
      <is>
        <t xml:space="preserve">план </t>
      </is>
    </oc>
    <nc r="R6"/>
  </rcc>
  <rcc rId="12888" sId="7">
    <oc r="S6" t="inlineStr">
      <is>
        <t>кассовый расход</t>
      </is>
    </oc>
    <nc r="S6"/>
  </rcc>
  <rcc rId="12889" sId="7">
    <oc r="T6" t="inlineStr">
      <is>
        <t xml:space="preserve">план </t>
      </is>
    </oc>
    <nc r="T6"/>
  </rcc>
  <rcc rId="12890" sId="7">
    <oc r="U6" t="inlineStr">
      <is>
        <t>кассовый расход</t>
      </is>
    </oc>
    <nc r="U6"/>
  </rcc>
  <rcc rId="12891" sId="7">
    <oc r="V6" t="inlineStr">
      <is>
        <t xml:space="preserve">план </t>
      </is>
    </oc>
    <nc r="V6"/>
  </rcc>
  <rcc rId="12892" sId="7">
    <oc r="W6" t="inlineStr">
      <is>
        <t>кассовый расход</t>
      </is>
    </oc>
    <nc r="W6"/>
  </rcc>
  <rcc rId="12893" sId="7">
    <oc r="X6" t="inlineStr">
      <is>
        <t xml:space="preserve">план </t>
      </is>
    </oc>
    <nc r="X6"/>
  </rcc>
  <rcc rId="12894" sId="7">
    <oc r="Y6" t="inlineStr">
      <is>
        <t>кассовый расход</t>
      </is>
    </oc>
    <nc r="Y6"/>
  </rcc>
  <rcc rId="12895" sId="7">
    <oc r="Z6" t="inlineStr">
      <is>
        <t xml:space="preserve">план </t>
      </is>
    </oc>
    <nc r="Z6"/>
  </rcc>
  <rcc rId="12896" sId="7">
    <oc r="AA6" t="inlineStr">
      <is>
        <t>кассовый расход</t>
      </is>
    </oc>
    <nc r="AA6"/>
  </rcc>
  <rcc rId="12897" sId="7">
    <oc r="AB6" t="inlineStr">
      <is>
        <t xml:space="preserve">план </t>
      </is>
    </oc>
    <nc r="AB6"/>
  </rcc>
  <rcc rId="12898" sId="7">
    <oc r="AC6" t="inlineStr">
      <is>
        <t>кассовый расход</t>
      </is>
    </oc>
    <nc r="AC6"/>
  </rcc>
  <rcc rId="12899" sId="7">
    <oc r="AD6" t="inlineStr">
      <is>
        <t xml:space="preserve">план </t>
      </is>
    </oc>
    <nc r="AD6"/>
  </rcc>
  <rcc rId="12900" sId="7">
    <oc r="AE6" t="inlineStr">
      <is>
        <t>кассовый расход</t>
      </is>
    </oc>
    <nc r="AE6"/>
  </rcc>
  <rcc rId="12901" sId="7">
    <oc r="AF6" t="inlineStr">
      <is>
        <t xml:space="preserve">план </t>
      </is>
    </oc>
    <nc r="AF6"/>
  </rcc>
  <rcc rId="12902" sId="7">
    <oc r="AG6" t="inlineStr">
      <is>
        <t>кассовый расход</t>
      </is>
    </oc>
    <nc r="AG6"/>
  </rcc>
  <rcc rId="12903" sId="7" numFmtId="4">
    <oc r="A7">
      <v>1</v>
    </oc>
    <nc r="A7"/>
  </rcc>
  <rcc rId="12904" sId="7" numFmtId="4">
    <oc r="B7">
      <v>2</v>
    </oc>
    <nc r="B7"/>
  </rcc>
  <rcc rId="12905" sId="7" numFmtId="4">
    <oc r="C7">
      <v>3</v>
    </oc>
    <nc r="C7"/>
  </rcc>
  <rcc rId="12906" sId="7" numFmtId="4">
    <oc r="D7">
      <v>4</v>
    </oc>
    <nc r="D7"/>
  </rcc>
  <rcc rId="12907" sId="7" numFmtId="4">
    <oc r="E7">
      <v>5</v>
    </oc>
    <nc r="E7"/>
  </rcc>
  <rcc rId="12908" sId="7" numFmtId="4">
    <oc r="F7">
      <v>6</v>
    </oc>
    <nc r="F7"/>
  </rcc>
  <rcc rId="12909" sId="7" numFmtId="4">
    <oc r="G7">
      <v>7</v>
    </oc>
    <nc r="G7"/>
  </rcc>
  <rcc rId="12910" sId="7" numFmtId="4">
    <oc r="H7">
      <v>8</v>
    </oc>
    <nc r="H7"/>
  </rcc>
  <rcc rId="12911" sId="7" numFmtId="4">
    <oc r="I7">
      <v>9</v>
    </oc>
    <nc r="I7"/>
  </rcc>
  <rcc rId="12912" sId="7" numFmtId="4">
    <oc r="J7">
      <v>10</v>
    </oc>
    <nc r="J7"/>
  </rcc>
  <rcc rId="12913" sId="7" numFmtId="4">
    <oc r="K7">
      <v>11</v>
    </oc>
    <nc r="K7"/>
  </rcc>
  <rcc rId="12914" sId="7" numFmtId="4">
    <oc r="L7">
      <v>12</v>
    </oc>
    <nc r="L7"/>
  </rcc>
  <rcc rId="12915" sId="7" numFmtId="4">
    <oc r="M7">
      <v>13</v>
    </oc>
    <nc r="M7"/>
  </rcc>
  <rcc rId="12916" sId="7" numFmtId="4">
    <oc r="N7">
      <v>14</v>
    </oc>
    <nc r="N7"/>
  </rcc>
  <rcc rId="12917" sId="7" numFmtId="4">
    <oc r="O7">
      <v>15</v>
    </oc>
    <nc r="O7"/>
  </rcc>
  <rcc rId="12918" sId="7" numFmtId="4">
    <oc r="P7">
      <v>16</v>
    </oc>
    <nc r="P7"/>
  </rcc>
  <rcc rId="12919" sId="7" numFmtId="4">
    <oc r="Q7">
      <v>17</v>
    </oc>
    <nc r="Q7"/>
  </rcc>
  <rcc rId="12920" sId="7" numFmtId="4">
    <oc r="R7">
      <v>18</v>
    </oc>
    <nc r="R7"/>
  </rcc>
  <rcc rId="12921" sId="7" numFmtId="4">
    <oc r="S7">
      <v>19</v>
    </oc>
    <nc r="S7"/>
  </rcc>
  <rcc rId="12922" sId="7" numFmtId="4">
    <oc r="T7">
      <v>20</v>
    </oc>
    <nc r="T7"/>
  </rcc>
  <rcc rId="12923" sId="7" numFmtId="4">
    <oc r="U7">
      <v>21</v>
    </oc>
    <nc r="U7"/>
  </rcc>
  <rcc rId="12924" sId="7" numFmtId="4">
    <oc r="V7">
      <v>22</v>
    </oc>
    <nc r="V7"/>
  </rcc>
  <rcc rId="12925" sId="7" numFmtId="4">
    <oc r="W7">
      <v>23</v>
    </oc>
    <nc r="W7"/>
  </rcc>
  <rcc rId="12926" sId="7" numFmtId="4">
    <oc r="X7">
      <v>24</v>
    </oc>
    <nc r="X7"/>
  </rcc>
  <rcc rId="12927" sId="7" numFmtId="4">
    <oc r="Y7">
      <v>25</v>
    </oc>
    <nc r="Y7"/>
  </rcc>
  <rcc rId="12928" sId="7" numFmtId="4">
    <oc r="Z7">
      <v>26</v>
    </oc>
    <nc r="Z7"/>
  </rcc>
  <rcc rId="12929" sId="7" numFmtId="4">
    <oc r="AA7">
      <v>27</v>
    </oc>
    <nc r="AA7"/>
  </rcc>
  <rcc rId="12930" sId="7" numFmtId="4">
    <oc r="AB7">
      <v>28</v>
    </oc>
    <nc r="AB7"/>
  </rcc>
  <rcc rId="12931" sId="7" numFmtId="4">
    <oc r="AC7">
      <v>29</v>
    </oc>
    <nc r="AC7"/>
  </rcc>
  <rcc rId="12932" sId="7" numFmtId="4">
    <oc r="AD7">
      <v>30</v>
    </oc>
    <nc r="AD7"/>
  </rcc>
  <rcc rId="12933" sId="7" numFmtId="4">
    <oc r="AE7">
      <v>31</v>
    </oc>
    <nc r="AE7"/>
  </rcc>
  <rcc rId="12934" sId="7" numFmtId="4">
    <oc r="AF7">
      <v>32</v>
    </oc>
    <nc r="AF7"/>
  </rcc>
  <rcc rId="12935" sId="7" numFmtId="4">
    <oc r="AG7">
      <v>33</v>
    </oc>
    <nc r="AG7"/>
  </rcc>
  <rcc rId="12936" sId="7" numFmtId="4">
    <oc r="AH7">
      <v>34</v>
    </oc>
    <nc r="AH7"/>
  </rcc>
  <rcc rId="12937" sId="7">
    <oc r="B8" t="inlineStr">
      <is>
        <t>Всего по муниципальной программе</t>
      </is>
    </oc>
    <nc r="B8"/>
  </rcc>
  <rcc rId="12938" sId="7">
    <oc r="C8" t="inlineStr">
      <is>
        <t>Всего</t>
      </is>
    </oc>
    <nc r="C8"/>
  </rcc>
  <rcc rId="12939" sId="7">
    <oc r="D8">
      <f>D9+D10</f>
    </oc>
    <nc r="D8"/>
  </rcc>
  <rcc rId="12940" sId="7">
    <oc r="E8">
      <f>E9+E10</f>
    </oc>
    <nc r="E8"/>
  </rcc>
  <rcc rId="12941" sId="7">
    <oc r="F8">
      <f>F9+F10</f>
    </oc>
    <nc r="F8"/>
  </rcc>
  <rcc rId="12942" sId="7">
    <oc r="G8">
      <f>G9+G10</f>
    </oc>
    <nc r="G8"/>
  </rcc>
  <rcc rId="12943" sId="7">
    <oc r="H8">
      <f>IFERROR(G8/D8*100,0)</f>
    </oc>
    <nc r="H8"/>
  </rcc>
  <rcc rId="12944" sId="7">
    <oc r="I8">
      <f>IFERROR(G8/E8*100,0)</f>
    </oc>
    <nc r="I8"/>
  </rcc>
  <rcc rId="12945" sId="7">
    <oc r="J8">
      <f>J9+J10</f>
    </oc>
    <nc r="J8"/>
  </rcc>
  <rcc rId="12946" sId="7">
    <oc r="K8">
      <f>K9+K10</f>
    </oc>
    <nc r="K8"/>
  </rcc>
  <rcc rId="12947" sId="7">
    <oc r="L8">
      <f>L9+L10</f>
    </oc>
    <nc r="L8"/>
  </rcc>
  <rcc rId="12948" sId="7">
    <oc r="M8">
      <f>M9+M10</f>
    </oc>
    <nc r="M8"/>
  </rcc>
  <rcc rId="12949" sId="7">
    <oc r="N8">
      <f>N9+N10</f>
    </oc>
    <nc r="N8"/>
  </rcc>
  <rcc rId="12950" sId="7">
    <oc r="O8">
      <f>O9+O10</f>
    </oc>
    <nc r="O8"/>
  </rcc>
  <rcc rId="12951" sId="7">
    <oc r="P8">
      <f>P9+P10</f>
    </oc>
    <nc r="P8"/>
  </rcc>
  <rcc rId="12952" sId="7">
    <oc r="Q8">
      <f>Q9+Q10</f>
    </oc>
    <nc r="Q8"/>
  </rcc>
  <rcc rId="12953" sId="7">
    <oc r="R8">
      <f>R9+R10</f>
    </oc>
    <nc r="R8"/>
  </rcc>
  <rcc rId="12954" sId="7">
    <oc r="S8">
      <f>S9+S10</f>
    </oc>
    <nc r="S8"/>
  </rcc>
  <rcc rId="12955" sId="7">
    <oc r="T8">
      <f>T9+T10</f>
    </oc>
    <nc r="T8"/>
  </rcc>
  <rcc rId="12956" sId="7">
    <oc r="U8">
      <f>U9+U10</f>
    </oc>
    <nc r="U8"/>
  </rcc>
  <rcc rId="12957" sId="7">
    <oc r="V8">
      <f>V9+V10</f>
    </oc>
    <nc r="V8"/>
  </rcc>
  <rcc rId="12958" sId="7">
    <oc r="W8">
      <f>W9+W10</f>
    </oc>
    <nc r="W8"/>
  </rcc>
  <rcc rId="12959" sId="7">
    <oc r="X8">
      <f>X9+X10</f>
    </oc>
    <nc r="X8"/>
  </rcc>
  <rcc rId="12960" sId="7">
    <oc r="Y8">
      <f>Y9+Y10</f>
    </oc>
    <nc r="Y8"/>
  </rcc>
  <rcc rId="12961" sId="7">
    <oc r="Z8">
      <f>Z9+Z10</f>
    </oc>
    <nc r="Z8"/>
  </rcc>
  <rcc rId="12962" sId="7">
    <oc r="AA8">
      <f>AA9+AA10</f>
    </oc>
    <nc r="AA8"/>
  </rcc>
  <rcc rId="12963" sId="7">
    <oc r="AB8">
      <f>AB9+AB10</f>
    </oc>
    <nc r="AB8"/>
  </rcc>
  <rcc rId="12964" sId="7">
    <oc r="AC8">
      <f>AC9+AC10</f>
    </oc>
    <nc r="AC8"/>
  </rcc>
  <rcc rId="12965" sId="7">
    <oc r="AD8">
      <f>AD9+AD10</f>
    </oc>
    <nc r="AD8"/>
  </rcc>
  <rcc rId="12966" sId="7">
    <oc r="AE8">
      <f>AE9+AE10</f>
    </oc>
    <nc r="AE8"/>
  </rcc>
  <rcc rId="12967" sId="7">
    <oc r="AF8">
      <f>AF9+AF10</f>
    </oc>
    <nc r="AF8"/>
  </rcc>
  <rcc rId="12968" sId="7">
    <oc r="AG8">
      <f>AG9+AG10</f>
    </oc>
    <nc r="AG8"/>
  </rcc>
  <rcc rId="12969" sId="7">
    <oc r="C9" t="inlineStr">
      <is>
        <t>бюджет автономного округа</t>
      </is>
    </oc>
    <nc r="C9"/>
  </rcc>
  <rcc rId="12970" sId="7">
    <oc r="D9">
      <f>D13</f>
    </oc>
    <nc r="D9"/>
  </rcc>
  <rcc rId="12971" sId="7">
    <oc r="E9">
      <f>E13</f>
    </oc>
    <nc r="E9"/>
  </rcc>
  <rcc rId="12972" sId="7">
    <oc r="F9">
      <f>F13</f>
    </oc>
    <nc r="F9"/>
  </rcc>
  <rcc rId="12973" sId="7">
    <oc r="G9">
      <f>G13</f>
    </oc>
    <nc r="G9"/>
  </rcc>
  <rcc rId="12974" sId="7">
    <oc r="H9">
      <f>IFERROR(G9/D9*100,0)</f>
    </oc>
    <nc r="H9"/>
  </rcc>
  <rcc rId="12975" sId="7">
    <oc r="I9">
      <f>IFERROR(G9/E9*100,0)</f>
    </oc>
    <nc r="I9"/>
  </rcc>
  <rcc rId="12976" sId="7">
    <oc r="J9">
      <f>J13</f>
    </oc>
    <nc r="J9"/>
  </rcc>
  <rcc rId="12977" sId="7">
    <oc r="K9">
      <f>K13</f>
    </oc>
    <nc r="K9"/>
  </rcc>
  <rcc rId="12978" sId="7">
    <oc r="L9">
      <f>L13</f>
    </oc>
    <nc r="L9"/>
  </rcc>
  <rcc rId="12979" sId="7">
    <oc r="M9">
      <f>M13</f>
    </oc>
    <nc r="M9"/>
  </rcc>
  <rcc rId="12980" sId="7">
    <oc r="N9">
      <f>N13</f>
    </oc>
    <nc r="N9"/>
  </rcc>
  <rcc rId="12981" sId="7">
    <oc r="O9">
      <f>O13</f>
    </oc>
    <nc r="O9"/>
  </rcc>
  <rcc rId="12982" sId="7">
    <oc r="P9">
      <f>P13</f>
    </oc>
    <nc r="P9"/>
  </rcc>
  <rcc rId="12983" sId="7">
    <oc r="Q9">
      <f>Q13</f>
    </oc>
    <nc r="Q9"/>
  </rcc>
  <rcc rId="12984" sId="7">
    <oc r="R9">
      <f>R13</f>
    </oc>
    <nc r="R9"/>
  </rcc>
  <rcc rId="12985" sId="7">
    <oc r="S9">
      <f>S13</f>
    </oc>
    <nc r="S9"/>
  </rcc>
  <rcc rId="12986" sId="7">
    <oc r="T9">
      <f>T13</f>
    </oc>
    <nc r="T9"/>
  </rcc>
  <rcc rId="12987" sId="7">
    <oc r="U9">
      <f>U13</f>
    </oc>
    <nc r="U9"/>
  </rcc>
  <rcc rId="12988" sId="7">
    <oc r="V9">
      <f>V13</f>
    </oc>
    <nc r="V9"/>
  </rcc>
  <rcc rId="12989" sId="7">
    <oc r="W9">
      <f>W13</f>
    </oc>
    <nc r="W9"/>
  </rcc>
  <rcc rId="12990" sId="7">
    <oc r="X9">
      <f>X13</f>
    </oc>
    <nc r="X9"/>
  </rcc>
  <rcc rId="12991" sId="7">
    <oc r="Y9">
      <f>Y13</f>
    </oc>
    <nc r="Y9"/>
  </rcc>
  <rcc rId="12992" sId="7">
    <oc r="Z9">
      <f>Z13</f>
    </oc>
    <nc r="Z9"/>
  </rcc>
  <rcc rId="12993" sId="7">
    <oc r="AA9">
      <f>AA13</f>
    </oc>
    <nc r="AA9"/>
  </rcc>
  <rcc rId="12994" sId="7">
    <oc r="AB9">
      <f>AB13</f>
    </oc>
    <nc r="AB9"/>
  </rcc>
  <rcc rId="12995" sId="7">
    <oc r="AC9">
      <f>AC13</f>
    </oc>
    <nc r="AC9"/>
  </rcc>
  <rcc rId="12996" sId="7">
    <oc r="AD9">
      <f>AD13</f>
    </oc>
    <nc r="AD9"/>
  </rcc>
  <rcc rId="12997" sId="7">
    <oc r="AE9">
      <f>AE13</f>
    </oc>
    <nc r="AE9"/>
  </rcc>
  <rcc rId="12998" sId="7">
    <oc r="AF9">
      <f>AF13</f>
    </oc>
    <nc r="AF9"/>
  </rcc>
  <rcc rId="12999" sId="7">
    <oc r="AG9">
      <f>AG13</f>
    </oc>
    <nc r="AG9"/>
  </rcc>
  <rcc rId="13000" sId="7">
    <oc r="C10" t="inlineStr">
      <is>
        <t>бюджет города Когалыма</t>
      </is>
    </oc>
    <nc r="C10"/>
  </rcc>
  <rcc rId="13001" sId="7">
    <oc r="D10">
      <f>D15</f>
    </oc>
    <nc r="D10"/>
  </rcc>
  <rcc rId="13002" sId="7">
    <oc r="E10">
      <f>E13+E15</f>
    </oc>
    <nc r="E10"/>
  </rcc>
  <rcc rId="13003" sId="7">
    <oc r="F10">
      <f>F13+F15</f>
    </oc>
    <nc r="F10"/>
  </rcc>
  <rcc rId="13004" sId="7">
    <oc r="G10">
      <f>G13+G15</f>
    </oc>
    <nc r="G10"/>
  </rcc>
  <rcc rId="13005" sId="7">
    <oc r="H10">
      <f>IFERROR(G10/D10*100,0)</f>
    </oc>
    <nc r="H10"/>
  </rcc>
  <rcc rId="13006" sId="7">
    <oc r="I10">
      <f>IFERROR(G10/E10*100,0)</f>
    </oc>
    <nc r="I10"/>
  </rcc>
  <rcc rId="13007" sId="7">
    <oc r="J10">
      <f>J15</f>
    </oc>
    <nc r="J10"/>
  </rcc>
  <rcc rId="13008" sId="7">
    <oc r="K10">
      <f>K15</f>
    </oc>
    <nc r="K10"/>
  </rcc>
  <rcc rId="13009" sId="7">
    <oc r="L10">
      <f>L15</f>
    </oc>
    <nc r="L10"/>
  </rcc>
  <rcc rId="13010" sId="7">
    <oc r="M10">
      <f>M15</f>
    </oc>
    <nc r="M10"/>
  </rcc>
  <rcc rId="13011" sId="7">
    <oc r="N10">
      <f>N15</f>
    </oc>
    <nc r="N10"/>
  </rcc>
  <rcc rId="13012" sId="7">
    <oc r="O10">
      <f>O15</f>
    </oc>
    <nc r="O10"/>
  </rcc>
  <rcc rId="13013" sId="7">
    <oc r="P10">
      <f>P15</f>
    </oc>
    <nc r="P10"/>
  </rcc>
  <rcc rId="13014" sId="7">
    <oc r="Q10">
      <f>Q15</f>
    </oc>
    <nc r="Q10"/>
  </rcc>
  <rcc rId="13015" sId="7">
    <oc r="R10">
      <f>R15</f>
    </oc>
    <nc r="R10"/>
  </rcc>
  <rcc rId="13016" sId="7">
    <oc r="S10">
      <f>S15</f>
    </oc>
    <nc r="S10"/>
  </rcc>
  <rcc rId="13017" sId="7">
    <oc r="T10">
      <f>T15</f>
    </oc>
    <nc r="T10"/>
  </rcc>
  <rcc rId="13018" sId="7">
    <oc r="U10">
      <f>U15</f>
    </oc>
    <nc r="U10"/>
  </rcc>
  <rcc rId="13019" sId="7">
    <oc r="V10">
      <f>V15</f>
    </oc>
    <nc r="V10"/>
  </rcc>
  <rcc rId="13020" sId="7">
    <oc r="W10">
      <f>W15</f>
    </oc>
    <nc r="W10"/>
  </rcc>
  <rcc rId="13021" sId="7">
    <oc r="X10">
      <f>X15</f>
    </oc>
    <nc r="X10"/>
  </rcc>
  <rcc rId="13022" sId="7">
    <oc r="Y10">
      <f>Y15</f>
    </oc>
    <nc r="Y10"/>
  </rcc>
  <rcc rId="13023" sId="7">
    <oc r="Z10">
      <f>Z15</f>
    </oc>
    <nc r="Z10"/>
  </rcc>
  <rcc rId="13024" sId="7">
    <oc r="AA10">
      <f>AA15</f>
    </oc>
    <nc r="AA10"/>
  </rcc>
  <rcc rId="13025" sId="7">
    <oc r="AB10">
      <f>AB15</f>
    </oc>
    <nc r="AB10"/>
  </rcc>
  <rcc rId="13026" sId="7">
    <oc r="AC10">
      <f>AC15</f>
    </oc>
    <nc r="AC10"/>
  </rcc>
  <rcc rId="13027" sId="7">
    <oc r="AD10">
      <f>AD15</f>
    </oc>
    <nc r="AD10"/>
  </rcc>
  <rcc rId="13028" sId="7">
    <oc r="AE10">
      <f>AE15</f>
    </oc>
    <nc r="AE10"/>
  </rcc>
  <rcc rId="13029" sId="7">
    <oc r="AF10">
      <f>AF15</f>
    </oc>
    <nc r="AF10"/>
  </rcc>
  <rcc rId="13030" sId="7">
    <oc r="AG10">
      <f>AG15</f>
    </oc>
    <nc r="AG10"/>
  </rcc>
  <rcc rId="13031" sId="7">
    <oc r="B11" t="inlineStr">
      <is>
        <t>Направление (подпрограмма) «Развитие сельскохозяйственного производства и деятельности по заготовке и переработке дикоросов»</t>
      </is>
    </oc>
    <nc r="B11"/>
  </rcc>
  <rcc rId="13032" sId="7">
    <oc r="A12" t="inlineStr">
      <is>
        <t xml:space="preserve"> 1.1</t>
      </is>
    </oc>
    <nc r="A12"/>
  </rcc>
  <rcc rId="13033" sId="7">
    <oc r="B12" t="inlineStr">
      <is>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is>
    </oc>
    <nc r="B12"/>
  </rcc>
  <rcc rId="13034" sId="7">
    <oc r="C12" t="inlineStr">
      <is>
        <t>Всего</t>
      </is>
    </oc>
    <nc r="C12"/>
  </rcc>
  <rcc rId="13035" sId="7">
    <oc r="D12">
      <f>SUM(D13:D13)</f>
    </oc>
    <nc r="D12"/>
  </rcc>
  <rcc rId="13036" sId="7">
    <oc r="E12">
      <f>SUM(E13:E13)</f>
    </oc>
    <nc r="E12"/>
  </rcc>
  <rcc rId="13037" sId="7">
    <oc r="F12">
      <f>SUM(F13:F13)</f>
    </oc>
    <nc r="F12"/>
  </rcc>
  <rcc rId="13038" sId="7">
    <oc r="G12">
      <f>SUM(G13:G13)</f>
    </oc>
    <nc r="G12"/>
  </rcc>
  <rcc rId="13039" sId="7">
    <oc r="H12">
      <f>IFERROR(G12/D12*100,0)</f>
    </oc>
    <nc r="H12"/>
  </rcc>
  <rcc rId="13040" sId="7">
    <oc r="I12">
      <f>IFERROR(G12/E12*100,0)</f>
    </oc>
    <nc r="I12"/>
  </rcc>
  <rcc rId="13041" sId="7">
    <oc r="J12">
      <f>SUM(J13:J13)</f>
    </oc>
    <nc r="J12"/>
  </rcc>
  <rcc rId="13042" sId="7">
    <oc r="K12">
      <f>SUM(K13:K13)</f>
    </oc>
    <nc r="K12"/>
  </rcc>
  <rcc rId="13043" sId="7">
    <oc r="L12">
      <f>SUM(L13:L13)</f>
    </oc>
    <nc r="L12"/>
  </rcc>
  <rcc rId="13044" sId="7">
    <oc r="M12">
      <f>SUM(M13:M13)</f>
    </oc>
    <nc r="M12"/>
  </rcc>
  <rcc rId="13045" sId="7">
    <oc r="N12">
      <f>SUM(N13:N13)</f>
    </oc>
    <nc r="N12"/>
  </rcc>
  <rcc rId="13046" sId="7">
    <oc r="O12">
      <f>SUM(O13:O13)</f>
    </oc>
    <nc r="O12"/>
  </rcc>
  <rcc rId="13047" sId="7">
    <oc r="P12">
      <f>SUM(P13:P13)</f>
    </oc>
    <nc r="P12"/>
  </rcc>
  <rcc rId="13048" sId="7">
    <oc r="Q12">
      <f>SUM(Q13:Q13)</f>
    </oc>
    <nc r="Q12"/>
  </rcc>
  <rcc rId="13049" sId="7">
    <oc r="R12">
      <f>SUM(R13:R13)</f>
    </oc>
    <nc r="R12"/>
  </rcc>
  <rcc rId="13050" sId="7">
    <oc r="S12">
      <f>SUM(S13:S13)</f>
    </oc>
    <nc r="S12"/>
  </rcc>
  <rcc rId="13051" sId="7">
    <oc r="T12">
      <f>SUM(T13:T13)</f>
    </oc>
    <nc r="T12"/>
  </rcc>
  <rcc rId="13052" sId="7">
    <oc r="U12">
      <f>SUM(U13:U13)</f>
    </oc>
    <nc r="U12"/>
  </rcc>
  <rcc rId="13053" sId="7">
    <oc r="V12">
      <f>SUM(V13:V13)</f>
    </oc>
    <nc r="V12"/>
  </rcc>
  <rcc rId="13054" sId="7">
    <oc r="W12">
      <f>SUM(W13:W13)</f>
    </oc>
    <nc r="W12"/>
  </rcc>
  <rcc rId="13055" sId="7">
    <oc r="X12">
      <f>SUM(X13:X13)</f>
    </oc>
    <nc r="X12"/>
  </rcc>
  <rcc rId="13056" sId="7">
    <oc r="Y12">
      <f>SUM(Y13:Y13)</f>
    </oc>
    <nc r="Y12"/>
  </rcc>
  <rcc rId="13057" sId="7">
    <oc r="Z12">
      <f>SUM(Z13:Z13)</f>
    </oc>
    <nc r="Z12"/>
  </rcc>
  <rcc rId="13058" sId="7">
    <oc r="AA12">
      <f>SUM(AA13:AA13)</f>
    </oc>
    <nc r="AA12"/>
  </rcc>
  <rcc rId="13059" sId="7">
    <oc r="AB12">
      <f>SUM(AB13:AB13)</f>
    </oc>
    <nc r="AB12"/>
  </rcc>
  <rcc rId="13060" sId="7">
    <oc r="AC12">
      <f>SUM(AC13:AC13)</f>
    </oc>
    <nc r="AC12"/>
  </rcc>
  <rcc rId="13061" sId="7">
    <oc r="AD12">
      <f>SUM(AD13:AD13)</f>
    </oc>
    <nc r="AD12"/>
  </rcc>
  <rcc rId="13062" sId="7">
    <oc r="AE12">
      <f>SUM(AE13:AE13)</f>
    </oc>
    <nc r="AE12"/>
  </rcc>
  <rcc rId="13063" sId="7">
    <oc r="AF12">
      <f>SUM(AF13:AF13)</f>
    </oc>
    <nc r="AF12"/>
  </rcc>
  <rcc rId="13064" sId="7">
    <oc r="AG12">
      <f>SUM(AG13:AG13)</f>
    </oc>
    <nc r="AG12"/>
  </rcc>
  <rcc rId="13065" sId="7">
    <oc r="C13" t="inlineStr">
      <is>
        <t>бюджет автономного округа</t>
      </is>
    </oc>
    <nc r="C13"/>
  </rcc>
  <rcc rId="13066" sId="7">
    <oc r="D13">
      <f>SUM(J13,L13,N13,P13,R13,T13,V13,X13,Z13,AB13,AD13,AF13)</f>
    </oc>
    <nc r="D13"/>
  </rcc>
  <rcc rId="13067" sId="7">
    <oc r="E13">
      <f>J13+L13+N13+P13</f>
    </oc>
    <nc r="E13"/>
  </rcc>
  <rcc rId="13068" sId="7">
    <oc r="F13">
      <f>G13</f>
    </oc>
    <nc r="F13"/>
  </rcc>
  <rcc rId="13069" sId="7">
    <oc r="G13">
      <f>SUM(K13,M13,O13,Q13,S13,U13,W13,Y13,AA13,AC13,AE13,AG13)</f>
    </oc>
    <nc r="G13"/>
  </rcc>
  <rcc rId="13070" sId="7">
    <oc r="H13">
      <f>IFERROR(G13/D13*100,0)</f>
    </oc>
    <nc r="H13"/>
  </rcc>
  <rcc rId="13071" sId="7">
    <oc r="I13">
      <f>IFERROR(G13/E13*100,0)</f>
    </oc>
    <nc r="I13"/>
  </rcc>
  <rcc rId="13072" sId="7" numFmtId="4">
    <oc r="J13">
      <v>0</v>
    </oc>
    <nc r="J13"/>
  </rcc>
  <rcc rId="13073" sId="7" numFmtId="4">
    <oc r="K13">
      <v>0</v>
    </oc>
    <nc r="K13"/>
  </rcc>
  <rcc rId="13074" sId="7" numFmtId="4">
    <oc r="L13">
      <v>0</v>
    </oc>
    <nc r="L13"/>
  </rcc>
  <rcc rId="13075" sId="7" numFmtId="4">
    <oc r="M13">
      <v>0</v>
    </oc>
    <nc r="M13"/>
  </rcc>
  <rcc rId="13076" sId="7" numFmtId="4">
    <oc r="N13">
      <v>0</v>
    </oc>
    <nc r="N13"/>
  </rcc>
  <rcc rId="13077" sId="7" numFmtId="4">
    <oc r="O13">
      <v>0</v>
    </oc>
    <nc r="O13"/>
  </rcc>
  <rcc rId="13078" sId="7" numFmtId="4">
    <oc r="P13">
      <v>0</v>
    </oc>
    <nc r="P13"/>
  </rcc>
  <rcc rId="13079" sId="7" numFmtId="4">
    <oc r="Q13">
      <v>0</v>
    </oc>
    <nc r="Q13"/>
  </rcc>
  <rcc rId="13080" sId="7" numFmtId="4">
    <oc r="R13">
      <v>0</v>
    </oc>
    <nc r="R13"/>
  </rcc>
  <rcc rId="13081" sId="7" numFmtId="4">
    <oc r="S13">
      <v>0</v>
    </oc>
    <nc r="S13"/>
  </rcc>
  <rcc rId="13082" sId="7" numFmtId="4">
    <oc r="T13">
      <v>0</v>
    </oc>
    <nc r="T13"/>
  </rcc>
  <rcc rId="13083" sId="7" numFmtId="4">
    <oc r="U13">
      <v>0</v>
    </oc>
    <nc r="U13"/>
  </rcc>
  <rcc rId="13084" sId="7" numFmtId="4">
    <oc r="V13">
      <v>1178</v>
    </oc>
    <nc r="V13"/>
  </rcc>
  <rcc rId="13085" sId="7" numFmtId="4">
    <oc r="W13">
      <v>0</v>
    </oc>
    <nc r="W13"/>
  </rcc>
  <rcc rId="13086" sId="7" numFmtId="4">
    <oc r="X13">
      <v>0</v>
    </oc>
    <nc r="X13"/>
  </rcc>
  <rcc rId="13087" sId="7" numFmtId="4">
    <oc r="Y13">
      <v>0</v>
    </oc>
    <nc r="Y13"/>
  </rcc>
  <rcc rId="13088" sId="7" numFmtId="4">
    <oc r="Z13">
      <v>0</v>
    </oc>
    <nc r="Z13"/>
  </rcc>
  <rcc rId="13089" sId="7" numFmtId="4">
    <oc r="AA13">
      <v>0</v>
    </oc>
    <nc r="AA13"/>
  </rcc>
  <rcc rId="13090" sId="7" numFmtId="4">
    <oc r="AB13">
      <v>0</v>
    </oc>
    <nc r="AB13"/>
  </rcc>
  <rcc rId="13091" sId="7" numFmtId="4">
    <oc r="AC13">
      <v>0</v>
    </oc>
    <nc r="AC13"/>
  </rcc>
  <rcc rId="13092" sId="7" numFmtId="4">
    <oc r="AD13">
      <v>0</v>
    </oc>
    <nc r="AD13"/>
  </rcc>
  <rcc rId="13093" sId="7" numFmtId="4">
    <oc r="AE13">
      <v>0</v>
    </oc>
    <nc r="AE13"/>
  </rcc>
  <rcc rId="13094" sId="7" numFmtId="4">
    <oc r="AF13">
      <v>0</v>
    </oc>
    <nc r="AF13"/>
  </rcc>
  <rcc rId="13095" sId="7" numFmtId="4">
    <oc r="AG13">
      <v>0</v>
    </oc>
    <nc r="AG13"/>
  </rcc>
  <rcc rId="13096" sId="7">
    <oc r="A14" t="inlineStr">
      <is>
        <t xml:space="preserve"> 1.2</t>
      </is>
    </oc>
    <nc r="A14"/>
  </rcc>
  <rcc rId="13097" sId="7">
    <oc r="B14" t="inlineStr">
      <is>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is>
    </oc>
    <nc r="B14"/>
  </rcc>
  <rcc rId="13098" sId="7">
    <oc r="C14" t="inlineStr">
      <is>
        <t>Всего</t>
      </is>
    </oc>
    <nc r="C14"/>
  </rcc>
  <rcc rId="13099" sId="7">
    <oc r="D14">
      <f>D15</f>
    </oc>
    <nc r="D14"/>
  </rcc>
  <rcc rId="13100" sId="7">
    <oc r="E14">
      <f>SUM(E15:E15)</f>
    </oc>
    <nc r="E14"/>
  </rcc>
  <rcc rId="13101" sId="7">
    <oc r="F14">
      <f>SUM(F15:F15)</f>
    </oc>
    <nc r="F14"/>
  </rcc>
  <rcc rId="13102" sId="7">
    <oc r="G14">
      <f>SUM(G15:G15)</f>
    </oc>
    <nc r="G14"/>
  </rcc>
  <rcc rId="13103" sId="7">
    <oc r="H14">
      <f>IFERROR(G14/D14*100,0)</f>
    </oc>
    <nc r="H14"/>
  </rcc>
  <rcc rId="13104" sId="7">
    <oc r="I14">
      <f>IFERROR(G14/E14*100,0)</f>
    </oc>
    <nc r="I14"/>
  </rcc>
  <rcc rId="13105" sId="7">
    <oc r="J14">
      <f>SUM(J15:J15)</f>
    </oc>
    <nc r="J14"/>
  </rcc>
  <rcc rId="13106" sId="7">
    <oc r="K14">
      <f>SUM(K15:K15)</f>
    </oc>
    <nc r="K14"/>
  </rcc>
  <rcc rId="13107" sId="7">
    <oc r="L14">
      <f>SUM(L15:L15)</f>
    </oc>
    <nc r="L14"/>
  </rcc>
  <rcc rId="13108" sId="7">
    <oc r="M14">
      <f>SUM(M15:M15)</f>
    </oc>
    <nc r="M14"/>
  </rcc>
  <rcc rId="13109" sId="7">
    <oc r="N14">
      <f>SUM(N15:N15)</f>
    </oc>
    <nc r="N14"/>
  </rcc>
  <rcc rId="13110" sId="7">
    <oc r="O14">
      <f>SUM(O15:O15)</f>
    </oc>
    <nc r="O14"/>
  </rcc>
  <rcc rId="13111" sId="7">
    <oc r="P14">
      <f>SUM(P15:P15)</f>
    </oc>
    <nc r="P14"/>
  </rcc>
  <rcc rId="13112" sId="7">
    <oc r="Q14">
      <f>SUM(Q15:Q15)</f>
    </oc>
    <nc r="Q14"/>
  </rcc>
  <rcc rId="13113" sId="7">
    <oc r="R14">
      <f>SUM(R15:R15)</f>
    </oc>
    <nc r="R14"/>
  </rcc>
  <rcc rId="13114" sId="7">
    <oc r="S14">
      <f>SUM(S15:S15)</f>
    </oc>
    <nc r="S14"/>
  </rcc>
  <rcc rId="13115" sId="7">
    <oc r="T14">
      <f>SUM(T15:T15)</f>
    </oc>
    <nc r="T14"/>
  </rcc>
  <rcc rId="13116" sId="7">
    <oc r="U14">
      <f>SUM(U15:U15)</f>
    </oc>
    <nc r="U14"/>
  </rcc>
  <rcc rId="13117" sId="7">
    <oc r="V14">
      <f>SUM(V15:V15)</f>
    </oc>
    <nc r="V14"/>
  </rcc>
  <rcc rId="13118" sId="7">
    <oc r="W14">
      <f>SUM(W15:W15)</f>
    </oc>
    <nc r="W14"/>
  </rcc>
  <rcc rId="13119" sId="7">
    <oc r="X14">
      <f>SUM(X15:X15)</f>
    </oc>
    <nc r="X14"/>
  </rcc>
  <rcc rId="13120" sId="7">
    <oc r="Y14">
      <f>SUM(Y15:Y15)</f>
    </oc>
    <nc r="Y14"/>
  </rcc>
  <rcc rId="13121" sId="7">
    <oc r="Z14">
      <f>SUM(Z15:Z15)</f>
    </oc>
    <nc r="Z14"/>
  </rcc>
  <rcc rId="13122" sId="7">
    <oc r="AA14">
      <f>SUM(AA15:AA15)</f>
    </oc>
    <nc r="AA14"/>
  </rcc>
  <rcc rId="13123" sId="7">
    <oc r="AB14">
      <f>SUM(AB15:AB15)</f>
    </oc>
    <nc r="AB14"/>
  </rcc>
  <rcc rId="13124" sId="7">
    <oc r="AC14">
      <f>SUM(AC15:AC15)</f>
    </oc>
    <nc r="AC14"/>
  </rcc>
  <rcc rId="13125" sId="7">
    <oc r="AD14">
      <f>SUM(AD15:AD15)</f>
    </oc>
    <nc r="AD14"/>
  </rcc>
  <rcc rId="13126" sId="7">
    <oc r="AE14">
      <f>SUM(AE15:AE15)</f>
    </oc>
    <nc r="AE14"/>
  </rcc>
  <rcc rId="13127" sId="7">
    <oc r="AF14">
      <f>SUM(AF15:AF15)</f>
    </oc>
    <nc r="AF14"/>
  </rcc>
  <rcc rId="13128" sId="7">
    <oc r="AG14">
      <f>SUM(AG15:AG15)</f>
    </oc>
    <nc r="AG14"/>
  </rcc>
  <rcc rId="13129" sId="7">
    <oc r="C15" t="inlineStr">
      <is>
        <t>бюджет города Когалыма</t>
      </is>
    </oc>
    <nc r="C15"/>
  </rcc>
  <rcc rId="13130" sId="7">
    <oc r="D15">
      <f>SUM(J15,L15,N15,P15,R15,T15,V15,X15,Z15,AB15,AD15,AF15)</f>
    </oc>
    <nc r="D15"/>
  </rcc>
  <rcc rId="13131" sId="7">
    <oc r="E15">
      <f>J15+L15+N15+P15</f>
    </oc>
    <nc r="E15"/>
  </rcc>
  <rcc rId="13132" sId="7">
    <oc r="F15">
      <f>G15</f>
    </oc>
    <nc r="F15"/>
  </rcc>
  <rcc rId="13133" sId="7">
    <oc r="G15">
      <f>SUM(K15,M15,O15,Q15,S15,U15,W15,Y15,AA15,AC15,AE15,AG15)</f>
    </oc>
    <nc r="G15"/>
  </rcc>
  <rcc rId="13134" sId="7">
    <oc r="H15">
      <f>IFERROR(G15/D15*100,0)</f>
    </oc>
    <nc r="H15"/>
  </rcc>
  <rcc rId="13135" sId="7">
    <oc r="I15">
      <f>IFERROR(G15/E15*100,0)</f>
    </oc>
    <nc r="I15"/>
  </rcc>
  <rcc rId="13136" sId="7" numFmtId="4">
    <oc r="J15">
      <v>0</v>
    </oc>
    <nc r="J15"/>
  </rcc>
  <rcc rId="13137" sId="7" numFmtId="4">
    <oc r="K15">
      <v>0</v>
    </oc>
    <nc r="K15"/>
  </rcc>
  <rcc rId="13138" sId="7" numFmtId="4">
    <oc r="L15">
      <v>0</v>
    </oc>
    <nc r="L15"/>
  </rcc>
  <rcc rId="13139" sId="7" numFmtId="4">
    <oc r="M15">
      <v>0</v>
    </oc>
    <nc r="M15"/>
  </rcc>
  <rcc rId="13140" sId="7" numFmtId="4">
    <oc r="N15">
      <v>0</v>
    </oc>
    <nc r="N15"/>
  </rcc>
  <rcc rId="13141" sId="7" numFmtId="4">
    <oc r="O15">
      <v>0</v>
    </oc>
    <nc r="O15"/>
  </rcc>
  <rcc rId="13142" sId="7" numFmtId="4">
    <oc r="P15">
      <v>0</v>
    </oc>
    <nc r="P15"/>
  </rcc>
  <rcc rId="13143" sId="7" numFmtId="4">
    <oc r="Q15">
      <v>0</v>
    </oc>
    <nc r="Q15"/>
  </rcc>
  <rcc rId="13144" sId="7" numFmtId="4">
    <oc r="R15">
      <v>0</v>
    </oc>
    <nc r="R15"/>
  </rcc>
  <rcc rId="13145" sId="7" numFmtId="4">
    <oc r="S15">
      <v>0</v>
    </oc>
    <nc r="S15"/>
  </rcc>
  <rcc rId="13146" sId="7" numFmtId="4">
    <oc r="T15">
      <v>360</v>
    </oc>
    <nc r="T15"/>
  </rcc>
  <rcc rId="13147" sId="7" numFmtId="4">
    <oc r="U15">
      <v>0</v>
    </oc>
    <nc r="U15"/>
  </rcc>
  <rcc rId="13148" sId="7" numFmtId="4">
    <oc r="V15">
      <v>0</v>
    </oc>
    <nc r="V15"/>
  </rcc>
  <rcc rId="13149" sId="7" numFmtId="4">
    <oc r="W15">
      <v>0</v>
    </oc>
    <nc r="W15"/>
  </rcc>
  <rcc rId="13150" sId="7" numFmtId="4">
    <oc r="X15">
      <v>270</v>
    </oc>
    <nc r="X15"/>
  </rcc>
  <rcc rId="13151" sId="7" numFmtId="4">
    <oc r="Y15">
      <v>0</v>
    </oc>
    <nc r="Y15"/>
  </rcc>
  <rcc rId="13152" sId="7" numFmtId="4">
    <oc r="Z15">
      <v>0</v>
    </oc>
    <nc r="Z15"/>
  </rcc>
  <rcc rId="13153" sId="7" numFmtId="4">
    <oc r="AA15">
      <v>0</v>
    </oc>
    <nc r="AA15"/>
  </rcc>
  <rcc rId="13154" sId="7" numFmtId="4">
    <oc r="AB15">
      <v>270</v>
    </oc>
    <nc r="AB15"/>
  </rcc>
  <rcc rId="13155" sId="7" numFmtId="4">
    <oc r="AC15">
      <v>0</v>
    </oc>
    <nc r="AC15"/>
  </rcc>
  <rcc rId="13156" sId="7" numFmtId="4">
    <oc r="AD15">
      <v>0</v>
    </oc>
    <nc r="AD15"/>
  </rcc>
  <rcc rId="13157" sId="7" numFmtId="4">
    <oc r="AE15">
      <v>0</v>
    </oc>
    <nc r="AE15"/>
  </rcc>
  <rcc rId="13158" sId="7" numFmtId="4">
    <oc r="AF15">
      <v>180</v>
    </oc>
    <nc r="AF15"/>
  </rcc>
  <rcc rId="13159" sId="7" numFmtId="4">
    <oc r="AG15">
      <v>0</v>
    </oc>
    <nc r="AG15"/>
  </rcc>
  <rcc rId="13160" sId="8">
    <oc r="C2" t="inlineStr">
      <is>
        <t xml:space="preserve">Отчет о ходе реализации муниципальной программы </t>
      </is>
    </oc>
    <nc r="C2"/>
  </rcc>
  <rcc rId="13161" sId="8">
    <oc r="C3" t="inlineStr">
      <is>
        <t xml:space="preserve"> "Развитие жилищной сферы в городе Когалыме" </t>
      </is>
    </oc>
    <nc r="C3"/>
  </rcc>
  <rcc rId="13162" sId="8">
    <oc r="AG3" t="inlineStr">
      <is>
        <t>тыс. рублей</t>
      </is>
    </oc>
    <nc r="AG3"/>
  </rcc>
  <rcc rId="13163" sId="8">
    <oc r="A4" t="inlineStr">
      <is>
        <t>№п/п</t>
      </is>
    </oc>
    <nc r="A4"/>
  </rcc>
  <rcc rId="13164" sId="8">
    <oc r="B4" t="inlineStr">
      <is>
        <t>Наименование направления (подпрограмм), структурных элементов</t>
      </is>
    </oc>
    <nc r="B4"/>
  </rcc>
  <rcc rId="13165" sId="8">
    <oc r="C4" t="inlineStr">
      <is>
        <t>Источники финансирования</t>
      </is>
    </oc>
    <nc r="C4"/>
  </rcc>
  <rcc rId="13166" sId="8">
    <oc r="D4" t="inlineStr">
      <is>
        <t>План на</t>
      </is>
    </oc>
    <nc r="D4"/>
  </rcc>
  <rcc rId="13167" sId="8">
    <oc r="E4" t="inlineStr">
      <is>
        <t>План на</t>
      </is>
    </oc>
    <nc r="E4"/>
  </rcc>
  <rcc rId="13168" sId="8">
    <oc r="F4" t="inlineStr">
      <is>
        <t xml:space="preserve">Профинансировано на </t>
      </is>
    </oc>
    <nc r="F4"/>
  </rcc>
  <rcc rId="13169" sId="8">
    <oc r="G4" t="inlineStr">
      <is>
        <t xml:space="preserve">Кассовый расход на </t>
      </is>
    </oc>
    <nc r="G4"/>
  </rcc>
  <rcc rId="13170" sId="8">
    <oc r="H4" t="inlineStr">
      <is>
        <t>Исполнение, %</t>
      </is>
    </oc>
    <nc r="H4"/>
  </rcc>
  <rcc rId="13171" sId="8">
    <oc r="J4" t="inlineStr">
      <is>
        <t>январь</t>
      </is>
    </oc>
    <nc r="J4"/>
  </rcc>
  <rcc rId="13172" sId="8">
    <oc r="L4" t="inlineStr">
      <is>
        <t>февраль</t>
      </is>
    </oc>
    <nc r="L4"/>
  </rcc>
  <rcc rId="13173" sId="8">
    <oc r="N4" t="inlineStr">
      <is>
        <t>март</t>
      </is>
    </oc>
    <nc r="N4"/>
  </rcc>
  <rcc rId="13174" sId="8">
    <oc r="P4" t="inlineStr">
      <is>
        <t>апрель</t>
      </is>
    </oc>
    <nc r="P4"/>
  </rcc>
  <rcc rId="13175" sId="8">
    <oc r="R4" t="inlineStr">
      <is>
        <t>май</t>
      </is>
    </oc>
    <nc r="R4"/>
  </rcc>
  <rcc rId="13176" sId="8">
    <oc r="T4" t="inlineStr">
      <is>
        <t>июнь</t>
      </is>
    </oc>
    <nc r="T4"/>
  </rcc>
  <rcc rId="13177" sId="8">
    <oc r="V4" t="inlineStr">
      <is>
        <t>июль</t>
      </is>
    </oc>
    <nc r="V4"/>
  </rcc>
  <rcc rId="13178" sId="8">
    <oc r="X4" t="inlineStr">
      <is>
        <t>август</t>
      </is>
    </oc>
    <nc r="X4"/>
  </rcc>
  <rcc rId="13179" sId="8">
    <oc r="Z4" t="inlineStr">
      <is>
        <t>сентябрь</t>
      </is>
    </oc>
    <nc r="Z4"/>
  </rcc>
  <rcc rId="13180" sId="8">
    <oc r="AB4" t="inlineStr">
      <is>
        <t>октябрь</t>
      </is>
    </oc>
    <nc r="AB4"/>
  </rcc>
  <rcc rId="13181" sId="8">
    <oc r="AD4" t="inlineStr">
      <is>
        <t>ноябрь</t>
      </is>
    </oc>
    <nc r="AD4"/>
  </rcc>
  <rcc rId="13182" sId="8">
    <oc r="AF4" t="inlineStr">
      <is>
        <t>декабрь</t>
      </is>
    </oc>
    <nc r="AF4"/>
  </rcc>
  <rcc rId="13183" sId="8">
    <oc r="AH4" t="inlineStr">
      <is>
        <t>Результаты реализации и причины отклонений факта от плана</t>
      </is>
    </oc>
    <nc r="AH4"/>
  </rcc>
  <rcc rId="13184" sId="8">
    <oc r="D6">
      <v>2025</v>
    </oc>
    <nc r="D6"/>
  </rcc>
  <rcc rId="13185" sId="8" numFmtId="19">
    <oc r="E6">
      <v>45778</v>
    </oc>
    <nc r="E6"/>
  </rcc>
  <rcc rId="13186" sId="8" numFmtId="19">
    <oc r="F6">
      <v>45778</v>
    </oc>
    <nc r="F6"/>
  </rcc>
  <rcc rId="13187" sId="8" numFmtId="19">
    <oc r="G6">
      <v>45778</v>
    </oc>
    <nc r="G6"/>
  </rcc>
  <rcc rId="13188" sId="8">
    <oc r="H6" t="inlineStr">
      <is>
        <t>к плану на год</t>
      </is>
    </oc>
    <nc r="H6"/>
  </rcc>
  <rcc rId="13189" sId="8">
    <oc r="I6" t="inlineStr">
      <is>
        <t>к плану на отчетную дату</t>
      </is>
    </oc>
    <nc r="I6"/>
  </rcc>
  <rcc rId="13190" sId="8">
    <oc r="J6" t="inlineStr">
      <is>
        <t xml:space="preserve">план </t>
      </is>
    </oc>
    <nc r="J6"/>
  </rcc>
  <rcc rId="13191" sId="8">
    <oc r="K6" t="inlineStr">
      <is>
        <t>кассовый расход</t>
      </is>
    </oc>
    <nc r="K6"/>
  </rcc>
  <rcc rId="13192" sId="8">
    <oc r="L6" t="inlineStr">
      <is>
        <t xml:space="preserve">план </t>
      </is>
    </oc>
    <nc r="L6"/>
  </rcc>
  <rcc rId="13193" sId="8">
    <oc r="M6" t="inlineStr">
      <is>
        <t>кассовый расход</t>
      </is>
    </oc>
    <nc r="M6"/>
  </rcc>
  <rcc rId="13194" sId="8">
    <oc r="N6" t="inlineStr">
      <is>
        <t xml:space="preserve">план </t>
      </is>
    </oc>
    <nc r="N6"/>
  </rcc>
  <rcc rId="13195" sId="8">
    <oc r="O6" t="inlineStr">
      <is>
        <t>кассовый расход</t>
      </is>
    </oc>
    <nc r="O6"/>
  </rcc>
  <rcc rId="13196" sId="8">
    <oc r="P6" t="inlineStr">
      <is>
        <t xml:space="preserve">план </t>
      </is>
    </oc>
    <nc r="P6"/>
  </rcc>
  <rcc rId="13197" sId="8">
    <oc r="Q6" t="inlineStr">
      <is>
        <t>кассовый расход</t>
      </is>
    </oc>
    <nc r="Q6"/>
  </rcc>
  <rcc rId="13198" sId="8">
    <oc r="R6" t="inlineStr">
      <is>
        <t xml:space="preserve">план </t>
      </is>
    </oc>
    <nc r="R6"/>
  </rcc>
  <rcc rId="13199" sId="8">
    <oc r="S6" t="inlineStr">
      <is>
        <t>кассовый расход</t>
      </is>
    </oc>
    <nc r="S6"/>
  </rcc>
  <rcc rId="13200" sId="8">
    <oc r="T6" t="inlineStr">
      <is>
        <t xml:space="preserve">план </t>
      </is>
    </oc>
    <nc r="T6"/>
  </rcc>
  <rcc rId="13201" sId="8">
    <oc r="U6" t="inlineStr">
      <is>
        <t>кассовый расход</t>
      </is>
    </oc>
    <nc r="U6"/>
  </rcc>
  <rcc rId="13202" sId="8">
    <oc r="V6" t="inlineStr">
      <is>
        <t xml:space="preserve">план </t>
      </is>
    </oc>
    <nc r="V6"/>
  </rcc>
  <rcc rId="13203" sId="8">
    <oc r="W6" t="inlineStr">
      <is>
        <t>кассовый расход</t>
      </is>
    </oc>
    <nc r="W6"/>
  </rcc>
  <rcc rId="13204" sId="8">
    <oc r="X6" t="inlineStr">
      <is>
        <t xml:space="preserve">план </t>
      </is>
    </oc>
    <nc r="X6"/>
  </rcc>
  <rcc rId="13205" sId="8">
    <oc r="Y6" t="inlineStr">
      <is>
        <t>кассовый расход</t>
      </is>
    </oc>
    <nc r="Y6"/>
  </rcc>
  <rcc rId="13206" sId="8">
    <oc r="Z6" t="inlineStr">
      <is>
        <t xml:space="preserve">план </t>
      </is>
    </oc>
    <nc r="Z6"/>
  </rcc>
  <rcc rId="13207" sId="8">
    <oc r="AA6" t="inlineStr">
      <is>
        <t>кассовый расход</t>
      </is>
    </oc>
    <nc r="AA6"/>
  </rcc>
  <rcc rId="13208" sId="8">
    <oc r="AB6" t="inlineStr">
      <is>
        <t xml:space="preserve">план </t>
      </is>
    </oc>
    <nc r="AB6"/>
  </rcc>
  <rcc rId="13209" sId="8">
    <oc r="AC6" t="inlineStr">
      <is>
        <t>кассовый расход</t>
      </is>
    </oc>
    <nc r="AC6"/>
  </rcc>
  <rcc rId="13210" sId="8">
    <oc r="AD6" t="inlineStr">
      <is>
        <t xml:space="preserve">план </t>
      </is>
    </oc>
    <nc r="AD6"/>
  </rcc>
  <rcc rId="13211" sId="8">
    <oc r="AE6" t="inlineStr">
      <is>
        <t>кассовый расход</t>
      </is>
    </oc>
    <nc r="AE6"/>
  </rcc>
  <rcc rId="13212" sId="8">
    <oc r="AF6" t="inlineStr">
      <is>
        <t xml:space="preserve">план </t>
      </is>
    </oc>
    <nc r="AF6"/>
  </rcc>
  <rcc rId="13213" sId="8">
    <oc r="AG6" t="inlineStr">
      <is>
        <t>кассовый расход</t>
      </is>
    </oc>
    <nc r="AG6"/>
  </rcc>
  <rcc rId="13214" sId="8" numFmtId="4">
    <oc r="A7">
      <v>1</v>
    </oc>
    <nc r="A7"/>
  </rcc>
  <rcc rId="13215" sId="8" numFmtId="4">
    <oc r="B7">
      <v>2</v>
    </oc>
    <nc r="B7"/>
  </rcc>
  <rcc rId="13216" sId="8" numFmtId="4">
    <oc r="C7">
      <v>3</v>
    </oc>
    <nc r="C7"/>
  </rcc>
  <rcc rId="13217" sId="8" numFmtId="4">
    <oc r="D7">
      <v>4</v>
    </oc>
    <nc r="D7"/>
  </rcc>
  <rcc rId="13218" sId="8" numFmtId="4">
    <oc r="E7">
      <v>5</v>
    </oc>
    <nc r="E7"/>
  </rcc>
  <rcc rId="13219" sId="8" numFmtId="4">
    <oc r="F7">
      <v>6</v>
    </oc>
    <nc r="F7"/>
  </rcc>
  <rcc rId="13220" sId="8" numFmtId="4">
    <oc r="G7">
      <v>7</v>
    </oc>
    <nc r="G7"/>
  </rcc>
  <rcc rId="13221" sId="8" numFmtId="4">
    <oc r="H7">
      <v>8</v>
    </oc>
    <nc r="H7"/>
  </rcc>
  <rcc rId="13222" sId="8" numFmtId="4">
    <oc r="I7">
      <v>9</v>
    </oc>
    <nc r="I7"/>
  </rcc>
  <rcc rId="13223" sId="8" numFmtId="4">
    <oc r="J7">
      <v>10</v>
    </oc>
    <nc r="J7"/>
  </rcc>
  <rcc rId="13224" sId="8" numFmtId="4">
    <oc r="K7">
      <v>11</v>
    </oc>
    <nc r="K7"/>
  </rcc>
  <rcc rId="13225" sId="8" numFmtId="4">
    <oc r="L7">
      <v>12</v>
    </oc>
    <nc r="L7"/>
  </rcc>
  <rcc rId="13226" sId="8" numFmtId="4">
    <oc r="M7">
      <v>13</v>
    </oc>
    <nc r="M7"/>
  </rcc>
  <rcc rId="13227" sId="8" numFmtId="4">
    <oc r="N7">
      <v>14</v>
    </oc>
    <nc r="N7"/>
  </rcc>
  <rcc rId="13228" sId="8" numFmtId="4">
    <oc r="O7">
      <v>15</v>
    </oc>
    <nc r="O7"/>
  </rcc>
  <rcc rId="13229" sId="8" numFmtId="4">
    <oc r="P7">
      <v>16</v>
    </oc>
    <nc r="P7"/>
  </rcc>
  <rcc rId="13230" sId="8" numFmtId="4">
    <oc r="Q7">
      <v>17</v>
    </oc>
    <nc r="Q7"/>
  </rcc>
  <rcc rId="13231" sId="8" numFmtId="4">
    <oc r="R7">
      <v>18</v>
    </oc>
    <nc r="R7"/>
  </rcc>
  <rcc rId="13232" sId="8" numFmtId="4">
    <oc r="S7">
      <v>19</v>
    </oc>
    <nc r="S7"/>
  </rcc>
  <rcc rId="13233" sId="8" numFmtId="4">
    <oc r="T7">
      <v>20</v>
    </oc>
    <nc r="T7"/>
  </rcc>
  <rcc rId="13234" sId="8" numFmtId="4">
    <oc r="U7">
      <v>21</v>
    </oc>
    <nc r="U7"/>
  </rcc>
  <rcc rId="13235" sId="8" numFmtId="4">
    <oc r="V7">
      <v>22</v>
    </oc>
    <nc r="V7"/>
  </rcc>
  <rcc rId="13236" sId="8" numFmtId="4">
    <oc r="W7">
      <v>23</v>
    </oc>
    <nc r="W7"/>
  </rcc>
  <rcc rId="13237" sId="8" numFmtId="4">
    <oc r="X7">
      <v>24</v>
    </oc>
    <nc r="X7"/>
  </rcc>
  <rcc rId="13238" sId="8" numFmtId="4">
    <oc r="Y7">
      <v>25</v>
    </oc>
    <nc r="Y7"/>
  </rcc>
  <rcc rId="13239" sId="8" numFmtId="4">
    <oc r="Z7">
      <v>26</v>
    </oc>
    <nc r="Z7"/>
  </rcc>
  <rcc rId="13240" sId="8" numFmtId="4">
    <oc r="AA7">
      <v>27</v>
    </oc>
    <nc r="AA7"/>
  </rcc>
  <rcc rId="13241" sId="8" numFmtId="4">
    <oc r="AB7">
      <v>28</v>
    </oc>
    <nc r="AB7"/>
  </rcc>
  <rcc rId="13242" sId="8" numFmtId="4">
    <oc r="AC7">
      <v>29</v>
    </oc>
    <nc r="AC7"/>
  </rcc>
  <rcc rId="13243" sId="8" numFmtId="4">
    <oc r="AD7">
      <v>30</v>
    </oc>
    <nc r="AD7"/>
  </rcc>
  <rcc rId="13244" sId="8" numFmtId="4">
    <oc r="AE7">
      <v>31</v>
    </oc>
    <nc r="AE7"/>
  </rcc>
  <rcc rId="13245" sId="8" numFmtId="4">
    <oc r="AF7">
      <v>32</v>
    </oc>
    <nc r="AF7"/>
  </rcc>
  <rcc rId="13246" sId="8" numFmtId="4">
    <oc r="AG7">
      <v>33</v>
    </oc>
    <nc r="AG7"/>
  </rcc>
  <rcc rId="13247" sId="8" numFmtId="4">
    <oc r="AH7">
      <v>34</v>
    </oc>
    <nc r="AH7"/>
  </rcc>
  <rcc rId="13248" sId="8">
    <oc r="B8" t="inlineStr">
      <is>
        <t>Всего по муниципальной программе</t>
      </is>
    </oc>
    <nc r="B8"/>
  </rcc>
  <rcc rId="13249" sId="8">
    <oc r="C8" t="inlineStr">
      <is>
        <t>Всего</t>
      </is>
    </oc>
    <nc r="C8"/>
  </rcc>
  <rcc rId="13250" sId="8">
    <oc r="D8">
      <f>D9+D10+D11</f>
    </oc>
    <nc r="D8"/>
  </rcc>
  <rcc rId="13251" sId="8">
    <oc r="E8">
      <f>E9+E10+E11</f>
    </oc>
    <nc r="E8"/>
  </rcc>
  <rcc rId="13252" sId="8">
    <oc r="F8">
      <f>F9+F10+F11</f>
    </oc>
    <nc r="F8"/>
  </rcc>
  <rcc rId="13253" sId="8">
    <oc r="G8">
      <f>G9+G10+G11</f>
    </oc>
    <nc r="G8"/>
  </rcc>
  <rcc rId="13254" sId="8">
    <oc r="H8">
      <f>IFERROR(G8/D8*100,0)</f>
    </oc>
    <nc r="H8"/>
  </rcc>
  <rcc rId="13255" sId="8">
    <oc r="I8">
      <f>IFERROR(G8/E8*100,0)</f>
    </oc>
    <nc r="I8"/>
  </rcc>
  <rcc rId="13256" sId="8">
    <oc r="J8">
      <f>J9+J10+J11</f>
    </oc>
    <nc r="J8"/>
  </rcc>
  <rcc rId="13257" sId="8">
    <oc r="K8">
      <f>K9+K10+K11</f>
    </oc>
    <nc r="K8"/>
  </rcc>
  <rcc rId="13258" sId="8">
    <oc r="L8">
      <f>L9+L10+L11</f>
    </oc>
    <nc r="L8"/>
  </rcc>
  <rcc rId="13259" sId="8">
    <oc r="M8">
      <f>M9+M10+M11</f>
    </oc>
    <nc r="M8"/>
  </rcc>
  <rcc rId="13260" sId="8">
    <oc r="N8">
      <f>N9+N10+N11</f>
    </oc>
    <nc r="N8"/>
  </rcc>
  <rcc rId="13261" sId="8">
    <oc r="O8">
      <f>O9+O10+O11</f>
    </oc>
    <nc r="O8"/>
  </rcc>
  <rcc rId="13262" sId="8">
    <oc r="P8">
      <f>P9+P10+P11</f>
    </oc>
    <nc r="P8"/>
  </rcc>
  <rcc rId="13263" sId="8">
    <oc r="Q8">
      <f>Q9+Q10+Q11</f>
    </oc>
    <nc r="Q8"/>
  </rcc>
  <rcc rId="13264" sId="8">
    <oc r="R8">
      <f>R9+R10+R11</f>
    </oc>
    <nc r="R8"/>
  </rcc>
  <rcc rId="13265" sId="8">
    <oc r="S8">
      <f>S9+S10+S11</f>
    </oc>
    <nc r="S8"/>
  </rcc>
  <rcc rId="13266" sId="8">
    <oc r="T8">
      <f>T9+T10+T11</f>
    </oc>
    <nc r="T8"/>
  </rcc>
  <rcc rId="13267" sId="8">
    <oc r="U8">
      <f>U9+U10+U11</f>
    </oc>
    <nc r="U8"/>
  </rcc>
  <rcc rId="13268" sId="8">
    <oc r="V8">
      <f>V9+V10+V11</f>
    </oc>
    <nc r="V8"/>
  </rcc>
  <rcc rId="13269" sId="8">
    <oc r="W8">
      <f>W9+W10+W11</f>
    </oc>
    <nc r="W8"/>
  </rcc>
  <rcc rId="13270" sId="8">
    <oc r="X8">
      <f>X9+X10+X11</f>
    </oc>
    <nc r="X8"/>
  </rcc>
  <rcc rId="13271" sId="8">
    <oc r="Y8">
      <f>Y9+Y10+Y11</f>
    </oc>
    <nc r="Y8"/>
  </rcc>
  <rcc rId="13272" sId="8">
    <oc r="Z8">
      <f>Z9+Z10+Z11</f>
    </oc>
    <nc r="Z8"/>
  </rcc>
  <rcc rId="13273" sId="8">
    <oc r="AA8">
      <f>AA9+AA10+AA11</f>
    </oc>
    <nc r="AA8"/>
  </rcc>
  <rcc rId="13274" sId="8">
    <oc r="AB8">
      <f>AB9+AB10+AB11</f>
    </oc>
    <nc r="AB8"/>
  </rcc>
  <rcc rId="13275" sId="8">
    <oc r="AC8">
      <f>AC9+AC10+AC11</f>
    </oc>
    <nc r="AC8"/>
  </rcc>
  <rcc rId="13276" sId="8">
    <oc r="AD8">
      <f>AD9+AD10+AD11</f>
    </oc>
    <nc r="AD8"/>
  </rcc>
  <rcc rId="13277" sId="8">
    <oc r="AE8">
      <f>AE9+AE10+AE11</f>
    </oc>
    <nc r="AE8"/>
  </rcc>
  <rcc rId="13278" sId="8">
    <oc r="AF8">
      <f>AF9+AF10+AF11</f>
    </oc>
    <nc r="AF8"/>
  </rcc>
  <rcc rId="13279" sId="8">
    <oc r="AG8">
      <f>AG9+AG10+AG11</f>
    </oc>
    <nc r="AG8"/>
  </rcc>
  <rcc rId="13280" sId="8">
    <oc r="C9" t="inlineStr">
      <is>
        <t>федеральный бюджет</t>
      </is>
    </oc>
    <nc r="C9"/>
  </rcc>
  <rcc rId="13281" sId="8">
    <oc r="D9">
      <f>J9+L9+N9+P9+R9+T9+V9+X9+Z9+AB9+AD9+AF9</f>
    </oc>
    <nc r="D9"/>
  </rcc>
  <rcc rId="13282" sId="8">
    <oc r="E9">
      <f>J9+L9+N9+P9</f>
    </oc>
    <nc r="E9"/>
  </rcc>
  <rcc rId="13283" sId="8">
    <oc r="F9">
      <f>G9</f>
    </oc>
    <nc r="F9"/>
  </rcc>
  <rcc rId="13284" sId="8">
    <oc r="G9">
      <f>K9+M9+O9+Q9+S9+U9+W9+Y9+AA9+AC9+AE9+AG9</f>
    </oc>
    <nc r="G9"/>
  </rcc>
  <rcc rId="13285" sId="8">
    <oc r="H9">
      <f>IFERROR(G9/D9*100,0)</f>
    </oc>
    <nc r="H9"/>
  </rcc>
  <rcc rId="13286" sId="8">
    <oc r="I9">
      <f>IFERROR(G9/E9*100,0)</f>
    </oc>
    <nc r="I9"/>
  </rcc>
  <rcc rId="13287" sId="8">
    <oc r="J9">
      <f>J14+J32</f>
    </oc>
    <nc r="J9"/>
  </rcc>
  <rcc rId="13288" sId="8">
    <oc r="K9">
      <f>K14+K32</f>
    </oc>
    <nc r="K9"/>
  </rcc>
  <rcc rId="13289" sId="8">
    <oc r="L9">
      <f>L14+L32</f>
    </oc>
    <nc r="L9"/>
  </rcc>
  <rcc rId="13290" sId="8">
    <oc r="M9">
      <f>M14+M32</f>
    </oc>
    <nc r="M9"/>
  </rcc>
  <rcc rId="13291" sId="8">
    <oc r="N9">
      <f>N14+N32</f>
    </oc>
    <nc r="N9"/>
  </rcc>
  <rcc rId="13292" sId="8">
    <oc r="O9">
      <f>O14+O32</f>
    </oc>
    <nc r="O9"/>
  </rcc>
  <rcc rId="13293" sId="8">
    <oc r="P9">
      <f>P14+P32</f>
    </oc>
    <nc r="P9"/>
  </rcc>
  <rcc rId="13294" sId="8">
    <oc r="Q9">
      <f>Q14+Q32</f>
    </oc>
    <nc r="Q9"/>
  </rcc>
  <rcc rId="13295" sId="8">
    <oc r="R9">
      <f>R14+R32</f>
    </oc>
    <nc r="R9"/>
  </rcc>
  <rcc rId="13296" sId="8">
    <oc r="S9">
      <f>S14+S32</f>
    </oc>
    <nc r="S9"/>
  </rcc>
  <rcc rId="13297" sId="8">
    <oc r="T9">
      <f>T14+T32</f>
    </oc>
    <nc r="T9"/>
  </rcc>
  <rcc rId="13298" sId="8">
    <oc r="U9">
      <f>U14+U32</f>
    </oc>
    <nc r="U9"/>
  </rcc>
  <rcc rId="13299" sId="8">
    <oc r="V9">
      <f>V14+V32</f>
    </oc>
    <nc r="V9"/>
  </rcc>
  <rcc rId="13300" sId="8">
    <oc r="W9">
      <f>W14+W32</f>
    </oc>
    <nc r="W9"/>
  </rcc>
  <rcc rId="13301" sId="8">
    <oc r="X9">
      <f>X14+X32</f>
    </oc>
    <nc r="X9"/>
  </rcc>
  <rcc rId="13302" sId="8">
    <oc r="Y9">
      <f>Y14+Y32</f>
    </oc>
    <nc r="Y9"/>
  </rcc>
  <rcc rId="13303" sId="8">
    <oc r="Z9">
      <f>Z14+Z32</f>
    </oc>
    <nc r="Z9"/>
  </rcc>
  <rcc rId="13304" sId="8">
    <oc r="AA9">
      <f>AA14+AA32</f>
    </oc>
    <nc r="AA9"/>
  </rcc>
  <rcc rId="13305" sId="8">
    <oc r="AB9">
      <f>AB14+AB32</f>
    </oc>
    <nc r="AB9"/>
  </rcc>
  <rcc rId="13306" sId="8">
    <oc r="AC9">
      <f>AC14+AC32</f>
    </oc>
    <nc r="AC9"/>
  </rcc>
  <rcc rId="13307" sId="8">
    <oc r="AD9">
      <f>AD14+AD32</f>
    </oc>
    <nc r="AD9"/>
  </rcc>
  <rcc rId="13308" sId="8">
    <oc r="AE9">
      <f>AE14+AE32</f>
    </oc>
    <nc r="AE9"/>
  </rcc>
  <rcc rId="13309" sId="8">
    <oc r="AF9">
      <f>AF14+AF32</f>
    </oc>
    <nc r="AF9"/>
  </rcc>
  <rcc rId="13310" sId="8">
    <oc r="AG9">
      <f>AG14+AG32</f>
    </oc>
    <nc r="AG9"/>
  </rcc>
  <rcc rId="13311" sId="8">
    <oc r="C10" t="inlineStr">
      <is>
        <t>бюджет автономного округа</t>
      </is>
    </oc>
    <nc r="C10"/>
  </rcc>
  <rcc rId="13312" sId="8">
    <oc r="D10">
      <f>J10+L10+N10+P10+R10+T10+V10+X10+Z10+AB10+AD10+AF10</f>
    </oc>
    <nc r="D10"/>
  </rcc>
  <rcc rId="13313" sId="8">
    <oc r="E10">
      <f>J10+L10+N10+P10</f>
    </oc>
    <nc r="E10"/>
  </rcc>
  <rcc rId="13314" sId="8">
    <oc r="F10">
      <f>G10</f>
    </oc>
    <nc r="F10"/>
  </rcc>
  <rcc rId="13315" sId="8">
    <oc r="G10">
      <f>K10+M10+O10+Q10+S10+U10+W10+Y10+AA10+AC10+AE10+AG10</f>
    </oc>
    <nc r="G10"/>
  </rcc>
  <rcc rId="13316" sId="8">
    <oc r="H10">
      <f>IFERROR(G10/D10*100,0)</f>
    </oc>
    <nc r="H10"/>
  </rcc>
  <rcc rId="13317" sId="8">
    <oc r="I10">
      <f>IFERROR(G10/E10*100,0)</f>
    </oc>
    <nc r="I10"/>
  </rcc>
  <rcc rId="13318" sId="8">
    <oc r="J10">
      <f>J15+J19+J33</f>
    </oc>
    <nc r="J10"/>
  </rcc>
  <rcc rId="13319" sId="8">
    <oc r="K10">
      <f>K15+K19+K33</f>
    </oc>
    <nc r="K10"/>
  </rcc>
  <rcc rId="13320" sId="8">
    <oc r="L10">
      <f>L15+L19+L33</f>
    </oc>
    <nc r="L10"/>
  </rcc>
  <rcc rId="13321" sId="8">
    <oc r="M10">
      <f>M15+M19+M33</f>
    </oc>
    <nc r="M10"/>
  </rcc>
  <rcc rId="13322" sId="8">
    <oc r="N10">
      <f>N15+N19+N33</f>
    </oc>
    <nc r="N10"/>
  </rcc>
  <rcc rId="13323" sId="8">
    <oc r="O10">
      <f>O15+O19+O33</f>
    </oc>
    <nc r="O10"/>
  </rcc>
  <rcc rId="13324" sId="8">
    <oc r="P10">
      <f>P15+P19+P33</f>
    </oc>
    <nc r="P10"/>
  </rcc>
  <rcc rId="13325" sId="8">
    <oc r="Q10">
      <f>Q15+Q19+Q33</f>
    </oc>
    <nc r="Q10"/>
  </rcc>
  <rcc rId="13326" sId="8">
    <oc r="R10">
      <f>R15+R19+R33</f>
    </oc>
    <nc r="R10"/>
  </rcc>
  <rcc rId="13327" sId="8">
    <oc r="S10">
      <f>S15+S19+S33</f>
    </oc>
    <nc r="S10"/>
  </rcc>
  <rcc rId="13328" sId="8">
    <oc r="T10">
      <f>T15+T19+T33</f>
    </oc>
    <nc r="T10"/>
  </rcc>
  <rcc rId="13329" sId="8">
    <oc r="U10">
      <f>U15+U19+U33</f>
    </oc>
    <nc r="U10"/>
  </rcc>
  <rcc rId="13330" sId="8">
    <oc r="V10">
      <f>V15+V19+V33</f>
    </oc>
    <nc r="V10"/>
  </rcc>
  <rcc rId="13331" sId="8">
    <oc r="W10">
      <f>W15+W19+W33</f>
    </oc>
    <nc r="W10"/>
  </rcc>
  <rcc rId="13332" sId="8">
    <oc r="X10">
      <f>X15+X19+X33</f>
    </oc>
    <nc r="X10"/>
  </rcc>
  <rcc rId="13333" sId="8">
    <oc r="Y10">
      <f>Y15+Y19+Y33</f>
    </oc>
    <nc r="Y10"/>
  </rcc>
  <rcc rId="13334" sId="8">
    <oc r="Z10">
      <f>Z15+Z19+Z33</f>
    </oc>
    <nc r="Z10"/>
  </rcc>
  <rcc rId="13335" sId="8">
    <oc r="AA10">
      <f>AA15+AA19+AA33</f>
    </oc>
    <nc r="AA10"/>
  </rcc>
  <rcc rId="13336" sId="8">
    <oc r="AB10">
      <f>AB15+AB19+AB33</f>
    </oc>
    <nc r="AB10"/>
  </rcc>
  <rcc rId="13337" sId="8">
    <oc r="AC10">
      <f>AC15+AC19+AC33</f>
    </oc>
    <nc r="AC10"/>
  </rcc>
  <rcc rId="13338" sId="8">
    <oc r="AD10">
      <f>AD15+AD19+AD33</f>
    </oc>
    <nc r="AD10"/>
  </rcc>
  <rcc rId="13339" sId="8">
    <oc r="AE10">
      <f>AE15+AE19+AE33</f>
    </oc>
    <nc r="AE10"/>
  </rcc>
  <rcc rId="13340" sId="8">
    <oc r="AF10">
      <f>AF15+AF19+AF33</f>
    </oc>
    <nc r="AF10"/>
  </rcc>
  <rcc rId="13341" sId="8">
    <oc r="AG10">
      <f>AG15+AG19+AG33</f>
    </oc>
    <nc r="AG10"/>
  </rcc>
  <rcc rId="13342" sId="8">
    <oc r="C11" t="inlineStr">
      <is>
        <t>бюджет города Когалыма</t>
      </is>
    </oc>
    <nc r="C11"/>
  </rcc>
  <rcc rId="13343" sId="8">
    <oc r="D11">
      <f>J11+L11+N11+P11+R11+T11+V11+X11+Z11+AB11+AD11+AF11</f>
    </oc>
    <nc r="D11"/>
  </rcc>
  <rcc rId="13344" sId="8">
    <oc r="E11">
      <f>J11+L11+N11+P11</f>
    </oc>
    <nc r="E11"/>
  </rcc>
  <rcc rId="13345" sId="8">
    <oc r="F11">
      <f>G11</f>
    </oc>
    <nc r="F11"/>
  </rcc>
  <rcc rId="13346" sId="8">
    <oc r="G11">
      <f>K11+M11+O11+Q11+S11+U11+W11+Y11+AA11+AC11+AE11+AG11</f>
    </oc>
    <nc r="G11"/>
  </rcc>
  <rcc rId="13347" sId="8">
    <oc r="H11">
      <f>IFERROR(G11/D11*100,0)</f>
    </oc>
    <nc r="H11"/>
  </rcc>
  <rcc rId="13348" sId="8">
    <oc r="I11">
      <f>IFERROR(G11/E11*100,0)</f>
    </oc>
    <nc r="I11"/>
  </rcc>
  <rcc rId="13349" sId="8">
    <oc r="J11">
      <f>J16+J20+J41+J47</f>
    </oc>
    <nc r="J11"/>
  </rcc>
  <rcc rId="13350" sId="8">
    <oc r="K11">
      <f>K16+K20+K41+K47</f>
    </oc>
    <nc r="K11"/>
  </rcc>
  <rcc rId="13351" sId="8">
    <oc r="L11">
      <f>L16+L20+L41+L47</f>
    </oc>
    <nc r="L11"/>
  </rcc>
  <rcc rId="13352" sId="8">
    <oc r="M11">
      <f>M16+M20+M41+M47</f>
    </oc>
    <nc r="M11"/>
  </rcc>
  <rcc rId="13353" sId="8">
    <oc r="N11">
      <f>N16+N20+N41+N47</f>
    </oc>
    <nc r="N11"/>
  </rcc>
  <rcc rId="13354" sId="8">
    <oc r="O11">
      <f>O16+O20+O41+O47</f>
    </oc>
    <nc r="O11"/>
  </rcc>
  <rcc rId="13355" sId="8">
    <oc r="P11">
      <f>P16+P20+P41+P47</f>
    </oc>
    <nc r="P11"/>
  </rcc>
  <rcc rId="13356" sId="8">
    <oc r="Q11">
      <f>Q16+Q20+Q41+Q47</f>
    </oc>
    <nc r="Q11"/>
  </rcc>
  <rcc rId="13357" sId="8">
    <oc r="R11">
      <f>R16+R20+R41+R47</f>
    </oc>
    <nc r="R11"/>
  </rcc>
  <rcc rId="13358" sId="8">
    <oc r="S11">
      <f>S16+S20+S41+S47</f>
    </oc>
    <nc r="S11"/>
  </rcc>
  <rcc rId="13359" sId="8">
    <oc r="T11">
      <f>T16+T20+T41+T47</f>
    </oc>
    <nc r="T11"/>
  </rcc>
  <rcc rId="13360" sId="8">
    <oc r="U11">
      <f>U16+U20+U41+U47</f>
    </oc>
    <nc r="U11"/>
  </rcc>
  <rcc rId="13361" sId="8">
    <oc r="V11">
      <f>V16+V20+V41+V47</f>
    </oc>
    <nc r="V11"/>
  </rcc>
  <rcc rId="13362" sId="8">
    <oc r="W11">
      <f>W16+W20+W41+W47</f>
    </oc>
    <nc r="W11"/>
  </rcc>
  <rcc rId="13363" sId="8">
    <oc r="X11">
      <f>X16+X20+X41+X47</f>
    </oc>
    <nc r="X11"/>
  </rcc>
  <rcc rId="13364" sId="8">
    <oc r="Y11">
      <f>Y16+Y20+Y41+Y47</f>
    </oc>
    <nc r="Y11"/>
  </rcc>
  <rcc rId="13365" sId="8">
    <oc r="Z11">
      <f>Z16+Z20+Z41+Z47</f>
    </oc>
    <nc r="Z11"/>
  </rcc>
  <rcc rId="13366" sId="8">
    <oc r="AA11">
      <f>AA16+AA20+AA41+AA47</f>
    </oc>
    <nc r="AA11"/>
  </rcc>
  <rcc rId="13367" sId="8">
    <oc r="AB11">
      <f>AB16+AB20+AB41+AB47</f>
    </oc>
    <nc r="AB11"/>
  </rcc>
  <rcc rId="13368" sId="8">
    <oc r="AC11">
      <f>AC16+AC20+AC41+AC47</f>
    </oc>
    <nc r="AC11"/>
  </rcc>
  <rcc rId="13369" sId="8">
    <oc r="AD11">
      <f>AD16+AD20+AD41+AD47</f>
    </oc>
    <nc r="AD11"/>
  </rcc>
  <rcc rId="13370" sId="8">
    <oc r="AE11">
      <f>AE16+AE20+AE41+AE47</f>
    </oc>
    <nc r="AE11"/>
  </rcc>
  <rcc rId="13371" sId="8">
    <oc r="AF11">
      <f>AF16+AF20+AF41+AF47</f>
    </oc>
    <nc r="AF11"/>
  </rcc>
  <rcc rId="13372" sId="8">
    <oc r="AG11">
      <f>AG16+AG20+AG41+AG47</f>
    </oc>
    <nc r="AG11"/>
  </rcc>
  <rcc rId="13373" sId="8">
    <oc r="B12" t="inlineStr">
      <is>
        <t>Направление 1. «Реализация мероприятий по обеспечению жильем молодых семей»</t>
      </is>
    </oc>
    <nc r="B12"/>
  </rcc>
  <rcc rId="13374" sId="8">
    <oc r="A13" t="inlineStr">
      <is>
        <t>РП 1.1</t>
      </is>
    </oc>
    <nc r="A13"/>
  </rcc>
  <rcc rId="13375" sId="8">
    <oc r="B13" t="inlineStr">
      <is>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is>
    </oc>
    <nc r="B13"/>
  </rcc>
  <rcc rId="13376" sId="8">
    <oc r="C13" t="inlineStr">
      <is>
        <t>Всего</t>
      </is>
    </oc>
    <nc r="C13"/>
  </rcc>
  <rcc rId="13377" sId="8">
    <oc r="D13">
      <f>D15+D16+D14</f>
    </oc>
    <nc r="D13"/>
  </rcc>
  <rcc rId="13378" sId="8">
    <oc r="E13">
      <f>E15+E16+E14</f>
    </oc>
    <nc r="E13"/>
  </rcc>
  <rcc rId="13379" sId="8">
    <oc r="F13">
      <f>F15+F16+F14</f>
    </oc>
    <nc r="F13"/>
  </rcc>
  <rcc rId="13380" sId="8">
    <oc r="G13">
      <f>G15+G16+G14</f>
    </oc>
    <nc r="G13"/>
  </rcc>
  <rcc rId="13381" sId="8">
    <oc r="H13">
      <f>IFERROR(G13/D13*100,0)</f>
    </oc>
    <nc r="H13"/>
  </rcc>
  <rcc rId="13382" sId="8">
    <oc r="I13">
      <f>IFERROR(G13/E13*100,0)</f>
    </oc>
    <nc r="I13"/>
  </rcc>
  <rcc rId="13383" sId="8">
    <oc r="J13">
      <f>J15+J16+J14</f>
    </oc>
    <nc r="J13"/>
  </rcc>
  <rcc rId="13384" sId="8">
    <oc r="K13">
      <f>K15+K16+K14</f>
    </oc>
    <nc r="K13"/>
  </rcc>
  <rcc rId="13385" sId="8">
    <oc r="L13">
      <f>L15+L16+L14</f>
    </oc>
    <nc r="L13"/>
  </rcc>
  <rcc rId="13386" sId="8">
    <oc r="M13">
      <f>M15+M16+M14</f>
    </oc>
    <nc r="M13"/>
  </rcc>
  <rcc rId="13387" sId="8">
    <oc r="N13">
      <f>N15+N16+N14</f>
    </oc>
    <nc r="N13"/>
  </rcc>
  <rcc rId="13388" sId="8">
    <oc r="O13">
      <f>O15+O16+O14</f>
    </oc>
    <nc r="O13"/>
  </rcc>
  <rcc rId="13389" sId="8">
    <oc r="P13">
      <f>P15+P16+P14</f>
    </oc>
    <nc r="P13"/>
  </rcc>
  <rcc rId="13390" sId="8">
    <oc r="Q13">
      <f>Q15+Q16+Q14</f>
    </oc>
    <nc r="Q13"/>
  </rcc>
  <rcc rId="13391" sId="8">
    <oc r="R13">
      <f>R15+R16+R14</f>
    </oc>
    <nc r="R13"/>
  </rcc>
  <rcc rId="13392" sId="8">
    <oc r="S13">
      <f>S15+S16+S14</f>
    </oc>
    <nc r="S13"/>
  </rcc>
  <rcc rId="13393" sId="8">
    <oc r="T13">
      <f>T15+T16+T14</f>
    </oc>
    <nc r="T13"/>
  </rcc>
  <rcc rId="13394" sId="8">
    <oc r="U13">
      <f>U15+U16+U14</f>
    </oc>
    <nc r="U13"/>
  </rcc>
  <rcc rId="13395" sId="8">
    <oc r="V13">
      <f>V15+V16+V14</f>
    </oc>
    <nc r="V13"/>
  </rcc>
  <rcc rId="13396" sId="8">
    <oc r="W13">
      <f>W15+W16+W14</f>
    </oc>
    <nc r="W13"/>
  </rcc>
  <rcc rId="13397" sId="8">
    <oc r="X13">
      <f>X15+X16+X14</f>
    </oc>
    <nc r="X13"/>
  </rcc>
  <rcc rId="13398" sId="8">
    <oc r="Y13">
      <f>Y15+Y16+Y14</f>
    </oc>
    <nc r="Y13"/>
  </rcc>
  <rcc rId="13399" sId="8">
    <oc r="Z13">
      <f>Z15+Z16+Z14</f>
    </oc>
    <nc r="Z13"/>
  </rcc>
  <rcc rId="13400" sId="8">
    <oc r="AA13">
      <f>AA15+AA16+AA14</f>
    </oc>
    <nc r="AA13"/>
  </rcc>
  <rcc rId="13401" sId="8">
    <oc r="AB13">
      <f>AB15+AB16+AB14</f>
    </oc>
    <nc r="AB13"/>
  </rcc>
  <rcc rId="13402" sId="8">
    <oc r="AC13">
      <f>AC15+AC16+AC14</f>
    </oc>
    <nc r="AC13"/>
  </rcc>
  <rcc rId="13403" sId="8">
    <oc r="AD13">
      <f>AD15+AD16+AD14</f>
    </oc>
    <nc r="AD13"/>
  </rcc>
  <rcc rId="13404" sId="8">
    <oc r="AE13">
      <f>AE15+AE16+AE14</f>
    </oc>
    <nc r="AE13"/>
  </rcc>
  <rcc rId="13405" sId="8">
    <oc r="AF13">
      <f>AF15+AF16+AF14</f>
    </oc>
    <nc r="AF13"/>
  </rcc>
  <rcc rId="13406" sId="8">
    <oc r="AG13">
      <f>AG15+AG16+AG14</f>
    </oc>
    <nc r="AG13"/>
  </rcc>
  <rcc rId="13407"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rcc>
  <rcc rId="13408" sId="8">
    <oc r="C14" t="inlineStr">
      <is>
        <t>федеральный бюджет</t>
      </is>
    </oc>
    <nc r="C14"/>
  </rcc>
  <rcc rId="13409" sId="8">
    <oc r="D14">
      <f>SUM(J14,L14,N14,P14,R14,T14,V14,X14,Z14,AB14,AD14,AF14)</f>
    </oc>
    <nc r="D14"/>
  </rcc>
  <rcc rId="13410" sId="8">
    <oc r="E14">
      <f>J14+L14+N14+P14</f>
    </oc>
    <nc r="E14"/>
  </rcc>
  <rcc rId="13411" sId="8">
    <oc r="F14">
      <f>G14</f>
    </oc>
    <nc r="F14"/>
  </rcc>
  <rcc rId="13412" sId="8">
    <oc r="G14">
      <f>SUM(K14,M14,O14,Q14,S14,U14,W14,Y14,AA14,AC14,AE14,AG14)</f>
    </oc>
    <nc r="G14"/>
  </rcc>
  <rcc rId="13413" sId="8">
    <oc r="H14">
      <f>IFERROR(G14/D14*100,0)</f>
    </oc>
    <nc r="H14"/>
  </rcc>
  <rcc rId="13414" sId="8">
    <oc r="I14">
      <f>IFERROR(G14/E14*100,0)</f>
    </oc>
    <nc r="I14"/>
  </rcc>
  <rcc rId="13415" sId="8" numFmtId="4">
    <oc r="J14">
      <v>0</v>
    </oc>
    <nc r="J14"/>
  </rcc>
  <rcc rId="13416" sId="8" numFmtId="4">
    <oc r="K14">
      <v>0</v>
    </oc>
    <nc r="K14"/>
  </rcc>
  <rcc rId="13417" sId="8" numFmtId="4">
    <oc r="L14">
      <v>204.97</v>
    </oc>
    <nc r="L14"/>
  </rcc>
  <rcc rId="13418" sId="8" numFmtId="4">
    <oc r="M14">
      <v>204.97</v>
    </oc>
    <nc r="M14"/>
  </rcc>
  <rcc rId="13419" sId="8" numFmtId="4">
    <oc r="N14">
      <v>0</v>
    </oc>
    <nc r="N14"/>
  </rcc>
  <rcc rId="13420" sId="8" numFmtId="4">
    <oc r="O14">
      <v>0</v>
    </oc>
    <nc r="O14"/>
  </rcc>
  <rcc rId="13421" sId="8" numFmtId="4">
    <oc r="P14">
      <v>0</v>
    </oc>
    <nc r="P14"/>
  </rcc>
  <rcc rId="13422" sId="8" numFmtId="4">
    <oc r="Q14">
      <v>0</v>
    </oc>
    <nc r="Q14"/>
  </rcc>
  <rcc rId="13423" sId="8" numFmtId="4">
    <oc r="R14">
      <v>0</v>
    </oc>
    <nc r="R14"/>
  </rcc>
  <rcc rId="13424" sId="8" numFmtId="4">
    <oc r="S14">
      <v>0</v>
    </oc>
    <nc r="S14"/>
  </rcc>
  <rcc rId="13425" sId="8" numFmtId="4">
    <oc r="T14">
      <v>0</v>
    </oc>
    <nc r="T14"/>
  </rcc>
  <rcc rId="13426" sId="8" numFmtId="4">
    <oc r="U14">
      <v>0</v>
    </oc>
    <nc r="U14"/>
  </rcc>
  <rcc rId="13427" sId="8" numFmtId="4">
    <oc r="V14">
      <v>0</v>
    </oc>
    <nc r="V14"/>
  </rcc>
  <rcc rId="13428" sId="8" numFmtId="4">
    <oc r="W14">
      <v>0</v>
    </oc>
    <nc r="W14"/>
  </rcc>
  <rcc rId="13429" sId="8" numFmtId="4">
    <oc r="X14">
      <v>0</v>
    </oc>
    <nc r="X14"/>
  </rcc>
  <rcc rId="13430" sId="8" numFmtId="4">
    <oc r="Y14">
      <v>0</v>
    </oc>
    <nc r="Y14"/>
  </rcc>
  <rcc rId="13431" sId="8" numFmtId="4">
    <oc r="Z14">
      <v>0</v>
    </oc>
    <nc r="Z14"/>
  </rcc>
  <rcc rId="13432" sId="8" numFmtId="4">
    <oc r="AA14">
      <v>0</v>
    </oc>
    <nc r="AA14"/>
  </rcc>
  <rcc rId="13433" sId="8" numFmtId="4">
    <oc r="AB14">
      <v>0</v>
    </oc>
    <nc r="AB14"/>
  </rcc>
  <rcc rId="13434" sId="8" numFmtId="4">
    <oc r="AC14">
      <v>0</v>
    </oc>
    <nc r="AC14"/>
  </rcc>
  <rcc rId="13435" sId="8" numFmtId="4">
    <oc r="AD14">
      <v>0</v>
    </oc>
    <nc r="AD14"/>
  </rcc>
  <rcc rId="13436" sId="8" numFmtId="4">
    <oc r="AE14">
      <v>0</v>
    </oc>
    <nc r="AE14"/>
  </rcc>
  <rcc rId="13437" sId="8" numFmtId="4">
    <oc r="AF14">
      <v>298.93</v>
    </oc>
    <nc r="AF14"/>
  </rcc>
  <rcc rId="13438" sId="8" numFmtId="4">
    <oc r="AG14">
      <v>0</v>
    </oc>
    <nc r="AG14"/>
  </rcc>
  <rcc rId="13439" sId="8">
    <oc r="C15" t="inlineStr">
      <is>
        <t>бюджет автономного округа</t>
      </is>
    </oc>
    <nc r="C15"/>
  </rcc>
  <rcc rId="13440" sId="8">
    <oc r="D15">
      <f>SUM(J15,L15,N15,P15,R15,T15,V15,X15,Z15,AB15,AD15,AF15)</f>
    </oc>
    <nc r="D15"/>
  </rcc>
  <rcc rId="13441" sId="8">
    <oc r="E15">
      <f>J15+L15+N15+P15</f>
    </oc>
    <nc r="E15"/>
  </rcc>
  <rcc rId="13442" sId="8">
    <oc r="F15">
      <f>G15</f>
    </oc>
    <nc r="F15"/>
  </rcc>
  <rcc rId="13443" sId="8">
    <oc r="G15">
      <f>SUM(K15,M15,O15,Q15,S15,U15,W15,Y15,AA15,AC15,AE15,AG15)</f>
    </oc>
    <nc r="G15"/>
  </rcc>
  <rcc rId="13444" sId="8">
    <oc r="H15">
      <f>IFERROR(G15/D15*100,0)</f>
    </oc>
    <nc r="H15"/>
  </rcc>
  <rcc rId="13445" sId="8">
    <oc r="I15">
      <f>IFERROR(G15/E15*100,0)</f>
    </oc>
    <nc r="I15"/>
  </rcc>
  <rcc rId="13446" sId="8" numFmtId="4">
    <oc r="J15">
      <v>0</v>
    </oc>
    <nc r="J15"/>
  </rcc>
  <rcc rId="13447" sId="8" numFmtId="4">
    <oc r="K15">
      <v>0</v>
    </oc>
    <nc r="K15"/>
  </rcc>
  <rcc rId="13448" sId="8" numFmtId="4">
    <oc r="L15">
      <v>3261.82</v>
    </oc>
    <nc r="L15"/>
  </rcc>
  <rcc rId="13449" sId="8" numFmtId="4">
    <oc r="M15">
      <v>3261.82</v>
    </oc>
    <nc r="M15"/>
  </rcc>
  <rcc rId="13450" sId="8" numFmtId="4">
    <oc r="N15">
      <v>0</v>
    </oc>
    <nc r="N15"/>
  </rcc>
  <rcc rId="13451" sId="8" numFmtId="4">
    <oc r="O15">
      <v>0</v>
    </oc>
    <nc r="O15"/>
  </rcc>
  <rcc rId="13452" sId="8" numFmtId="4">
    <oc r="P15">
      <v>0</v>
    </oc>
    <nc r="P15"/>
  </rcc>
  <rcc rId="13453" sId="8" numFmtId="4">
    <oc r="Q15">
      <v>0</v>
    </oc>
    <nc r="Q15"/>
  </rcc>
  <rcc rId="13454" sId="8" numFmtId="4">
    <oc r="R15">
      <v>0</v>
    </oc>
    <nc r="R15"/>
  </rcc>
  <rcc rId="13455" sId="8" numFmtId="4">
    <oc r="S15">
      <v>0</v>
    </oc>
    <nc r="S15"/>
  </rcc>
  <rcc rId="13456" sId="8" numFmtId="4">
    <oc r="T15">
      <v>0</v>
    </oc>
    <nc r="T15"/>
  </rcc>
  <rcc rId="13457" sId="8" numFmtId="4">
    <oc r="U15">
      <v>0</v>
    </oc>
    <nc r="U15"/>
  </rcc>
  <rcc rId="13458" sId="8" numFmtId="4">
    <oc r="V15">
      <v>0</v>
    </oc>
    <nc r="V15"/>
  </rcc>
  <rcc rId="13459" sId="8" numFmtId="4">
    <oc r="W15">
      <v>0</v>
    </oc>
    <nc r="W15"/>
  </rcc>
  <rcc rId="13460" sId="8" numFmtId="4">
    <oc r="X15">
      <v>0</v>
    </oc>
    <nc r="X15"/>
  </rcc>
  <rcc rId="13461" sId="8" numFmtId="4">
    <oc r="Y15">
      <v>0</v>
    </oc>
    <nc r="Y15"/>
  </rcc>
  <rcc rId="13462" sId="8" numFmtId="4">
    <oc r="Z15">
      <v>0</v>
    </oc>
    <nc r="Z15"/>
  </rcc>
  <rcc rId="13463" sId="8" numFmtId="4">
    <oc r="AA15">
      <v>0</v>
    </oc>
    <nc r="AA15"/>
  </rcc>
  <rcc rId="13464" sId="8" numFmtId="4">
    <oc r="AB15">
      <v>0</v>
    </oc>
    <nc r="AB15"/>
  </rcc>
  <rcc rId="13465" sId="8" numFmtId="4">
    <oc r="AC15">
      <v>0</v>
    </oc>
    <nc r="AC15"/>
  </rcc>
  <rcc rId="13466" sId="8" numFmtId="4">
    <oc r="AD15">
      <v>0</v>
    </oc>
    <nc r="AD15"/>
  </rcc>
  <rcc rId="13467" sId="8" numFmtId="4">
    <oc r="AE15">
      <v>0</v>
    </oc>
    <nc r="AE15"/>
  </rcc>
  <rcc rId="13468" sId="8" numFmtId="4">
    <oc r="AF15">
      <v>4757.08</v>
    </oc>
    <nc r="AF15"/>
  </rcc>
  <rcc rId="13469" sId="8" numFmtId="4">
    <oc r="AG15">
      <v>0</v>
    </oc>
    <nc r="AG15"/>
  </rcc>
  <rcc rId="13470" sId="8">
    <oc r="C16" t="inlineStr">
      <is>
        <t>бюджет города Когалыма</t>
      </is>
    </oc>
    <nc r="C16"/>
  </rcc>
  <rcc rId="13471" sId="8">
    <oc r="D16">
      <f>SUM(J16,L16,N16,P16,R16,T16,V16,X16,Z16,AB16,AD16,AF16)</f>
    </oc>
    <nc r="D16"/>
  </rcc>
  <rcc rId="13472" sId="8">
    <oc r="E16">
      <f>J16+L16+N16+P16</f>
    </oc>
    <nc r="E16"/>
  </rcc>
  <rcc rId="13473" sId="8">
    <oc r="F16">
      <f>G16</f>
    </oc>
    <nc r="F16"/>
  </rcc>
  <rcc rId="13474" sId="8">
    <oc r="G16">
      <f>SUM(K16,M16,O16,Q16,S16,U16,W16,Y16,AA16,AC16,AE16,AG16)</f>
    </oc>
    <nc r="G16"/>
  </rcc>
  <rcc rId="13475" sId="8">
    <oc r="H16">
      <f>IFERROR(G16/D16*100,0)</f>
    </oc>
    <nc r="H16"/>
  </rcc>
  <rcc rId="13476" sId="8">
    <oc r="I16">
      <f>IFERROR(G16/E16*100,0)</f>
    </oc>
    <nc r="I16"/>
  </rcc>
  <rcc rId="13477" sId="8" numFmtId="4">
    <oc r="J16">
      <v>0</v>
    </oc>
    <nc r="J16"/>
  </rcc>
  <rcc rId="13478" sId="8" numFmtId="4">
    <oc r="K16">
      <v>0</v>
    </oc>
    <nc r="K16"/>
  </rcc>
  <rcc rId="13479" sId="8" numFmtId="4">
    <oc r="L16">
      <v>182.48</v>
    </oc>
    <nc r="L16"/>
  </rcc>
  <rcc rId="13480" sId="8" numFmtId="4">
    <oc r="M16">
      <v>182.48</v>
    </oc>
    <nc r="M16"/>
  </rcc>
  <rcc rId="13481" sId="8" numFmtId="4">
    <oc r="N16">
      <v>0</v>
    </oc>
    <nc r="N16"/>
  </rcc>
  <rcc rId="13482" sId="8" numFmtId="4">
    <oc r="O16">
      <v>0</v>
    </oc>
    <nc r="O16"/>
  </rcc>
  <rcc rId="13483" sId="8" numFmtId="4">
    <oc r="P16">
      <v>0</v>
    </oc>
    <nc r="P16"/>
  </rcc>
  <rcc rId="13484" sId="8" numFmtId="4">
    <oc r="Q16">
      <v>0</v>
    </oc>
    <nc r="Q16"/>
  </rcc>
  <rcc rId="13485" sId="8" numFmtId="4">
    <oc r="R16">
      <v>0</v>
    </oc>
    <nc r="R16"/>
  </rcc>
  <rcc rId="13486" sId="8" numFmtId="4">
    <oc r="S16">
      <v>0</v>
    </oc>
    <nc r="S16"/>
  </rcc>
  <rcc rId="13487" sId="8" numFmtId="4">
    <oc r="T16">
      <v>0</v>
    </oc>
    <nc r="T16"/>
  </rcc>
  <rcc rId="13488" sId="8" numFmtId="4">
    <oc r="U16">
      <v>0</v>
    </oc>
    <nc r="U16"/>
  </rcc>
  <rcc rId="13489" sId="8" numFmtId="4">
    <oc r="V16">
      <v>0</v>
    </oc>
    <nc r="V16"/>
  </rcc>
  <rcc rId="13490" sId="8" numFmtId="4">
    <oc r="W16">
      <v>0</v>
    </oc>
    <nc r="W16"/>
  </rcc>
  <rcc rId="13491" sId="8" numFmtId="4">
    <oc r="X16">
      <v>0</v>
    </oc>
    <nc r="X16"/>
  </rcc>
  <rcc rId="13492" sId="8" numFmtId="4">
    <oc r="Y16">
      <v>0</v>
    </oc>
    <nc r="Y16"/>
  </rcc>
  <rcc rId="13493" sId="8" numFmtId="4">
    <oc r="Z16">
      <v>0</v>
    </oc>
    <nc r="Z16"/>
  </rcc>
  <rcc rId="13494" sId="8" numFmtId="4">
    <oc r="AA16">
      <v>0</v>
    </oc>
    <nc r="AA16"/>
  </rcc>
  <rcc rId="13495" sId="8" numFmtId="4">
    <oc r="AB16">
      <v>0</v>
    </oc>
    <nc r="AB16"/>
  </rcc>
  <rcc rId="13496" sId="8" numFmtId="4">
    <oc r="AC16">
      <v>0</v>
    </oc>
    <nc r="AC16"/>
  </rcc>
  <rcc rId="13497" sId="8" numFmtId="4">
    <oc r="AD16">
      <v>0</v>
    </oc>
    <nc r="AD16"/>
  </rcc>
  <rcc rId="13498" sId="8" numFmtId="4">
    <oc r="AE16">
      <v>0</v>
    </oc>
    <nc r="AE16"/>
  </rcc>
  <rcc rId="13499" sId="8" numFmtId="4">
    <oc r="AF16">
      <v>266.12</v>
    </oc>
    <nc r="AF16"/>
  </rcc>
  <rcc rId="13500" sId="8" numFmtId="4">
    <oc r="AG16">
      <v>0</v>
    </oc>
    <nc r="AG16"/>
  </rcc>
  <rcc rId="13501" sId="8">
    <oc r="B17" t="inlineStr">
      <is>
        <t>Направление 2. «Содействие развитию жилищного строительства»</t>
      </is>
    </oc>
    <nc r="B17"/>
  </rcc>
  <rcc rId="13502" sId="8">
    <oc r="A18" t="inlineStr">
      <is>
        <t xml:space="preserve"> 2.1</t>
      </is>
    </oc>
    <nc r="A18"/>
  </rcc>
  <rcc rId="13503" sId="8">
    <oc r="B18" t="inlineStr">
      <is>
        <t>Комплекс процессных мероприятий «Развитие градостроительного регулирования в сфере жилищного строительства», в том числе:</t>
      </is>
    </oc>
    <nc r="B18"/>
  </rcc>
  <rcc rId="13504" sId="8">
    <oc r="C18" t="inlineStr">
      <is>
        <t>Всего</t>
      </is>
    </oc>
    <nc r="C18"/>
  </rcc>
  <rcc rId="13505" sId="8">
    <oc r="D18">
      <f>D20+D19</f>
    </oc>
    <nc r="D18"/>
  </rcc>
  <rcc rId="13506" sId="8">
    <oc r="E18">
      <f>E20+E19</f>
    </oc>
    <nc r="E18"/>
  </rcc>
  <rcc rId="13507" sId="8">
    <oc r="F18">
      <f>F20+F19</f>
    </oc>
    <nc r="F18"/>
  </rcc>
  <rcc rId="13508" sId="8">
    <oc r="G18">
      <f>G20+G19</f>
    </oc>
    <nc r="G18"/>
  </rcc>
  <rcc rId="13509" sId="8">
    <oc r="H18">
      <f>IFERROR(G18/D18*100,0)</f>
    </oc>
    <nc r="H18"/>
  </rcc>
  <rcc rId="13510" sId="8">
    <oc r="I18">
      <f>IFERROR(G18/E18*100,0)</f>
    </oc>
    <nc r="I18"/>
  </rcc>
  <rcc rId="13511" sId="8">
    <oc r="J18">
      <f>J20+J19</f>
    </oc>
    <nc r="J18"/>
  </rcc>
  <rcc rId="13512" sId="8">
    <oc r="K18">
      <f>K20+K19</f>
    </oc>
    <nc r="K18"/>
  </rcc>
  <rcc rId="13513" sId="8">
    <oc r="L18">
      <f>L20+L19</f>
    </oc>
    <nc r="L18"/>
  </rcc>
  <rcc rId="13514" sId="8">
    <oc r="M18">
      <f>M20+M19</f>
    </oc>
    <nc r="M18"/>
  </rcc>
  <rcc rId="13515" sId="8">
    <oc r="N18">
      <f>N20+N19</f>
    </oc>
    <nc r="N18"/>
  </rcc>
  <rcc rId="13516" sId="8">
    <oc r="O18">
      <f>O20+O19</f>
    </oc>
    <nc r="O18"/>
  </rcc>
  <rcc rId="13517" sId="8">
    <oc r="P18">
      <f>P20+P19</f>
    </oc>
    <nc r="P18"/>
  </rcc>
  <rcc rId="13518" sId="8">
    <oc r="Q18">
      <f>Q20+Q19</f>
    </oc>
    <nc r="Q18"/>
  </rcc>
  <rcc rId="13519" sId="8">
    <oc r="R18">
      <f>R20+R19</f>
    </oc>
    <nc r="R18"/>
  </rcc>
  <rcc rId="13520" sId="8">
    <oc r="S18">
      <f>S20+S19</f>
    </oc>
    <nc r="S18"/>
  </rcc>
  <rcc rId="13521" sId="8">
    <oc r="T18">
      <f>T20+T19</f>
    </oc>
    <nc r="T18"/>
  </rcc>
  <rcc rId="13522" sId="8">
    <oc r="U18">
      <f>U20+U19</f>
    </oc>
    <nc r="U18"/>
  </rcc>
  <rcc rId="13523" sId="8">
    <oc r="V18">
      <f>V20+V19</f>
    </oc>
    <nc r="V18"/>
  </rcc>
  <rcc rId="13524" sId="8">
    <oc r="W18">
      <f>W20+W19</f>
    </oc>
    <nc r="W18"/>
  </rcc>
  <rcc rId="13525" sId="8">
    <oc r="X18">
      <f>X20+X19</f>
    </oc>
    <nc r="X18"/>
  </rcc>
  <rcc rId="13526" sId="8">
    <oc r="Y18">
      <f>Y20+Y19</f>
    </oc>
    <nc r="Y18"/>
  </rcc>
  <rcc rId="13527" sId="8">
    <oc r="Z18">
      <f>Z20+Z19</f>
    </oc>
    <nc r="Z18"/>
  </rcc>
  <rcc rId="13528" sId="8">
    <oc r="AA18">
      <f>AA20+AA19</f>
    </oc>
    <nc r="AA18"/>
  </rcc>
  <rcc rId="13529" sId="8">
    <oc r="AB18">
      <f>AB20+AB19</f>
    </oc>
    <nc r="AB18"/>
  </rcc>
  <rcc rId="13530" sId="8">
    <oc r="AC18">
      <f>AC20+AC19</f>
    </oc>
    <nc r="AC18"/>
  </rcc>
  <rcc rId="13531" sId="8">
    <oc r="AD18">
      <f>AD20+AD19</f>
    </oc>
    <nc r="AD18"/>
  </rcc>
  <rcc rId="13532" sId="8">
    <oc r="AE18">
      <f>AE20+AE19</f>
    </oc>
    <nc r="AE18"/>
  </rcc>
  <rcc rId="13533" sId="8">
    <oc r="AF18">
      <f>AF20+AF19</f>
    </oc>
    <nc r="AF18"/>
  </rcc>
  <rcc rId="13534" sId="8">
    <oc r="AG18">
      <f>AG20+AG19</f>
    </oc>
    <nc r="AG18"/>
  </rcc>
  <rcc rId="13535" sId="8">
    <oc r="C19" t="inlineStr">
      <is>
        <t>бюджет автономного округа</t>
      </is>
    </oc>
    <nc r="C19"/>
  </rcc>
  <rcc rId="13536" sId="8">
    <oc r="D19">
      <f>SUM(J19,L19,N19,P19,R19,T19,V19,X19,Z19,AB19,AD19,AF19)</f>
    </oc>
    <nc r="D19"/>
  </rcc>
  <rcc rId="13537" sId="8">
    <oc r="E19">
      <f>J19+L19+N19+P19</f>
    </oc>
    <nc r="E19"/>
  </rcc>
  <rcc rId="13538" sId="8">
    <oc r="F19">
      <f>G19</f>
    </oc>
    <nc r="F19"/>
  </rcc>
  <rcc rId="13539" sId="8">
    <oc r="G19">
      <f>SUM(K19,M19,O19,Q19,S19,U19,W19,Y19,AA19,AC19,AE19,AG19)</f>
    </oc>
    <nc r="G19"/>
  </rcc>
  <rcc rId="13540" sId="8">
    <oc r="H19">
      <f>IFERROR(G19/D19*100,0)</f>
    </oc>
    <nc r="H19"/>
  </rcc>
  <rcc rId="13541" sId="8">
    <oc r="I19">
      <f>IFERROR(G19/E19*100,0)</f>
    </oc>
    <nc r="I19"/>
  </rcc>
  <rcc rId="13542" sId="8">
    <oc r="J19">
      <f>J22+J25+J28</f>
    </oc>
    <nc r="J19"/>
  </rcc>
  <rcc rId="13543" sId="8">
    <oc r="K19">
      <f>K22+K25+K28</f>
    </oc>
    <nc r="K19"/>
  </rcc>
  <rcc rId="13544" sId="8">
    <oc r="L19">
      <f>L22+L25+L28</f>
    </oc>
    <nc r="L19"/>
  </rcc>
  <rcc rId="13545" sId="8">
    <oc r="M19">
      <f>M22+M25+M28</f>
    </oc>
    <nc r="M19"/>
  </rcc>
  <rcc rId="13546" sId="8">
    <oc r="N19">
      <f>N22+N25+N28</f>
    </oc>
    <nc r="N19"/>
  </rcc>
  <rcc rId="13547" sId="8">
    <oc r="O19">
      <f>O22+O25+O28</f>
    </oc>
    <nc r="O19"/>
  </rcc>
  <rcc rId="13548" sId="8">
    <oc r="P19">
      <f>P22+P25+P28</f>
    </oc>
    <nc r="P19"/>
  </rcc>
  <rcc rId="13549" sId="8">
    <oc r="Q19">
      <f>Q22+Q25+Q28</f>
    </oc>
    <nc r="Q19"/>
  </rcc>
  <rcc rId="13550" sId="8">
    <oc r="R19">
      <f>R22+R25+R28</f>
    </oc>
    <nc r="R19"/>
  </rcc>
  <rcc rId="13551" sId="8">
    <oc r="S19">
      <f>S22+S25+S28</f>
    </oc>
    <nc r="S19"/>
  </rcc>
  <rcc rId="13552" sId="8">
    <oc r="T19">
      <f>T22+T25+T28</f>
    </oc>
    <nc r="T19"/>
  </rcc>
  <rcc rId="13553" sId="8">
    <oc r="U19">
      <f>U22+U25+U28</f>
    </oc>
    <nc r="U19"/>
  </rcc>
  <rcc rId="13554" sId="8">
    <oc r="V19">
      <f>V22+V25+V28</f>
    </oc>
    <nc r="V19"/>
  </rcc>
  <rcc rId="13555" sId="8">
    <oc r="W19">
      <f>W22+W25+W28</f>
    </oc>
    <nc r="W19"/>
  </rcc>
  <rcc rId="13556" sId="8">
    <oc r="X19">
      <f>X22+X25+X28</f>
    </oc>
    <nc r="X19"/>
  </rcc>
  <rcc rId="13557" sId="8">
    <oc r="Y19">
      <f>Y22+Y25+Y28</f>
    </oc>
    <nc r="Y19"/>
  </rcc>
  <rcc rId="13558" sId="8">
    <oc r="Z19">
      <f>Z22+Z25+Z28</f>
    </oc>
    <nc r="Z19"/>
  </rcc>
  <rcc rId="13559" sId="8">
    <oc r="AA19">
      <f>AA22+AA25+AA28</f>
    </oc>
    <nc r="AA19"/>
  </rcc>
  <rcc rId="13560" sId="8">
    <oc r="AB19">
      <f>AB22+AB25+AB28</f>
    </oc>
    <nc r="AB19"/>
  </rcc>
  <rcc rId="13561" sId="8">
    <oc r="AC19">
      <f>AC22+AC25+AC28</f>
    </oc>
    <nc r="AC19"/>
  </rcc>
  <rcc rId="13562" sId="8">
    <oc r="AD19">
      <f>AD22+AD25+AD28</f>
    </oc>
    <nc r="AD19"/>
  </rcc>
  <rcc rId="13563" sId="8">
    <oc r="AE19">
      <f>AE22+AE25+AE28</f>
    </oc>
    <nc r="AE19"/>
  </rcc>
  <rcc rId="13564" sId="8">
    <oc r="AF19">
      <f>AF22+AF25+AF28</f>
    </oc>
    <nc r="AF19"/>
  </rcc>
  <rcc rId="13565" sId="8">
    <oc r="AG19">
      <f>AG22+AG25+AG28</f>
    </oc>
    <nc r="AG19"/>
  </rcc>
  <rcc rId="13566" sId="8">
    <oc r="C20" t="inlineStr">
      <is>
        <t>бюджет города Когалыма</t>
      </is>
    </oc>
    <nc r="C20"/>
  </rcc>
  <rcc rId="13567" sId="8">
    <oc r="D20">
      <f>SUM(J20,L20,N20,P20,R20,T20,V20,X20,Z20,AB20,AD20,AF20)</f>
    </oc>
    <nc r="D20"/>
  </rcc>
  <rcc rId="13568" sId="8">
    <oc r="E20">
      <f>J20+L20+N20+P20</f>
    </oc>
    <nc r="E20"/>
  </rcc>
  <rcc rId="13569" sId="8">
    <oc r="F20">
      <f>G20</f>
    </oc>
    <nc r="F20"/>
  </rcc>
  <rcc rId="13570" sId="8">
    <oc r="G20">
      <f>SUM(K20,M20,O20,Q20,S20,U20,W20,Y20,AA20,AC20,AE20,AG20)</f>
    </oc>
    <nc r="G20"/>
  </rcc>
  <rcc rId="13571" sId="8">
    <oc r="H20">
      <f>IFERROR(G20/D20*100,0)</f>
    </oc>
    <nc r="H20"/>
  </rcc>
  <rcc rId="13572" sId="8">
    <oc r="I20">
      <f>IFERROR(G20/E20*100,0)</f>
    </oc>
    <nc r="I20"/>
  </rcc>
  <rcc rId="13573" sId="8">
    <oc r="J20">
      <f>J23+J26+J29</f>
    </oc>
    <nc r="J20"/>
  </rcc>
  <rcc rId="13574" sId="8">
    <oc r="K20">
      <f>K23+K26+K29</f>
    </oc>
    <nc r="K20"/>
  </rcc>
  <rcc rId="13575" sId="8">
    <oc r="L20">
      <f>L23+L26+L29</f>
    </oc>
    <nc r="L20"/>
  </rcc>
  <rcc rId="13576" sId="8">
    <oc r="M20">
      <f>M23+M26+M29</f>
    </oc>
    <nc r="M20"/>
  </rcc>
  <rcc rId="13577" sId="8">
    <oc r="N20">
      <f>N23+N26+N29</f>
    </oc>
    <nc r="N20"/>
  </rcc>
  <rcc rId="13578" sId="8">
    <oc r="O20">
      <f>O23+O26+O29</f>
    </oc>
    <nc r="O20"/>
  </rcc>
  <rcc rId="13579" sId="8">
    <oc r="P20">
      <f>P23+P26+P29</f>
    </oc>
    <nc r="P20"/>
  </rcc>
  <rcc rId="13580" sId="8">
    <oc r="Q20">
      <f>Q23+Q26+Q29</f>
    </oc>
    <nc r="Q20"/>
  </rcc>
  <rcc rId="13581" sId="8">
    <oc r="R20">
      <f>R23+R26+R29</f>
    </oc>
    <nc r="R20"/>
  </rcc>
  <rcc rId="13582" sId="8">
    <oc r="S20">
      <f>S23+S26+S29</f>
    </oc>
    <nc r="S20"/>
  </rcc>
  <rcc rId="13583" sId="8">
    <oc r="T20">
      <f>T23+T26+T29</f>
    </oc>
    <nc r="T20"/>
  </rcc>
  <rcc rId="13584" sId="8">
    <oc r="U20">
      <f>U23+U26+U29</f>
    </oc>
    <nc r="U20"/>
  </rcc>
  <rcc rId="13585" sId="8">
    <oc r="V20">
      <f>V23+V26+V29</f>
    </oc>
    <nc r="V20"/>
  </rcc>
  <rcc rId="13586" sId="8">
    <oc r="W20">
      <f>W23+W26+W29</f>
    </oc>
    <nc r="W20"/>
  </rcc>
  <rcc rId="13587" sId="8">
    <oc r="X20">
      <f>X23+X26+X29</f>
    </oc>
    <nc r="X20"/>
  </rcc>
  <rcc rId="13588" sId="8">
    <oc r="Y20">
      <f>Y23+Y26+Y29</f>
    </oc>
    <nc r="Y20"/>
  </rcc>
  <rcc rId="13589" sId="8">
    <oc r="Z20">
      <f>Z23+Z26+Z29</f>
    </oc>
    <nc r="Z20"/>
  </rcc>
  <rcc rId="13590" sId="8">
    <oc r="AA20">
      <f>AA23+AA26+AA29</f>
    </oc>
    <nc r="AA20"/>
  </rcc>
  <rcc rId="13591" sId="8">
    <oc r="AB20">
      <f>AB23+AB26+AB29</f>
    </oc>
    <nc r="AB20"/>
  </rcc>
  <rcc rId="13592" sId="8">
    <oc r="AC20">
      <f>AC23+AC26+AC29</f>
    </oc>
    <nc r="AC20"/>
  </rcc>
  <rcc rId="13593" sId="8">
    <oc r="AD20">
      <f>AD23+AD26+AD29</f>
    </oc>
    <nc r="AD20"/>
  </rcc>
  <rcc rId="13594" sId="8">
    <oc r="AE20">
      <f>AE23+AE26+AE29</f>
    </oc>
    <nc r="AE20"/>
  </rcc>
  <rcc rId="13595" sId="8">
    <oc r="AF20">
      <f>AF23+AF26+AF29</f>
    </oc>
    <nc r="AF20"/>
  </rcc>
  <rcc rId="13596" sId="8">
    <oc r="AG20">
      <f>AG23+AG26+AG29</f>
    </oc>
    <nc r="AG20"/>
  </rcc>
  <rcc rId="13597" sId="8">
    <oc r="B21" t="inlineStr">
      <is>
        <t xml:space="preserve">Мероприятие (результат) «Разработка (актуализация) документации в области градостроительной деятельности» </t>
      </is>
    </oc>
    <nc r="B21"/>
  </rcc>
  <rcc rId="13598" sId="8">
    <oc r="C21" t="inlineStr">
      <is>
        <t>Всего</t>
      </is>
    </oc>
    <nc r="C21"/>
  </rcc>
  <rcc rId="13599" sId="8">
    <oc r="D21">
      <f>D23+D22</f>
    </oc>
    <nc r="D21"/>
  </rcc>
  <rcc rId="13600" sId="8">
    <oc r="E21">
      <f>E23+E22</f>
    </oc>
    <nc r="E21"/>
  </rcc>
  <rcc rId="13601" sId="8">
    <oc r="F21">
      <f>F23+F22</f>
    </oc>
    <nc r="F21"/>
  </rcc>
  <rcc rId="13602" sId="8">
    <oc r="G21">
      <f>G23+G22</f>
    </oc>
    <nc r="G21"/>
  </rcc>
  <rcc rId="13603" sId="8">
    <oc r="H21">
      <f>IFERROR(G21/D21*100,0)</f>
    </oc>
    <nc r="H21"/>
  </rcc>
  <rcc rId="13604" sId="8">
    <oc r="I21">
      <f>IFERROR(G21/E21*100,0)</f>
    </oc>
    <nc r="I21"/>
  </rcc>
  <rcc rId="13605" sId="8">
    <oc r="J21">
      <f>J23+J22</f>
    </oc>
    <nc r="J21"/>
  </rcc>
  <rcc rId="13606" sId="8">
    <oc r="K21">
      <f>K23+K22</f>
    </oc>
    <nc r="K21"/>
  </rcc>
  <rcc rId="13607" sId="8">
    <oc r="L21">
      <f>L23+L22</f>
    </oc>
    <nc r="L21"/>
  </rcc>
  <rcc rId="13608" sId="8">
    <oc r="M21">
      <f>M23+M22</f>
    </oc>
    <nc r="M21"/>
  </rcc>
  <rcc rId="13609" sId="8">
    <oc r="N21">
      <f>N23+N22</f>
    </oc>
    <nc r="N21"/>
  </rcc>
  <rcc rId="13610" sId="8">
    <oc r="O21">
      <f>O23+O22</f>
    </oc>
    <nc r="O21"/>
  </rcc>
  <rcc rId="13611" sId="8">
    <oc r="P21">
      <f>P23+P22</f>
    </oc>
    <nc r="P21"/>
  </rcc>
  <rcc rId="13612" sId="8">
    <oc r="Q21">
      <f>Q23+Q22</f>
    </oc>
    <nc r="Q21"/>
  </rcc>
  <rcc rId="13613" sId="8">
    <oc r="R21">
      <f>R23+R22</f>
    </oc>
    <nc r="R21"/>
  </rcc>
  <rcc rId="13614" sId="8">
    <oc r="S21">
      <f>S23+S22</f>
    </oc>
    <nc r="S21"/>
  </rcc>
  <rcc rId="13615" sId="8">
    <oc r="T21">
      <f>T23+T22</f>
    </oc>
    <nc r="T21"/>
  </rcc>
  <rcc rId="13616" sId="8">
    <oc r="U21">
      <f>U23+U22</f>
    </oc>
    <nc r="U21"/>
  </rcc>
  <rcc rId="13617" sId="8">
    <oc r="V21">
      <f>V23+V22</f>
    </oc>
    <nc r="V21"/>
  </rcc>
  <rcc rId="13618" sId="8">
    <oc r="W21">
      <f>W23+W22</f>
    </oc>
    <nc r="W21"/>
  </rcc>
  <rcc rId="13619" sId="8">
    <oc r="X21">
      <f>X23+X22</f>
    </oc>
    <nc r="X21"/>
  </rcc>
  <rcc rId="13620" sId="8">
    <oc r="Y21">
      <f>Y23+Y22</f>
    </oc>
    <nc r="Y21"/>
  </rcc>
  <rcc rId="13621" sId="8">
    <oc r="Z21">
      <f>Z23+Z22</f>
    </oc>
    <nc r="Z21"/>
  </rcc>
  <rcc rId="13622" sId="8">
    <oc r="AA21">
      <f>AA23+AA22</f>
    </oc>
    <nc r="AA21"/>
  </rcc>
  <rcc rId="13623" sId="8">
    <oc r="AB21">
      <f>AB23+AB22</f>
    </oc>
    <nc r="AB21"/>
  </rcc>
  <rcc rId="13624" sId="8">
    <oc r="AC21">
      <f>AC23+AC22</f>
    </oc>
    <nc r="AC21"/>
  </rcc>
  <rcc rId="13625" sId="8">
    <oc r="AD21">
      <f>AD23+AD22</f>
    </oc>
    <nc r="AD21"/>
  </rcc>
  <rcc rId="13626" sId="8">
    <oc r="AE21">
      <f>AE23+AE22</f>
    </oc>
    <nc r="AE21"/>
  </rcc>
  <rcc rId="13627" sId="8">
    <oc r="AF21">
      <f>AF23+AF22</f>
    </oc>
    <nc r="AF21"/>
  </rcc>
  <rcc rId="13628" sId="8">
    <oc r="AG21">
      <f>AG23+AG22</f>
    </oc>
    <nc r="AG21"/>
  </rcc>
  <rcc rId="13629" sId="8">
    <oc r="AH21" t="inlineStr">
      <is>
        <t>ОАиГ</t>
      </is>
    </oc>
    <nc r="AH21"/>
  </rcc>
  <rcc rId="13630" sId="8">
    <oc r="C22" t="inlineStr">
      <is>
        <t>бюджет автономного округа</t>
      </is>
    </oc>
    <nc r="C22"/>
  </rcc>
  <rcc rId="13631" sId="8">
    <oc r="D22">
      <f>SUM(J22,L22,N22,P22,R22,T22,V22,X22,Z22,AB22,AD22,AF22)</f>
    </oc>
    <nc r="D22"/>
  </rcc>
  <rcc rId="13632" sId="8">
    <oc r="E22">
      <f>J22+L22+N22+P22</f>
    </oc>
    <nc r="E22"/>
  </rcc>
  <rcc rId="13633" sId="8">
    <oc r="F22">
      <f>G22</f>
    </oc>
    <nc r="F22"/>
  </rcc>
  <rcc rId="13634" sId="8">
    <oc r="G22">
      <f>SUM(K22,M22,O22,Q22,S22,U22,W22,Y22,AA22,AC22,AE22,AG22)</f>
    </oc>
    <nc r="G22"/>
  </rcc>
  <rcc rId="13635" sId="8">
    <oc r="H22">
      <f>IFERROR(G22/D22*100,0)</f>
    </oc>
    <nc r="H22"/>
  </rcc>
  <rcc rId="13636" sId="8">
    <oc r="I22">
      <f>IFERROR(G22/E22*100,0)</f>
    </oc>
    <nc r="I22"/>
  </rcc>
  <rcc rId="13637" sId="8" numFmtId="4">
    <oc r="J22">
      <v>0</v>
    </oc>
    <nc r="J22"/>
  </rcc>
  <rcc rId="13638" sId="8" numFmtId="4">
    <oc r="K22">
      <v>0</v>
    </oc>
    <nc r="K22"/>
  </rcc>
  <rcc rId="13639" sId="8" numFmtId="4">
    <oc r="L22">
      <v>0</v>
    </oc>
    <nc r="L22"/>
  </rcc>
  <rcc rId="13640" sId="8" numFmtId="4">
    <oc r="M22">
      <v>0</v>
    </oc>
    <nc r="M22"/>
  </rcc>
  <rcc rId="13641" sId="8" numFmtId="4">
    <oc r="N22">
      <v>0</v>
    </oc>
    <nc r="N22"/>
  </rcc>
  <rcc rId="13642" sId="8" numFmtId="4">
    <oc r="O22">
      <v>0</v>
    </oc>
    <nc r="O22"/>
  </rcc>
  <rcc rId="13643" sId="8" numFmtId="4">
    <oc r="P22">
      <v>0</v>
    </oc>
    <nc r="P22"/>
  </rcc>
  <rcc rId="13644" sId="8" numFmtId="4">
    <oc r="Q22">
      <v>0</v>
    </oc>
    <nc r="Q22"/>
  </rcc>
  <rcc rId="13645" sId="8" numFmtId="4">
    <oc r="R22">
      <v>0</v>
    </oc>
    <nc r="R22"/>
  </rcc>
  <rcc rId="13646" sId="8" numFmtId="4">
    <oc r="S22">
      <v>0</v>
    </oc>
    <nc r="S22"/>
  </rcc>
  <rcc rId="13647" sId="8" numFmtId="4">
    <oc r="T22">
      <v>0</v>
    </oc>
    <nc r="T22"/>
  </rcc>
  <rcc rId="13648" sId="8" numFmtId="4">
    <oc r="U22">
      <v>0</v>
    </oc>
    <nc r="U22"/>
  </rcc>
  <rcc rId="13649" sId="8" numFmtId="4">
    <oc r="V22">
      <v>0</v>
    </oc>
    <nc r="V22"/>
  </rcc>
  <rcc rId="13650" sId="8" numFmtId="4">
    <oc r="W22">
      <v>0</v>
    </oc>
    <nc r="W22"/>
  </rcc>
  <rcc rId="13651" sId="8" numFmtId="4">
    <oc r="X22">
      <v>0</v>
    </oc>
    <nc r="X22"/>
  </rcc>
  <rcc rId="13652" sId="8" numFmtId="4">
    <oc r="Y22">
      <v>0</v>
    </oc>
    <nc r="Y22"/>
  </rcc>
  <rcc rId="13653" sId="8" numFmtId="4">
    <oc r="Z22">
      <v>0</v>
    </oc>
    <nc r="Z22"/>
  </rcc>
  <rcc rId="13654" sId="8" numFmtId="4">
    <oc r="AA22">
      <v>0</v>
    </oc>
    <nc r="AA22"/>
  </rcc>
  <rcc rId="13655" sId="8" numFmtId="4">
    <oc r="AB22">
      <v>4297.6000000000004</v>
    </oc>
    <nc r="AB22"/>
  </rcc>
  <rcc rId="13656" sId="8" numFmtId="4">
    <oc r="AC22">
      <v>0</v>
    </oc>
    <nc r="AC22"/>
  </rcc>
  <rcc rId="13657" sId="8" numFmtId="4">
    <oc r="AD22">
      <v>0</v>
    </oc>
    <nc r="AD22"/>
  </rcc>
  <rcc rId="13658" sId="8" numFmtId="4">
    <oc r="AE22">
      <v>0</v>
    </oc>
    <nc r="AE22"/>
  </rcc>
  <rcc rId="13659" sId="8" numFmtId="4">
    <oc r="AF22">
      <v>0</v>
    </oc>
    <nc r="AF22"/>
  </rcc>
  <rcc rId="13660" sId="8" numFmtId="4">
    <oc r="AG22">
      <v>0</v>
    </oc>
    <nc r="AG22"/>
  </rcc>
  <rcc rId="13661" sId="8">
    <oc r="C23" t="inlineStr">
      <is>
        <t>бюджет города Когалыма</t>
      </is>
    </oc>
    <nc r="C23"/>
  </rcc>
  <rcc rId="13662" sId="8">
    <oc r="D23">
      <f>SUM(J23,L23,N23,P23,R23,T23,V23,X23,Z23,AB23,AD23,AF23)</f>
    </oc>
    <nc r="D23"/>
  </rcc>
  <rcc rId="13663" sId="8">
    <oc r="E23">
      <f>J23+L23+N23+P23</f>
    </oc>
    <nc r="E23"/>
  </rcc>
  <rcc rId="13664" sId="8">
    <oc r="F23">
      <f>G23</f>
    </oc>
    <nc r="F23"/>
  </rcc>
  <rcc rId="13665" sId="8">
    <oc r="G23">
      <f>SUM(K23,M23,O23,Q23,S23,U23,W23,Y23,AA23,AC23,AE23,AG23)</f>
    </oc>
    <nc r="G23"/>
  </rcc>
  <rcc rId="13666" sId="8">
    <oc r="H23">
      <f>IFERROR(G23/D23*100,0)</f>
    </oc>
    <nc r="H23"/>
  </rcc>
  <rcc rId="13667" sId="8">
    <oc r="I23">
      <f>IFERROR(G23/E23*100,0)</f>
    </oc>
    <nc r="I23"/>
  </rcc>
  <rcc rId="13668" sId="8" numFmtId="4">
    <oc r="J23">
      <v>0</v>
    </oc>
    <nc r="J23"/>
  </rcc>
  <rcc rId="13669" sId="8" numFmtId="4">
    <oc r="K23">
      <v>0</v>
    </oc>
    <nc r="K23"/>
  </rcc>
  <rcc rId="13670" sId="8" numFmtId="4">
    <oc r="L23">
      <v>0</v>
    </oc>
    <nc r="L23"/>
  </rcc>
  <rcc rId="13671" sId="8" numFmtId="4">
    <oc r="M23">
      <v>0</v>
    </oc>
    <nc r="M23"/>
  </rcc>
  <rcc rId="13672" sId="8" numFmtId="4">
    <oc r="N23">
      <v>0</v>
    </oc>
    <nc r="N23"/>
  </rcc>
  <rcc rId="13673" sId="8" numFmtId="4">
    <oc r="O23">
      <v>0</v>
    </oc>
    <nc r="O23"/>
  </rcc>
  <rcc rId="13674" sId="8" numFmtId="4">
    <oc r="P23">
      <v>0</v>
    </oc>
    <nc r="P23"/>
  </rcc>
  <rcc rId="13675" sId="8" numFmtId="4">
    <oc r="Q23">
      <v>0</v>
    </oc>
    <nc r="Q23"/>
  </rcc>
  <rcc rId="13676" sId="8" numFmtId="4">
    <oc r="R23">
      <v>0</v>
    </oc>
    <nc r="R23"/>
  </rcc>
  <rcc rId="13677" sId="8" numFmtId="4">
    <oc r="S23">
      <v>0</v>
    </oc>
    <nc r="S23"/>
  </rcc>
  <rcc rId="13678" sId="8" numFmtId="4">
    <oc r="T23">
      <v>0</v>
    </oc>
    <nc r="T23"/>
  </rcc>
  <rcc rId="13679" sId="8" numFmtId="4">
    <oc r="U23">
      <v>0</v>
    </oc>
    <nc r="U23"/>
  </rcc>
  <rcc rId="13680" sId="8" numFmtId="4">
    <oc r="V23">
      <v>0</v>
    </oc>
    <nc r="V23"/>
  </rcc>
  <rcc rId="13681" sId="8" numFmtId="4">
    <oc r="W23">
      <v>0</v>
    </oc>
    <nc r="W23"/>
  </rcc>
  <rcc rId="13682" sId="8" numFmtId="4">
    <oc r="X23">
      <v>0</v>
    </oc>
    <nc r="X23"/>
  </rcc>
  <rcc rId="13683" sId="8" numFmtId="4">
    <oc r="Y23">
      <v>0</v>
    </oc>
    <nc r="Y23"/>
  </rcc>
  <rcc rId="13684" sId="8" numFmtId="4">
    <oc r="Z23">
      <v>0</v>
    </oc>
    <nc r="Z23"/>
  </rcc>
  <rcc rId="13685" sId="8" numFmtId="4">
    <oc r="AA23">
      <v>0</v>
    </oc>
    <nc r="AA23"/>
  </rcc>
  <rcc rId="13686" sId="8" numFmtId="4">
    <oc r="AB23">
      <v>425.1</v>
    </oc>
    <nc r="AB23"/>
  </rcc>
  <rcc rId="13687" sId="8" numFmtId="4">
    <oc r="AC23">
      <v>0</v>
    </oc>
    <nc r="AC23"/>
  </rcc>
  <rcc rId="13688" sId="8" numFmtId="4">
    <oc r="AD23">
      <v>0</v>
    </oc>
    <nc r="AD23"/>
  </rcc>
  <rcc rId="13689" sId="8" numFmtId="4">
    <oc r="AE23">
      <v>0</v>
    </oc>
    <nc r="AE23"/>
  </rcc>
  <rcc rId="13690" sId="8" numFmtId="4">
    <oc r="AF23">
      <v>950</v>
    </oc>
    <nc r="AF23"/>
  </rcc>
  <rcc rId="13691" sId="8" numFmtId="4">
    <oc r="AG23">
      <v>0</v>
    </oc>
    <nc r="AG23"/>
  </rcc>
  <rcc rId="13692" sId="8">
    <oc r="B24" t="inlineStr">
      <is>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is>
    </oc>
    <nc r="B24"/>
  </rcc>
  <rcc rId="13693" sId="8">
    <oc r="C24" t="inlineStr">
      <is>
        <t>Всего</t>
      </is>
    </oc>
    <nc r="C24"/>
  </rcc>
  <rcc rId="13694" sId="8">
    <oc r="D24">
      <f>D26+D25</f>
    </oc>
    <nc r="D24"/>
  </rcc>
  <rcc rId="13695" sId="8">
    <oc r="E24">
      <f>E26+E25</f>
    </oc>
    <nc r="E24"/>
  </rcc>
  <rcc rId="13696" sId="8">
    <oc r="F24">
      <f>F26+F25</f>
    </oc>
    <nc r="F24"/>
  </rcc>
  <rcc rId="13697" sId="8">
    <oc r="G24">
      <f>G26+G25</f>
    </oc>
    <nc r="G24"/>
  </rcc>
  <rcc rId="13698" sId="8">
    <oc r="H24">
      <f>IFERROR(G24/D24*100,0)</f>
    </oc>
    <nc r="H24"/>
  </rcc>
  <rcc rId="13699" sId="8">
    <oc r="I24">
      <f>IFERROR(G24/E24*100,0)</f>
    </oc>
    <nc r="I24"/>
  </rcc>
  <rcc rId="13700" sId="8">
    <oc r="J24">
      <f>J26+J25</f>
    </oc>
    <nc r="J24"/>
  </rcc>
  <rcc rId="13701" sId="8">
    <oc r="K24">
      <f>K26+K25</f>
    </oc>
    <nc r="K24"/>
  </rcc>
  <rcc rId="13702" sId="8">
    <oc r="L24">
      <f>L26+L25</f>
    </oc>
    <nc r="L24"/>
  </rcc>
  <rcc rId="13703" sId="8">
    <oc r="M24">
      <f>M26+M25</f>
    </oc>
    <nc r="M24"/>
  </rcc>
  <rcc rId="13704" sId="8">
    <oc r="N24">
      <f>N26+N25</f>
    </oc>
    <nc r="N24"/>
  </rcc>
  <rcc rId="13705" sId="8">
    <oc r="O24">
      <f>O26+O25</f>
    </oc>
    <nc r="O24"/>
  </rcc>
  <rcc rId="13706" sId="8">
    <oc r="P24">
      <f>P26+P25</f>
    </oc>
    <nc r="P24"/>
  </rcc>
  <rcc rId="13707" sId="8">
    <oc r="Q24">
      <f>Q26+Q25</f>
    </oc>
    <nc r="Q24"/>
  </rcc>
  <rcc rId="13708" sId="8">
    <oc r="R24">
      <f>R26+R25</f>
    </oc>
    <nc r="R24"/>
  </rcc>
  <rcc rId="13709" sId="8">
    <oc r="S24">
      <f>S26+S25</f>
    </oc>
    <nc r="S24"/>
  </rcc>
  <rcc rId="13710" sId="8">
    <oc r="T24">
      <f>T26+T25</f>
    </oc>
    <nc r="T24"/>
  </rcc>
  <rcc rId="13711" sId="8">
    <oc r="U24">
      <f>U26+U25</f>
    </oc>
    <nc r="U24"/>
  </rcc>
  <rcc rId="13712" sId="8">
    <oc r="V24">
      <f>V26+V25</f>
    </oc>
    <nc r="V24"/>
  </rcc>
  <rcc rId="13713" sId="8">
    <oc r="W24">
      <f>W26+W25</f>
    </oc>
    <nc r="W24"/>
  </rcc>
  <rcc rId="13714" sId="8">
    <oc r="X24">
      <f>X26+X25</f>
    </oc>
    <nc r="X24"/>
  </rcc>
  <rcc rId="13715" sId="8">
    <oc r="Y24">
      <f>Y26+Y25</f>
    </oc>
    <nc r="Y24"/>
  </rcc>
  <rcc rId="13716" sId="8">
    <oc r="Z24">
      <f>Z26+Z25</f>
    </oc>
    <nc r="Z24"/>
  </rcc>
  <rcc rId="13717" sId="8">
    <oc r="AA24">
      <f>AA26+AA25</f>
    </oc>
    <nc r="AA24"/>
  </rcc>
  <rcc rId="13718" sId="8">
    <oc r="AB24">
      <f>AB26+AB25</f>
    </oc>
    <nc r="AB24"/>
  </rcc>
  <rcc rId="13719" sId="8">
    <oc r="AC24">
      <f>AC26+AC25</f>
    </oc>
    <nc r="AC24"/>
  </rcc>
  <rcc rId="13720" sId="8">
    <oc r="AD24">
      <f>AD26+AD25</f>
    </oc>
    <nc r="AD24"/>
  </rcc>
  <rcc rId="13721" sId="8">
    <oc r="AE24">
      <f>AE26+AE25</f>
    </oc>
    <nc r="AE24"/>
  </rcc>
  <rcc rId="13722" sId="8">
    <oc r="AF24">
      <f>AF26+AF25</f>
    </oc>
    <nc r="AF24"/>
  </rcc>
  <rcc rId="13723" sId="8">
    <oc r="AG24">
      <f>AG26+AG25</f>
    </oc>
    <nc r="AG24"/>
  </rcc>
  <rcc rId="13724" sId="8">
    <oc r="AH24" t="inlineStr">
      <is>
        <t>КУМИ</t>
      </is>
    </oc>
    <nc r="AH24"/>
  </rcc>
  <rcc rId="13725" sId="8">
    <oc r="C25" t="inlineStr">
      <is>
        <t>бюджет автономного округа</t>
      </is>
    </oc>
    <nc r="C25"/>
  </rcc>
  <rcc rId="13726" sId="8">
    <oc r="D25">
      <f>SUM(J25,L25,N25,P25,R25,T25,V25,X25,Z25,AB25,AD25,AF25)</f>
    </oc>
    <nc r="D25"/>
  </rcc>
  <rcc rId="13727" sId="8">
    <oc r="E25">
      <f>J25+L25+N25+P25</f>
    </oc>
    <nc r="E25"/>
  </rcc>
  <rcc rId="13728" sId="8">
    <oc r="F25">
      <f>G25</f>
    </oc>
    <nc r="F25"/>
  </rcc>
  <rcc rId="13729" sId="8">
    <oc r="G25">
      <f>SUM(K25,M25,O25,Q25,S25,U25,W25,Y25,AA25,AC25,AE25,AG25)</f>
    </oc>
    <nc r="G25"/>
  </rcc>
  <rcc rId="13730" sId="8">
    <oc r="H25">
      <f>IFERROR(G25/D25*100,0)</f>
    </oc>
    <nc r="H25"/>
  </rcc>
  <rcc rId="13731" sId="8">
    <oc r="I25">
      <f>IFERROR(G25/E25*100,0)</f>
    </oc>
    <nc r="I25"/>
  </rcc>
  <rcc rId="13732" sId="8" numFmtId="4">
    <oc r="J25">
      <v>0</v>
    </oc>
    <nc r="J25"/>
  </rcc>
  <rcc rId="13733" sId="8" numFmtId="4">
    <oc r="K25">
      <v>0</v>
    </oc>
    <nc r="K25"/>
  </rcc>
  <rcc rId="13734" sId="8" numFmtId="4">
    <oc r="L25">
      <v>0</v>
    </oc>
    <nc r="L25"/>
  </rcc>
  <rcc rId="13735" sId="8" numFmtId="4">
    <oc r="M25">
      <v>0</v>
    </oc>
    <nc r="M25"/>
  </rcc>
  <rcc rId="13736" sId="8" numFmtId="4">
    <oc r="N25">
      <v>0</v>
    </oc>
    <nc r="N25"/>
  </rcc>
  <rcc rId="13737" sId="8" numFmtId="4">
    <oc r="O25">
      <v>0</v>
    </oc>
    <nc r="O25"/>
  </rcc>
  <rcc rId="13738" sId="8" numFmtId="4">
    <oc r="P25">
      <v>0</v>
    </oc>
    <nc r="P25"/>
  </rcc>
  <rcc rId="13739" sId="8" numFmtId="4">
    <oc r="Q25">
      <v>0</v>
    </oc>
    <nc r="Q25"/>
  </rcc>
  <rcc rId="13740" sId="8" numFmtId="4">
    <oc r="R25">
      <v>0</v>
    </oc>
    <nc r="R25"/>
  </rcc>
  <rcc rId="13741" sId="8" numFmtId="4">
    <oc r="S25">
      <v>0</v>
    </oc>
    <nc r="S25"/>
  </rcc>
  <rcc rId="13742" sId="8" numFmtId="4">
    <oc r="T25">
      <v>0</v>
    </oc>
    <nc r="T25"/>
  </rcc>
  <rcc rId="13743" sId="8" numFmtId="4">
    <oc r="U25">
      <v>0</v>
    </oc>
    <nc r="U25"/>
  </rcc>
  <rcc rId="13744" sId="8" numFmtId="4">
    <oc r="V25">
      <v>0</v>
    </oc>
    <nc r="V25"/>
  </rcc>
  <rcc rId="13745" sId="8" numFmtId="4">
    <oc r="W25">
      <v>0</v>
    </oc>
    <nc r="W25"/>
  </rcc>
  <rcc rId="13746" sId="8" numFmtId="4">
    <oc r="X25">
      <v>0</v>
    </oc>
    <nc r="X25"/>
  </rcc>
  <rcc rId="13747" sId="8" numFmtId="4">
    <oc r="Y25">
      <v>0</v>
    </oc>
    <nc r="Y25"/>
  </rcc>
  <rcc rId="13748" sId="8" numFmtId="4">
    <oc r="Z25">
      <v>0</v>
    </oc>
    <nc r="Z25"/>
  </rcc>
  <rcc rId="13749" sId="8" numFmtId="4">
    <oc r="AA25">
      <v>0</v>
    </oc>
    <nc r="AA25"/>
  </rcc>
  <rcc rId="13750" sId="8" numFmtId="4">
    <oc r="AB25">
      <v>0</v>
    </oc>
    <nc r="AB25"/>
  </rcc>
  <rcc rId="13751" sId="8" numFmtId="4">
    <oc r="AC25">
      <v>0</v>
    </oc>
    <nc r="AC25"/>
  </rcc>
  <rcc rId="13752" sId="8" numFmtId="4">
    <oc r="AD25">
      <v>0</v>
    </oc>
    <nc r="AD25"/>
  </rcc>
  <rcc rId="13753" sId="8" numFmtId="4">
    <oc r="AE25">
      <v>0</v>
    </oc>
    <nc r="AE25"/>
  </rcc>
  <rcc rId="13754" sId="8" numFmtId="4">
    <oc r="AF25">
      <v>45145.7</v>
    </oc>
    <nc r="AF25"/>
  </rcc>
  <rcc rId="13755" sId="8" numFmtId="4">
    <oc r="AG25">
      <v>0</v>
    </oc>
    <nc r="AG25"/>
  </rcc>
  <rcc rId="13756" sId="8">
    <oc r="C26" t="inlineStr">
      <is>
        <t>бюджет города Когалыма</t>
      </is>
    </oc>
    <nc r="C26"/>
  </rcc>
  <rcc rId="13757" sId="8">
    <oc r="D26">
      <f>SUM(J26,L26,N26,P26,R26,T26,V26,X26,Z26,AB26,AD26,AF26)</f>
    </oc>
    <nc r="D26"/>
  </rcc>
  <rcc rId="13758" sId="8">
    <oc r="E26">
      <f>J26+L26+N26+P26</f>
    </oc>
    <nc r="E26"/>
  </rcc>
  <rcc rId="13759" sId="8">
    <oc r="F26">
      <f>G26</f>
    </oc>
    <nc r="F26"/>
  </rcc>
  <rcc rId="13760" sId="8">
    <oc r="G26">
      <f>SUM(K26,M26,O26,Q26,S26,U26,W26,Y26,AA26,AC26,AE26,AG26)</f>
    </oc>
    <nc r="G26"/>
  </rcc>
  <rcc rId="13761" sId="8">
    <oc r="H26">
      <f>IFERROR(G26/D26*100,0)</f>
    </oc>
    <nc r="H26"/>
  </rcc>
  <rcc rId="13762" sId="8">
    <oc r="I26">
      <f>IFERROR(G26/E26*100,0)</f>
    </oc>
    <nc r="I26"/>
  </rcc>
  <rcc rId="13763" sId="8" numFmtId="4">
    <oc r="J26">
      <v>0</v>
    </oc>
    <nc r="J26"/>
  </rcc>
  <rcc rId="13764" sId="8" numFmtId="4">
    <oc r="K26">
      <v>0</v>
    </oc>
    <nc r="K26"/>
  </rcc>
  <rcc rId="13765" sId="8" numFmtId="4">
    <oc r="L26">
      <v>0</v>
    </oc>
    <nc r="L26"/>
  </rcc>
  <rcc rId="13766" sId="8" numFmtId="4">
    <oc r="M26">
      <v>0</v>
    </oc>
    <nc r="M26"/>
  </rcc>
  <rcc rId="13767" sId="8" numFmtId="4">
    <oc r="N26">
      <v>0</v>
    </oc>
    <nc r="N26"/>
  </rcc>
  <rcc rId="13768" sId="8" numFmtId="4">
    <oc r="O26">
      <v>0</v>
    </oc>
    <nc r="O26"/>
  </rcc>
  <rcc rId="13769" sId="8" numFmtId="4">
    <oc r="P26">
      <v>0</v>
    </oc>
    <nc r="P26"/>
  </rcc>
  <rcc rId="13770" sId="8" numFmtId="4">
    <oc r="Q26">
      <v>0</v>
    </oc>
    <nc r="Q26"/>
  </rcc>
  <rcc rId="13771" sId="8" numFmtId="4">
    <oc r="R26">
      <v>0</v>
    </oc>
    <nc r="R26"/>
  </rcc>
  <rcc rId="13772" sId="8" numFmtId="4">
    <oc r="S26">
      <v>0</v>
    </oc>
    <nc r="S26"/>
  </rcc>
  <rcc rId="13773" sId="8" numFmtId="4">
    <oc r="T26">
      <v>0</v>
    </oc>
    <nc r="T26"/>
  </rcc>
  <rcc rId="13774" sId="8" numFmtId="4">
    <oc r="U26">
      <v>0</v>
    </oc>
    <nc r="U26"/>
  </rcc>
  <rcc rId="13775" sId="8" numFmtId="4">
    <oc r="V26">
      <v>0</v>
    </oc>
    <nc r="V26"/>
  </rcc>
  <rcc rId="13776" sId="8" numFmtId="4">
    <oc r="W26">
      <v>0</v>
    </oc>
    <nc r="W26"/>
  </rcc>
  <rcc rId="13777" sId="8" numFmtId="4">
    <oc r="X26">
      <v>0</v>
    </oc>
    <nc r="X26"/>
  </rcc>
  <rcc rId="13778" sId="8" numFmtId="4">
    <oc r="Y26">
      <v>0</v>
    </oc>
    <nc r="Y26"/>
  </rcc>
  <rcc rId="13779" sId="8" numFmtId="4">
    <oc r="Z26">
      <v>0</v>
    </oc>
    <nc r="Z26"/>
  </rcc>
  <rcc rId="13780" sId="8" numFmtId="4">
    <oc r="AA26">
      <v>0</v>
    </oc>
    <nc r="AA26"/>
  </rcc>
  <rcc rId="13781" sId="8" numFmtId="4">
    <oc r="AB26">
      <v>0</v>
    </oc>
    <nc r="AB26"/>
  </rcc>
  <rcc rId="13782" sId="8" numFmtId="4">
    <oc r="AC26">
      <v>0</v>
    </oc>
    <nc r="AC26"/>
  </rcc>
  <rcc rId="13783" sId="8" numFmtId="4">
    <oc r="AD26">
      <v>0</v>
    </oc>
    <nc r="AD26"/>
  </rcc>
  <rcc rId="13784" sId="8" numFmtId="4">
    <oc r="AE26">
      <v>0</v>
    </oc>
    <nc r="AE26"/>
  </rcc>
  <rcc rId="13785" sId="8" numFmtId="4">
    <oc r="AF26">
      <v>4465</v>
    </oc>
    <nc r="AF26"/>
  </rcc>
  <rcc rId="13786" sId="8" numFmtId="4">
    <oc r="AG26">
      <v>0</v>
    </oc>
    <nc r="AG26"/>
  </rcc>
  <rcc rId="13787" sId="8">
    <oc r="B27" t="inlineStr">
      <is>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is>
    </oc>
    <nc r="B27"/>
  </rcc>
  <rcc rId="13788" sId="8">
    <oc r="C27" t="inlineStr">
      <is>
        <t>Всего</t>
      </is>
    </oc>
    <nc r="C27"/>
  </rcc>
  <rcc rId="13789" sId="8">
    <oc r="D27">
      <f>D29+D28</f>
    </oc>
    <nc r="D27"/>
  </rcc>
  <rcc rId="13790" sId="8">
    <oc r="E27">
      <f>E29+E28</f>
    </oc>
    <nc r="E27"/>
  </rcc>
  <rcc rId="13791" sId="8">
    <oc r="F27">
      <f>F29+F28</f>
    </oc>
    <nc r="F27"/>
  </rcc>
  <rcc rId="13792" sId="8">
    <oc r="G27">
      <f>G29+G28</f>
    </oc>
    <nc r="G27"/>
  </rcc>
  <rcc rId="13793" sId="8">
    <oc r="H27">
      <f>IFERROR(G27/D27*100,0)</f>
    </oc>
    <nc r="H27"/>
  </rcc>
  <rcc rId="13794" sId="8">
    <oc r="I27">
      <f>IFERROR(G27/E27*100,0)</f>
    </oc>
    <nc r="I27"/>
  </rcc>
  <rcc rId="13795" sId="8">
    <oc r="J27">
      <f>J29+J28</f>
    </oc>
    <nc r="J27"/>
  </rcc>
  <rcc rId="13796" sId="8">
    <oc r="K27">
      <f>K29+K28</f>
    </oc>
    <nc r="K27"/>
  </rcc>
  <rcc rId="13797" sId="8">
    <oc r="L27">
      <f>L29+L28</f>
    </oc>
    <nc r="L27"/>
  </rcc>
  <rcc rId="13798" sId="8">
    <oc r="M27">
      <f>M29+M28</f>
    </oc>
    <nc r="M27"/>
  </rcc>
  <rcc rId="13799" sId="8">
    <oc r="N27">
      <f>N29+N28</f>
    </oc>
    <nc r="N27"/>
  </rcc>
  <rcc rId="13800" sId="8">
    <oc r="O27">
      <f>O29+O28</f>
    </oc>
    <nc r="O27"/>
  </rcc>
  <rcc rId="13801" sId="8">
    <oc r="P27">
      <f>P29+P28</f>
    </oc>
    <nc r="P27"/>
  </rcc>
  <rcc rId="13802" sId="8">
    <oc r="Q27">
      <f>Q29+Q28</f>
    </oc>
    <nc r="Q27"/>
  </rcc>
  <rcc rId="13803" sId="8">
    <oc r="R27">
      <f>R29+R28</f>
    </oc>
    <nc r="R27"/>
  </rcc>
  <rcc rId="13804" sId="8">
    <oc r="S27">
      <f>S29+S28</f>
    </oc>
    <nc r="S27"/>
  </rcc>
  <rcc rId="13805" sId="8">
    <oc r="T27">
      <f>T29+T28</f>
    </oc>
    <nc r="T27"/>
  </rcc>
  <rcc rId="13806" sId="8">
    <oc r="U27">
      <f>U29+U28</f>
    </oc>
    <nc r="U27"/>
  </rcc>
  <rcc rId="13807" sId="8">
    <oc r="V27">
      <f>V29+V28</f>
    </oc>
    <nc r="V27"/>
  </rcc>
  <rcc rId="13808" sId="8">
    <oc r="W27">
      <f>W29+W28</f>
    </oc>
    <nc r="W27"/>
  </rcc>
  <rcc rId="13809" sId="8">
    <oc r="X27">
      <f>X29+X28</f>
    </oc>
    <nc r="X27"/>
  </rcc>
  <rcc rId="13810" sId="8">
    <oc r="Y27">
      <f>Y29+Y28</f>
    </oc>
    <nc r="Y27"/>
  </rcc>
  <rcc rId="13811" sId="8">
    <oc r="Z27">
      <f>Z29+Z28</f>
    </oc>
    <nc r="Z27"/>
  </rcc>
  <rcc rId="13812" sId="8">
    <oc r="AA27">
      <f>AA29+AA28</f>
    </oc>
    <nc r="AA27"/>
  </rcc>
  <rcc rId="13813" sId="8">
    <oc r="AB27">
      <f>AB29+AB28</f>
    </oc>
    <nc r="AB27"/>
  </rcc>
  <rcc rId="13814" sId="8">
    <oc r="AC27">
      <f>AC29+AC28</f>
    </oc>
    <nc r="AC27"/>
  </rcc>
  <rcc rId="13815" sId="8">
    <oc r="AD27">
      <f>AD29+AD28</f>
    </oc>
    <nc r="AD27"/>
  </rcc>
  <rcc rId="13816" sId="8">
    <oc r="AE27">
      <f>AE29+AE28</f>
    </oc>
    <nc r="AE27"/>
  </rcc>
  <rcc rId="13817" sId="8">
    <oc r="AF27">
      <f>AF29+AF28</f>
    </oc>
    <nc r="AF27"/>
  </rcc>
  <rcc rId="13818" sId="8">
    <oc r="AG27">
      <f>AG29+AG28</f>
    </oc>
    <nc r="AG27"/>
  </rcc>
  <rcc rId="13819" sId="8">
    <o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oc>
    <nc r="AH27"/>
  </rcc>
  <rcc rId="13820" sId="8">
    <oc r="C28" t="inlineStr">
      <is>
        <t>бюджет автономного округа</t>
      </is>
    </oc>
    <nc r="C28"/>
  </rcc>
  <rcc rId="13821" sId="8">
    <oc r="D28">
      <f>SUM(J28,L28,N28,P28,R28,T28,V28,X28,Z28,AB28,AD28,AF28)</f>
    </oc>
    <nc r="D28"/>
  </rcc>
  <rcc rId="13822" sId="8">
    <oc r="E28">
      <f>J28+L28+N28+P28</f>
    </oc>
    <nc r="E28"/>
  </rcc>
  <rcc rId="13823" sId="8">
    <oc r="F28">
      <f>G28</f>
    </oc>
    <nc r="F28"/>
  </rcc>
  <rcc rId="13824" sId="8">
    <oc r="G28">
      <f>SUM(K28,M28,O28,Q28,S28,U28,W28,Y28,AA28,AC28,AE28,AG28)</f>
    </oc>
    <nc r="G28"/>
  </rcc>
  <rcc rId="13825" sId="8">
    <oc r="H28">
      <f>IFERROR(G28/D28*100,0)</f>
    </oc>
    <nc r="H28"/>
  </rcc>
  <rcc rId="13826" sId="8">
    <oc r="I28">
      <f>IFERROR(G28/E28*100,0)</f>
    </oc>
    <nc r="I28"/>
  </rcc>
  <rcc rId="13827" sId="8" numFmtId="4">
    <oc r="J28">
      <v>0</v>
    </oc>
    <nc r="J28"/>
  </rcc>
  <rcc rId="13828" sId="8" numFmtId="4">
    <oc r="K28">
      <v>0</v>
    </oc>
    <nc r="K28"/>
  </rcc>
  <rcc rId="13829" sId="8" numFmtId="4">
    <oc r="L28">
      <v>0</v>
    </oc>
    <nc r="L28"/>
  </rcc>
  <rcc rId="13830" sId="8" numFmtId="4">
    <oc r="M28">
      <v>0</v>
    </oc>
    <nc r="M28"/>
  </rcc>
  <rcc rId="13831" sId="8" numFmtId="4">
    <oc r="N28">
      <v>0</v>
    </oc>
    <nc r="N28"/>
  </rcc>
  <rcc rId="13832" sId="8" numFmtId="4">
    <oc r="O28">
      <v>0</v>
    </oc>
    <nc r="O28"/>
  </rcc>
  <rcc rId="13833" sId="8" numFmtId="4">
    <oc r="P28">
      <v>8869</v>
    </oc>
    <nc r="P28"/>
  </rcc>
  <rcc rId="13834" sId="8" numFmtId="4">
    <oc r="Q28">
      <v>1976.98</v>
    </oc>
    <nc r="Q28"/>
  </rcc>
  <rcc rId="13835" sId="8" numFmtId="4">
    <oc r="R28">
      <v>0</v>
    </oc>
    <nc r="R28"/>
  </rcc>
  <rcc rId="13836" sId="8" numFmtId="4">
    <oc r="S28">
      <v>0</v>
    </oc>
    <nc r="S28"/>
  </rcc>
  <rcc rId="13837" sId="8" numFmtId="4">
    <oc r="T28">
      <v>0</v>
    </oc>
    <nc r="T28"/>
  </rcc>
  <rcc rId="13838" sId="8" numFmtId="4">
    <oc r="U28">
      <v>0</v>
    </oc>
    <nc r="U28"/>
  </rcc>
  <rcc rId="13839" sId="8" numFmtId="4">
    <oc r="V28">
      <v>0</v>
    </oc>
    <nc r="V28"/>
  </rcc>
  <rcc rId="13840" sId="8" numFmtId="4">
    <oc r="W28">
      <v>0</v>
    </oc>
    <nc r="W28"/>
  </rcc>
  <rcc rId="13841" sId="8" numFmtId="4">
    <oc r="X28">
      <v>0</v>
    </oc>
    <nc r="X28"/>
  </rcc>
  <rcc rId="13842" sId="8" numFmtId="4">
    <oc r="Y28">
      <v>0</v>
    </oc>
    <nc r="Y28"/>
  </rcc>
  <rcc rId="13843" sId="8" numFmtId="4">
    <oc r="Z28">
      <v>0</v>
    </oc>
    <nc r="Z28"/>
  </rcc>
  <rcc rId="13844" sId="8" numFmtId="4">
    <oc r="AA28">
      <v>0</v>
    </oc>
    <nc r="AA28"/>
  </rcc>
  <rcc rId="13845" sId="8" numFmtId="4">
    <oc r="AB28">
      <v>0</v>
    </oc>
    <nc r="AB28"/>
  </rcc>
  <rcc rId="13846" sId="8" numFmtId="4">
    <oc r="AC28">
      <v>0</v>
    </oc>
    <nc r="AC28"/>
  </rcc>
  <rcc rId="13847" sId="8" numFmtId="4">
    <oc r="AD28">
      <v>0</v>
    </oc>
    <nc r="AD28"/>
  </rcc>
  <rcc rId="13848" sId="8" numFmtId="4">
    <oc r="AE28">
      <v>0</v>
    </oc>
    <nc r="AE28"/>
  </rcc>
  <rcc rId="13849" sId="8" numFmtId="4">
    <oc r="AF28">
      <v>0</v>
    </oc>
    <nc r="AF28"/>
  </rcc>
  <rcc rId="13850" sId="8" numFmtId="4">
    <oc r="AG28">
      <v>0</v>
    </oc>
    <nc r="AG28"/>
  </rcc>
  <rcc rId="13851" sId="8">
    <oc r="C29" t="inlineStr">
      <is>
        <t>бюджет города Когалыма</t>
      </is>
    </oc>
    <nc r="C29"/>
  </rcc>
  <rcc rId="13852" sId="8">
    <oc r="D29">
      <f>SUM(J29,L29,N29,P29,R29,T29,V29,X29,Z29,AB29,AD29,AF29)</f>
    </oc>
    <nc r="D29"/>
  </rcc>
  <rcc rId="13853" sId="8">
    <oc r="E29">
      <f>J29+L29+N29+P29</f>
    </oc>
    <nc r="E29"/>
  </rcc>
  <rcc rId="13854" sId="8">
    <oc r="F29">
      <f>G29</f>
    </oc>
    <nc r="F29"/>
  </rcc>
  <rcc rId="13855" sId="8">
    <oc r="G29">
      <f>SUM(K29,M29,O29,Q29,S29,U29,W29,Y29,AA29,AC29,AE29,AG29)</f>
    </oc>
    <nc r="G29"/>
  </rcc>
  <rcc rId="13856" sId="8">
    <oc r="H29">
      <f>IFERROR(G29/D29*100,0)</f>
    </oc>
    <nc r="H29"/>
  </rcc>
  <rcc rId="13857" sId="8">
    <oc r="I29">
      <f>IFERROR(G29/E29*100,0)</f>
    </oc>
    <nc r="I29"/>
  </rcc>
  <rcc rId="13858" sId="8" numFmtId="4">
    <oc r="J29">
      <v>0</v>
    </oc>
    <nc r="J29"/>
  </rcc>
  <rcc rId="13859" sId="8" numFmtId="4">
    <oc r="K29">
      <v>0</v>
    </oc>
    <nc r="K29"/>
  </rcc>
  <rcc rId="13860" sId="8" numFmtId="4">
    <oc r="L29">
      <v>8041</v>
    </oc>
    <nc r="L29"/>
  </rcc>
  <rcc rId="13861" sId="8" numFmtId="4">
    <oc r="M29">
      <v>8041</v>
    </oc>
    <nc r="M29"/>
  </rcc>
  <rcc rId="13862" sId="8" numFmtId="4">
    <oc r="N29">
      <v>0</v>
    </oc>
    <nc r="N29"/>
  </rcc>
  <rcc rId="13863" sId="8" numFmtId="4">
    <oc r="O29">
      <v>0</v>
    </oc>
    <nc r="O29"/>
  </rcc>
  <rcc rId="13864" sId="8" numFmtId="4">
    <oc r="P29">
      <v>877.2</v>
    </oc>
    <nc r="P29"/>
  </rcc>
  <rcc rId="13865" sId="8" numFmtId="4">
    <oc r="Q29">
      <v>195.53</v>
    </oc>
    <nc r="Q29"/>
  </rcc>
  <rcc rId="13866" sId="8" numFmtId="4">
    <oc r="R29">
      <v>0</v>
    </oc>
    <nc r="R29"/>
  </rcc>
  <rcc rId="13867" sId="8" numFmtId="4">
    <oc r="S29">
      <v>0</v>
    </oc>
    <nc r="S29"/>
  </rcc>
  <rcc rId="13868" sId="8" numFmtId="4">
    <oc r="T29">
      <v>0</v>
    </oc>
    <nc r="T29"/>
  </rcc>
  <rcc rId="13869" sId="8" numFmtId="4">
    <oc r="U29">
      <v>0</v>
    </oc>
    <nc r="U29"/>
  </rcc>
  <rcc rId="13870" sId="8" numFmtId="4">
    <oc r="V29">
      <v>0</v>
    </oc>
    <nc r="V29"/>
  </rcc>
  <rcc rId="13871" sId="8" numFmtId="4">
    <oc r="W29">
      <v>0</v>
    </oc>
    <nc r="W29"/>
  </rcc>
  <rcc rId="13872" sId="8" numFmtId="4">
    <oc r="X29">
      <v>0</v>
    </oc>
    <nc r="X29"/>
  </rcc>
  <rcc rId="13873" sId="8" numFmtId="4">
    <oc r="Y29">
      <v>0</v>
    </oc>
    <nc r="Y29"/>
  </rcc>
  <rcc rId="13874" sId="8" numFmtId="4">
    <oc r="Z29">
      <v>0</v>
    </oc>
    <nc r="Z29"/>
  </rcc>
  <rcc rId="13875" sId="8" numFmtId="4">
    <oc r="AA29">
      <v>0</v>
    </oc>
    <nc r="AA29"/>
  </rcc>
  <rcc rId="13876" sId="8" numFmtId="4">
    <oc r="AB29">
      <v>0</v>
    </oc>
    <nc r="AB29"/>
  </rcc>
  <rcc rId="13877" sId="8" numFmtId="4">
    <oc r="AC29">
      <v>0</v>
    </oc>
    <nc r="AC29"/>
  </rcc>
  <rcc rId="13878" sId="8" numFmtId="4">
    <oc r="AD29">
      <v>0</v>
    </oc>
    <nc r="AD29"/>
  </rcc>
  <rcc rId="13879" sId="8" numFmtId="4">
    <oc r="AE29">
      <v>0</v>
    </oc>
    <nc r="AE29"/>
  </rcc>
  <rcc rId="13880" sId="8" numFmtId="4">
    <oc r="AF29">
      <v>0</v>
    </oc>
    <nc r="AF29"/>
  </rcc>
  <rcc rId="13881" sId="8" numFmtId="4">
    <oc r="AG29">
      <v>0</v>
    </oc>
    <nc r="AG29"/>
  </rcc>
  <rcc rId="13882" sId="8">
    <oc r="B30" t="inlineStr">
      <is>
        <t>Направление 3. «Обеспечение мерами финансовой поддержки по улучшению жилищных условий отдельных категорий граждан»</t>
      </is>
    </oc>
    <nc r="B30"/>
  </rcc>
  <rcc rId="13883" sId="8">
    <oc r="A31" t="inlineStr">
      <is>
        <t xml:space="preserve"> 3.1</t>
      </is>
    </oc>
    <nc r="A31"/>
  </rcc>
  <rcc rId="13884" sId="8">
    <oc r="B31" t="inlineStr">
      <is>
        <t>Комплекс процессных мероприятий «Оказание мер государственной поддержки на приобретение жилых помещений отдельным категориям граждан», в том числе:</t>
      </is>
    </oc>
    <nc r="B31"/>
  </rcc>
  <rcc rId="13885" sId="8">
    <oc r="C31" t="inlineStr">
      <is>
        <t>Всего</t>
      </is>
    </oc>
    <nc r="C31"/>
  </rcc>
  <rcc rId="13886" sId="8">
    <oc r="D31">
      <f>SUM(J31,L31,N31,P31,R31,T31,V31,X31,Z31,AB31,AD31,AF31)</f>
    </oc>
    <nc r="D31"/>
  </rcc>
  <rcc rId="13887" sId="8">
    <oc r="E31">
      <f>E32+E33</f>
    </oc>
    <nc r="E31"/>
  </rcc>
  <rcc rId="13888" sId="8">
    <oc r="F31">
      <f>F32+F33</f>
    </oc>
    <nc r="F31"/>
  </rcc>
  <rcc rId="13889" sId="8">
    <oc r="G31">
      <f>G32+G33</f>
    </oc>
    <nc r="G31"/>
  </rcc>
  <rcc rId="13890" sId="8">
    <oc r="H31">
      <f>IFERROR(G31/D31*100,0)</f>
    </oc>
    <nc r="H31"/>
  </rcc>
  <rcc rId="13891" sId="8">
    <oc r="I31">
      <f>IFERROR(G31/E31*100,0)</f>
    </oc>
    <nc r="I31"/>
  </rcc>
  <rcc rId="13892" sId="8">
    <oc r="J31">
      <f>J32+J33</f>
    </oc>
    <nc r="J31"/>
  </rcc>
  <rcc rId="13893" sId="8">
    <oc r="K31">
      <f>K32+K33</f>
    </oc>
    <nc r="K31"/>
  </rcc>
  <rcc rId="13894" sId="8">
    <oc r="L31">
      <f>L32+L33</f>
    </oc>
    <nc r="L31"/>
  </rcc>
  <rcc rId="13895" sId="8">
    <oc r="M31">
      <f>M32+M33</f>
    </oc>
    <nc r="M31"/>
  </rcc>
  <rcc rId="13896" sId="8">
    <oc r="N31">
      <f>N32+N33</f>
    </oc>
    <nc r="N31"/>
  </rcc>
  <rcc rId="13897" sId="8">
    <oc r="O31">
      <f>O32+O33</f>
    </oc>
    <nc r="O31"/>
  </rcc>
  <rcc rId="13898" sId="8">
    <oc r="P31">
      <f>P32+P33</f>
    </oc>
    <nc r="P31"/>
  </rcc>
  <rcc rId="13899" sId="8">
    <oc r="Q31">
      <f>Q32+Q33</f>
    </oc>
    <nc r="Q31"/>
  </rcc>
  <rcc rId="13900" sId="8">
    <oc r="R31">
      <f>R32+R33</f>
    </oc>
    <nc r="R31"/>
  </rcc>
  <rcc rId="13901" sId="8">
    <oc r="S31">
      <f>S32+S33</f>
    </oc>
    <nc r="S31"/>
  </rcc>
  <rcc rId="13902" sId="8">
    <oc r="T31">
      <f>T32+T33</f>
    </oc>
    <nc r="T31"/>
  </rcc>
  <rcc rId="13903" sId="8">
    <oc r="U31">
      <f>U32+U33</f>
    </oc>
    <nc r="U31"/>
  </rcc>
  <rcc rId="13904" sId="8">
    <oc r="V31">
      <f>V32+V33</f>
    </oc>
    <nc r="V31"/>
  </rcc>
  <rcc rId="13905" sId="8">
    <oc r="W31">
      <f>W32+W33</f>
    </oc>
    <nc r="W31"/>
  </rcc>
  <rcc rId="13906" sId="8">
    <oc r="X31">
      <f>X32+X33</f>
    </oc>
    <nc r="X31"/>
  </rcc>
  <rcc rId="13907" sId="8">
    <oc r="Y31">
      <f>Y32+Y33</f>
    </oc>
    <nc r="Y31"/>
  </rcc>
  <rcc rId="13908" sId="8">
    <oc r="Z31">
      <f>Z32+Z33</f>
    </oc>
    <nc r="Z31"/>
  </rcc>
  <rcc rId="13909" sId="8">
    <oc r="AA31">
      <f>AA32+AA33</f>
    </oc>
    <nc r="AA31"/>
  </rcc>
  <rcc rId="13910" sId="8">
    <oc r="AB31">
      <f>AB32+AB33</f>
    </oc>
    <nc r="AB31"/>
  </rcc>
  <rcc rId="13911" sId="8">
    <oc r="AC31">
      <f>AC32+AC33</f>
    </oc>
    <nc r="AC31"/>
  </rcc>
  <rcc rId="13912" sId="8">
    <oc r="AD31">
      <f>AD32+AD33</f>
    </oc>
    <nc r="AD31"/>
  </rcc>
  <rcc rId="13913" sId="8">
    <oc r="AE31">
      <f>AE32+AE33</f>
    </oc>
    <nc r="AE31"/>
  </rcc>
  <rcc rId="13914" sId="8">
    <oc r="AF31">
      <f>AF32+AF33</f>
    </oc>
    <nc r="AF31"/>
  </rcc>
  <rcc rId="13915" sId="8">
    <oc r="AG31">
      <f>AG32+AG33</f>
    </oc>
    <nc r="AG31"/>
  </rcc>
  <rcc rId="13916" sId="8">
    <oc r="C32" t="inlineStr">
      <is>
        <t>федеральный бюджет</t>
      </is>
    </oc>
    <nc r="C32"/>
  </rcc>
  <rcc rId="13917" sId="8">
    <oc r="D32">
      <f>SUM(J32,L32,N32,P32,R32,T32,V32,X32,Z32,AB32,AD32,AF32)</f>
    </oc>
    <nc r="D32"/>
  </rcc>
  <rcc rId="13918" sId="8">
    <oc r="E32">
      <f>J32+L32+N32+P32</f>
    </oc>
    <nc r="E32"/>
  </rcc>
  <rcc rId="13919" sId="8">
    <oc r="F32">
      <f>G32</f>
    </oc>
    <nc r="F32"/>
  </rcc>
  <rcc rId="13920" sId="8">
    <oc r="G32">
      <f>SUM(K32,M32,O32,Q32,S32,U32,W32,Y32,AA32,AC32,AE32,AG32)</f>
    </oc>
    <nc r="G32"/>
  </rcc>
  <rcc rId="13921" sId="8">
    <oc r="H32">
      <f>IFERROR(G32/D32*100,0)</f>
    </oc>
    <nc r="H32"/>
  </rcc>
  <rcc rId="13922" sId="8">
    <oc r="I32">
      <f>IFERROR(G32/E32*100,0)</f>
    </oc>
    <nc r="I32"/>
  </rcc>
  <rcc rId="13923" sId="8">
    <oc r="J32">
      <f>J35+J37</f>
    </oc>
    <nc r="J32"/>
  </rcc>
  <rcc rId="13924" sId="8">
    <oc r="K32">
      <f>K35+K37</f>
    </oc>
    <nc r="K32"/>
  </rcc>
  <rcc rId="13925" sId="8">
    <oc r="L32">
      <f>L35+L37</f>
    </oc>
    <nc r="L32"/>
  </rcc>
  <rcc rId="13926" sId="8">
    <oc r="M32">
      <f>M35+M37</f>
    </oc>
    <nc r="M32"/>
  </rcc>
  <rcc rId="13927" sId="8">
    <oc r="N32">
      <f>N35+N37</f>
    </oc>
    <nc r="N32"/>
  </rcc>
  <rcc rId="13928" sId="8">
    <oc r="O32">
      <f>O35+O37</f>
    </oc>
    <nc r="O32"/>
  </rcc>
  <rcc rId="13929" sId="8">
    <oc r="P32">
      <f>P35+P37</f>
    </oc>
    <nc r="P32"/>
  </rcc>
  <rcc rId="13930" sId="8">
    <oc r="Q32">
      <f>Q35+Q37</f>
    </oc>
    <nc r="Q32"/>
  </rcc>
  <rcc rId="13931" sId="8">
    <oc r="R32">
      <f>R35+R37</f>
    </oc>
    <nc r="R32"/>
  </rcc>
  <rcc rId="13932" sId="8">
    <oc r="S32">
      <f>S35+S37</f>
    </oc>
    <nc r="S32"/>
  </rcc>
  <rcc rId="13933" sId="8">
    <oc r="T32">
      <f>T35+T37</f>
    </oc>
    <nc r="T32"/>
  </rcc>
  <rcc rId="13934" sId="8">
    <oc r="U32">
      <f>U35+U37</f>
    </oc>
    <nc r="U32"/>
  </rcc>
  <rcc rId="13935" sId="8">
    <oc r="V32">
      <f>V35+V37</f>
    </oc>
    <nc r="V32"/>
  </rcc>
  <rcc rId="13936" sId="8">
    <oc r="W32">
      <f>W35+W37</f>
    </oc>
    <nc r="W32"/>
  </rcc>
  <rcc rId="13937" sId="8">
    <oc r="X32">
      <f>X35+X37</f>
    </oc>
    <nc r="X32"/>
  </rcc>
  <rcc rId="13938" sId="8">
    <oc r="Y32">
      <f>Y35+Y37</f>
    </oc>
    <nc r="Y32"/>
  </rcc>
  <rcc rId="13939" sId="8">
    <oc r="Z32">
      <f>Z35+Z37</f>
    </oc>
    <nc r="Z32"/>
  </rcc>
  <rcc rId="13940" sId="8">
    <oc r="AA32">
      <f>AA35+AA37</f>
    </oc>
    <nc r="AA32"/>
  </rcc>
  <rcc rId="13941" sId="8">
    <oc r="AB32">
      <f>AB35+AB37</f>
    </oc>
    <nc r="AB32"/>
  </rcc>
  <rcc rId="13942" sId="8">
    <oc r="AC32">
      <f>AC35+AC37</f>
    </oc>
    <nc r="AC32"/>
  </rcc>
  <rcc rId="13943" sId="8">
    <oc r="AD32">
      <f>AD35+AD37</f>
    </oc>
    <nc r="AD32"/>
  </rcc>
  <rcc rId="13944" sId="8">
    <oc r="AE32">
      <f>AE35+AE37</f>
    </oc>
    <nc r="AE32"/>
  </rcc>
  <rcc rId="13945" sId="8">
    <oc r="AF32">
      <f>AF35+AF37</f>
    </oc>
    <nc r="AF32"/>
  </rcc>
  <rcc rId="13946" sId="8">
    <oc r="AG32">
      <f>AG35+AG37</f>
    </oc>
    <nc r="AG32"/>
  </rcc>
  <rcc rId="13947" sId="8">
    <oc r="C33" t="inlineStr">
      <is>
        <t>бюджет автономного округа</t>
      </is>
    </oc>
    <nc r="C33"/>
  </rcc>
  <rcc rId="13948" sId="8">
    <oc r="D33">
      <f>SUM(J33,L33,N33,P33,R33,T33,V33,X33,Z33,AB33,AD33,AF33)</f>
    </oc>
    <nc r="D33"/>
  </rcc>
  <rcc rId="13949" sId="8">
    <oc r="E33">
      <f>J33+L33+N33+P33</f>
    </oc>
    <nc r="E33"/>
  </rcc>
  <rcc rId="13950" sId="8">
    <oc r="F33">
      <f>G33</f>
    </oc>
    <nc r="F33"/>
  </rcc>
  <rcc rId="13951" sId="8">
    <oc r="G33">
      <f>SUM(K33,M33,O33,Q33,S33,U33,W33,Y33,AA33,AC33,AE33,AG33)</f>
    </oc>
    <nc r="G33"/>
  </rcc>
  <rcc rId="13952" sId="8">
    <oc r="H33">
      <f>IFERROR(G33/D33*100,0)</f>
    </oc>
    <nc r="H33"/>
  </rcc>
  <rcc rId="13953" sId="8">
    <oc r="I33">
      <f>IFERROR(G33/E33*100,0)</f>
    </oc>
    <nc r="I33"/>
  </rcc>
  <rcc rId="13954" sId="8">
    <oc r="J33">
      <f>J38</f>
    </oc>
    <nc r="J33"/>
  </rcc>
  <rcc rId="13955" sId="8">
    <oc r="K33">
      <f>K38</f>
    </oc>
    <nc r="K33"/>
  </rcc>
  <rcc rId="13956" sId="8">
    <oc r="L33">
      <f>L38</f>
    </oc>
    <nc r="L33"/>
  </rcc>
  <rcc rId="13957" sId="8">
    <oc r="M33">
      <f>M38</f>
    </oc>
    <nc r="M33"/>
  </rcc>
  <rcc rId="13958" sId="8">
    <oc r="N33">
      <f>N38</f>
    </oc>
    <nc r="N33"/>
  </rcc>
  <rcc rId="13959" sId="8">
    <oc r="O33">
      <f>O38</f>
    </oc>
    <nc r="O33"/>
  </rcc>
  <rcc rId="13960" sId="8">
    <oc r="P33">
      <f>P38</f>
    </oc>
    <nc r="P33"/>
  </rcc>
  <rcc rId="13961" sId="8">
    <oc r="Q33">
      <f>Q38</f>
    </oc>
    <nc r="Q33"/>
  </rcc>
  <rcc rId="13962" sId="8">
    <oc r="R33">
      <f>R38</f>
    </oc>
    <nc r="R33"/>
  </rcc>
  <rcc rId="13963" sId="8">
    <oc r="S33">
      <f>S38</f>
    </oc>
    <nc r="S33"/>
  </rcc>
  <rcc rId="13964" sId="8">
    <oc r="T33">
      <f>T38</f>
    </oc>
    <nc r="T33"/>
  </rcc>
  <rcc rId="13965" sId="8">
    <oc r="U33">
      <f>U38</f>
    </oc>
    <nc r="U33"/>
  </rcc>
  <rcc rId="13966" sId="8">
    <oc r="V33">
      <f>V38</f>
    </oc>
    <nc r="V33"/>
  </rcc>
  <rcc rId="13967" sId="8">
    <oc r="W33">
      <f>W38</f>
    </oc>
    <nc r="W33"/>
  </rcc>
  <rcc rId="13968" sId="8">
    <oc r="X33">
      <f>X38</f>
    </oc>
    <nc r="X33"/>
  </rcc>
  <rcc rId="13969" sId="8">
    <oc r="Y33">
      <f>Y38</f>
    </oc>
    <nc r="Y33"/>
  </rcc>
  <rcc rId="13970" sId="8">
    <oc r="Z33">
      <f>Z38</f>
    </oc>
    <nc r="Z33"/>
  </rcc>
  <rcc rId="13971" sId="8">
    <oc r="AA33">
      <f>AA38</f>
    </oc>
    <nc r="AA33"/>
  </rcc>
  <rcc rId="13972" sId="8">
    <oc r="AB33">
      <f>AB38</f>
    </oc>
    <nc r="AB33"/>
  </rcc>
  <rcc rId="13973" sId="8">
    <oc r="AC33">
      <f>AC38</f>
    </oc>
    <nc r="AC33"/>
  </rcc>
  <rcc rId="13974" sId="8">
    <oc r="AD33">
      <f>AD38</f>
    </oc>
    <nc r="AD33"/>
  </rcc>
  <rcc rId="13975" sId="8">
    <oc r="AE33">
      <f>AE38</f>
    </oc>
    <nc r="AE33"/>
  </rcc>
  <rcc rId="13976" sId="8">
    <oc r="AF33">
      <f>AF38</f>
    </oc>
    <nc r="AF33"/>
  </rcc>
  <rcc rId="13977" sId="8">
    <oc r="AG33">
      <f>AG38</f>
    </oc>
    <nc r="AG33"/>
  </rcc>
  <rcc rId="13978" sId="8">
    <oc r="B34" t="inlineStr">
      <is>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is>
    </oc>
    <nc r="B34"/>
  </rcc>
  <rcc rId="13979" sId="8">
    <oc r="C34" t="inlineStr">
      <is>
        <t>Всего</t>
      </is>
    </oc>
    <nc r="C34"/>
  </rcc>
  <rcc rId="13980" sId="8">
    <oc r="D34">
      <f>SUM(J34,L34,N34,P34,R34,T34,V34,X34,Z34,AB34,AD34,AF34)</f>
    </oc>
    <nc r="D34"/>
  </rcc>
  <rcc rId="13981" sId="8">
    <oc r="E34">
      <f>E35</f>
    </oc>
    <nc r="E34"/>
  </rcc>
  <rcc rId="13982" sId="8">
    <oc r="F34">
      <f>F35</f>
    </oc>
    <nc r="F34"/>
  </rcc>
  <rcc rId="13983" sId="8">
    <oc r="G34">
      <f>G35</f>
    </oc>
    <nc r="G34"/>
  </rcc>
  <rcc rId="13984" sId="8">
    <oc r="H34">
      <f>IFERROR(G34/D34*100,0)</f>
    </oc>
    <nc r="H34"/>
  </rcc>
  <rcc rId="13985" sId="8">
    <oc r="I34">
      <f>IFERROR(G34/E34*100,0)</f>
    </oc>
    <nc r="I34"/>
  </rcc>
  <rcc rId="13986" sId="8">
    <oc r="J34">
      <f>J35</f>
    </oc>
    <nc r="J34"/>
  </rcc>
  <rcc rId="13987" sId="8">
    <oc r="K34">
      <f>K35</f>
    </oc>
    <nc r="K34"/>
  </rcc>
  <rcc rId="13988" sId="8">
    <oc r="L34">
      <f>L35</f>
    </oc>
    <nc r="L34"/>
  </rcc>
  <rcc rId="13989" sId="8">
    <oc r="M34">
      <f>M35</f>
    </oc>
    <nc r="M34"/>
  </rcc>
  <rcc rId="13990" sId="8">
    <oc r="N34">
      <f>N35</f>
    </oc>
    <nc r="N34"/>
  </rcc>
  <rcc rId="13991" sId="8">
    <oc r="O34">
      <f>O35</f>
    </oc>
    <nc r="O34"/>
  </rcc>
  <rcc rId="13992" sId="8">
    <oc r="P34">
      <f>P35</f>
    </oc>
    <nc r="P34"/>
  </rcc>
  <rcc rId="13993" sId="8">
    <oc r="Q34">
      <f>Q35</f>
    </oc>
    <nc r="Q34"/>
  </rcc>
  <rcc rId="13994" sId="8">
    <oc r="R34">
      <f>R35</f>
    </oc>
    <nc r="R34"/>
  </rcc>
  <rcc rId="13995" sId="8">
    <oc r="S34">
      <f>S35</f>
    </oc>
    <nc r="S34"/>
  </rcc>
  <rcc rId="13996" sId="8">
    <oc r="T34">
      <f>T35</f>
    </oc>
    <nc r="T34"/>
  </rcc>
  <rcc rId="13997" sId="8">
    <oc r="U34">
      <f>U35</f>
    </oc>
    <nc r="U34"/>
  </rcc>
  <rcc rId="13998" sId="8">
    <oc r="V34">
      <f>V35</f>
    </oc>
    <nc r="V34"/>
  </rcc>
  <rcc rId="13999" sId="8">
    <oc r="W34">
      <f>W35</f>
    </oc>
    <nc r="W34"/>
  </rcc>
  <rcc rId="14000" sId="8">
    <oc r="X34">
      <f>X35</f>
    </oc>
    <nc r="X34"/>
  </rcc>
  <rcc rId="14001" sId="8">
    <oc r="Y34">
      <f>Y35</f>
    </oc>
    <nc r="Y34"/>
  </rcc>
  <rcc rId="14002" sId="8">
    <oc r="Z34">
      <f>Z35</f>
    </oc>
    <nc r="Z34"/>
  </rcc>
  <rcc rId="14003" sId="8">
    <oc r="AA34">
      <f>AA35</f>
    </oc>
    <nc r="AA34"/>
  </rcc>
  <rcc rId="14004" sId="8">
    <oc r="AB34">
      <f>AB35</f>
    </oc>
    <nc r="AB34"/>
  </rcc>
  <rcc rId="14005" sId="8">
    <oc r="AC34">
      <f>AC35</f>
    </oc>
    <nc r="AC34"/>
  </rcc>
  <rcc rId="14006" sId="8">
    <oc r="AD34">
      <f>AD35</f>
    </oc>
    <nc r="AD34"/>
  </rcc>
  <rcc rId="14007" sId="8">
    <oc r="AE34">
      <f>AE35</f>
    </oc>
    <nc r="AE34"/>
  </rcc>
  <rcc rId="14008" sId="8">
    <oc r="AF34">
      <f>AF35</f>
    </oc>
    <nc r="AF34"/>
  </rcc>
  <rcc rId="14009" sId="8">
    <oc r="AG34">
      <f>AG35</f>
    </oc>
    <nc r="AG34"/>
  </rcc>
  <rcc rId="1401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oc>
    <nc r="AH34"/>
  </rcc>
  <rcc rId="14011" sId="8">
    <oc r="C35" t="inlineStr">
      <is>
        <t>федеральный бюджет</t>
      </is>
    </oc>
    <nc r="C35"/>
  </rcc>
  <rcc rId="14012" sId="8">
    <oc r="D35">
      <f>SUM(J35,L35,N35,P35,R35,T35,V35,X35,Z35,AB35,AD35,AF35)</f>
    </oc>
    <nc r="D35"/>
  </rcc>
  <rcc rId="14013" sId="8">
    <oc r="E35">
      <f>J35+L35+N35+P35</f>
    </oc>
    <nc r="E35"/>
  </rcc>
  <rcc rId="14014" sId="8">
    <oc r="F35">
      <f>G35</f>
    </oc>
    <nc r="F35"/>
  </rcc>
  <rcc rId="14015" sId="8">
    <oc r="G35">
      <f>SUM(K35,M35,O35,Q35,S35,U35,W35,Y35,AA35,AC35,AE35,AG35)</f>
    </oc>
    <nc r="G35"/>
  </rcc>
  <rcc rId="14016" sId="8">
    <oc r="H35">
      <f>IFERROR(G35/D35*100,0)</f>
    </oc>
    <nc r="H35"/>
  </rcc>
  <rcc rId="14017" sId="8">
    <oc r="I35">
      <f>IFERROR(G35/E35*100,0)</f>
    </oc>
    <nc r="I35"/>
  </rcc>
  <rcc rId="14018" sId="8" numFmtId="4">
    <oc r="J35">
      <v>0</v>
    </oc>
    <nc r="J35"/>
  </rcc>
  <rcc rId="14019" sId="8" numFmtId="4">
    <oc r="K35">
      <v>0</v>
    </oc>
    <nc r="K35"/>
  </rcc>
  <rcc rId="14020" sId="8" numFmtId="4">
    <oc r="L35">
      <v>0</v>
    </oc>
    <nc r="L35"/>
  </rcc>
  <rcc rId="14021" sId="8" numFmtId="4">
    <oc r="M35">
      <v>0</v>
    </oc>
    <nc r="M35"/>
  </rcc>
  <rcc rId="14022" sId="8" numFmtId="4">
    <oc r="N35">
      <v>0</v>
    </oc>
    <nc r="N35"/>
  </rcc>
  <rcc rId="14023" sId="8" numFmtId="4">
    <oc r="O35">
      <v>0</v>
    </oc>
    <nc r="O35"/>
  </rcc>
  <rcc rId="14024" sId="8" numFmtId="4">
    <oc r="P35">
      <v>0</v>
    </oc>
    <nc r="P35"/>
  </rcc>
  <rcc rId="14025" sId="8" numFmtId="4">
    <oc r="Q35">
      <v>0</v>
    </oc>
    <nc r="Q35"/>
  </rcc>
  <rcc rId="14026" sId="8" numFmtId="4">
    <oc r="R35">
      <v>0</v>
    </oc>
    <nc r="R35"/>
  </rcc>
  <rcc rId="14027" sId="8" numFmtId="4">
    <oc r="S35">
      <v>0</v>
    </oc>
    <nc r="S35"/>
  </rcc>
  <rcc rId="14028" sId="8" numFmtId="4">
    <oc r="T35">
      <v>0</v>
    </oc>
    <nc r="T35"/>
  </rcc>
  <rcc rId="14029" sId="8" numFmtId="4">
    <oc r="U35">
      <v>0</v>
    </oc>
    <nc r="U35"/>
  </rcc>
  <rcc rId="14030" sId="8" numFmtId="4">
    <oc r="V35">
      <v>0</v>
    </oc>
    <nc r="V35"/>
  </rcc>
  <rcc rId="14031" sId="8" numFmtId="4">
    <oc r="W35">
      <v>0</v>
    </oc>
    <nc r="W35"/>
  </rcc>
  <rcc rId="14032" sId="8" numFmtId="4">
    <oc r="X35">
      <v>0</v>
    </oc>
    <nc r="X35"/>
  </rcc>
  <rcc rId="14033" sId="8" numFmtId="4">
    <oc r="Y35">
      <v>0</v>
    </oc>
    <nc r="Y35"/>
  </rcc>
  <rcc rId="14034" sId="8" numFmtId="4">
    <oc r="Z35">
      <v>0</v>
    </oc>
    <nc r="Z35"/>
  </rcc>
  <rcc rId="14035" sId="8" numFmtId="4">
    <oc r="AA35">
      <v>0</v>
    </oc>
    <nc r="AA35"/>
  </rcc>
  <rcc rId="14036" sId="8" numFmtId="4">
    <oc r="AB35">
      <v>0</v>
    </oc>
    <nc r="AB35"/>
  </rcc>
  <rcc rId="14037" sId="8" numFmtId="4">
    <oc r="AC35">
      <v>0</v>
    </oc>
    <nc r="AC35"/>
  </rcc>
  <rcc rId="14038" sId="8" numFmtId="4">
    <oc r="AD35">
      <v>0</v>
    </oc>
    <nc r="AD35"/>
  </rcc>
  <rcc rId="14039" sId="8" numFmtId="4">
    <oc r="AE35">
      <v>0</v>
    </oc>
    <nc r="AE35"/>
  </rcc>
  <rcc rId="14040" sId="8" numFmtId="4">
    <oc r="AF35">
      <v>2200</v>
    </oc>
    <nc r="AF35"/>
  </rcc>
  <rcc rId="14041" sId="8" numFmtId="4">
    <oc r="AG35">
      <v>0</v>
    </oc>
    <nc r="AG35"/>
  </rcc>
  <rcc rId="14042" sId="8">
    <oc r="B36" t="inlineStr">
      <is>
        <t>Мероприятие (результат) «Реализованы полномочия по обеспечению жилыми помещениями отдельных категорий
граждан»</t>
      </is>
    </oc>
    <nc r="B36"/>
  </rcc>
  <rcc rId="14043" sId="8">
    <oc r="C36" t="inlineStr">
      <is>
        <t>Всего</t>
      </is>
    </oc>
    <nc r="C36"/>
  </rcc>
  <rcc rId="14044" sId="8">
    <oc r="D36">
      <f>D38+D37</f>
    </oc>
    <nc r="D36"/>
  </rcc>
  <rcc rId="14045" sId="8">
    <oc r="E36">
      <f>E38+E37</f>
    </oc>
    <nc r="E36"/>
  </rcc>
  <rcc rId="14046" sId="8">
    <oc r="F36">
      <f>F38+F37</f>
    </oc>
    <nc r="F36"/>
  </rcc>
  <rcc rId="14047" sId="8">
    <oc r="G36">
      <f>G38+G37</f>
    </oc>
    <nc r="G36"/>
  </rcc>
  <rcc rId="14048" sId="8">
    <oc r="H36">
      <f>IFERROR(G36/D36*100,0)</f>
    </oc>
    <nc r="H36"/>
  </rcc>
  <rcc rId="14049" sId="8">
    <oc r="I36">
      <f>IFERROR(G36/E36*100,0)</f>
    </oc>
    <nc r="I36"/>
  </rcc>
  <rcc rId="14050" sId="8">
    <oc r="J36">
      <f>J38+J37</f>
    </oc>
    <nc r="J36"/>
  </rcc>
  <rcc rId="14051" sId="8">
    <oc r="K36">
      <f>K38+K37</f>
    </oc>
    <nc r="K36"/>
  </rcc>
  <rcc rId="14052" sId="8">
    <oc r="L36">
      <f>L38+L37</f>
    </oc>
    <nc r="L36"/>
  </rcc>
  <rcc rId="14053" sId="8">
    <oc r="M36">
      <f>M38+M37</f>
    </oc>
    <nc r="M36"/>
  </rcc>
  <rcc rId="14054" sId="8">
    <oc r="N36">
      <f>N38+N37</f>
    </oc>
    <nc r="N36"/>
  </rcc>
  <rcc rId="14055" sId="8">
    <oc r="O36">
      <f>O38+O37</f>
    </oc>
    <nc r="O36"/>
  </rcc>
  <rcc rId="14056" sId="8">
    <oc r="P36">
      <f>P38+P37</f>
    </oc>
    <nc r="P36"/>
  </rcc>
  <rcc rId="14057" sId="8">
    <oc r="Q36">
      <f>Q38+Q37</f>
    </oc>
    <nc r="Q36"/>
  </rcc>
  <rcc rId="14058" sId="8">
    <oc r="R36">
      <f>R38+R37</f>
    </oc>
    <nc r="R36"/>
  </rcc>
  <rcc rId="14059" sId="8">
    <oc r="S36">
      <f>S38+S37</f>
    </oc>
    <nc r="S36"/>
  </rcc>
  <rcc rId="14060" sId="8">
    <oc r="T36">
      <f>T38+T37</f>
    </oc>
    <nc r="T36"/>
  </rcc>
  <rcc rId="14061" sId="8">
    <oc r="U36">
      <f>U38+U37</f>
    </oc>
    <nc r="U36"/>
  </rcc>
  <rcc rId="14062" sId="8">
    <oc r="V36">
      <f>V38+V37</f>
    </oc>
    <nc r="V36"/>
  </rcc>
  <rcc rId="14063" sId="8">
    <oc r="W36">
      <f>W38+W37</f>
    </oc>
    <nc r="W36"/>
  </rcc>
  <rcc rId="14064" sId="8">
    <oc r="X36">
      <f>X38+X37</f>
    </oc>
    <nc r="X36"/>
  </rcc>
  <rcc rId="14065" sId="8">
    <oc r="Y36">
      <f>Y38+Y37</f>
    </oc>
    <nc r="Y36"/>
  </rcc>
  <rcc rId="14066" sId="8">
    <oc r="Z36">
      <f>Z38+Z37</f>
    </oc>
    <nc r="Z36"/>
  </rcc>
  <rcc rId="14067" sId="8">
    <oc r="AA36">
      <f>AA38+AA37</f>
    </oc>
    <nc r="AA36"/>
  </rcc>
  <rcc rId="14068" sId="8">
    <oc r="AB36">
      <f>AB38+AB37</f>
    </oc>
    <nc r="AB36"/>
  </rcc>
  <rcc rId="14069" sId="8">
    <oc r="AC36">
      <f>AC38+AC37</f>
    </oc>
    <nc r="AC36"/>
  </rcc>
  <rcc rId="14070" sId="8">
    <oc r="AD36">
      <f>AD38+AD37</f>
    </oc>
    <nc r="AD36"/>
  </rcc>
  <rcc rId="14071" sId="8">
    <oc r="AE36">
      <f>AE38+AE37</f>
    </oc>
    <nc r="AE36"/>
  </rcc>
  <rcc rId="14072" sId="8">
    <oc r="AF36">
      <f>AF38+AF37</f>
    </oc>
    <nc r="AF36"/>
  </rcc>
  <rcc rId="14073" sId="8">
    <oc r="AG36">
      <f>AG38+AG37</f>
    </oc>
    <nc r="AG36"/>
  </rcc>
  <rcc rId="14074" sId="8">
    <oc r="AH36" t="inlineStr">
      <is>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6"/>
  </rcc>
  <rcc rId="14075" sId="8">
    <oc r="C37" t="inlineStr">
      <is>
        <t>федеральный бюджет</t>
      </is>
    </oc>
    <nc r="C37"/>
  </rcc>
  <rcc rId="14076" sId="8">
    <oc r="D37">
      <f>SUM(J37,L37,N37,P37,R37,T37,V37,X37,Z37,AB37,AD37,AF37)</f>
    </oc>
    <nc r="D37"/>
  </rcc>
  <rcc rId="14077" sId="8">
    <oc r="E37">
      <f>J37+L37+N37+P37</f>
    </oc>
    <nc r="E37"/>
  </rcc>
  <rcc rId="14078" sId="8">
    <oc r="F37">
      <f>G37</f>
    </oc>
    <nc r="F37"/>
  </rcc>
  <rcc rId="14079" sId="8">
    <oc r="G37">
      <f>SUM(K37,M37,O37,Q37,S37,U37,W37,Y37,AA37,AC37,AE37,AG37)</f>
    </oc>
    <nc r="G37"/>
  </rcc>
  <rcc rId="14080" sId="8">
    <oc r="H37">
      <f>IFERROR(G37/D37*100,0)</f>
    </oc>
    <nc r="H37"/>
  </rcc>
  <rcc rId="14081" sId="8">
    <oc r="I37">
      <f>IFERROR(G37/E37*100,0)</f>
    </oc>
    <nc r="I37"/>
  </rcc>
  <rcc rId="14082" sId="8" numFmtId="4">
    <oc r="J37">
      <v>0</v>
    </oc>
    <nc r="J37"/>
  </rcc>
  <rcc rId="14083" sId="8" numFmtId="4">
    <oc r="K37">
      <v>0</v>
    </oc>
    <nc r="K37"/>
  </rcc>
  <rcc rId="14084" sId="8" numFmtId="4">
    <oc r="L37">
      <v>0</v>
    </oc>
    <nc r="L37"/>
  </rcc>
  <rcc rId="14085" sId="8" numFmtId="4">
    <oc r="M37">
      <v>0</v>
    </oc>
    <nc r="M37"/>
  </rcc>
  <rcc rId="14086" sId="8" numFmtId="4">
    <oc r="N37">
      <v>0</v>
    </oc>
    <nc r="N37"/>
  </rcc>
  <rcc rId="14087" sId="8" numFmtId="4">
    <oc r="O37">
      <v>0</v>
    </oc>
    <nc r="O37"/>
  </rcc>
  <rcc rId="14088" sId="8" numFmtId="4">
    <oc r="P37">
      <v>0</v>
    </oc>
    <nc r="P37"/>
  </rcc>
  <rcc rId="14089" sId="8" numFmtId="4">
    <oc r="Q37">
      <v>0</v>
    </oc>
    <nc r="Q37"/>
  </rcc>
  <rcc rId="14090" sId="8" numFmtId="4">
    <oc r="R37">
      <v>0</v>
    </oc>
    <nc r="R37"/>
  </rcc>
  <rcc rId="14091" sId="8" numFmtId="4">
    <oc r="S37">
      <v>0</v>
    </oc>
    <nc r="S37"/>
  </rcc>
  <rcc rId="14092" sId="8" numFmtId="4">
    <oc r="T37">
      <v>0</v>
    </oc>
    <nc r="T37"/>
  </rcc>
  <rcc rId="14093" sId="8" numFmtId="4">
    <oc r="U37">
      <v>0</v>
    </oc>
    <nc r="U37"/>
  </rcc>
  <rcc rId="14094" sId="8" numFmtId="4">
    <oc r="V37">
      <v>0</v>
    </oc>
    <nc r="V37"/>
  </rcc>
  <rcc rId="14095" sId="8" numFmtId="4">
    <oc r="W37">
      <v>0</v>
    </oc>
    <nc r="W37"/>
  </rcc>
  <rcc rId="14096" sId="8" numFmtId="4">
    <oc r="X37">
      <v>0</v>
    </oc>
    <nc r="X37"/>
  </rcc>
  <rcc rId="14097" sId="8" numFmtId="4">
    <oc r="Y37">
      <v>0</v>
    </oc>
    <nc r="Y37"/>
  </rcc>
  <rcc rId="14098" sId="8" numFmtId="4">
    <oc r="Z37">
      <v>0</v>
    </oc>
    <nc r="Z37"/>
  </rcc>
  <rcc rId="14099" sId="8" numFmtId="4">
    <oc r="AA37">
      <v>0</v>
    </oc>
    <nc r="AA37"/>
  </rcc>
  <rcc rId="14100" sId="8" numFmtId="4">
    <oc r="AB37">
      <v>0</v>
    </oc>
    <nc r="AB37"/>
  </rcc>
  <rcc rId="14101" sId="8" numFmtId="4">
    <oc r="AC37">
      <v>0</v>
    </oc>
    <nc r="AC37"/>
  </rcc>
  <rcc rId="14102" sId="8" numFmtId="4">
    <oc r="AD37">
      <v>0</v>
    </oc>
    <nc r="AD37"/>
  </rcc>
  <rcc rId="14103" sId="8" numFmtId="4">
    <oc r="AE37">
      <v>0</v>
    </oc>
    <nc r="AE37"/>
  </rcc>
  <rcc rId="14104" sId="8" numFmtId="4">
    <oc r="AF37">
      <v>2200</v>
    </oc>
    <nc r="AF37"/>
  </rcc>
  <rcc rId="14105" sId="8" numFmtId="4">
    <oc r="AG37">
      <v>0</v>
    </oc>
    <nc r="AG37"/>
  </rcc>
  <rcc rId="14106" sId="8">
    <oc r="C38" t="inlineStr">
      <is>
        <t>бюджет автономного округа</t>
      </is>
    </oc>
    <nc r="C38"/>
  </rcc>
  <rcc rId="14107" sId="8">
    <oc r="D38">
      <f>SUM(J38,L38,N38,P38,R38,T38,V38,X38,Z38,AB38,AD38,AF38)</f>
    </oc>
    <nc r="D38"/>
  </rcc>
  <rcc rId="14108" sId="8">
    <oc r="E38">
      <f>J38+L38+N38+P38</f>
    </oc>
    <nc r="E38"/>
  </rcc>
  <rcc rId="14109" sId="8">
    <oc r="F38">
      <f>G38</f>
    </oc>
    <nc r="F38"/>
  </rcc>
  <rcc rId="14110" sId="8">
    <oc r="G38">
      <f>SUM(K38,M38,O38,Q38,S38,U38,W38,Y38,AA38,AC38,AE38,AG38)</f>
    </oc>
    <nc r="G38"/>
  </rcc>
  <rcc rId="14111" sId="8">
    <oc r="H38">
      <f>IFERROR(G38/D38*100,0)</f>
    </oc>
    <nc r="H38"/>
  </rcc>
  <rcc rId="14112" sId="8">
    <oc r="I38">
      <f>IFERROR(G38/E38*100,0)</f>
    </oc>
    <nc r="I38"/>
  </rcc>
  <rcc rId="14113" sId="8" numFmtId="4">
    <oc r="J38">
      <v>0</v>
    </oc>
    <nc r="J38"/>
  </rcc>
  <rcc rId="14114" sId="8" numFmtId="4">
    <oc r="K38">
      <v>0</v>
    </oc>
    <nc r="K38"/>
  </rcc>
  <rcc rId="14115" sId="8" numFmtId="4">
    <oc r="L38">
      <v>0</v>
    </oc>
    <nc r="L38"/>
  </rcc>
  <rcc rId="14116" sId="8" numFmtId="4">
    <oc r="M38">
      <v>0</v>
    </oc>
    <nc r="M38"/>
  </rcc>
  <rcc rId="14117" sId="8" numFmtId="4">
    <oc r="N38">
      <v>2.1</v>
    </oc>
    <nc r="N38"/>
  </rcc>
  <rcc rId="14118" sId="8" numFmtId="4">
    <oc r="O38">
      <v>2.1</v>
    </oc>
    <nc r="O38"/>
  </rcc>
  <rcc rId="14119" sId="8" numFmtId="4">
    <oc r="P38">
      <v>0</v>
    </oc>
    <nc r="P38"/>
  </rcc>
  <rcc rId="14120" sId="8" numFmtId="4">
    <oc r="Q38">
      <v>0</v>
    </oc>
    <nc r="Q38"/>
  </rcc>
  <rcc rId="14121" sId="8" numFmtId="4">
    <oc r="R38">
      <v>0</v>
    </oc>
    <nc r="R38"/>
  </rcc>
  <rcc rId="14122" sId="8" numFmtId="4">
    <oc r="S38">
      <v>0</v>
    </oc>
    <nc r="S38"/>
  </rcc>
  <rcc rId="14123" sId="8" numFmtId="4">
    <oc r="T38">
      <v>0</v>
    </oc>
    <nc r="T38"/>
  </rcc>
  <rcc rId="14124" sId="8" numFmtId="4">
    <oc r="U38">
      <v>0</v>
    </oc>
    <nc r="U38"/>
  </rcc>
  <rcc rId="14125" sId="8" numFmtId="4">
    <oc r="V38">
      <v>0</v>
    </oc>
    <nc r="V38"/>
  </rcc>
  <rcc rId="14126" sId="8" numFmtId="4">
    <oc r="W38">
      <v>0</v>
    </oc>
    <nc r="W38"/>
  </rcc>
  <rcc rId="14127" sId="8" numFmtId="4">
    <oc r="X38">
      <v>0</v>
    </oc>
    <nc r="X38"/>
  </rcc>
  <rcc rId="14128" sId="8" numFmtId="4">
    <oc r="Y38">
      <v>0</v>
    </oc>
    <nc r="Y38"/>
  </rcc>
  <rcc rId="14129" sId="8" numFmtId="4">
    <oc r="Z38">
      <v>0</v>
    </oc>
    <nc r="Z38"/>
  </rcc>
  <rcc rId="14130" sId="8" numFmtId="4">
    <oc r="AA38">
      <v>0</v>
    </oc>
    <nc r="AA38"/>
  </rcc>
  <rcc rId="14131" sId="8" numFmtId="4">
    <oc r="AB38">
      <v>0</v>
    </oc>
    <nc r="AB38"/>
  </rcc>
  <rcc rId="14132" sId="8" numFmtId="4">
    <oc r="AC38">
      <v>0</v>
    </oc>
    <nc r="AC38"/>
  </rcc>
  <rcc rId="14133" sId="8" numFmtId="4">
    <oc r="AD38">
      <v>0</v>
    </oc>
    <nc r="AD38"/>
  </rcc>
  <rcc rId="14134" sId="8" numFmtId="4">
    <oc r="AE38">
      <v>0</v>
    </oc>
    <nc r="AE38"/>
  </rcc>
  <rcc rId="14135" sId="8" numFmtId="4">
    <oc r="AF38">
      <v>0</v>
    </oc>
    <nc r="AF38"/>
  </rcc>
  <rcc rId="14136" sId="8" numFmtId="4">
    <oc r="AG38">
      <v>0</v>
    </oc>
    <nc r="AG38"/>
  </rcc>
  <rcc rId="14137" sId="8">
    <oc r="B39" t="inlineStr">
      <is>
        <t>Структурные элементы, не входящие в направления (подпрограммы)</t>
      </is>
    </oc>
    <nc r="B39"/>
  </rcc>
  <rcc rId="14138" sId="8">
    <oc r="A40" t="inlineStr">
      <is>
        <t xml:space="preserve"> 4.1</t>
      </is>
    </oc>
    <nc r="A40"/>
  </rcc>
  <rcc rId="14139" sId="8">
    <oc r="B40" t="inlineStr">
      <is>
        <t>Комплекс процессных мероприятий «Обеспечение деятельности органов местного самоуправления города Когалыма», в том числе:</t>
      </is>
    </oc>
    <nc r="B40"/>
  </rcc>
  <rcc rId="14140" sId="8">
    <oc r="C40" t="inlineStr">
      <is>
        <t>Всего</t>
      </is>
    </oc>
    <nc r="C40"/>
  </rcc>
  <rcc rId="14141" sId="8">
    <oc r="D40">
      <f>D41</f>
    </oc>
    <nc r="D40"/>
  </rcc>
  <rcc rId="14142" sId="8">
    <oc r="E40">
      <f>E41</f>
    </oc>
    <nc r="E40"/>
  </rcc>
  <rcc rId="14143" sId="8">
    <oc r="F40">
      <f>F41</f>
    </oc>
    <nc r="F40"/>
  </rcc>
  <rcc rId="14144" sId="8">
    <oc r="G40">
      <f>G41</f>
    </oc>
    <nc r="G40"/>
  </rcc>
  <rcc rId="14145" sId="8">
    <oc r="H40">
      <f>IFERROR(G40/D40*100,0)</f>
    </oc>
    <nc r="H40"/>
  </rcc>
  <rcc rId="14146" sId="8">
    <oc r="I40">
      <f>IFERROR(G40/E40*100,0)</f>
    </oc>
    <nc r="I40"/>
  </rcc>
  <rcc rId="14147" sId="8">
    <oc r="J40">
      <f>SUM(J41:J41)</f>
    </oc>
    <nc r="J40"/>
  </rcc>
  <rcc rId="14148" sId="8">
    <oc r="K40">
      <f>SUM(K41:K41)</f>
    </oc>
    <nc r="K40"/>
  </rcc>
  <rcc rId="14149" sId="8">
    <oc r="L40">
      <f>SUM(L41:L41)</f>
    </oc>
    <nc r="L40"/>
  </rcc>
  <rcc rId="14150" sId="8">
    <oc r="M40">
      <f>SUM(M41:M41)</f>
    </oc>
    <nc r="M40"/>
  </rcc>
  <rcc rId="14151" sId="8">
    <oc r="N40">
      <f>SUM(N41:N41)</f>
    </oc>
    <nc r="N40"/>
  </rcc>
  <rcc rId="14152" sId="8">
    <oc r="O40">
      <f>SUM(O41:O41)</f>
    </oc>
    <nc r="O40"/>
  </rcc>
  <rcc rId="14153" sId="8">
    <oc r="P40">
      <f>SUM(P41:P41)</f>
    </oc>
    <nc r="P40"/>
  </rcc>
  <rcc rId="14154" sId="8">
    <oc r="Q40">
      <f>SUM(Q41:Q41)</f>
    </oc>
    <nc r="Q40"/>
  </rcc>
  <rcc rId="14155" sId="8">
    <oc r="R40">
      <f>SUM(R41:R41)</f>
    </oc>
    <nc r="R40"/>
  </rcc>
  <rcc rId="14156" sId="8">
    <oc r="S40">
      <f>SUM(S41:S41)</f>
    </oc>
    <nc r="S40"/>
  </rcc>
  <rcc rId="14157" sId="8">
    <oc r="T40">
      <f>SUM(T41:T41)</f>
    </oc>
    <nc r="T40"/>
  </rcc>
  <rcc rId="14158" sId="8">
    <oc r="U40">
      <f>SUM(U41:U41)</f>
    </oc>
    <nc r="U40"/>
  </rcc>
  <rcc rId="14159" sId="8">
    <oc r="V40">
      <f>SUM(V41:V41)</f>
    </oc>
    <nc r="V40"/>
  </rcc>
  <rcc rId="14160" sId="8">
    <oc r="W40">
      <f>SUM(W41:W41)</f>
    </oc>
    <nc r="W40"/>
  </rcc>
  <rcc rId="14161" sId="8">
    <oc r="X40">
      <f>SUM(X41:X41)</f>
    </oc>
    <nc r="X40"/>
  </rcc>
  <rcc rId="14162" sId="8">
    <oc r="Y40">
      <f>SUM(Y41:Y41)</f>
    </oc>
    <nc r="Y40"/>
  </rcc>
  <rcc rId="14163" sId="8">
    <oc r="Z40">
      <f>SUM(Z41:Z41)</f>
    </oc>
    <nc r="Z40"/>
  </rcc>
  <rcc rId="14164" sId="8">
    <oc r="AA40">
      <f>SUM(AA41:AA41)</f>
    </oc>
    <nc r="AA40"/>
  </rcc>
  <rcc rId="14165" sId="8">
    <oc r="AB40">
      <f>SUM(AB41:AB41)</f>
    </oc>
    <nc r="AB40"/>
  </rcc>
  <rcc rId="14166" sId="8">
    <oc r="AC40">
      <f>SUM(AC41:AC41)</f>
    </oc>
    <nc r="AC40"/>
  </rcc>
  <rcc rId="14167" sId="8">
    <oc r="AD40">
      <f>SUM(AD41:AD41)</f>
    </oc>
    <nc r="AD40"/>
  </rcc>
  <rcc rId="14168" sId="8">
    <oc r="AE40">
      <f>SUM(AE41:AE41)</f>
    </oc>
    <nc r="AE40"/>
  </rcc>
  <rcc rId="14169" sId="8">
    <oc r="AF40">
      <f>SUM(AF41:AF41)</f>
    </oc>
    <nc r="AF40"/>
  </rcc>
  <rcc rId="14170" sId="8">
    <oc r="AG40">
      <f>SUM(AG41:AG41)</f>
    </oc>
    <nc r="AG40"/>
  </rcc>
  <rcc rId="14171" sId="8">
    <oc r="C41" t="inlineStr">
      <is>
        <t>бюджет города Когалыма</t>
      </is>
    </oc>
    <nc r="C41"/>
  </rcc>
  <rcc rId="14172" sId="8">
    <oc r="D41">
      <f>SUM(J41,L41,N41,P41,R41,T41,V41,X41,Z41,AB41,AD41,AF41)</f>
    </oc>
    <nc r="D41"/>
  </rcc>
  <rcc rId="14173" sId="8">
    <oc r="E41">
      <f>J41+L41+N41+P41</f>
    </oc>
    <nc r="E41"/>
  </rcc>
  <rcc rId="14174" sId="8">
    <oc r="F41">
      <f>G41</f>
    </oc>
    <nc r="F41"/>
  </rcc>
  <rcc rId="14175" sId="8">
    <oc r="G41">
      <f>SUM(K41,M41,O41,Q41,S41,U41,W41,Y41,AA41,AC41,AE41,AG41)</f>
    </oc>
    <nc r="G41"/>
  </rcc>
  <rcc rId="14176" sId="8">
    <oc r="H41">
      <f>IFERROR(G41/D41*100,0)</f>
    </oc>
    <nc r="H41"/>
  </rcc>
  <rcc rId="14177" sId="8">
    <oc r="I41">
      <f>IFERROR(G41/E41*100,0)</f>
    </oc>
    <nc r="I41"/>
  </rcc>
  <rcc rId="14178" sId="8">
    <oc r="J41">
      <f>J43+J45</f>
    </oc>
    <nc r="J41"/>
  </rcc>
  <rcc rId="14179" sId="8">
    <oc r="K41">
      <f>K43+K45</f>
    </oc>
    <nc r="K41"/>
  </rcc>
  <rcc rId="14180" sId="8">
    <oc r="L41">
      <f>L43+L45</f>
    </oc>
    <nc r="L41"/>
  </rcc>
  <rcc rId="14181" sId="8">
    <oc r="M41">
      <f>M43+M45</f>
    </oc>
    <nc r="M41"/>
  </rcc>
  <rcc rId="14182" sId="8">
    <oc r="N41">
      <f>N43+N45</f>
    </oc>
    <nc r="N41"/>
  </rcc>
  <rcc rId="14183" sId="8">
    <oc r="O41">
      <f>O43+O45</f>
    </oc>
    <nc r="O41"/>
  </rcc>
  <rcc rId="14184" sId="8">
    <oc r="P41">
      <f>P43+P45</f>
    </oc>
    <nc r="P41"/>
  </rcc>
  <rcc rId="14185" sId="8">
    <oc r="Q41">
      <f>Q43+Q45</f>
    </oc>
    <nc r="Q41"/>
  </rcc>
  <rcc rId="14186" sId="8">
    <oc r="R41">
      <f>R43+R45</f>
    </oc>
    <nc r="R41"/>
  </rcc>
  <rcc rId="14187" sId="8">
    <oc r="S41">
      <f>S43+S45</f>
    </oc>
    <nc r="S41"/>
  </rcc>
  <rcc rId="14188" sId="8">
    <oc r="T41">
      <f>T43+T45</f>
    </oc>
    <nc r="T41"/>
  </rcc>
  <rcc rId="14189" sId="8">
    <oc r="U41">
      <f>U43+U45</f>
    </oc>
    <nc r="U41"/>
  </rcc>
  <rcc rId="14190" sId="8">
    <oc r="V41">
      <f>V43+V45</f>
    </oc>
    <nc r="V41"/>
  </rcc>
  <rcc rId="14191" sId="8">
    <oc r="W41">
      <f>W43+W45</f>
    </oc>
    <nc r="W41"/>
  </rcc>
  <rcc rId="14192" sId="8">
    <oc r="X41">
      <f>X43+X45</f>
    </oc>
    <nc r="X41"/>
  </rcc>
  <rcc rId="14193" sId="8">
    <oc r="Y41">
      <f>Y43+Y45</f>
    </oc>
    <nc r="Y41"/>
  </rcc>
  <rcc rId="14194" sId="8">
    <oc r="Z41">
      <f>Z43+Z45</f>
    </oc>
    <nc r="Z41"/>
  </rcc>
  <rcc rId="14195" sId="8">
    <oc r="AA41">
      <f>AA43+AA45</f>
    </oc>
    <nc r="AA41"/>
  </rcc>
  <rcc rId="14196" sId="8">
    <oc r="AB41">
      <f>AB43+AB45</f>
    </oc>
    <nc r="AB41"/>
  </rcc>
  <rcc rId="14197" sId="8">
    <oc r="AC41">
      <f>AC43+AC45</f>
    </oc>
    <nc r="AC41"/>
  </rcc>
  <rcc rId="14198" sId="8">
    <oc r="AD41">
      <f>AD43+AD45</f>
    </oc>
    <nc r="AD41"/>
  </rcc>
  <rcc rId="14199" sId="8">
    <oc r="AE41">
      <f>AE43+AE45</f>
    </oc>
    <nc r="AE41"/>
  </rcc>
  <rcc rId="14200" sId="8">
    <oc r="AF41">
      <f>AF43+AF45</f>
    </oc>
    <nc r="AF41"/>
  </rcc>
  <rcc rId="14201" sId="8">
    <oc r="AG41">
      <f>AG43+AG45</f>
    </oc>
    <nc r="AG41"/>
  </rcc>
  <rcc rId="14202" sId="8">
    <oc r="B42" t="inlineStr">
      <is>
        <t>Мероприятие (результат) «Обеспечено функционирование ОАиГ»</t>
      </is>
    </oc>
    <nc r="B42"/>
  </rcc>
  <rcc rId="14203" sId="8">
    <oc r="C42" t="inlineStr">
      <is>
        <t>Всего</t>
      </is>
    </oc>
    <nc r="C42"/>
  </rcc>
  <rcc rId="14204" sId="8">
    <oc r="D42">
      <f>D43</f>
    </oc>
    <nc r="D42"/>
  </rcc>
  <rcc rId="14205" sId="8">
    <oc r="E42">
      <f>E43</f>
    </oc>
    <nc r="E42"/>
  </rcc>
  <rcc rId="14206" sId="8">
    <oc r="F42">
      <f>F43</f>
    </oc>
    <nc r="F42"/>
  </rcc>
  <rcc rId="14207" sId="8">
    <oc r="G42">
      <f>G43</f>
    </oc>
    <nc r="G42"/>
  </rcc>
  <rcc rId="14208" sId="8">
    <oc r="H42">
      <f>IFERROR(G42/D42*100,0)</f>
    </oc>
    <nc r="H42"/>
  </rcc>
  <rcc rId="14209" sId="8">
    <oc r="I42">
      <f>IFERROR(G42/E42*100,0)</f>
    </oc>
    <nc r="I42"/>
  </rcc>
  <rcc rId="14210" sId="8">
    <oc r="J42">
      <f>SUM(J43:J43)</f>
    </oc>
    <nc r="J42"/>
  </rcc>
  <rcc rId="14211" sId="8">
    <oc r="K42">
      <f>SUM(K43:K43)</f>
    </oc>
    <nc r="K42"/>
  </rcc>
  <rcc rId="14212" sId="8">
    <oc r="L42">
      <f>SUM(L43:L43)</f>
    </oc>
    <nc r="L42"/>
  </rcc>
  <rcc rId="14213" sId="8">
    <oc r="M42">
      <f>SUM(M43:M43)</f>
    </oc>
    <nc r="M42"/>
  </rcc>
  <rcc rId="14214" sId="8">
    <oc r="N42">
      <f>SUM(N43:N43)</f>
    </oc>
    <nc r="N42"/>
  </rcc>
  <rcc rId="14215" sId="8">
    <oc r="O42">
      <f>SUM(O43:O43)</f>
    </oc>
    <nc r="O42"/>
  </rcc>
  <rcc rId="14216" sId="8">
    <oc r="P42">
      <f>SUM(P43:P43)</f>
    </oc>
    <nc r="P42"/>
  </rcc>
  <rcc rId="14217" sId="8">
    <oc r="Q42">
      <f>SUM(Q43:Q43)</f>
    </oc>
    <nc r="Q42"/>
  </rcc>
  <rcc rId="14218" sId="8">
    <oc r="R42">
      <f>SUM(R43:R43)</f>
    </oc>
    <nc r="R42"/>
  </rcc>
  <rcc rId="14219" sId="8">
    <oc r="S42">
      <f>SUM(S43:S43)</f>
    </oc>
    <nc r="S42"/>
  </rcc>
  <rcc rId="14220" sId="8">
    <oc r="T42">
      <f>SUM(T43:T43)</f>
    </oc>
    <nc r="T42"/>
  </rcc>
  <rcc rId="14221" sId="8">
    <oc r="U42">
      <f>SUM(U43:U43)</f>
    </oc>
    <nc r="U42"/>
  </rcc>
  <rcc rId="14222" sId="8">
    <oc r="V42">
      <f>SUM(V43:V43)</f>
    </oc>
    <nc r="V42"/>
  </rcc>
  <rcc rId="14223" sId="8">
    <oc r="W42">
      <f>SUM(W43:W43)</f>
    </oc>
    <nc r="W42"/>
  </rcc>
  <rcc rId="14224" sId="8">
    <oc r="X42">
      <f>SUM(X43:X43)</f>
    </oc>
    <nc r="X42"/>
  </rcc>
  <rcc rId="14225" sId="8">
    <oc r="Y42">
      <f>SUM(Y43:Y43)</f>
    </oc>
    <nc r="Y42"/>
  </rcc>
  <rcc rId="14226" sId="8">
    <oc r="Z42">
      <f>SUM(Z43:Z43)</f>
    </oc>
    <nc r="Z42"/>
  </rcc>
  <rcc rId="14227" sId="8">
    <oc r="AA42">
      <f>SUM(AA43:AA43)</f>
    </oc>
    <nc r="AA42"/>
  </rcc>
  <rcc rId="14228" sId="8">
    <oc r="AB42">
      <f>SUM(AB43:AB43)</f>
    </oc>
    <nc r="AB42"/>
  </rcc>
  <rcc rId="14229" sId="8">
    <oc r="AC42">
      <f>SUM(AC43:AC43)</f>
    </oc>
    <nc r="AC42"/>
  </rcc>
  <rcc rId="14230" sId="8">
    <oc r="AD42">
      <f>SUM(AD43:AD43)</f>
    </oc>
    <nc r="AD42"/>
  </rcc>
  <rcc rId="14231" sId="8">
    <oc r="AE42">
      <f>SUM(AE43:AE43)</f>
    </oc>
    <nc r="AE42"/>
  </rcc>
  <rcc rId="14232" sId="8">
    <oc r="AF42">
      <f>SUM(AF43:AF43)</f>
    </oc>
    <nc r="AF42"/>
  </rcc>
  <rcc rId="14233" sId="8">
    <oc r="AG42">
      <f>SUM(AG43:AG43)</f>
    </oc>
    <nc r="AG42"/>
  </rcc>
  <rcc rId="14234" sId="8">
    <oc r="C43" t="inlineStr">
      <is>
        <t>бюджет города Когалыма</t>
      </is>
    </oc>
    <nc r="C43"/>
  </rcc>
  <rcc rId="14235" sId="8">
    <oc r="D43">
      <f>SUM(J43,L43,N43,P43,R43,T43,V43,X43,Z43,AB43,AD43,AF43)</f>
    </oc>
    <nc r="D43"/>
  </rcc>
  <rcc rId="14236" sId="8">
    <oc r="E43">
      <f>J43+L43+N43+P43</f>
    </oc>
    <nc r="E43"/>
  </rcc>
  <rcc rId="14237" sId="8">
    <oc r="F43">
      <f>G43</f>
    </oc>
    <nc r="F43"/>
  </rcc>
  <rcc rId="14238" sId="8">
    <oc r="G43">
      <f>SUM(K43,M43,O43,Q43,S43,U43,W43,Y43,AA43,AC43,AE43,AG43)</f>
    </oc>
    <nc r="G43"/>
  </rcc>
  <rcc rId="14239" sId="8">
    <oc r="H43">
      <f>IFERROR(G43/D43*100,0)</f>
    </oc>
    <nc r="H43"/>
  </rcc>
  <rcc rId="14240" sId="8">
    <oc r="I43">
      <f>IFERROR(G43/E43*100,0)</f>
    </oc>
    <nc r="I43"/>
  </rcc>
  <rcc rId="14241" sId="8" numFmtId="4">
    <oc r="J43">
      <v>1487.683</v>
    </oc>
    <nc r="J43"/>
  </rcc>
  <rcc rId="14242" sId="8" numFmtId="4">
    <oc r="K43">
      <v>0</v>
    </oc>
    <nc r="K43"/>
  </rcc>
  <rcc rId="14243" sId="8" numFmtId="4">
    <oc r="L43">
      <v>878.49800000000005</v>
    </oc>
    <nc r="L43"/>
  </rcc>
  <rcc rId="14244" sId="8">
    <oc r="M43">
      <f>651.5+265.18</f>
    </oc>
    <nc r="M43"/>
  </rcc>
  <rcc rId="14245" sId="8" numFmtId="4">
    <oc r="N43">
      <v>683.37599999999998</v>
    </oc>
    <nc r="N43"/>
  </rcc>
  <rcc rId="14246" sId="8">
    <oc r="O43">
      <f>165.52+399.97</f>
    </oc>
    <nc r="O43"/>
  </rcc>
  <rcc rId="14247" sId="8" numFmtId="4">
    <oc r="P43">
      <v>1067.0450000000001</v>
    </oc>
    <nc r="P43"/>
  </rcc>
  <rcc rId="14248" sId="8" numFmtId="4">
    <oc r="Q43">
      <v>815.7</v>
    </oc>
    <nc r="Q43"/>
  </rcc>
  <rcc rId="14249" sId="8" numFmtId="4">
    <oc r="R43">
      <v>799.24400000000003</v>
    </oc>
    <nc r="R43"/>
  </rcc>
  <rcc rId="14250" sId="8" numFmtId="4">
    <oc r="S43">
      <v>0</v>
    </oc>
    <nc r="S43"/>
  </rcc>
  <rcc rId="14251" sId="8" numFmtId="4">
    <oc r="T43">
      <v>683.37599999999998</v>
    </oc>
    <nc r="T43"/>
  </rcc>
  <rcc rId="14252" sId="8" numFmtId="4">
    <oc r="U43">
      <v>0</v>
    </oc>
    <nc r="U43"/>
  </rcc>
  <rcc rId="14253" sId="8" numFmtId="4">
    <oc r="V43">
      <v>1067.0450000000001</v>
    </oc>
    <nc r="V43"/>
  </rcc>
  <rcc rId="14254" sId="8" numFmtId="4">
    <oc r="W43">
      <v>0</v>
    </oc>
    <nc r="W43"/>
  </rcc>
  <rcc rId="14255" sId="8" numFmtId="4">
    <oc r="X43">
      <v>799.24400000000003</v>
    </oc>
    <nc r="X43"/>
  </rcc>
  <rcc rId="14256" sId="8" numFmtId="4">
    <oc r="Y43">
      <v>0</v>
    </oc>
    <nc r="Y43"/>
  </rcc>
  <rcc rId="14257" sId="8" numFmtId="4">
    <oc r="Z43">
      <v>683.37599999999998</v>
    </oc>
    <nc r="Z43"/>
  </rcc>
  <rcc rId="14258" sId="8" numFmtId="4">
    <oc r="AA43">
      <v>0</v>
    </oc>
    <nc r="AA43"/>
  </rcc>
  <rcc rId="14259" sId="8" numFmtId="4">
    <oc r="AB43">
      <v>875.51099999999997</v>
    </oc>
    <nc r="AB43"/>
  </rcc>
  <rcc rId="14260" sId="8" numFmtId="4">
    <oc r="AC43">
      <v>0</v>
    </oc>
    <nc r="AC43"/>
  </rcc>
  <rcc rId="14261" sId="8" numFmtId="4">
    <oc r="AD43">
      <v>741.31</v>
    </oc>
    <nc r="AD43"/>
  </rcc>
  <rcc rId="14262" sId="8" numFmtId="4">
    <oc r="AE43">
      <v>0</v>
    </oc>
    <nc r="AE43"/>
  </rcc>
  <rcc rId="14263" sId="8" numFmtId="4">
    <oc r="AF43">
      <v>854.29200000000003</v>
    </oc>
    <nc r="AF43"/>
  </rcc>
  <rcc rId="14264" sId="8" numFmtId="4">
    <oc r="AG43">
      <v>0</v>
    </oc>
    <nc r="AG43"/>
  </rcc>
  <rcc rId="14265" sId="8">
    <oc r="B44" t="inlineStr">
      <is>
        <t>Мероприятие (результат) «Обеспечено функционирование УпоЖП»</t>
      </is>
    </oc>
    <nc r="B44"/>
  </rcc>
  <rcc rId="14266" sId="8">
    <oc r="C44" t="inlineStr">
      <is>
        <t>Всего</t>
      </is>
    </oc>
    <nc r="C44"/>
  </rcc>
  <rcc rId="14267" sId="8">
    <oc r="D44">
      <f>D45</f>
    </oc>
    <nc r="D44"/>
  </rcc>
  <rcc rId="14268" sId="8">
    <oc r="E44">
      <f>E45</f>
    </oc>
    <nc r="E44"/>
  </rcc>
  <rcc rId="14269" sId="8">
    <oc r="F44">
      <f>F45</f>
    </oc>
    <nc r="F44"/>
  </rcc>
  <rcc rId="14270" sId="8">
    <oc r="G44">
      <f>G45</f>
    </oc>
    <nc r="G44"/>
  </rcc>
  <rcc rId="14271" sId="8">
    <oc r="H44">
      <f>IFERROR(G44/D44*100,0)</f>
    </oc>
    <nc r="H44"/>
  </rcc>
  <rcc rId="14272" sId="8">
    <oc r="I44">
      <f>IFERROR(G44/E44*100,0)</f>
    </oc>
    <nc r="I44"/>
  </rcc>
  <rcc rId="14273" sId="8">
    <oc r="J44">
      <f>SUM(J45:J45)</f>
    </oc>
    <nc r="J44"/>
  </rcc>
  <rcc rId="14274" sId="8">
    <oc r="K44">
      <f>SUM(K45:K45)</f>
    </oc>
    <nc r="K44"/>
  </rcc>
  <rcc rId="14275" sId="8">
    <oc r="L44">
      <f>SUM(L45:L45)</f>
    </oc>
    <nc r="L44"/>
  </rcc>
  <rcc rId="14276" sId="8">
    <oc r="M44">
      <f>SUM(M45:M45)</f>
    </oc>
    <nc r="M44"/>
  </rcc>
  <rcc rId="14277" sId="8">
    <oc r="N44">
      <f>SUM(N45:N45)</f>
    </oc>
    <nc r="N44"/>
  </rcc>
  <rcc rId="14278" sId="8">
    <oc r="O44">
      <f>SUM(O45:O45)</f>
    </oc>
    <nc r="O44"/>
  </rcc>
  <rcc rId="14279" sId="8">
    <oc r="P44">
      <f>SUM(P45:P45)</f>
    </oc>
    <nc r="P44"/>
  </rcc>
  <rcc rId="14280" sId="8">
    <oc r="Q44">
      <f>SUM(Q45:Q45)</f>
    </oc>
    <nc r="Q44"/>
  </rcc>
  <rcc rId="14281" sId="8">
    <oc r="R44">
      <f>SUM(R45:R45)</f>
    </oc>
    <nc r="R44"/>
  </rcc>
  <rcc rId="14282" sId="8">
    <oc r="S44">
      <f>SUM(S45:S45)</f>
    </oc>
    <nc r="S44"/>
  </rcc>
  <rcc rId="14283" sId="8">
    <oc r="T44">
      <f>SUM(T45:T45)</f>
    </oc>
    <nc r="T44"/>
  </rcc>
  <rcc rId="14284" sId="8">
    <oc r="U44">
      <f>SUM(U45:U45)</f>
    </oc>
    <nc r="U44"/>
  </rcc>
  <rcc rId="14285" sId="8">
    <oc r="V44">
      <f>SUM(V45:V45)</f>
    </oc>
    <nc r="V44"/>
  </rcc>
  <rcc rId="14286" sId="8">
    <oc r="W44">
      <f>SUM(W45:W45)</f>
    </oc>
    <nc r="W44"/>
  </rcc>
  <rcc rId="14287" sId="8">
    <oc r="X44">
      <f>SUM(X45:X45)</f>
    </oc>
    <nc r="X44"/>
  </rcc>
  <rcc rId="14288" sId="8">
    <oc r="Y44">
      <f>SUM(Y45:Y45)</f>
    </oc>
    <nc r="Y44"/>
  </rcc>
  <rcc rId="14289" sId="8">
    <oc r="Z44">
      <f>SUM(Z45:Z45)</f>
    </oc>
    <nc r="Z44"/>
  </rcc>
  <rcc rId="14290" sId="8">
    <oc r="AA44">
      <f>SUM(AA45:AA45)</f>
    </oc>
    <nc r="AA44"/>
  </rcc>
  <rcc rId="14291" sId="8">
    <oc r="AB44">
      <f>SUM(AB45:AB45)</f>
    </oc>
    <nc r="AB44"/>
  </rcc>
  <rcc rId="14292" sId="8">
    <oc r="AC44">
      <f>SUM(AC45:AC45)</f>
    </oc>
    <nc r="AC44"/>
  </rcc>
  <rcc rId="14293" sId="8">
    <oc r="AD44">
      <f>SUM(AD45:AD45)</f>
    </oc>
    <nc r="AD44"/>
  </rcc>
  <rcc rId="14294" sId="8">
    <oc r="AE44">
      <f>SUM(AE45:AE45)</f>
    </oc>
    <nc r="AE44"/>
  </rcc>
  <rcc rId="14295" sId="8">
    <oc r="AF44">
      <f>SUM(AF45:AF45)</f>
    </oc>
    <nc r="AF44"/>
  </rcc>
  <rcc rId="14296" sId="8">
    <oc r="AG44">
      <f>SUM(AG45:AG45)</f>
    </oc>
    <nc r="AG44"/>
  </rcc>
  <rcc rId="14297" sId="8">
    <o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oc>
    <nc r="AH44"/>
  </rcc>
  <rcc rId="14298" sId="8">
    <oc r="C45" t="inlineStr">
      <is>
        <t>бюджет города Когалыма</t>
      </is>
    </oc>
    <nc r="C45"/>
  </rcc>
  <rcc rId="14299" sId="8">
    <oc r="D45">
      <f>SUM(J45,L45,N45,P45,R45,T45,V45,X45,Z45,AB45,AD45,AF45)</f>
    </oc>
    <nc r="D45"/>
  </rcc>
  <rcc rId="14300" sId="8">
    <oc r="E45">
      <f>J45+L45+N45+P45</f>
    </oc>
    <nc r="E45"/>
  </rcc>
  <rcc rId="14301" sId="8">
    <oc r="F45">
      <f>G45</f>
    </oc>
    <nc r="F45"/>
  </rcc>
  <rcc rId="14302" sId="8">
    <oc r="G45">
      <f>SUM(K45,M45,O45,Q45,S45,U45,W45,Y45,AA45,AC45,AE45,AG45)</f>
    </oc>
    <nc r="G45"/>
  </rcc>
  <rcc rId="14303" sId="8">
    <oc r="H45">
      <f>IFERROR(G45/D45*100,0)</f>
    </oc>
    <nc r="H45"/>
  </rcc>
  <rcc rId="14304" sId="8">
    <oc r="I45">
      <f>IFERROR(G45/E45*100,0)</f>
    </oc>
    <nc r="I45"/>
  </rcc>
  <rcc rId="14305" sId="8" numFmtId="4">
    <oc r="J45">
      <v>2757.1509999999998</v>
    </oc>
    <nc r="J45"/>
  </rcc>
  <rcc rId="14306" sId="8" numFmtId="4">
    <oc r="K45">
      <v>1300.79</v>
    </oc>
    <nc r="K45"/>
  </rcc>
  <rcc rId="14307" sId="8" numFmtId="4">
    <oc r="L45">
      <v>1632.462</v>
    </oc>
    <nc r="L45"/>
  </rcc>
  <rcc rId="14308" sId="8">
    <oc r="M45">
      <f>578.82+1245.74</f>
    </oc>
    <nc r="M45"/>
  </rcc>
  <rcc rId="14309" sId="8" numFmtId="4">
    <oc r="N45">
      <v>1000.47</v>
    </oc>
    <nc r="N45"/>
  </rcc>
  <rcc rId="14310" sId="8">
    <oc r="O45">
      <f>305.35+1065.25+14.03</f>
    </oc>
    <nc r="O45"/>
  </rcc>
  <rcc rId="14311" sId="8" numFmtId="4">
    <oc r="P45">
      <v>1972.6010000000001</v>
    </oc>
    <nc r="P45"/>
  </rcc>
  <rcc rId="14312" sId="8" numFmtId="4">
    <oc r="Q45">
      <v>1264.05</v>
    </oc>
    <nc r="Q45"/>
  </rcc>
  <rcc rId="14313" sId="8" numFmtId="4">
    <oc r="R45">
      <v>1484.748</v>
    </oc>
    <nc r="R45"/>
  </rcc>
  <rcc rId="14314" sId="8" numFmtId="4">
    <oc r="S45">
      <v>0</v>
    </oc>
    <nc r="S45"/>
  </rcc>
  <rcc rId="14315" sId="8" numFmtId="4">
    <oc r="T45">
      <v>1092.77</v>
    </oc>
    <nc r="T45"/>
  </rcc>
  <rcc rId="14316" sId="8" numFmtId="4">
    <oc r="U45">
      <v>0</v>
    </oc>
    <nc r="U45"/>
  </rcc>
  <rcc rId="14317" sId="8" numFmtId="4">
    <oc r="V45">
      <v>1972.6010000000001</v>
    </oc>
    <nc r="V45"/>
  </rcc>
  <rcc rId="14318" sId="8" numFmtId="4">
    <oc r="W45">
      <v>0</v>
    </oc>
    <nc r="W45"/>
  </rcc>
  <rcc rId="14319" sId="8" numFmtId="4">
    <oc r="X45">
      <v>1484.748</v>
    </oc>
    <nc r="X45"/>
  </rcc>
  <rcc rId="14320" sId="8" numFmtId="4">
    <oc r="Y45">
      <v>0</v>
    </oc>
    <nc r="Y45"/>
  </rcc>
  <rcc rId="14321" sId="8" numFmtId="4">
    <oc r="Z45">
      <v>1092.77</v>
    </oc>
    <nc r="Z45"/>
  </rcc>
  <rcc rId="14322" sId="8" numFmtId="4">
    <oc r="AA45">
      <v>0</v>
    </oc>
    <nc r="AA45"/>
  </rcc>
  <rcc rId="14323" sId="8" numFmtId="4">
    <oc r="AB45">
      <v>1623.136</v>
    </oc>
    <nc r="AB45"/>
  </rcc>
  <rcc rId="14324" sId="8" numFmtId="4">
    <oc r="AC45">
      <v>0</v>
    </oc>
    <nc r="AC45"/>
  </rcc>
  <rcc rId="14325" sId="8" numFmtId="4">
    <oc r="AD45">
      <v>1379.21</v>
    </oc>
    <nc r="AD45"/>
  </rcc>
  <rcc rId="14326" sId="8" numFmtId="4">
    <oc r="AE45">
      <v>0</v>
    </oc>
    <nc r="AE45"/>
  </rcc>
  <rcc rId="14327" sId="8" numFmtId="4">
    <oc r="AF45">
      <v>1372.93</v>
    </oc>
    <nc r="AF45"/>
  </rcc>
  <rcc rId="14328" sId="8" numFmtId="4">
    <oc r="AG45">
      <v>0</v>
    </oc>
    <nc r="AG45"/>
  </rcc>
  <rcc rId="14329" sId="8">
    <oc r="A46" t="inlineStr">
      <is>
        <t xml:space="preserve"> 4.2</t>
      </is>
    </oc>
    <nc r="A46"/>
  </rcc>
  <rcc rId="14330" sId="8">
    <oc r="B46" t="inlineStr">
      <is>
        <t>Комплекс процессных мероприятий «Обеспечение деятельности муниципальных казенных учреждений города Когалыма», в том числе:</t>
      </is>
    </oc>
    <nc r="B46"/>
  </rcc>
  <rcc rId="14331" sId="8">
    <oc r="C46" t="inlineStr">
      <is>
        <t>Всего</t>
      </is>
    </oc>
    <nc r="C46"/>
  </rcc>
  <rcc rId="14332" sId="8">
    <oc r="D46">
      <f>D47</f>
    </oc>
    <nc r="D46"/>
  </rcc>
  <rcc rId="14333" sId="8">
    <oc r="E46">
      <f>E47</f>
    </oc>
    <nc r="E46"/>
  </rcc>
  <rcc rId="14334" sId="8">
    <oc r="F46">
      <f>F47</f>
    </oc>
    <nc r="F46"/>
  </rcc>
  <rcc rId="14335" sId="8">
    <oc r="G46">
      <f>G47</f>
    </oc>
    <nc r="G46"/>
  </rcc>
  <rcc rId="14336" sId="8">
    <oc r="H46">
      <f>IFERROR(G46/D46*100,0)</f>
    </oc>
    <nc r="H46"/>
  </rcc>
  <rcc rId="14337" sId="8">
    <oc r="I46">
      <f>IFERROR(G46/E46*100,0)</f>
    </oc>
    <nc r="I46"/>
  </rcc>
  <rcc rId="14338" sId="8">
    <oc r="J46">
      <f>SUM(J47:J47)</f>
    </oc>
    <nc r="J46"/>
  </rcc>
  <rcc rId="14339" sId="8">
    <oc r="K46">
      <f>SUM(K47:K47)</f>
    </oc>
    <nc r="K46"/>
  </rcc>
  <rcc rId="14340" sId="8">
    <oc r="L46">
      <f>SUM(L47:L47)</f>
    </oc>
    <nc r="L46"/>
  </rcc>
  <rcc rId="14341" sId="8">
    <oc r="M46">
      <f>SUM(M47:M47)</f>
    </oc>
    <nc r="M46"/>
  </rcc>
  <rcc rId="14342" sId="8">
    <oc r="N46">
      <f>SUM(N47:N47)</f>
    </oc>
    <nc r="N46"/>
  </rcc>
  <rcc rId="14343" sId="8">
    <oc r="O46">
      <f>SUM(O47:O47)</f>
    </oc>
    <nc r="O46"/>
  </rcc>
  <rcc rId="14344" sId="8">
    <oc r="P46">
      <f>SUM(P47:P47)</f>
    </oc>
    <nc r="P46"/>
  </rcc>
  <rcc rId="14345" sId="8">
    <oc r="Q46">
      <f>SUM(Q47:Q47)</f>
    </oc>
    <nc r="Q46"/>
  </rcc>
  <rcc rId="14346" sId="8">
    <oc r="R46">
      <f>SUM(R47:R47)</f>
    </oc>
    <nc r="R46"/>
  </rcc>
  <rcc rId="14347" sId="8">
    <oc r="S46">
      <f>SUM(S47:S47)</f>
    </oc>
    <nc r="S46"/>
  </rcc>
  <rcc rId="14348" sId="8">
    <oc r="T46">
      <f>SUM(T47:T47)</f>
    </oc>
    <nc r="T46"/>
  </rcc>
  <rcc rId="14349" sId="8">
    <oc r="U46">
      <f>SUM(U47:U47)</f>
    </oc>
    <nc r="U46"/>
  </rcc>
  <rcc rId="14350" sId="8">
    <oc r="V46">
      <f>SUM(V47:V47)</f>
    </oc>
    <nc r="V46"/>
  </rcc>
  <rcc rId="14351" sId="8">
    <oc r="W46">
      <f>SUM(W47:W47)</f>
    </oc>
    <nc r="W46"/>
  </rcc>
  <rcc rId="14352" sId="8">
    <oc r="X46">
      <f>SUM(X47:X47)</f>
    </oc>
    <nc r="X46"/>
  </rcc>
  <rcc rId="14353" sId="8">
    <oc r="Y46">
      <f>SUM(Y47:Y47)</f>
    </oc>
    <nc r="Y46"/>
  </rcc>
  <rcc rId="14354" sId="8">
    <oc r="Z46">
      <f>SUM(Z47:Z47)</f>
    </oc>
    <nc r="Z46"/>
  </rcc>
  <rcc rId="14355" sId="8">
    <oc r="AA46">
      <f>SUM(AA47:AA47)</f>
    </oc>
    <nc r="AA46"/>
  </rcc>
  <rcc rId="14356" sId="8">
    <oc r="AB46">
      <f>SUM(AB47:AB47)</f>
    </oc>
    <nc r="AB46"/>
  </rcc>
  <rcc rId="14357" sId="8">
    <oc r="AC46">
      <f>SUM(AC47:AC47)</f>
    </oc>
    <nc r="AC46"/>
  </rcc>
  <rcc rId="14358" sId="8">
    <oc r="AD46">
      <f>SUM(AD47:AD47)</f>
    </oc>
    <nc r="AD46"/>
  </rcc>
  <rcc rId="14359" sId="8">
    <oc r="AE46">
      <f>SUM(AE47:AE47)</f>
    </oc>
    <nc r="AE46"/>
  </rcc>
  <rcc rId="14360" sId="8">
    <oc r="AF46">
      <f>SUM(AF47:AF47)</f>
    </oc>
    <nc r="AF46"/>
  </rcc>
  <rcc rId="14361" sId="8">
    <oc r="AG46">
      <f>SUM(AG47:AG47)</f>
    </oc>
    <nc r="AG46"/>
  </rcc>
  <rcc rId="14362" sId="8">
    <oc r="C47" t="inlineStr">
      <is>
        <t>бюджет города Когалыма</t>
      </is>
    </oc>
    <nc r="C47"/>
  </rcc>
  <rcc rId="14363" sId="8">
    <oc r="D47">
      <f>SUM(J47,L47,N47,P47,R47,T47,V47,X47,Z47,AB47,AD47,AF47)</f>
    </oc>
    <nc r="D47"/>
  </rcc>
  <rcc rId="14364" sId="8">
    <oc r="E47">
      <f>J47+L47+N47+P47</f>
    </oc>
    <nc r="E47"/>
  </rcc>
  <rcc rId="14365" sId="8">
    <oc r="F47">
      <f>G47</f>
    </oc>
    <nc r="F47"/>
  </rcc>
  <rcc rId="14366" sId="8">
    <oc r="G47">
      <f>SUM(K47,M47,O47,Q47,S47,U47,W47,Y47,AA47,AC47,AE47,AG47)</f>
    </oc>
    <nc r="G47"/>
  </rcc>
  <rcc rId="14367" sId="8">
    <oc r="H47">
      <f>IFERROR(G47/D47*100,0)</f>
    </oc>
    <nc r="H47"/>
  </rcc>
  <rcc rId="14368" sId="8">
    <oc r="I47">
      <f>IFERROR(G47/E47*100,0)</f>
    </oc>
    <nc r="I47"/>
  </rcc>
  <rcc rId="14369" sId="8">
    <oc r="J47">
      <f>J49+J51</f>
    </oc>
    <nc r="J47"/>
  </rcc>
  <rcc rId="14370" sId="8">
    <oc r="K47">
      <f>K49+K51</f>
    </oc>
    <nc r="K47"/>
  </rcc>
  <rcc rId="14371" sId="8">
    <oc r="L47">
      <f>L49+L51</f>
    </oc>
    <nc r="L47"/>
  </rcc>
  <rcc rId="14372" sId="8">
    <oc r="M47">
      <f>M49+M51</f>
    </oc>
    <nc r="M47"/>
  </rcc>
  <rcc rId="14373" sId="8">
    <oc r="N47">
      <f>N49+N51</f>
    </oc>
    <nc r="N47"/>
  </rcc>
  <rcc rId="14374" sId="8">
    <oc r="O47">
      <f>O49+O51</f>
    </oc>
    <nc r="O47"/>
  </rcc>
  <rcc rId="14375" sId="8">
    <oc r="P47">
      <f>P49+P51</f>
    </oc>
    <nc r="P47"/>
  </rcc>
  <rcc rId="14376" sId="8">
    <oc r="Q47">
      <f>Q49+Q51</f>
    </oc>
    <nc r="Q47"/>
  </rcc>
  <rcc rId="14377" sId="8">
    <oc r="R47">
      <f>R49+R51</f>
    </oc>
    <nc r="R47"/>
  </rcc>
  <rcc rId="14378" sId="8">
    <oc r="S47">
      <f>S49+S51</f>
    </oc>
    <nc r="S47"/>
  </rcc>
  <rcc rId="14379" sId="8">
    <oc r="T47">
      <f>T49+T51</f>
    </oc>
    <nc r="T47"/>
  </rcc>
  <rcc rId="14380" sId="8">
    <oc r="U47">
      <f>U49+U51</f>
    </oc>
    <nc r="U47"/>
  </rcc>
  <rcc rId="14381" sId="8">
    <oc r="V47">
      <f>V49+V51</f>
    </oc>
    <nc r="V47"/>
  </rcc>
  <rcc rId="14382" sId="8">
    <oc r="W47">
      <f>W49+W51</f>
    </oc>
    <nc r="W47"/>
  </rcc>
  <rcc rId="14383" sId="8">
    <oc r="X47">
      <f>X49+X51</f>
    </oc>
    <nc r="X47"/>
  </rcc>
  <rcc rId="14384" sId="8">
    <oc r="Y47">
      <f>Y49+Y51</f>
    </oc>
    <nc r="Y47"/>
  </rcc>
  <rcc rId="14385" sId="8">
    <oc r="Z47">
      <f>Z49+Z51</f>
    </oc>
    <nc r="Z47"/>
  </rcc>
  <rcc rId="14386" sId="8">
    <oc r="AA47">
      <f>AA49+AA51</f>
    </oc>
    <nc r="AA47"/>
  </rcc>
  <rcc rId="14387" sId="8">
    <oc r="AB47">
      <f>AB49+AB51</f>
    </oc>
    <nc r="AB47"/>
  </rcc>
  <rcc rId="14388" sId="8">
    <oc r="AC47">
      <f>AC49+AC51</f>
    </oc>
    <nc r="AC47"/>
  </rcc>
  <rcc rId="14389" sId="8">
    <oc r="AD47">
      <f>AD49+AD51</f>
    </oc>
    <nc r="AD47"/>
  </rcc>
  <rcc rId="14390" sId="8">
    <oc r="AE47">
      <f>AE49+AE51</f>
    </oc>
    <nc r="AE47"/>
  </rcc>
  <rcc rId="14391" sId="8">
    <oc r="AF47">
      <f>AF49+AF51</f>
    </oc>
    <nc r="AF47"/>
  </rcc>
  <rcc rId="14392" sId="8">
    <oc r="AG47">
      <f>AG49+AG51</f>
    </oc>
    <nc r="AG47"/>
  </rcc>
  <rcc rId="14393" sId="8">
    <oc r="B48" t="inlineStr">
      <is>
        <t>Мероприятие (результат) «Обеспечено функционирование МКУ «УКС и ЖКК г. Когалыма»</t>
      </is>
    </oc>
    <nc r="B48"/>
  </rcc>
  <rcc rId="14394" sId="8">
    <oc r="C48" t="inlineStr">
      <is>
        <t>Всего</t>
      </is>
    </oc>
    <nc r="C48"/>
  </rcc>
  <rcc rId="14395" sId="8">
    <oc r="D48">
      <f>D49</f>
    </oc>
    <nc r="D48"/>
  </rcc>
  <rcc rId="14396" sId="8">
    <oc r="E48">
      <f>E49</f>
    </oc>
    <nc r="E48"/>
  </rcc>
  <rcc rId="14397" sId="8">
    <oc r="F48">
      <f>F49</f>
    </oc>
    <nc r="F48"/>
  </rcc>
  <rcc rId="14398" sId="8">
    <oc r="G48">
      <f>G49</f>
    </oc>
    <nc r="G48"/>
  </rcc>
  <rcc rId="14399" sId="8">
    <oc r="H48">
      <f>IFERROR(G48/D48*100,0)</f>
    </oc>
    <nc r="H48"/>
  </rcc>
  <rcc rId="14400" sId="8">
    <oc r="I48">
      <f>IFERROR(G48/E48*100,0)</f>
    </oc>
    <nc r="I48"/>
  </rcc>
  <rcc rId="14401" sId="8">
    <oc r="J48">
      <f>SUM(J49:J49)</f>
    </oc>
    <nc r="J48"/>
  </rcc>
  <rcc rId="14402" sId="8">
    <oc r="K48">
      <f>SUM(K49:K49)</f>
    </oc>
    <nc r="K48"/>
  </rcc>
  <rcc rId="14403" sId="8">
    <oc r="L48">
      <f>SUM(L49:L49)</f>
    </oc>
    <nc r="L48"/>
  </rcc>
  <rcc rId="14404" sId="8">
    <oc r="M48">
      <f>SUM(M49:M49)</f>
    </oc>
    <nc r="M48"/>
  </rcc>
  <rcc rId="14405" sId="8">
    <oc r="N48">
      <f>SUM(N49:N49)</f>
    </oc>
    <nc r="N48"/>
  </rcc>
  <rcc rId="14406" sId="8">
    <oc r="O48">
      <f>SUM(O49:O49)</f>
    </oc>
    <nc r="O48"/>
  </rcc>
  <rcc rId="14407" sId="8">
    <oc r="P48">
      <f>SUM(P49:P49)</f>
    </oc>
    <nc r="P48"/>
  </rcc>
  <rcc rId="14408" sId="8">
    <oc r="Q48">
      <f>SUM(Q49:Q49)</f>
    </oc>
    <nc r="Q48"/>
  </rcc>
  <rcc rId="14409" sId="8">
    <oc r="R48">
      <f>SUM(R49:R49)</f>
    </oc>
    <nc r="R48"/>
  </rcc>
  <rcc rId="14410" sId="8">
    <oc r="S48">
      <f>SUM(S49:S49)</f>
    </oc>
    <nc r="S48"/>
  </rcc>
  <rcc rId="14411" sId="8">
    <oc r="T48">
      <f>SUM(T49:T49)</f>
    </oc>
    <nc r="T48"/>
  </rcc>
  <rcc rId="14412" sId="8">
    <oc r="U48">
      <f>SUM(U49:U49)</f>
    </oc>
    <nc r="U48"/>
  </rcc>
  <rcc rId="14413" sId="8">
    <oc r="V48">
      <f>SUM(V49:V49)</f>
    </oc>
    <nc r="V48"/>
  </rcc>
  <rcc rId="14414" sId="8">
    <oc r="W48">
      <f>SUM(W49:W49)</f>
    </oc>
    <nc r="W48"/>
  </rcc>
  <rcc rId="14415" sId="8">
    <oc r="X48">
      <f>SUM(X49:X49)</f>
    </oc>
    <nc r="X48"/>
  </rcc>
  <rcc rId="14416" sId="8">
    <oc r="Y48">
      <f>SUM(Y49:Y49)</f>
    </oc>
    <nc r="Y48"/>
  </rcc>
  <rcc rId="14417" sId="8">
    <oc r="Z48">
      <f>SUM(Z49:Z49)</f>
    </oc>
    <nc r="Z48"/>
  </rcc>
  <rcc rId="14418" sId="8">
    <oc r="AA48">
      <f>SUM(AA49:AA49)</f>
    </oc>
    <nc r="AA48"/>
  </rcc>
  <rcc rId="14419" sId="8">
    <oc r="AB48">
      <f>SUM(AB49:AB49)</f>
    </oc>
    <nc r="AB48"/>
  </rcc>
  <rcc rId="14420" sId="8">
    <oc r="AC48">
      <f>SUM(AC49:AC49)</f>
    </oc>
    <nc r="AC48"/>
  </rcc>
  <rcc rId="14421" sId="8">
    <oc r="AD48">
      <f>SUM(AD49:AD49)</f>
    </oc>
    <nc r="AD48"/>
  </rcc>
  <rcc rId="14422" sId="8">
    <oc r="AE48">
      <f>SUM(AE49:AE49)</f>
    </oc>
    <nc r="AE48"/>
  </rcc>
  <rcc rId="14423" sId="8">
    <oc r="AF48">
      <f>SUM(AF49:AF49)</f>
    </oc>
    <nc r="AF48"/>
  </rcc>
  <rcc rId="14424" sId="8">
    <oc r="AG48">
      <f>SUM(AG49:AG49)</f>
    </oc>
    <nc r="AG48"/>
  </rcc>
  <rcc rId="14425" sId="8">
    <o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oc>
    <nc r="AH48"/>
  </rcc>
  <rcc rId="14426" sId="8">
    <oc r="C49" t="inlineStr">
      <is>
        <t>бюджет города Когалыма</t>
      </is>
    </oc>
    <nc r="C49"/>
  </rcc>
  <rcc rId="14427" sId="8">
    <oc r="D49">
      <f>SUM(J49,L49,N49,P49,R49,T49,V49,X49,Z49,AB49,AD49,AF49)</f>
    </oc>
    <nc r="D49"/>
  </rcc>
  <rcc rId="14428" sId="8">
    <oc r="E49">
      <f>J49+L49+N49+P49</f>
    </oc>
    <nc r="E49"/>
  </rcc>
  <rcc rId="14429" sId="8">
    <oc r="F49">
      <f>G49</f>
    </oc>
    <nc r="F49"/>
  </rcc>
  <rcc rId="14430" sId="8">
    <oc r="G49">
      <f>SUM(K49,M49,O49,Q49,S49,U49,W49,Y49,AA49,AC49,AE49,AG49)</f>
    </oc>
    <nc r="G49"/>
  </rcc>
  <rcc rId="14431" sId="8">
    <oc r="H49">
      <f>IFERROR(G49/D49*100,0)</f>
    </oc>
    <nc r="H49"/>
  </rcc>
  <rcc rId="14432" sId="8">
    <oc r="I49">
      <f>IFERROR(G49/E49*100,0)</f>
    </oc>
    <nc r="I49"/>
  </rcc>
  <rcc rId="14433" sId="8" numFmtId="4">
    <oc r="J49">
      <v>6354.62</v>
    </oc>
    <nc r="J49"/>
  </rcc>
  <rcc rId="14434" sId="8" numFmtId="4">
    <oc r="K49">
      <v>6145.18</v>
    </oc>
    <nc r="K49"/>
  </rcc>
  <rcc rId="14435" sId="8" numFmtId="4">
    <oc r="L49">
      <v>8341.69</v>
    </oc>
    <nc r="L49"/>
  </rcc>
  <rcc rId="14436" sId="8" numFmtId="4">
    <oc r="M49">
      <v>7922.46</v>
    </oc>
    <nc r="M49"/>
  </rcc>
  <rcc rId="14437" sId="8" numFmtId="4">
    <oc r="N49">
      <v>5571.74</v>
    </oc>
    <nc r="N49"/>
  </rcc>
  <rcc rId="14438" sId="8" numFmtId="4">
    <oc r="O49">
      <v>5202.1099999999997</v>
    </oc>
    <nc r="O49"/>
  </rcc>
  <rcc rId="14439" sId="8" numFmtId="4">
    <oc r="P49">
      <v>6544.66</v>
    </oc>
    <nc r="P49"/>
  </rcc>
  <rcc rId="14440" sId="8" numFmtId="4">
    <oc r="Q49">
      <v>6608.99</v>
    </oc>
    <nc r="Q49"/>
  </rcc>
  <rcc rId="14441" sId="8" numFmtId="4">
    <oc r="R49">
      <v>6096.04</v>
    </oc>
    <nc r="R49"/>
  </rcc>
  <rcc rId="14442" sId="8" numFmtId="4">
    <oc r="S49">
      <v>0</v>
    </oc>
    <nc r="S49"/>
  </rcc>
  <rcc rId="14443" sId="8" numFmtId="4">
    <oc r="T49">
      <v>7661.88</v>
    </oc>
    <nc r="T49"/>
  </rcc>
  <rcc rId="14444" sId="8" numFmtId="4">
    <oc r="U49">
      <v>0</v>
    </oc>
    <nc r="U49"/>
  </rcc>
  <rcc rId="14445" sId="8" numFmtId="4">
    <oc r="V49">
      <v>8789.31</v>
    </oc>
    <nc r="V49"/>
  </rcc>
  <rcc rId="14446" sId="8" numFmtId="4">
    <oc r="W49">
      <v>0</v>
    </oc>
    <nc r="W49"/>
  </rcc>
  <rcc rId="14447" sId="8" numFmtId="4">
    <oc r="X49">
      <v>7209.08</v>
    </oc>
    <nc r="X49"/>
  </rcc>
  <rcc rId="14448" sId="8" numFmtId="4">
    <oc r="Y49">
      <v>0</v>
    </oc>
    <nc r="Y49"/>
  </rcc>
  <rcc rId="14449" sId="8" numFmtId="4">
    <oc r="Z49">
      <v>6501</v>
    </oc>
    <nc r="Z49"/>
  </rcc>
  <rcc rId="14450" sId="8" numFmtId="4">
    <oc r="AA49">
      <v>0</v>
    </oc>
    <nc r="AA49"/>
  </rcc>
  <rcc rId="14451" sId="8" numFmtId="4">
    <oc r="AB49">
      <v>7681.76</v>
    </oc>
    <nc r="AB49"/>
  </rcc>
  <rcc rId="14452" sId="8" numFmtId="4">
    <oc r="AC49">
      <v>0</v>
    </oc>
    <nc r="AC49"/>
  </rcc>
  <rcc rId="14453" sId="8" numFmtId="4">
    <oc r="AD49">
      <v>6037.22</v>
    </oc>
    <nc r="AD49"/>
  </rcc>
  <rcc rId="14454" sId="8" numFmtId="4">
    <oc r="AE49">
      <v>0</v>
    </oc>
    <nc r="AE49"/>
  </rcc>
  <rcc rId="14455" sId="8" numFmtId="4">
    <oc r="AF49">
      <v>8277</v>
    </oc>
    <nc r="AF49"/>
  </rcc>
  <rcc rId="14456" sId="8" numFmtId="4">
    <oc r="AG49">
      <v>0</v>
    </oc>
    <nc r="AG49"/>
  </rcc>
  <rcc rId="14457" sId="9">
    <oc r="C2" t="inlineStr">
      <is>
        <t xml:space="preserve">Отчет о ходе реализации муниципальной программы </t>
      </is>
    </oc>
    <nc r="C2"/>
  </rcc>
  <rcc rId="14458" sId="9">
    <oc r="C3" t="inlineStr">
      <is>
        <t xml:space="preserve"> "Развитие жилищно-коммунального комплекса в городе Когалыме" </t>
      </is>
    </oc>
    <nc r="C3"/>
  </rcc>
  <rcc rId="14459" sId="9">
    <oc r="AG3" t="inlineStr">
      <is>
        <t>тыс. рублей</t>
      </is>
    </oc>
    <nc r="AG3"/>
  </rcc>
  <rcc rId="14460" sId="9">
    <oc r="A4" t="inlineStr">
      <is>
        <t>№п/п</t>
      </is>
    </oc>
    <nc r="A4"/>
  </rcc>
  <rcc rId="14461" sId="9">
    <oc r="B4" t="inlineStr">
      <is>
        <t>Наименование направления (подпрограмм), структурных элементов</t>
      </is>
    </oc>
    <nc r="B4"/>
  </rcc>
  <rcc rId="14462" sId="9">
    <oc r="C4" t="inlineStr">
      <is>
        <t>Источники финансирования</t>
      </is>
    </oc>
    <nc r="C4"/>
  </rcc>
  <rcc rId="14463" sId="9">
    <oc r="D4" t="inlineStr">
      <is>
        <t>План на</t>
      </is>
    </oc>
    <nc r="D4"/>
  </rcc>
  <rcc rId="14464" sId="9">
    <oc r="E4" t="inlineStr">
      <is>
        <t>План на</t>
      </is>
    </oc>
    <nc r="E4"/>
  </rcc>
  <rcc rId="14465" sId="9">
    <oc r="F4" t="inlineStr">
      <is>
        <t xml:space="preserve">Профинансировано на </t>
      </is>
    </oc>
    <nc r="F4"/>
  </rcc>
  <rcc rId="14466" sId="9">
    <oc r="G4" t="inlineStr">
      <is>
        <t xml:space="preserve">Кассовый расход на </t>
      </is>
    </oc>
    <nc r="G4"/>
  </rcc>
  <rcc rId="14467" sId="9">
    <oc r="H4" t="inlineStr">
      <is>
        <t>Исполнение, %</t>
      </is>
    </oc>
    <nc r="H4"/>
  </rcc>
  <rcc rId="14468" sId="9">
    <oc r="J4" t="inlineStr">
      <is>
        <t>январь</t>
      </is>
    </oc>
    <nc r="J4"/>
  </rcc>
  <rcc rId="14469" sId="9">
    <oc r="L4" t="inlineStr">
      <is>
        <t>февраль</t>
      </is>
    </oc>
    <nc r="L4"/>
  </rcc>
  <rcc rId="14470" sId="9">
    <oc r="N4" t="inlineStr">
      <is>
        <t>март</t>
      </is>
    </oc>
    <nc r="N4"/>
  </rcc>
  <rcc rId="14471" sId="9">
    <oc r="P4" t="inlineStr">
      <is>
        <t>апрель</t>
      </is>
    </oc>
    <nc r="P4"/>
  </rcc>
  <rcc rId="14472" sId="9">
    <oc r="R4" t="inlineStr">
      <is>
        <t>май</t>
      </is>
    </oc>
    <nc r="R4"/>
  </rcc>
  <rcc rId="14473" sId="9">
    <oc r="T4" t="inlineStr">
      <is>
        <t>июнь</t>
      </is>
    </oc>
    <nc r="T4"/>
  </rcc>
  <rcc rId="14474" sId="9">
    <oc r="V4" t="inlineStr">
      <is>
        <t>июль</t>
      </is>
    </oc>
    <nc r="V4"/>
  </rcc>
  <rcc rId="14475" sId="9">
    <oc r="X4" t="inlineStr">
      <is>
        <t>август</t>
      </is>
    </oc>
    <nc r="X4"/>
  </rcc>
  <rcc rId="14476" sId="9">
    <oc r="Z4" t="inlineStr">
      <is>
        <t>сентябрь</t>
      </is>
    </oc>
    <nc r="Z4"/>
  </rcc>
  <rcc rId="14477" sId="9">
    <oc r="AB4" t="inlineStr">
      <is>
        <t>октябрь</t>
      </is>
    </oc>
    <nc r="AB4"/>
  </rcc>
  <rcc rId="14478" sId="9">
    <oc r="AD4" t="inlineStr">
      <is>
        <t>ноябрь</t>
      </is>
    </oc>
    <nc r="AD4"/>
  </rcc>
  <rcc rId="14479" sId="9">
    <oc r="AF4" t="inlineStr">
      <is>
        <t>декабрь</t>
      </is>
    </oc>
    <nc r="AF4"/>
  </rcc>
  <rcc rId="14480" sId="9">
    <oc r="AH4" t="inlineStr">
      <is>
        <t>Результаты реализации и причины отклонений факта от плана</t>
      </is>
    </oc>
    <nc r="AH4"/>
  </rcc>
  <rcc rId="14481" sId="9">
    <oc r="D6">
      <v>2025</v>
    </oc>
    <nc r="D6"/>
  </rcc>
  <rcc rId="14482" sId="9" numFmtId="19">
    <oc r="E6">
      <v>45778</v>
    </oc>
    <nc r="E6"/>
  </rcc>
  <rcc rId="14483" sId="9" numFmtId="19">
    <oc r="F6">
      <v>45778</v>
    </oc>
    <nc r="F6"/>
  </rcc>
  <rcc rId="14484" sId="9" numFmtId="19">
    <oc r="G6">
      <v>45778</v>
    </oc>
    <nc r="G6"/>
  </rcc>
  <rcc rId="14485" sId="9">
    <oc r="H6" t="inlineStr">
      <is>
        <t>к плану на год</t>
      </is>
    </oc>
    <nc r="H6"/>
  </rcc>
  <rcc rId="14486" sId="9">
    <oc r="I6" t="inlineStr">
      <is>
        <t>к плану на отчетную дату</t>
      </is>
    </oc>
    <nc r="I6"/>
  </rcc>
  <rcc rId="14487" sId="9">
    <oc r="J6" t="inlineStr">
      <is>
        <t xml:space="preserve">план </t>
      </is>
    </oc>
    <nc r="J6"/>
  </rcc>
  <rcc rId="14488" sId="9">
    <oc r="K6" t="inlineStr">
      <is>
        <t>кассовый расход</t>
      </is>
    </oc>
    <nc r="K6"/>
  </rcc>
  <rcc rId="14489" sId="9">
    <oc r="L6" t="inlineStr">
      <is>
        <t xml:space="preserve">план </t>
      </is>
    </oc>
    <nc r="L6"/>
  </rcc>
  <rcc rId="14490" sId="9">
    <oc r="M6" t="inlineStr">
      <is>
        <t>кассовый расход</t>
      </is>
    </oc>
    <nc r="M6"/>
  </rcc>
  <rcc rId="14491" sId="9">
    <oc r="N6" t="inlineStr">
      <is>
        <t xml:space="preserve">план </t>
      </is>
    </oc>
    <nc r="N6"/>
  </rcc>
  <rcc rId="14492" sId="9">
    <oc r="O6" t="inlineStr">
      <is>
        <t>кассовый расход</t>
      </is>
    </oc>
    <nc r="O6"/>
  </rcc>
  <rcc rId="14493" sId="9">
    <oc r="P6" t="inlineStr">
      <is>
        <t xml:space="preserve">план </t>
      </is>
    </oc>
    <nc r="P6"/>
  </rcc>
  <rcc rId="14494" sId="9">
    <oc r="Q6" t="inlineStr">
      <is>
        <t>кассовый расход</t>
      </is>
    </oc>
    <nc r="Q6"/>
  </rcc>
  <rcc rId="14495" sId="9">
    <oc r="R6" t="inlineStr">
      <is>
        <t xml:space="preserve">план </t>
      </is>
    </oc>
    <nc r="R6"/>
  </rcc>
  <rcc rId="14496" sId="9">
    <oc r="S6" t="inlineStr">
      <is>
        <t>кассовый расход</t>
      </is>
    </oc>
    <nc r="S6"/>
  </rcc>
  <rcc rId="14497" sId="9">
    <oc r="T6" t="inlineStr">
      <is>
        <t xml:space="preserve">план </t>
      </is>
    </oc>
    <nc r="T6"/>
  </rcc>
  <rcc rId="14498" sId="9">
    <oc r="U6" t="inlineStr">
      <is>
        <t>кассовый расход</t>
      </is>
    </oc>
    <nc r="U6"/>
  </rcc>
  <rcc rId="14499" sId="9">
    <oc r="V6" t="inlineStr">
      <is>
        <t xml:space="preserve">план </t>
      </is>
    </oc>
    <nc r="V6"/>
  </rcc>
  <rcc rId="14500" sId="9">
    <oc r="W6" t="inlineStr">
      <is>
        <t>кассовый расход</t>
      </is>
    </oc>
    <nc r="W6"/>
  </rcc>
  <rcc rId="14501" sId="9">
    <oc r="X6" t="inlineStr">
      <is>
        <t xml:space="preserve">план </t>
      </is>
    </oc>
    <nc r="X6"/>
  </rcc>
  <rcc rId="14502" sId="9">
    <oc r="Y6" t="inlineStr">
      <is>
        <t>кассовый расход</t>
      </is>
    </oc>
    <nc r="Y6"/>
  </rcc>
  <rcc rId="14503" sId="9">
    <oc r="Z6" t="inlineStr">
      <is>
        <t xml:space="preserve">план </t>
      </is>
    </oc>
    <nc r="Z6"/>
  </rcc>
  <rcc rId="14504" sId="9">
    <oc r="AA6" t="inlineStr">
      <is>
        <t>кассовый расход</t>
      </is>
    </oc>
    <nc r="AA6"/>
  </rcc>
  <rcc rId="14505" sId="9">
    <oc r="AB6" t="inlineStr">
      <is>
        <t xml:space="preserve">план </t>
      </is>
    </oc>
    <nc r="AB6"/>
  </rcc>
  <rcc rId="14506" sId="9">
    <oc r="AC6" t="inlineStr">
      <is>
        <t>кассовый расход</t>
      </is>
    </oc>
    <nc r="AC6"/>
  </rcc>
  <rcc rId="14507" sId="9">
    <oc r="AD6" t="inlineStr">
      <is>
        <t xml:space="preserve">план </t>
      </is>
    </oc>
    <nc r="AD6"/>
  </rcc>
  <rcc rId="14508" sId="9">
    <oc r="AE6" t="inlineStr">
      <is>
        <t>кассовый расход</t>
      </is>
    </oc>
    <nc r="AE6"/>
  </rcc>
  <rcc rId="14509" sId="9">
    <oc r="AF6" t="inlineStr">
      <is>
        <t xml:space="preserve">план </t>
      </is>
    </oc>
    <nc r="AF6"/>
  </rcc>
  <rcc rId="14510" sId="9">
    <oc r="AG6" t="inlineStr">
      <is>
        <t>кассовый расход</t>
      </is>
    </oc>
    <nc r="AG6"/>
  </rcc>
  <rcc rId="14511" sId="9" numFmtId="4">
    <oc r="A7">
      <v>1</v>
    </oc>
    <nc r="A7"/>
  </rcc>
  <rcc rId="14512" sId="9" numFmtId="4">
    <oc r="B7">
      <v>2</v>
    </oc>
    <nc r="B7"/>
  </rcc>
  <rcc rId="14513" sId="9" numFmtId="4">
    <oc r="C7">
      <v>3</v>
    </oc>
    <nc r="C7"/>
  </rcc>
  <rcc rId="14514" sId="9" numFmtId="4">
    <oc r="D7">
      <v>4</v>
    </oc>
    <nc r="D7"/>
  </rcc>
  <rcc rId="14515" sId="9" numFmtId="4">
    <oc r="E7">
      <v>5</v>
    </oc>
    <nc r="E7"/>
  </rcc>
  <rcc rId="14516" sId="9" numFmtId="4">
    <oc r="F7">
      <v>6</v>
    </oc>
    <nc r="F7"/>
  </rcc>
  <rcc rId="14517" sId="9" numFmtId="4">
    <oc r="G7">
      <v>7</v>
    </oc>
    <nc r="G7"/>
  </rcc>
  <rcc rId="14518" sId="9" numFmtId="4">
    <oc r="H7">
      <v>8</v>
    </oc>
    <nc r="H7"/>
  </rcc>
  <rcc rId="14519" sId="9" numFmtId="4">
    <oc r="I7">
      <v>9</v>
    </oc>
    <nc r="I7"/>
  </rcc>
  <rcc rId="14520" sId="9" numFmtId="4">
    <oc r="J7">
      <v>10</v>
    </oc>
    <nc r="J7"/>
  </rcc>
  <rcc rId="14521" sId="9" numFmtId="4">
    <oc r="K7">
      <v>11</v>
    </oc>
    <nc r="K7"/>
  </rcc>
  <rcc rId="14522" sId="9" numFmtId="4">
    <oc r="L7">
      <v>12</v>
    </oc>
    <nc r="L7"/>
  </rcc>
  <rcc rId="14523" sId="9" numFmtId="4">
    <oc r="M7">
      <v>13</v>
    </oc>
    <nc r="M7"/>
  </rcc>
  <rcc rId="14524" sId="9" numFmtId="4">
    <oc r="N7">
      <v>14</v>
    </oc>
    <nc r="N7"/>
  </rcc>
  <rcc rId="14525" sId="9" numFmtId="4">
    <oc r="O7">
      <v>15</v>
    </oc>
    <nc r="O7"/>
  </rcc>
  <rcc rId="14526" sId="9" numFmtId="4">
    <oc r="P7">
      <v>16</v>
    </oc>
    <nc r="P7"/>
  </rcc>
  <rcc rId="14527" sId="9" numFmtId="4">
    <oc r="Q7">
      <v>17</v>
    </oc>
    <nc r="Q7"/>
  </rcc>
  <rcc rId="14528" sId="9" numFmtId="4">
    <oc r="R7">
      <v>18</v>
    </oc>
    <nc r="R7"/>
  </rcc>
  <rcc rId="14529" sId="9" numFmtId="4">
    <oc r="S7">
      <v>19</v>
    </oc>
    <nc r="S7"/>
  </rcc>
  <rcc rId="14530" sId="9" numFmtId="4">
    <oc r="T7">
      <v>20</v>
    </oc>
    <nc r="T7"/>
  </rcc>
  <rcc rId="14531" sId="9" numFmtId="4">
    <oc r="U7">
      <v>21</v>
    </oc>
    <nc r="U7"/>
  </rcc>
  <rcc rId="14532" sId="9" numFmtId="4">
    <oc r="V7">
      <v>22</v>
    </oc>
    <nc r="V7"/>
  </rcc>
  <rcc rId="14533" sId="9" numFmtId="4">
    <oc r="W7">
      <v>23</v>
    </oc>
    <nc r="W7"/>
  </rcc>
  <rcc rId="14534" sId="9" numFmtId="4">
    <oc r="X7">
      <v>24</v>
    </oc>
    <nc r="X7"/>
  </rcc>
  <rcc rId="14535" sId="9" numFmtId="4">
    <oc r="Y7">
      <v>25</v>
    </oc>
    <nc r="Y7"/>
  </rcc>
  <rcc rId="14536" sId="9" numFmtId="4">
    <oc r="Z7">
      <v>26</v>
    </oc>
    <nc r="Z7"/>
  </rcc>
  <rcc rId="14537" sId="9" numFmtId="4">
    <oc r="AA7">
      <v>27</v>
    </oc>
    <nc r="AA7"/>
  </rcc>
  <rcc rId="14538" sId="9" numFmtId="4">
    <oc r="AB7">
      <v>28</v>
    </oc>
    <nc r="AB7"/>
  </rcc>
  <rcc rId="14539" sId="9" numFmtId="4">
    <oc r="AC7">
      <v>29</v>
    </oc>
    <nc r="AC7"/>
  </rcc>
  <rcc rId="14540" sId="9" numFmtId="4">
    <oc r="AD7">
      <v>30</v>
    </oc>
    <nc r="AD7"/>
  </rcc>
  <rcc rId="14541" sId="9" numFmtId="4">
    <oc r="AE7">
      <v>31</v>
    </oc>
    <nc r="AE7"/>
  </rcc>
  <rcc rId="14542" sId="9" numFmtId="4">
    <oc r="AF7">
      <v>32</v>
    </oc>
    <nc r="AF7"/>
  </rcc>
  <rcc rId="14543" sId="9" numFmtId="4">
    <oc r="AG7">
      <v>33</v>
    </oc>
    <nc r="AG7"/>
  </rcc>
  <rcc rId="14544" sId="9" numFmtId="4">
    <oc r="AH7">
      <v>34</v>
    </oc>
    <nc r="AH7"/>
  </rcc>
  <rcc rId="14545" sId="9">
    <oc r="B8" t="inlineStr">
      <is>
        <t>Всего по муниципальной программе</t>
      </is>
    </oc>
    <nc r="B8"/>
  </rcc>
  <rcc rId="14546" sId="9">
    <oc r="C8" t="inlineStr">
      <is>
        <t>Всего</t>
      </is>
    </oc>
    <nc r="C8"/>
  </rcc>
  <rcc rId="14547" sId="9">
    <oc r="D8">
      <f>D9+D10+D11</f>
    </oc>
    <nc r="D8"/>
  </rcc>
  <rcc rId="14548" sId="9">
    <oc r="E8">
      <f>E9+E10+E11</f>
    </oc>
    <nc r="E8"/>
  </rcc>
  <rcc rId="14549" sId="9">
    <oc r="F8">
      <f>F9+F10+F11</f>
    </oc>
    <nc r="F8"/>
  </rcc>
  <rcc rId="14550" sId="9">
    <oc r="G8">
      <f>G9+G10+G11</f>
    </oc>
    <nc r="G8"/>
  </rcc>
  <rcc rId="14551" sId="9">
    <oc r="H8">
      <f>IFERROR(G8/D8*100,0)</f>
    </oc>
    <nc r="H8"/>
  </rcc>
  <rcc rId="14552" sId="9">
    <oc r="I8">
      <f>IFERROR(G8/E8*100,0)</f>
    </oc>
    <nc r="I8"/>
  </rcc>
  <rcc rId="14553" sId="9">
    <oc r="J8">
      <f>J9+J10+J11</f>
    </oc>
    <nc r="J8"/>
  </rcc>
  <rcc rId="14554" sId="9">
    <oc r="K8">
      <f>K9+K10+K11</f>
    </oc>
    <nc r="K8"/>
  </rcc>
  <rcc rId="14555" sId="9">
    <oc r="L8">
      <f>L9+L10+L11</f>
    </oc>
    <nc r="L8"/>
  </rcc>
  <rcc rId="14556" sId="9">
    <oc r="M8">
      <f>M9+M10+M11</f>
    </oc>
    <nc r="M8"/>
  </rcc>
  <rcc rId="14557" sId="9">
    <oc r="N8">
      <f>N9+N10+N11</f>
    </oc>
    <nc r="N8"/>
  </rcc>
  <rcc rId="14558" sId="9">
    <oc r="O8">
      <f>O9+O10+O11</f>
    </oc>
    <nc r="O8"/>
  </rcc>
  <rcc rId="14559" sId="9">
    <oc r="P8">
      <f>P9+P10+P11</f>
    </oc>
    <nc r="P8"/>
  </rcc>
  <rcc rId="14560" sId="9">
    <oc r="Q8">
      <f>Q9+Q10+Q11</f>
    </oc>
    <nc r="Q8"/>
  </rcc>
  <rcc rId="14561" sId="9">
    <oc r="R8">
      <f>R9+R10+R11</f>
    </oc>
    <nc r="R8"/>
  </rcc>
  <rcc rId="14562" sId="9">
    <oc r="S8">
      <f>S9+S10+S11</f>
    </oc>
    <nc r="S8"/>
  </rcc>
  <rcc rId="14563" sId="9">
    <oc r="T8">
      <f>T9+T10+T11</f>
    </oc>
    <nc r="T8"/>
  </rcc>
  <rcc rId="14564" sId="9">
    <oc r="U8">
      <f>U9+U10+U11</f>
    </oc>
    <nc r="U8"/>
  </rcc>
  <rcc rId="14565" sId="9">
    <oc r="V8">
      <f>V9+V10+V11</f>
    </oc>
    <nc r="V8"/>
  </rcc>
  <rcc rId="14566" sId="9">
    <oc r="W8">
      <f>W9+W10+W11</f>
    </oc>
    <nc r="W8"/>
  </rcc>
  <rcc rId="14567" sId="9">
    <oc r="X8">
      <f>X9+X10+X11</f>
    </oc>
    <nc r="X8"/>
  </rcc>
  <rcc rId="14568" sId="9">
    <oc r="Y8">
      <f>Y9+Y10+Y11</f>
    </oc>
    <nc r="Y8"/>
  </rcc>
  <rcc rId="14569" sId="9">
    <oc r="Z8">
      <f>Z9+Z10+Z11</f>
    </oc>
    <nc r="Z8"/>
  </rcc>
  <rcc rId="14570" sId="9">
    <oc r="AA8">
      <f>AA9+AA10+AA11</f>
    </oc>
    <nc r="AA8"/>
  </rcc>
  <rcc rId="14571" sId="9">
    <oc r="AB8">
      <f>AB9+AB10+AB11</f>
    </oc>
    <nc r="AB8"/>
  </rcc>
  <rcc rId="14572" sId="9">
    <oc r="AC8">
      <f>AC9+AC10+AC11</f>
    </oc>
    <nc r="AC8"/>
  </rcc>
  <rcc rId="14573" sId="9">
    <oc r="AD8">
      <f>AD9+AD10+AD11</f>
    </oc>
    <nc r="AD8"/>
  </rcc>
  <rcc rId="14574" sId="9">
    <oc r="AE8">
      <f>AE9+AE10+AE11</f>
    </oc>
    <nc r="AE8"/>
  </rcc>
  <rcc rId="14575" sId="9">
    <oc r="AF8">
      <f>AF9+AF10+AF11</f>
    </oc>
    <nc r="AF8"/>
  </rcc>
  <rcc rId="14576" sId="9">
    <oc r="AG8">
      <f>AG9+AG10+AG11</f>
    </oc>
    <nc r="AG8"/>
  </rcc>
  <rcc rId="14577" sId="9">
    <oc r="C9" t="inlineStr">
      <is>
        <t>федеральный бюджет</t>
      </is>
    </oc>
    <nc r="C9"/>
  </rcc>
  <rcc rId="14578" sId="9">
    <oc r="D9">
      <f>J9+L9+N9+P9+R9+T9+V9+X9+Z9+AB9+AD9+AF9</f>
    </oc>
    <nc r="D9"/>
  </rcc>
  <rcc rId="14579" sId="9">
    <oc r="E9">
      <f>J9</f>
    </oc>
    <nc r="E9"/>
  </rcc>
  <rcc rId="14580" sId="9">
    <oc r="F9">
      <f>G9</f>
    </oc>
    <nc r="F9"/>
  </rcc>
  <rcc rId="14581" sId="9">
    <oc r="G9">
      <f>K9+M9+O9+Q9+S9+U9+W9+Y9+AA9+AC9+AE9+AG9</f>
    </oc>
    <nc r="G9"/>
  </rcc>
  <rcc rId="14582" sId="9">
    <oc r="H9">
      <f>IFERROR(G9/D9*100,0)</f>
    </oc>
    <nc r="H9"/>
  </rcc>
  <rcc rId="14583" sId="9">
    <oc r="I9">
      <f>IFERROR(G9/E9*100,0)</f>
    </oc>
    <nc r="I9"/>
  </rcc>
  <rcc rId="14584" sId="9">
    <oc r="J9">
      <f>J18</f>
    </oc>
    <nc r="J9"/>
  </rcc>
  <rcc rId="14585" sId="9">
    <oc r="K9">
      <f>K18</f>
    </oc>
    <nc r="K9"/>
  </rcc>
  <rcc rId="14586" sId="9">
    <oc r="L9">
      <f>L18</f>
    </oc>
    <nc r="L9"/>
  </rcc>
  <rcc rId="14587" sId="9">
    <oc r="M9">
      <f>M18</f>
    </oc>
    <nc r="M9"/>
  </rcc>
  <rcc rId="14588" sId="9">
    <oc r="N9">
      <f>N18</f>
    </oc>
    <nc r="N9"/>
  </rcc>
  <rcc rId="14589" sId="9">
    <oc r="O9">
      <f>O18</f>
    </oc>
    <nc r="O9"/>
  </rcc>
  <rcc rId="14590" sId="9">
    <oc r="P9">
      <f>P18</f>
    </oc>
    <nc r="P9"/>
  </rcc>
  <rcc rId="14591" sId="9">
    <oc r="Q9">
      <f>Q18</f>
    </oc>
    <nc r="Q9"/>
  </rcc>
  <rcc rId="14592" sId="9">
    <oc r="R9">
      <f>R18</f>
    </oc>
    <nc r="R9"/>
  </rcc>
  <rcc rId="14593" sId="9">
    <oc r="S9">
      <f>S18</f>
    </oc>
    <nc r="S9"/>
  </rcc>
  <rcc rId="14594" sId="9">
    <oc r="T9">
      <f>T18</f>
    </oc>
    <nc r="T9"/>
  </rcc>
  <rcc rId="14595" sId="9">
    <oc r="U9">
      <f>U18</f>
    </oc>
    <nc r="U9"/>
  </rcc>
  <rcc rId="14596" sId="9">
    <oc r="V9">
      <f>V18</f>
    </oc>
    <nc r="V9"/>
  </rcc>
  <rcc rId="14597" sId="9">
    <oc r="W9">
      <f>W18</f>
    </oc>
    <nc r="W9"/>
  </rcc>
  <rcc rId="14598" sId="9">
    <oc r="X9">
      <f>X18</f>
    </oc>
    <nc r="X9"/>
  </rcc>
  <rcc rId="14599" sId="9">
    <oc r="Y9">
      <f>Y18</f>
    </oc>
    <nc r="Y9"/>
  </rcc>
  <rcc rId="14600" sId="9">
    <oc r="Z9">
      <f>Z18</f>
    </oc>
    <nc r="Z9"/>
  </rcc>
  <rcc rId="14601" sId="9">
    <oc r="AA9">
      <f>AA18</f>
    </oc>
    <nc r="AA9"/>
  </rcc>
  <rcc rId="14602" sId="9">
    <oc r="AB9">
      <f>AB18</f>
    </oc>
    <nc r="AB9"/>
  </rcc>
  <rcc rId="14603" sId="9">
    <oc r="AC9">
      <f>AC18</f>
    </oc>
    <nc r="AC9"/>
  </rcc>
  <rcc rId="14604" sId="9">
    <oc r="AD9">
      <f>AD18</f>
    </oc>
    <nc r="AD9"/>
  </rcc>
  <rcc rId="14605" sId="9">
    <oc r="AE9">
      <f>AE18</f>
    </oc>
    <nc r="AE9"/>
  </rcc>
  <rcc rId="14606" sId="9">
    <oc r="AF9">
      <f>AF18</f>
    </oc>
    <nc r="AF9"/>
  </rcc>
  <rcc rId="14607" sId="9">
    <oc r="AG9">
      <f>AG18</f>
    </oc>
    <nc r="AG9"/>
  </rcc>
  <rcc rId="14608" sId="9">
    <oc r="C10" t="inlineStr">
      <is>
        <t>бюджет автономного округа</t>
      </is>
    </oc>
    <nc r="C10"/>
  </rcc>
  <rcc rId="14609" sId="9">
    <oc r="D10">
      <f>J10+L10+N10+P10+R10+T10+V10+X10+Z10+AB10+AD10+AF10</f>
    </oc>
    <nc r="D10"/>
  </rcc>
  <rcc rId="14610" sId="9">
    <oc r="E10">
      <f>J10</f>
    </oc>
    <nc r="E10"/>
  </rcc>
  <rcc rId="14611" sId="9">
    <oc r="F10">
      <f>G10</f>
    </oc>
    <nc r="F10"/>
  </rcc>
  <rcc rId="14612" sId="9">
    <oc r="G10">
      <f>K10+M10+O10+Q10+S10+U10+W10+Y10+AA10+AC10+AE10+AG10</f>
    </oc>
    <nc r="G10"/>
  </rcc>
  <rcc rId="14613" sId="9">
    <oc r="H10">
      <f>IFERROR(G10/D10*100,0)</f>
    </oc>
    <nc r="H10"/>
  </rcc>
  <rcc rId="14614" sId="9">
    <oc r="I10">
      <f>IFERROR(G10/E10*100,0)</f>
    </oc>
    <nc r="I10"/>
  </rcc>
  <rcc rId="14615" sId="9">
    <oc r="J10">
      <f>J15+J19+J29</f>
    </oc>
    <nc r="J10"/>
  </rcc>
  <rcc rId="14616" sId="9">
    <oc r="K10">
      <f>K15+K19+K29</f>
    </oc>
    <nc r="K10"/>
  </rcc>
  <rcc rId="14617" sId="9">
    <oc r="L10">
      <f>L15+L19+L29</f>
    </oc>
    <nc r="L10"/>
  </rcc>
  <rcc rId="14618" sId="9">
    <oc r="M10">
      <f>M15+M19+M29</f>
    </oc>
    <nc r="M10"/>
  </rcc>
  <rcc rId="14619" sId="9">
    <oc r="N10">
      <f>N15+N19+N29</f>
    </oc>
    <nc r="N10"/>
  </rcc>
  <rcc rId="14620" sId="9">
    <oc r="O10">
      <f>O15+O19+O29</f>
    </oc>
    <nc r="O10"/>
  </rcc>
  <rcc rId="14621" sId="9">
    <oc r="P10">
      <f>P15+P19+P29</f>
    </oc>
    <nc r="P10"/>
  </rcc>
  <rcc rId="14622" sId="9">
    <oc r="Q10">
      <f>Q15+Q19+Q29</f>
    </oc>
    <nc r="Q10"/>
  </rcc>
  <rcc rId="14623" sId="9">
    <oc r="R10">
      <f>R15+R19+R29</f>
    </oc>
    <nc r="R10"/>
  </rcc>
  <rcc rId="14624" sId="9">
    <oc r="S10">
      <f>S15+S19+S29</f>
    </oc>
    <nc r="S10"/>
  </rcc>
  <rcc rId="14625" sId="9">
    <oc r="T10">
      <f>T15+T19+T29</f>
    </oc>
    <nc r="T10"/>
  </rcc>
  <rcc rId="14626" sId="9">
    <oc r="U10">
      <f>U15+U19+U29</f>
    </oc>
    <nc r="U10"/>
  </rcc>
  <rcc rId="14627" sId="9">
    <oc r="V10">
      <f>V15+V19+V29</f>
    </oc>
    <nc r="V10"/>
  </rcc>
  <rcc rId="14628" sId="9">
    <oc r="W10">
      <f>W15+W19+W29</f>
    </oc>
    <nc r="W10"/>
  </rcc>
  <rcc rId="14629" sId="9">
    <oc r="X10">
      <f>X15+X19+X29</f>
    </oc>
    <nc r="X10"/>
  </rcc>
  <rcc rId="14630" sId="9">
    <oc r="Y10">
      <f>Y15+Y19+Y29</f>
    </oc>
    <nc r="Y10"/>
  </rcc>
  <rcc rId="14631" sId="9">
    <oc r="Z10">
      <f>Z15+Z19+Z29</f>
    </oc>
    <nc r="Z10"/>
  </rcc>
  <rcc rId="14632" sId="9">
    <oc r="AA10">
      <f>AA15+AA19+AA29</f>
    </oc>
    <nc r="AA10"/>
  </rcc>
  <rcc rId="14633" sId="9">
    <oc r="AB10">
      <f>AB15+AB19+AB29</f>
    </oc>
    <nc r="AB10"/>
  </rcc>
  <rcc rId="14634" sId="9">
    <oc r="AC10">
      <f>AC15+AC19+AC29</f>
    </oc>
    <nc r="AC10"/>
  </rcc>
  <rcc rId="14635" sId="9">
    <oc r="AD10">
      <f>AD15+AD19+AD29</f>
    </oc>
    <nc r="AD10"/>
  </rcc>
  <rcc rId="14636" sId="9">
    <oc r="AE10">
      <f>AE15+AE19+AE29</f>
    </oc>
    <nc r="AE10"/>
  </rcc>
  <rcc rId="14637" sId="9">
    <oc r="AF10">
      <f>AF15+AF19+AF29</f>
    </oc>
    <nc r="AF10"/>
  </rcc>
  <rcc rId="14638" sId="9">
    <oc r="AG10">
      <f>AG15+AG19+AG29</f>
    </oc>
    <nc r="AG10"/>
  </rcc>
  <rcc rId="14639" sId="9">
    <oc r="C11" t="inlineStr">
      <is>
        <t>бюджет города Когалыма</t>
      </is>
    </oc>
    <nc r="C11"/>
  </rcc>
  <rcc rId="14640" sId="9">
    <oc r="D11">
      <f>J11+L11+N11+P11+R11+T11+V11+X11+Z11+AB11+AD11+AF11</f>
    </oc>
    <nc r="D11"/>
  </rcc>
  <rcc rId="14641" sId="9">
    <oc r="E11">
      <f>J11</f>
    </oc>
    <nc r="E11"/>
  </rcc>
  <rcc rId="14642" sId="9">
    <oc r="F11">
      <f>G11</f>
    </oc>
    <nc r="F11"/>
  </rcc>
  <rcc rId="14643" sId="9">
    <oc r="G11">
      <f>K11+M11+O11+Q11+S11+U11+W11+Y11+AA11+AC11+AE11+AG11</f>
    </oc>
    <nc r="G11"/>
  </rcc>
  <rcc rId="14644" sId="9">
    <oc r="H11">
      <f>IFERROR(G11/D11*100,0)</f>
    </oc>
    <nc r="H11"/>
  </rcc>
  <rcc rId="14645" sId="9">
    <oc r="I11">
      <f>IFERROR(G11/E11*100,0)</f>
    </oc>
    <nc r="I11"/>
  </rcc>
  <rcc rId="14646" sId="9">
    <oc r="J11">
      <f>J16+J20+J22+J25+J30</f>
    </oc>
    <nc r="J11"/>
  </rcc>
  <rcc rId="14647" sId="9">
    <oc r="K11">
      <f>K16+K20+K22+K25+K30</f>
    </oc>
    <nc r="K11"/>
  </rcc>
  <rcc rId="14648" sId="9">
    <oc r="L11">
      <f>L16+L20+L22+L25+L30</f>
    </oc>
    <nc r="L11"/>
  </rcc>
  <rcc rId="14649" sId="9">
    <oc r="M11">
      <f>M16+M20+M22+M25+M30</f>
    </oc>
    <nc r="M11"/>
  </rcc>
  <rcc rId="14650" sId="9">
    <oc r="N11">
      <f>N16+N20+N22+N25+N30</f>
    </oc>
    <nc r="N11"/>
  </rcc>
  <rcc rId="14651" sId="9">
    <oc r="O11">
      <f>O16+O20+O22+O25+O30</f>
    </oc>
    <nc r="O11"/>
  </rcc>
  <rcc rId="14652" sId="9">
    <oc r="P11">
      <f>P16+P20+P22+P25+P30</f>
    </oc>
    <nc r="P11"/>
  </rcc>
  <rcc rId="14653" sId="9">
    <oc r="Q11">
      <f>Q16+Q20+Q22+Q25+Q30</f>
    </oc>
    <nc r="Q11"/>
  </rcc>
  <rcc rId="14654" sId="9">
    <oc r="R11">
      <f>R16+R20+R22+R25+R30</f>
    </oc>
    <nc r="R11"/>
  </rcc>
  <rcc rId="14655" sId="9">
    <oc r="S11">
      <f>S16+S20+S22+S25+S30</f>
    </oc>
    <nc r="S11"/>
  </rcc>
  <rcc rId="14656" sId="9">
    <oc r="T11">
      <f>T16+T20+T22+T25+T30</f>
    </oc>
    <nc r="T11"/>
  </rcc>
  <rcc rId="14657" sId="9">
    <oc r="U11">
      <f>U16+U20+U22+U25+U30</f>
    </oc>
    <nc r="U11"/>
  </rcc>
  <rcc rId="14658" sId="9">
    <oc r="V11">
      <f>V16+V20+V22+V25+V30</f>
    </oc>
    <nc r="V11"/>
  </rcc>
  <rcc rId="14659" sId="9">
    <oc r="W11">
      <f>W16+W20+W22+W25+W30</f>
    </oc>
    <nc r="W11"/>
  </rcc>
  <rcc rId="14660" sId="9">
    <oc r="X11">
      <f>X16+X20+X22+X25+X30</f>
    </oc>
    <nc r="X11"/>
  </rcc>
  <rcc rId="14661" sId="9">
    <oc r="Y11">
      <f>Y16+Y20+Y22+Y25+Y30</f>
    </oc>
    <nc r="Y11"/>
  </rcc>
  <rcc rId="14662" sId="9">
    <oc r="Z11">
      <f>Z16+Z20+Z22+Z25+Z30</f>
    </oc>
    <nc r="Z11"/>
  </rcc>
  <rcc rId="14663" sId="9">
    <oc r="AA11">
      <f>AA16+AA20+AA22+AA25+AA30</f>
    </oc>
    <nc r="AA11"/>
  </rcc>
  <rcc rId="14664" sId="9">
    <oc r="AB11">
      <f>AB16+AB20+AB22+AB25+AB30</f>
    </oc>
    <nc r="AB11"/>
  </rcc>
  <rcc rId="14665" sId="9">
    <oc r="AC11">
      <f>AC16+AC20+AC22+AC25+AC30</f>
    </oc>
    <nc r="AC11"/>
  </rcc>
  <rcc rId="14666" sId="9">
    <oc r="AD11">
      <f>AD16+AD20+AD22+AD25+AD30</f>
    </oc>
    <nc r="AD11"/>
  </rcc>
  <rcc rId="14667" sId="9">
    <oc r="AE11">
      <f>AE16+AE20+AE22+AE25+AE30</f>
    </oc>
    <nc r="AE11"/>
  </rcc>
  <rcc rId="14668" sId="9">
    <oc r="AF11">
      <f>AF16+AF20+AF22+AF25+AF30</f>
    </oc>
    <nc r="AF11"/>
  </rcc>
  <rcc rId="14669" sId="9">
    <oc r="AG11">
      <f>AG16+AG20+AG22+AG25+AG30</f>
    </oc>
    <nc r="AG11"/>
  </rcc>
  <rcc rId="14670" sId="9">
    <oc r="B12" t="inlineStr">
      <is>
        <t>Направление (подпрограмма) «Создание условий для обеспечения качественными коммунальными услугами»</t>
      </is>
    </oc>
    <nc r="B12"/>
  </rcc>
  <rcc rId="14671" sId="9">
    <oc r="A13" t="inlineStr">
      <is>
        <t>РП 1.1</t>
      </is>
    </oc>
    <nc r="A13"/>
  </rcc>
  <rcc rId="14672" sId="9">
    <oc r="B13" t="inlineStr">
      <is>
        <t>Региональный проект «Создание (реконструкция) коммунальных объектов» / Строительство, реконструкция объектов инженерной и коммунальной инфраструктуры</t>
      </is>
    </oc>
    <nc r="B13"/>
  </rcc>
  <rcc rId="14673" sId="9">
    <oc r="C13" t="inlineStr">
      <is>
        <t>Всего</t>
      </is>
    </oc>
    <nc r="C13"/>
  </rcc>
  <rcc rId="14674" sId="9">
    <oc r="D13">
      <f>D15+D16+D14</f>
    </oc>
    <nc r="D13"/>
  </rcc>
  <rcc rId="14675" sId="9">
    <oc r="E13">
      <f>E15+E16+E14</f>
    </oc>
    <nc r="E13"/>
  </rcc>
  <rcc rId="14676" sId="9">
    <oc r="F13">
      <f>F15+F16+F14</f>
    </oc>
    <nc r="F13"/>
  </rcc>
  <rcc rId="14677" sId="9">
    <oc r="G13">
      <f>G15+G16+G14</f>
    </oc>
    <nc r="G13"/>
  </rcc>
  <rcc rId="14678" sId="9">
    <oc r="H13">
      <f>IFERROR(G13/D13*100,0)</f>
    </oc>
    <nc r="H13"/>
  </rcc>
  <rcc rId="14679" sId="9">
    <oc r="I13">
      <f>IFERROR(G13/E13*100,0)</f>
    </oc>
    <nc r="I13"/>
  </rcc>
  <rcc rId="14680" sId="9">
    <oc r="J13">
      <f>J15+J16+J14</f>
    </oc>
    <nc r="J13"/>
  </rcc>
  <rcc rId="14681" sId="9">
    <oc r="K13">
      <f>K15+K16+K14</f>
    </oc>
    <nc r="K13"/>
  </rcc>
  <rcc rId="14682" sId="9">
    <oc r="L13">
      <f>L15+L16+L14</f>
    </oc>
    <nc r="L13"/>
  </rcc>
  <rcc rId="14683" sId="9">
    <oc r="M13">
      <f>M15+M16+M14</f>
    </oc>
    <nc r="M13"/>
  </rcc>
  <rcc rId="14684" sId="9">
    <oc r="N13">
      <f>N15+N16+N14</f>
    </oc>
    <nc r="N13"/>
  </rcc>
  <rcc rId="14685" sId="9">
    <oc r="O13">
      <f>O15+O16+O14</f>
    </oc>
    <nc r="O13"/>
  </rcc>
  <rcc rId="14686" sId="9" numFmtId="4">
    <oc r="P13">
      <v>0</v>
    </oc>
    <nc r="P13"/>
  </rcc>
  <rcc rId="14687" sId="9">
    <oc r="Q13">
      <f>Q15+Q16+Q14</f>
    </oc>
    <nc r="Q13"/>
  </rcc>
  <rcc rId="14688" sId="9">
    <oc r="R13">
      <f>R15+R16+R14</f>
    </oc>
    <nc r="R13"/>
  </rcc>
  <rcc rId="14689" sId="9">
    <oc r="S13">
      <f>S15+S16+S14</f>
    </oc>
    <nc r="S13"/>
  </rcc>
  <rcc rId="14690" sId="9">
    <oc r="T13">
      <f>T15+T16+T14</f>
    </oc>
    <nc r="T13"/>
  </rcc>
  <rcc rId="14691" sId="9">
    <oc r="U13">
      <f>U15+U16+U14</f>
    </oc>
    <nc r="U13"/>
  </rcc>
  <rcc rId="14692" sId="9">
    <oc r="V13">
      <f>V15+V16+V14</f>
    </oc>
    <nc r="V13"/>
  </rcc>
  <rcc rId="14693" sId="9">
    <oc r="W13">
      <f>W15+W16+W14</f>
    </oc>
    <nc r="W13"/>
  </rcc>
  <rcc rId="14694" sId="9">
    <oc r="X13">
      <f>X15+X16+X14</f>
    </oc>
    <nc r="X13"/>
  </rcc>
  <rcc rId="14695" sId="9">
    <oc r="Y13">
      <f>Y15+Y16+Y14</f>
    </oc>
    <nc r="Y13"/>
  </rcc>
  <rcc rId="14696" sId="9">
    <oc r="Z13">
      <f>Z15+Z16+Z14</f>
    </oc>
    <nc r="Z13"/>
  </rcc>
  <rcc rId="14697" sId="9">
    <oc r="AA13">
      <f>AA15+AA16+AA14</f>
    </oc>
    <nc r="AA13"/>
  </rcc>
  <rcc rId="14698" sId="9">
    <oc r="AB13">
      <f>AB15+AB16+AB14</f>
    </oc>
    <nc r="AB13"/>
  </rcc>
  <rcc rId="14699" sId="9">
    <oc r="AC13">
      <f>AC15+AC16+AC14</f>
    </oc>
    <nc r="AC13"/>
  </rcc>
  <rcc rId="14700" sId="9">
    <oc r="AD13">
      <f>AD15+AD16+AD14</f>
    </oc>
    <nc r="AD13"/>
  </rcc>
  <rcc rId="14701" sId="9">
    <oc r="AE13">
      <f>AE15+AE16+AE14</f>
    </oc>
    <nc r="AE13"/>
  </rcc>
  <rcc rId="14702" sId="9">
    <oc r="AF13">
      <f>AF15+AF16+AF14</f>
    </oc>
    <nc r="AF13"/>
  </rcc>
  <rcc rId="14703" sId="9">
    <oc r="AG13">
      <f>AG15+AG16+AG14</f>
    </oc>
    <nc r="AG13"/>
  </rcc>
  <rcc rId="14704" sId="9">
    <oc r="C14" t="inlineStr">
      <is>
        <t>федеральный бюджет</t>
      </is>
    </oc>
    <nc r="C14"/>
  </rcc>
  <rcc rId="14705" sId="9">
    <oc r="D14">
      <f>SUM(J14,L14,N14,P14,R14,T14,V14,X14,Z14,AB14,AD14,AF14)</f>
    </oc>
    <nc r="D14"/>
  </rcc>
  <rcc rId="14706" sId="9">
    <oc r="E14">
      <f>J14</f>
    </oc>
    <nc r="E14"/>
  </rcc>
  <rcc rId="14707" sId="9">
    <oc r="F14">
      <f>G14</f>
    </oc>
    <nc r="F14"/>
  </rcc>
  <rcc rId="14708" sId="9">
    <oc r="G14">
      <f>SUM(K14,M14,O14,Q14,S14,U14,W14,Y14,AA14,AC14,AE14,AG14)</f>
    </oc>
    <nc r="G14"/>
  </rcc>
  <rcc rId="14709" sId="9">
    <oc r="H14">
      <f>IFERROR(G14/D14*100,0)</f>
    </oc>
    <nc r="H14"/>
  </rcc>
  <rcc rId="14710" sId="9">
    <oc r="I14">
      <f>IFERROR(G14/E14*100,0)</f>
    </oc>
    <nc r="I14"/>
  </rcc>
  <rcc rId="14711" sId="9" numFmtId="4">
    <oc r="J14">
      <v>0</v>
    </oc>
    <nc r="J14"/>
  </rcc>
  <rcc rId="14712" sId="9" numFmtId="4">
    <oc r="K14">
      <v>0</v>
    </oc>
    <nc r="K14"/>
  </rcc>
  <rcc rId="14713" sId="9" numFmtId="4">
    <oc r="L14">
      <v>0</v>
    </oc>
    <nc r="L14"/>
  </rcc>
  <rcc rId="14714" sId="9" numFmtId="4">
    <oc r="M14">
      <v>0</v>
    </oc>
    <nc r="M14"/>
  </rcc>
  <rcc rId="14715" sId="9" numFmtId="4">
    <oc r="N14">
      <v>0</v>
    </oc>
    <nc r="N14"/>
  </rcc>
  <rcc rId="14716" sId="9" numFmtId="4">
    <oc r="O14">
      <v>0</v>
    </oc>
    <nc r="O14"/>
  </rcc>
  <rcc rId="14717" sId="9" numFmtId="4">
    <oc r="P14">
      <v>0</v>
    </oc>
    <nc r="P14"/>
  </rcc>
  <rcc rId="14718" sId="9" numFmtId="4">
    <oc r="Q14">
      <v>0</v>
    </oc>
    <nc r="Q14"/>
  </rcc>
  <rcc rId="14719" sId="9" numFmtId="4">
    <oc r="R14">
      <v>0</v>
    </oc>
    <nc r="R14"/>
  </rcc>
  <rcc rId="14720" sId="9" numFmtId="4">
    <oc r="S14">
      <v>0</v>
    </oc>
    <nc r="S14"/>
  </rcc>
  <rcc rId="14721" sId="9" numFmtId="4">
    <oc r="T14">
      <v>0</v>
    </oc>
    <nc r="T14"/>
  </rcc>
  <rcc rId="14722" sId="9" numFmtId="4">
    <oc r="U14">
      <v>0</v>
    </oc>
    <nc r="U14"/>
  </rcc>
  <rcc rId="14723" sId="9" numFmtId="4">
    <oc r="V14">
      <v>0</v>
    </oc>
    <nc r="V14"/>
  </rcc>
  <rcc rId="14724" sId="9" numFmtId="4">
    <oc r="W14">
      <v>0</v>
    </oc>
    <nc r="W14"/>
  </rcc>
  <rcc rId="14725" sId="9" numFmtId="4">
    <oc r="X14">
      <v>0</v>
    </oc>
    <nc r="X14"/>
  </rcc>
  <rcc rId="14726" sId="9" numFmtId="4">
    <oc r="Y14">
      <v>0</v>
    </oc>
    <nc r="Y14"/>
  </rcc>
  <rcc rId="14727" sId="9" numFmtId="4">
    <oc r="Z14">
      <v>0</v>
    </oc>
    <nc r="Z14"/>
  </rcc>
  <rcc rId="14728" sId="9" numFmtId="4">
    <oc r="AA14">
      <v>0</v>
    </oc>
    <nc r="AA14"/>
  </rcc>
  <rcc rId="14729" sId="9" numFmtId="4">
    <oc r="AB14">
      <v>0</v>
    </oc>
    <nc r="AB14"/>
  </rcc>
  <rcc rId="14730" sId="9" numFmtId="4">
    <oc r="AC14">
      <v>0</v>
    </oc>
    <nc r="AC14"/>
  </rcc>
  <rcc rId="14731" sId="9" numFmtId="4">
    <oc r="AD14">
      <v>0</v>
    </oc>
    <nc r="AD14"/>
  </rcc>
  <rcc rId="14732" sId="9" numFmtId="4">
    <oc r="AE14">
      <v>0</v>
    </oc>
    <nc r="AE14"/>
  </rcc>
  <rcc rId="14733" sId="9" numFmtId="4">
    <oc r="AF14">
      <v>0</v>
    </oc>
    <nc r="AF14"/>
  </rcc>
  <rcc rId="14734" sId="9" numFmtId="4">
    <oc r="AG14">
      <v>0</v>
    </oc>
    <nc r="AG14"/>
  </rcc>
  <rcc rId="14735" sId="9">
    <oc r="C15" t="inlineStr">
      <is>
        <t>бюджет автономного округа</t>
      </is>
    </oc>
    <nc r="C15"/>
  </rcc>
  <rcc rId="14736" sId="9">
    <oc r="D15">
      <f>SUM(J15,L15,N15,P15,R15,T15,V15,X15,Z15,AB15,AD15,AF15)</f>
    </oc>
    <nc r="D15"/>
  </rcc>
  <rcc rId="14737" sId="9">
    <oc r="E15">
      <f>J15++L15+N15+P15</f>
    </oc>
    <nc r="E15"/>
  </rcc>
  <rcc rId="14738" sId="9">
    <oc r="F15">
      <f>G15</f>
    </oc>
    <nc r="F15"/>
  </rcc>
  <rcc rId="14739" sId="9">
    <oc r="G15">
      <f>SUM(K15,M15,O15,Q15,S15,U15,W15,Y15,AA15,AC15,AE15,AG15)</f>
    </oc>
    <nc r="G15"/>
  </rcc>
  <rcc rId="14740" sId="9">
    <oc r="H15">
      <f>IFERROR(G15/D15*100,0)</f>
    </oc>
    <nc r="H15"/>
  </rcc>
  <rcc rId="14741" sId="9">
    <oc r="I15">
      <f>IFERROR(G15/E15*100,0)</f>
    </oc>
    <nc r="I15"/>
  </rcc>
  <rcc rId="14742" sId="9" numFmtId="4">
    <oc r="J15">
      <v>0</v>
    </oc>
    <nc r="J15"/>
  </rcc>
  <rcc rId="14743" sId="9" numFmtId="4">
    <oc r="K15">
      <v>0</v>
    </oc>
    <nc r="K15"/>
  </rcc>
  <rcc rId="14744" sId="9" numFmtId="4">
    <oc r="L15">
      <v>0</v>
    </oc>
    <nc r="L15"/>
  </rcc>
  <rcc rId="14745" sId="9" numFmtId="4">
    <oc r="M15">
      <v>0</v>
    </oc>
    <nc r="M15"/>
  </rcc>
  <rcc rId="14746" sId="9" numFmtId="4">
    <oc r="N15">
      <v>0</v>
    </oc>
    <nc r="N15"/>
  </rcc>
  <rcc rId="14747" sId="9" numFmtId="4">
    <oc r="O15">
      <v>0</v>
    </oc>
    <nc r="O15"/>
  </rcc>
  <rcc rId="14748" sId="9" numFmtId="4">
    <oc r="P15">
      <v>0</v>
    </oc>
    <nc r="P15"/>
  </rcc>
  <rcc rId="14749" sId="9" numFmtId="4">
    <oc r="Q15">
      <v>0</v>
    </oc>
    <nc r="Q15"/>
  </rcc>
  <rcc rId="14750" sId="9" numFmtId="4">
    <oc r="R15">
      <v>0</v>
    </oc>
    <nc r="R15"/>
  </rcc>
  <rcc rId="14751" sId="9" numFmtId="4">
    <oc r="S15">
      <v>0</v>
    </oc>
    <nc r="S15"/>
  </rcc>
  <rcc rId="14752" sId="9" numFmtId="4">
    <oc r="T15">
      <v>0</v>
    </oc>
    <nc r="T15"/>
  </rcc>
  <rcc rId="14753" sId="9" numFmtId="4">
    <oc r="U15">
      <v>0</v>
    </oc>
    <nc r="U15"/>
  </rcc>
  <rcc rId="14754" sId="9" numFmtId="4">
    <oc r="V15">
      <v>67577.8</v>
    </oc>
    <nc r="V15"/>
  </rcc>
  <rcc rId="14755" sId="9" numFmtId="4">
    <oc r="W15">
      <v>0</v>
    </oc>
    <nc r="W15"/>
  </rcc>
  <rcc rId="14756" sId="9" numFmtId="4">
    <oc r="X15">
      <v>45051.87</v>
    </oc>
    <nc r="X15"/>
  </rcc>
  <rcc rId="14757" sId="9" numFmtId="4">
    <oc r="Y15">
      <v>0</v>
    </oc>
    <nc r="Y15"/>
  </rcc>
  <rcc rId="14758" sId="9" numFmtId="4">
    <oc r="Z15">
      <v>45051.87</v>
    </oc>
    <nc r="Z15"/>
  </rcc>
  <rcc rId="14759" sId="9" numFmtId="4">
    <oc r="AA15">
      <v>0</v>
    </oc>
    <nc r="AA15"/>
  </rcc>
  <rcc rId="14760" sId="9" numFmtId="4">
    <oc r="AB15">
      <v>164049.34</v>
    </oc>
    <nc r="AB15"/>
  </rcc>
  <rcc rId="14761" sId="9" numFmtId="4">
    <oc r="AC15">
      <v>0</v>
    </oc>
    <nc r="AC15"/>
  </rcc>
  <rcc rId="14762" sId="9" numFmtId="4">
    <oc r="AD15">
      <v>135155.60999999999</v>
    </oc>
    <nc r="AD15"/>
  </rcc>
  <rcc rId="14763" sId="9" numFmtId="4">
    <oc r="AE15">
      <v>0</v>
    </oc>
    <nc r="AE15"/>
  </rcc>
  <rcc rId="14764" sId="9" numFmtId="4">
    <oc r="AF15">
      <v>67577.710000000006</v>
    </oc>
    <nc r="AF15"/>
  </rcc>
  <rcc rId="14765" sId="9" numFmtId="4">
    <oc r="AG15">
      <v>0</v>
    </oc>
    <nc r="AG15"/>
  </rcc>
  <rcc rId="14766" sId="9">
    <oc r="AI15">
      <f>E16-G16</f>
    </oc>
    <nc r="AI15"/>
  </rcc>
  <rcc rId="14767" sId="9">
    <oc r="C16" t="inlineStr">
      <is>
        <t>бюджет города Когалыма</t>
      </is>
    </oc>
    <nc r="C16"/>
  </rcc>
  <rcc rId="14768" sId="9">
    <oc r="D16">
      <f>SUM(J16,L16,N16,P16,R16,T16,V16,X16,Z16,AB16,AD16,AF16)</f>
    </oc>
    <nc r="D16"/>
  </rcc>
  <rcc rId="14769" sId="9">
    <oc r="E16">
      <f>J16++L16+N16+P16</f>
    </oc>
    <nc r="E16"/>
  </rcc>
  <rcc rId="14770" sId="9" numFmtId="4">
    <oc r="F16">
      <v>2235.88</v>
    </oc>
    <nc r="F16"/>
  </rcc>
  <rcc rId="14771" sId="9">
    <oc r="G16">
      <f>SUM(K16,M16,O16,Q16,S16,U16,W16,Y16,AA16,AC16,AE16,AG16)</f>
    </oc>
    <nc r="G16"/>
  </rcc>
  <rcc rId="14772" sId="9">
    <oc r="H16">
      <f>IFERROR(G16/D16*100,0)</f>
    </oc>
    <nc r="H16"/>
  </rcc>
  <rcc rId="14773" sId="9">
    <oc r="I16">
      <f>IFERROR(G16/E16*100,0)</f>
    </oc>
    <nc r="I16"/>
  </rcc>
  <rcc rId="14774" sId="9" numFmtId="4">
    <oc r="J16">
      <v>0</v>
    </oc>
    <nc r="J16"/>
  </rcc>
  <rcc rId="14775" sId="9" numFmtId="4">
    <oc r="K16">
      <v>0</v>
    </oc>
    <nc r="K16"/>
  </rcc>
  <rcc rId="14776" sId="9" numFmtId="4">
    <oc r="L16">
      <v>0</v>
    </oc>
    <nc r="L16"/>
  </rcc>
  <rcc rId="14777" sId="9" numFmtId="4">
    <oc r="M16">
      <v>0</v>
    </oc>
    <nc r="M16"/>
  </rcc>
  <rcc rId="14778" sId="9" numFmtId="4">
    <oc r="N16">
      <v>2235.88</v>
    </oc>
    <nc r="N16"/>
  </rcc>
  <rcc rId="14779" sId="9" numFmtId="4">
    <oc r="O16">
      <v>2235.88</v>
    </oc>
    <nc r="O16"/>
  </rcc>
  <rcc rId="14780" sId="9" numFmtId="4">
    <oc r="P16">
      <v>0</v>
    </oc>
    <nc r="P16"/>
  </rcc>
  <rcc rId="14781" sId="9" numFmtId="4">
    <oc r="Q16">
      <v>0</v>
    </oc>
    <nc r="Q16"/>
  </rcc>
  <rcc rId="14782" sId="9" numFmtId="4">
    <oc r="R16">
      <v>0</v>
    </oc>
    <nc r="R16"/>
  </rcc>
  <rcc rId="14783" sId="9" numFmtId="4">
    <oc r="S16">
      <v>0</v>
    </oc>
    <nc r="S16"/>
  </rcc>
  <rcc rId="14784" sId="9" numFmtId="4">
    <oc r="T16">
      <v>0</v>
    </oc>
    <nc r="T16"/>
  </rcc>
  <rcc rId="14785" sId="9" numFmtId="4">
    <oc r="U16">
      <v>0</v>
    </oc>
    <nc r="U16"/>
  </rcc>
  <rcc rId="14786" sId="9" numFmtId="4">
    <oc r="V16">
      <v>3556.73</v>
    </oc>
    <nc r="V16"/>
  </rcc>
  <rcc rId="14787" sId="9" numFmtId="4">
    <oc r="W16">
      <v>0</v>
    </oc>
    <nc r="W16"/>
  </rcc>
  <rcc rId="14788" sId="9" numFmtId="4">
    <oc r="X16">
      <v>2371.15</v>
    </oc>
    <nc r="X16"/>
  </rcc>
  <rcc rId="14789" sId="9" numFmtId="4">
    <oc r="Y16">
      <v>0</v>
    </oc>
    <nc r="Y16"/>
  </rcc>
  <rcc rId="14790" sId="9" numFmtId="4">
    <oc r="Z16">
      <v>2371.15</v>
    </oc>
    <nc r="Z16"/>
  </rcc>
  <rcc rId="14791" sId="9" numFmtId="4">
    <oc r="AA16">
      <v>0</v>
    </oc>
    <nc r="AA16"/>
  </rcc>
  <rcc rId="14792" sId="9" numFmtId="4">
    <oc r="AB16">
      <v>8634.2000000000007</v>
    </oc>
    <nc r="AB16"/>
  </rcc>
  <rcc rId="14793" sId="9" numFmtId="4">
    <oc r="AC16">
      <v>0</v>
    </oc>
    <nc r="AC16"/>
  </rcc>
  <rcc rId="14794" sId="9" numFmtId="4">
    <oc r="AD16">
      <v>7113.45</v>
    </oc>
    <nc r="AD16"/>
  </rcc>
  <rcc rId="14795" sId="9" numFmtId="4">
    <oc r="AE16">
      <v>0</v>
    </oc>
    <nc r="AE16"/>
  </rcc>
  <rcc rId="14796" sId="9" numFmtId="4">
    <oc r="AF16">
      <v>4371.46</v>
    </oc>
    <nc r="AF16"/>
  </rcc>
  <rcc rId="14797" sId="9" numFmtId="4">
    <oc r="AG16">
      <v>0</v>
    </oc>
    <nc r="AG16"/>
  </rcc>
  <rcc rId="14798" sId="9">
    <oc r="AI16">
      <f>E17-G17</f>
    </oc>
    <nc r="AI16"/>
  </rcc>
  <rcc rId="14799" sId="9">
    <oc r="A17" t="inlineStr">
      <is>
        <t>РП 1.2</t>
      </is>
    </oc>
    <nc r="A17"/>
  </rcc>
  <rcc rId="14800" sId="9">
    <oc r="B17" t="inlineStr">
      <is>
        <t>Региональный проект «Модернизация коммунальной инфраструктуры»</t>
      </is>
    </oc>
    <nc r="B17"/>
  </rcc>
  <rcc rId="14801" sId="9">
    <oc r="C17" t="inlineStr">
      <is>
        <t>Всего</t>
      </is>
    </oc>
    <nc r="C17"/>
  </rcc>
  <rcc rId="14802" sId="9">
    <oc r="D17">
      <f>D19+D20+D18</f>
    </oc>
    <nc r="D17"/>
  </rcc>
  <rcc rId="14803" sId="9">
    <oc r="E17">
      <f>E19+E20+E18</f>
    </oc>
    <nc r="E17"/>
  </rcc>
  <rcc rId="14804" sId="9">
    <oc r="F17">
      <f>F19+F20+F18</f>
    </oc>
    <nc r="F17"/>
  </rcc>
  <rcc rId="14805" sId="9">
    <oc r="G17">
      <f>G19+G20+G18</f>
    </oc>
    <nc r="G17"/>
  </rcc>
  <rcc rId="14806" sId="9">
    <oc r="H17">
      <f>IFERROR(G17/D17*100,0)</f>
    </oc>
    <nc r="H17"/>
  </rcc>
  <rcc rId="14807" sId="9">
    <oc r="I17">
      <f>IFERROR(G17/E17*100,0)</f>
    </oc>
    <nc r="I17"/>
  </rcc>
  <rcc rId="14808" sId="9">
    <oc r="J17">
      <f>J19+J20+J18</f>
    </oc>
    <nc r="J17"/>
  </rcc>
  <rcc rId="14809" sId="9">
    <oc r="K17">
      <f>K19+K20+K18</f>
    </oc>
    <nc r="K17"/>
  </rcc>
  <rcc rId="14810" sId="9">
    <oc r="L17">
      <f>L19+L20+L18</f>
    </oc>
    <nc r="L17"/>
  </rcc>
  <rcc rId="14811" sId="9">
    <oc r="M17">
      <f>M19+M20+M18</f>
    </oc>
    <nc r="M17"/>
  </rcc>
  <rcc rId="14812" sId="9">
    <oc r="N17">
      <f>N19+N20+N18</f>
    </oc>
    <nc r="N17"/>
  </rcc>
  <rcc rId="14813" sId="9">
    <oc r="O17">
      <f>O19+O20+O18</f>
    </oc>
    <nc r="O17"/>
  </rcc>
  <rcc rId="14814" sId="9">
    <oc r="P17">
      <f>P19+P20+P18</f>
    </oc>
    <nc r="P17"/>
  </rcc>
  <rcc rId="14815" sId="9">
    <oc r="Q17">
      <f>Q19+Q20+Q18</f>
    </oc>
    <nc r="Q17"/>
  </rcc>
  <rcc rId="14816" sId="9">
    <oc r="R17">
      <f>R19+R20+R18</f>
    </oc>
    <nc r="R17"/>
  </rcc>
  <rcc rId="14817" sId="9">
    <oc r="S17">
      <f>S19+S20+S18</f>
    </oc>
    <nc r="S17"/>
  </rcc>
  <rcc rId="14818" sId="9">
    <oc r="T17">
      <f>T19+T20+T18</f>
    </oc>
    <nc r="T17"/>
  </rcc>
  <rcc rId="14819" sId="9">
    <oc r="U17">
      <f>U19+U20+U18</f>
    </oc>
    <nc r="U17"/>
  </rcc>
  <rcc rId="14820" sId="9">
    <oc r="V17">
      <f>V19+V20+V18</f>
    </oc>
    <nc r="V17"/>
  </rcc>
  <rcc rId="14821" sId="9">
    <oc r="W17">
      <f>W19+W20+W18</f>
    </oc>
    <nc r="W17"/>
  </rcc>
  <rcc rId="14822" sId="9">
    <oc r="X17">
      <f>X19+X20+X18</f>
    </oc>
    <nc r="X17"/>
  </rcc>
  <rcc rId="14823" sId="9">
    <oc r="Y17">
      <f>Y19+Y20+Y18</f>
    </oc>
    <nc r="Y17"/>
  </rcc>
  <rcc rId="14824" sId="9">
    <oc r="Z17">
      <f>Z19+Z20+Z18</f>
    </oc>
    <nc r="Z17"/>
  </rcc>
  <rcc rId="14825" sId="9">
    <oc r="AA17">
      <f>AA19+AA20+AA18</f>
    </oc>
    <nc r="AA17"/>
  </rcc>
  <rcc rId="14826" sId="9">
    <oc r="AB17">
      <f>AB19+AB20+AB18</f>
    </oc>
    <nc r="AB17"/>
  </rcc>
  <rcc rId="14827" sId="9">
    <oc r="AC17">
      <f>AC19+AC20+AC18</f>
    </oc>
    <nc r="AC17"/>
  </rcc>
  <rcc rId="14828" sId="9">
    <oc r="AD17">
      <f>AD19+AD20+AD18</f>
    </oc>
    <nc r="AD17"/>
  </rcc>
  <rcc rId="14829" sId="9">
    <oc r="AE17">
      <f>AE19+AE20+AE18</f>
    </oc>
    <nc r="AE17"/>
  </rcc>
  <rcc rId="14830" sId="9">
    <oc r="AF17">
      <f>AF19+AF20+AF18</f>
    </oc>
    <nc r="AF17"/>
  </rcc>
  <rcc rId="14831" sId="9">
    <oc r="AG17">
      <f>AG19+AG20+AG18</f>
    </oc>
    <nc r="AG17"/>
  </rcc>
  <rcc rId="14832" sId="9">
    <oc r="AI17">
      <f>E18-G18</f>
    </oc>
    <nc r="AI17"/>
  </rcc>
  <rcc rId="14833" sId="9">
    <oc r="C18" t="inlineStr">
      <is>
        <t>федеральный бюджет</t>
      </is>
    </oc>
    <nc r="C18"/>
  </rcc>
  <rcc rId="14834" sId="9">
    <oc r="D18">
      <f>SUM(J18,L18,N18,P18,R18,T18,V18,X18,Z18,AB18,AD18,AF18)</f>
    </oc>
    <nc r="D18"/>
  </rcc>
  <rcc rId="14835" sId="9">
    <oc r="E18">
      <f>J18</f>
    </oc>
    <nc r="E18"/>
  </rcc>
  <rcc rId="14836" sId="9">
    <oc r="F18">
      <f>G18</f>
    </oc>
    <nc r="F18"/>
  </rcc>
  <rcc rId="14837" sId="9">
    <oc r="G18">
      <f>SUM(K18,M18,O18,Q18,S18,U18,W18,Y18,AA18,AC18,AE18,AG18)</f>
    </oc>
    <nc r="G18"/>
  </rcc>
  <rcc rId="14838" sId="9">
    <oc r="H18">
      <f>IFERROR(G18/D18*100,0)</f>
    </oc>
    <nc r="H18"/>
  </rcc>
  <rcc rId="14839" sId="9">
    <oc r="I18">
      <f>IFERROR(G18/E18*100,0)</f>
    </oc>
    <nc r="I18"/>
  </rcc>
  <rcc rId="14840" sId="9" numFmtId="4">
    <oc r="J18">
      <v>7660.6</v>
    </oc>
    <nc r="J18"/>
  </rcc>
  <rcc rId="14841" sId="9" numFmtId="4">
    <oc r="K18">
      <v>0</v>
    </oc>
    <nc r="K18"/>
  </rcc>
  <rcc rId="14842" sId="9" numFmtId="4">
    <oc r="L18">
      <v>0</v>
    </oc>
    <nc r="L18"/>
  </rcc>
  <rcc rId="14843" sId="9" numFmtId="4">
    <oc r="M18">
      <v>0</v>
    </oc>
    <nc r="M18"/>
  </rcc>
  <rcc rId="14844" sId="9" numFmtId="4">
    <oc r="N18">
      <v>0</v>
    </oc>
    <nc r="N18"/>
  </rcc>
  <rcc rId="14845" sId="9" numFmtId="4">
    <oc r="O18">
      <v>0</v>
    </oc>
    <nc r="O18"/>
  </rcc>
  <rcc rId="14846" sId="9" numFmtId="4">
    <oc r="P18">
      <v>0</v>
    </oc>
    <nc r="P18"/>
  </rcc>
  <rcc rId="14847" sId="9" numFmtId="4">
    <oc r="Q18">
      <v>0</v>
    </oc>
    <nc r="Q18"/>
  </rcc>
  <rcc rId="14848" sId="9" numFmtId="4">
    <oc r="R18">
      <v>0</v>
    </oc>
    <nc r="R18"/>
  </rcc>
  <rcc rId="14849" sId="9" numFmtId="4">
    <oc r="S18">
      <v>0</v>
    </oc>
    <nc r="S18"/>
  </rcc>
  <rcc rId="14850" sId="9" numFmtId="4">
    <oc r="T18">
      <v>0</v>
    </oc>
    <nc r="T18"/>
  </rcc>
  <rcc rId="14851" sId="9" numFmtId="4">
    <oc r="U18">
      <v>0</v>
    </oc>
    <nc r="U18"/>
  </rcc>
  <rcc rId="14852" sId="9" numFmtId="4">
    <oc r="V18">
      <v>0</v>
    </oc>
    <nc r="V18"/>
  </rcc>
  <rcc rId="14853" sId="9" numFmtId="4">
    <oc r="W18">
      <v>0</v>
    </oc>
    <nc r="W18"/>
  </rcc>
  <rcc rId="14854" sId="9" numFmtId="4">
    <oc r="X18">
      <v>0</v>
    </oc>
    <nc r="X18"/>
  </rcc>
  <rcc rId="14855" sId="9" numFmtId="4">
    <oc r="Y18">
      <v>0</v>
    </oc>
    <nc r="Y18"/>
  </rcc>
  <rcc rId="14856" sId="9" numFmtId="4">
    <oc r="Z18">
      <v>0</v>
    </oc>
    <nc r="Z18"/>
  </rcc>
  <rcc rId="14857" sId="9" numFmtId="4">
    <oc r="AA18">
      <v>0</v>
    </oc>
    <nc r="AA18"/>
  </rcc>
  <rcc rId="14858" sId="9" numFmtId="4">
    <oc r="AB18">
      <v>0</v>
    </oc>
    <nc r="AB18"/>
  </rcc>
  <rcc rId="14859" sId="9" numFmtId="4">
    <oc r="AC18">
      <v>0</v>
    </oc>
    <nc r="AC18"/>
  </rcc>
  <rcc rId="14860" sId="9" numFmtId="4">
    <oc r="AD18">
      <v>0</v>
    </oc>
    <nc r="AD18"/>
  </rcc>
  <rcc rId="14861" sId="9" numFmtId="4">
    <oc r="AE18">
      <v>0</v>
    </oc>
    <nc r="AE18"/>
  </rcc>
  <rcc rId="14862" sId="9" numFmtId="4">
    <oc r="AF18">
      <v>0</v>
    </oc>
    <nc r="AF18"/>
  </rcc>
  <rcc rId="14863" sId="9" numFmtId="4">
    <oc r="AG18">
      <v>0</v>
    </oc>
    <nc r="AG18"/>
  </rcc>
  <rcc rId="14864" sId="9">
    <oc r="AI18">
      <f>E19-G19</f>
    </oc>
    <nc r="AI18"/>
  </rcc>
  <rcc rId="14865" sId="9">
    <oc r="C19" t="inlineStr">
      <is>
        <t>бюджет автономного округа</t>
      </is>
    </oc>
    <nc r="C19"/>
  </rcc>
  <rcc rId="14866" sId="9">
    <oc r="D19">
      <f>SUM(J19,L19,N19,P19,R19,T19,V19,X19,Z19,AB19,AD19,AF19)</f>
    </oc>
    <nc r="D19"/>
  </rcc>
  <rcc rId="14867" sId="9">
    <oc r="E19">
      <f>J19</f>
    </oc>
    <nc r="E19"/>
  </rcc>
  <rcc rId="14868" sId="9">
    <oc r="F19">
      <f>G19</f>
    </oc>
    <nc r="F19"/>
  </rcc>
  <rcc rId="14869" sId="9">
    <oc r="G19">
      <f>SUM(K19,M19,O19,Q19,S19,U19,W19,Y19,AA19,AC19,AE19,AG19)</f>
    </oc>
    <nc r="G19"/>
  </rcc>
  <rcc rId="14870" sId="9">
    <oc r="H19">
      <f>IFERROR(G19/D19*100,0)</f>
    </oc>
    <nc r="H19"/>
  </rcc>
  <rcc rId="14871" sId="9">
    <oc r="I19">
      <f>IFERROR(G19/E19*100,0)</f>
    </oc>
    <nc r="I19"/>
  </rcc>
  <rcc rId="14872" sId="9" numFmtId="4">
    <oc r="J19">
      <v>21832.9</v>
    </oc>
    <nc r="J19"/>
  </rcc>
  <rcc rId="14873" sId="9" numFmtId="4">
    <oc r="K19">
      <v>0</v>
    </oc>
    <nc r="K19"/>
  </rcc>
  <rcc rId="14874" sId="9" numFmtId="4">
    <oc r="L19">
      <v>0</v>
    </oc>
    <nc r="L19"/>
  </rcc>
  <rcc rId="14875" sId="9" numFmtId="4">
    <oc r="M19">
      <v>0</v>
    </oc>
    <nc r="M19"/>
  </rcc>
  <rcc rId="14876" sId="9" numFmtId="4">
    <oc r="N19">
      <v>0</v>
    </oc>
    <nc r="N19"/>
  </rcc>
  <rcc rId="14877" sId="9" numFmtId="4">
    <oc r="O19">
      <v>0</v>
    </oc>
    <nc r="O19"/>
  </rcc>
  <rcc rId="14878" sId="9" numFmtId="4">
    <oc r="P19">
      <v>0</v>
    </oc>
    <nc r="P19"/>
  </rcc>
  <rcc rId="14879" sId="9" numFmtId="4">
    <oc r="Q19">
      <v>0</v>
    </oc>
    <nc r="Q19"/>
  </rcc>
  <rcc rId="14880" sId="9" numFmtId="4">
    <oc r="R19">
      <v>0</v>
    </oc>
    <nc r="R19"/>
  </rcc>
  <rcc rId="14881" sId="9" numFmtId="4">
    <oc r="S19">
      <v>0</v>
    </oc>
    <nc r="S19"/>
  </rcc>
  <rcc rId="14882" sId="9" numFmtId="4">
    <oc r="T19">
      <v>0</v>
    </oc>
    <nc r="T19"/>
  </rcc>
  <rcc rId="14883" sId="9" numFmtId="4">
    <oc r="U19">
      <v>0</v>
    </oc>
    <nc r="U19"/>
  </rcc>
  <rcc rId="14884" sId="9" numFmtId="4">
    <oc r="V19">
      <v>0</v>
    </oc>
    <nc r="V19"/>
  </rcc>
  <rcc rId="14885" sId="9" numFmtId="4">
    <oc r="W19">
      <v>0</v>
    </oc>
    <nc r="W19"/>
  </rcc>
  <rcc rId="14886" sId="9" numFmtId="4">
    <oc r="X19">
      <v>0</v>
    </oc>
    <nc r="X19"/>
  </rcc>
  <rcc rId="14887" sId="9" numFmtId="4">
    <oc r="Y19">
      <v>0</v>
    </oc>
    <nc r="Y19"/>
  </rcc>
  <rcc rId="14888" sId="9" numFmtId="4">
    <oc r="Z19">
      <v>0</v>
    </oc>
    <nc r="Z19"/>
  </rcc>
  <rcc rId="14889" sId="9" numFmtId="4">
    <oc r="AA19">
      <v>0</v>
    </oc>
    <nc r="AA19"/>
  </rcc>
  <rcc rId="14890" sId="9" numFmtId="4">
    <oc r="AB19">
      <v>0</v>
    </oc>
    <nc r="AB19"/>
  </rcc>
  <rcc rId="14891" sId="9" numFmtId="4">
    <oc r="AC19">
      <v>0</v>
    </oc>
    <nc r="AC19"/>
  </rcc>
  <rcc rId="14892" sId="9" numFmtId="4">
    <oc r="AD19">
      <v>0</v>
    </oc>
    <nc r="AD19"/>
  </rcc>
  <rcc rId="14893" sId="9" numFmtId="4">
    <oc r="AE19">
      <v>0</v>
    </oc>
    <nc r="AE19"/>
  </rcc>
  <rcc rId="14894" sId="9" numFmtId="4">
    <oc r="AF19">
      <v>0</v>
    </oc>
    <nc r="AF19"/>
  </rcc>
  <rcc rId="14895" sId="9" numFmtId="4">
    <oc r="AG19">
      <v>0</v>
    </oc>
    <nc r="AG19"/>
  </rcc>
  <rcc rId="14896" sId="9">
    <oc r="AI19">
      <f>E20-G20</f>
    </oc>
    <nc r="AI19"/>
  </rcc>
  <rcc rId="14897" sId="9">
    <oc r="C20" t="inlineStr">
      <is>
        <t>бюджет города Когалыма</t>
      </is>
    </oc>
    <nc r="C20"/>
  </rcc>
  <rcc rId="14898" sId="9">
    <oc r="D20">
      <f>SUM(J20,L20,N20,P20,R20,T20,V20,X20,Z20,AB20,AD20,AF20)</f>
    </oc>
    <nc r="D20"/>
  </rcc>
  <rcc rId="14899" sId="9">
    <oc r="E20">
      <f>J20</f>
    </oc>
    <nc r="E20"/>
  </rcc>
  <rcc rId="14900" sId="9">
    <oc r="F20">
      <f>G20</f>
    </oc>
    <nc r="F20"/>
  </rcc>
  <rcc rId="14901" sId="9">
    <oc r="G20">
      <f>SUM(K20,M20,O20,Q20,S20,U20,W20,Y20,AA20,AC20,AE20,AG20)</f>
    </oc>
    <nc r="G20"/>
  </rcc>
  <rcc rId="14902" sId="9">
    <oc r="H20">
      <f>IFERROR(G20/D20*100,0)</f>
    </oc>
    <nc r="H20"/>
  </rcc>
  <rcc rId="14903" sId="9">
    <oc r="I20">
      <f>IFERROR(G20/E20*100,0)</f>
    </oc>
    <nc r="I20"/>
  </rcc>
  <rcc rId="14904" sId="9" numFmtId="4">
    <oc r="J20">
      <v>5458.3</v>
    </oc>
    <nc r="J20"/>
  </rcc>
  <rcc rId="14905" sId="9" numFmtId="4">
    <oc r="K20">
      <v>0</v>
    </oc>
    <nc r="K20"/>
  </rcc>
  <rcc rId="14906" sId="9" numFmtId="4">
    <oc r="L20">
      <v>0</v>
    </oc>
    <nc r="L20"/>
  </rcc>
  <rcc rId="14907" sId="9" numFmtId="4">
    <oc r="M20">
      <v>0</v>
    </oc>
    <nc r="M20"/>
  </rcc>
  <rcc rId="14908" sId="9" numFmtId="4">
    <oc r="N20">
      <v>0</v>
    </oc>
    <nc r="N20"/>
  </rcc>
  <rcc rId="14909" sId="9" numFmtId="4">
    <oc r="O20">
      <v>0</v>
    </oc>
    <nc r="O20"/>
  </rcc>
  <rcc rId="14910" sId="9" numFmtId="4">
    <oc r="P20">
      <v>0</v>
    </oc>
    <nc r="P20"/>
  </rcc>
  <rcc rId="14911" sId="9" numFmtId="4">
    <oc r="Q20">
      <v>0</v>
    </oc>
    <nc r="Q20"/>
  </rcc>
  <rcc rId="14912" sId="9" numFmtId="4">
    <oc r="R20">
      <v>0</v>
    </oc>
    <nc r="R20"/>
  </rcc>
  <rcc rId="14913" sId="9" numFmtId="4">
    <oc r="S20">
      <v>0</v>
    </oc>
    <nc r="S20"/>
  </rcc>
  <rcc rId="14914" sId="9" numFmtId="4">
    <oc r="T20">
      <v>0</v>
    </oc>
    <nc r="T20"/>
  </rcc>
  <rcc rId="14915" sId="9" numFmtId="4">
    <oc r="U20">
      <v>0</v>
    </oc>
    <nc r="U20"/>
  </rcc>
  <rcc rId="14916" sId="9" numFmtId="4">
    <oc r="V20">
      <v>0</v>
    </oc>
    <nc r="V20"/>
  </rcc>
  <rcc rId="14917" sId="9" numFmtId="4">
    <oc r="W20">
      <v>0</v>
    </oc>
    <nc r="W20"/>
  </rcc>
  <rcc rId="14918" sId="9" numFmtId="4">
    <oc r="X20">
      <v>0</v>
    </oc>
    <nc r="X20"/>
  </rcc>
  <rcc rId="14919" sId="9" numFmtId="4">
    <oc r="Y20">
      <v>0</v>
    </oc>
    <nc r="Y20"/>
  </rcc>
  <rcc rId="14920" sId="9" numFmtId="4">
    <oc r="Z20">
      <v>0</v>
    </oc>
    <nc r="Z20"/>
  </rcc>
  <rcc rId="14921" sId="9" numFmtId="4">
    <oc r="AA20">
      <v>0</v>
    </oc>
    <nc r="AA20"/>
  </rcc>
  <rcc rId="14922" sId="9" numFmtId="4">
    <oc r="AB20">
      <v>0</v>
    </oc>
    <nc r="AB20"/>
  </rcc>
  <rcc rId="14923" sId="9" numFmtId="4">
    <oc r="AC20">
      <v>0</v>
    </oc>
    <nc r="AC20"/>
  </rcc>
  <rcc rId="14924" sId="9" numFmtId="4">
    <oc r="AD20">
      <v>0</v>
    </oc>
    <nc r="AD20"/>
  </rcc>
  <rcc rId="14925" sId="9" numFmtId="4">
    <oc r="AE20">
      <v>0</v>
    </oc>
    <nc r="AE20"/>
  </rcc>
  <rcc rId="14926" sId="9" numFmtId="4">
    <oc r="AF20">
      <v>0</v>
    </oc>
    <nc r="AF20"/>
  </rcc>
  <rcc rId="14927" sId="9" numFmtId="4">
    <oc r="AG20">
      <v>0</v>
    </oc>
    <nc r="AG20"/>
  </rcc>
  <rcc rId="14928" sId="9">
    <oc r="AI20">
      <f>E21-G21</f>
    </oc>
    <nc r="AI20"/>
  </rcc>
  <rcc rId="14929" sId="9">
    <oc r="A21" t="inlineStr">
      <is>
        <t xml:space="preserve"> 1.1</t>
      </is>
    </oc>
    <nc r="A21"/>
  </rcc>
  <rcc rId="14930" sId="9">
    <oc r="B21" t="inlineStr">
      <is>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is>
    </oc>
    <nc r="B21"/>
  </rcc>
  <rcc rId="14931" sId="9">
    <oc r="C21" t="inlineStr">
      <is>
        <t>Всего</t>
      </is>
    </oc>
    <nc r="C21"/>
  </rcc>
  <rcc rId="14932" sId="9" numFmtId="4">
    <oc r="D21">
      <v>119452.97</v>
    </oc>
    <nc r="D21"/>
  </rcc>
  <rcc rId="14933" sId="9">
    <oc r="E21">
      <f>E22</f>
    </oc>
    <nc r="E21"/>
  </rcc>
  <rcc rId="14934" sId="9">
    <oc r="F21">
      <f>F22</f>
    </oc>
    <nc r="F21"/>
  </rcc>
  <rcc rId="14935" sId="9">
    <oc r="G21">
      <f>G22</f>
    </oc>
    <nc r="G21"/>
  </rcc>
  <rcc rId="14936" sId="9">
    <oc r="H21">
      <f>IFERROR(G21/D21*100,0)</f>
    </oc>
    <nc r="H21"/>
  </rcc>
  <rcc rId="14937" sId="9">
    <oc r="I21">
      <f>IFERROR(G21/E21*100,0)</f>
    </oc>
    <nc r="I21"/>
  </rcc>
  <rcc rId="14938" sId="9">
    <oc r="J21">
      <f>SUM(J22:J22)</f>
    </oc>
    <nc r="J21"/>
  </rcc>
  <rcc rId="14939" sId="9">
    <oc r="K21">
      <f>SUM(K22:K22)</f>
    </oc>
    <nc r="K21"/>
  </rcc>
  <rcc rId="14940" sId="9">
    <oc r="L21">
      <f>SUM(L22:L22)</f>
    </oc>
    <nc r="L21"/>
  </rcc>
  <rcc rId="14941" sId="9">
    <oc r="M21">
      <f>SUM(M22:M22)</f>
    </oc>
    <nc r="M21"/>
  </rcc>
  <rcc rId="14942" sId="9">
    <oc r="N21">
      <f>SUM(N22:N22)</f>
    </oc>
    <nc r="N21"/>
  </rcc>
  <rcc rId="14943" sId="9">
    <oc r="O21">
      <f>SUM(O22:O22)</f>
    </oc>
    <nc r="O21"/>
  </rcc>
  <rcc rId="14944" sId="9">
    <oc r="P21">
      <f>SUM(P22:P22)</f>
    </oc>
    <nc r="P21"/>
  </rcc>
  <rcc rId="14945" sId="9">
    <oc r="Q21">
      <f>SUM(Q22:Q22)</f>
    </oc>
    <nc r="Q21"/>
  </rcc>
  <rcc rId="14946" sId="9">
    <oc r="R21">
      <f>SUM(R22:R22)</f>
    </oc>
    <nc r="R21"/>
  </rcc>
  <rcc rId="14947" sId="9">
    <oc r="S21">
      <f>SUM(S22:S22)</f>
    </oc>
    <nc r="S21"/>
  </rcc>
  <rcc rId="14948" sId="9">
    <oc r="T21">
      <f>SUM(T22:T22)</f>
    </oc>
    <nc r="T21"/>
  </rcc>
  <rcc rId="14949" sId="9">
    <oc r="U21">
      <f>SUM(U22:U22)</f>
    </oc>
    <nc r="U21"/>
  </rcc>
  <rcc rId="14950" sId="9">
    <oc r="V21">
      <f>SUM(V22:V22)</f>
    </oc>
    <nc r="V21"/>
  </rcc>
  <rcc rId="14951" sId="9">
    <oc r="W21">
      <f>SUM(W22:W22)</f>
    </oc>
    <nc r="W21"/>
  </rcc>
  <rcc rId="14952" sId="9">
    <oc r="X21">
      <f>SUM(X22:X22)</f>
    </oc>
    <nc r="X21"/>
  </rcc>
  <rcc rId="14953" sId="9">
    <oc r="Y21">
      <f>SUM(Y22:Y22)</f>
    </oc>
    <nc r="Y21"/>
  </rcc>
  <rcc rId="14954" sId="9">
    <oc r="Z21">
      <f>SUM(Z22:Z22)</f>
    </oc>
    <nc r="Z21"/>
  </rcc>
  <rcc rId="14955" sId="9">
    <oc r="AA21">
      <f>SUM(AA22:AA22)</f>
    </oc>
    <nc r="AA21"/>
  </rcc>
  <rcc rId="14956" sId="9">
    <oc r="AB21">
      <f>SUM(AB22:AB22)</f>
    </oc>
    <nc r="AB21"/>
  </rcc>
  <rcc rId="14957" sId="9">
    <oc r="AC21">
      <f>SUM(AC22:AC22)</f>
    </oc>
    <nc r="AC21"/>
  </rcc>
  <rcc rId="14958" sId="9">
    <oc r="AD21">
      <f>SUM(AD22:AD22)</f>
    </oc>
    <nc r="AD21"/>
  </rcc>
  <rcc rId="14959" sId="9">
    <oc r="AE21">
      <f>SUM(AE22:AE22)</f>
    </oc>
    <nc r="AE21"/>
  </rcc>
  <rcc rId="14960" sId="9">
    <oc r="AF21">
      <f>SUM(AF22:AF22)</f>
    </oc>
    <nc r="AF21"/>
  </rcc>
  <rcc rId="14961" sId="9">
    <oc r="AG21">
      <f>SUM(AG22:AG22)</f>
    </oc>
    <nc r="AG21"/>
  </rcc>
  <rcc rId="14962" sId="9">
    <oc r="AI21">
      <f>E22-G22</f>
    </oc>
    <nc r="AI21"/>
  </rcc>
  <rcc rId="14963" sId="9">
    <oc r="C22" t="inlineStr">
      <is>
        <t>бюджет города Когалыма</t>
      </is>
    </oc>
    <nc r="C22"/>
  </rcc>
  <rcc rId="14964" sId="9">
    <oc r="D22">
      <f>SUM(J22,L22,N22,P22,R22,T22,V22,X22,Z22,AB22,AD22,AF22)</f>
    </oc>
    <nc r="D22"/>
  </rcc>
  <rcc rId="14965" sId="9">
    <oc r="E22">
      <f>J22</f>
    </oc>
    <nc r="E22"/>
  </rcc>
  <rcc rId="14966" sId="9">
    <oc r="F22">
      <f>G22</f>
    </oc>
    <nc r="F22"/>
  </rcc>
  <rcc rId="14967" sId="9">
    <oc r="G22">
      <f>SUM(K22,M22,O22,Q22,S22,U22,W22,Y22,AA22,AC22,AE22,AG22)</f>
    </oc>
    <nc r="G22"/>
  </rcc>
  <rcc rId="14968" sId="9">
    <oc r="H22">
      <f>IFERROR(G22/D22*100,0)</f>
    </oc>
    <nc r="H22"/>
  </rcc>
  <rcc rId="14969" sId="9">
    <oc r="I22">
      <f>IFERROR(G22/E22*100,0)</f>
    </oc>
    <nc r="I22"/>
  </rcc>
  <rcc rId="14970" sId="9" numFmtId="4">
    <oc r="J22">
      <v>0</v>
    </oc>
    <nc r="J22"/>
  </rcc>
  <rcc rId="14971" sId="9" numFmtId="4">
    <oc r="K22">
      <v>0</v>
    </oc>
    <nc r="K22"/>
  </rcc>
  <rcc rId="14972" sId="9" numFmtId="4">
    <oc r="L22">
      <v>0</v>
    </oc>
    <nc r="L22"/>
  </rcc>
  <rcc rId="14973" sId="9" numFmtId="4">
    <oc r="M22">
      <v>0</v>
    </oc>
    <nc r="M22"/>
  </rcc>
  <rcc rId="14974" sId="9" numFmtId="4">
    <oc r="N22">
      <v>0</v>
    </oc>
    <nc r="N22"/>
  </rcc>
  <rcc rId="14975" sId="9" numFmtId="4">
    <oc r="O22">
      <v>0</v>
    </oc>
    <nc r="O22"/>
  </rcc>
  <rcc rId="14976" sId="9" numFmtId="4">
    <oc r="P22">
      <v>0</v>
    </oc>
    <nc r="P22"/>
  </rcc>
  <rcc rId="14977" sId="9" numFmtId="4">
    <oc r="Q22">
      <v>0</v>
    </oc>
    <nc r="Q22"/>
  </rcc>
  <rcc rId="14978" sId="9" numFmtId="4">
    <oc r="R22">
      <v>0</v>
    </oc>
    <nc r="R22"/>
  </rcc>
  <rcc rId="14979" sId="9" numFmtId="4">
    <oc r="S22">
      <v>0</v>
    </oc>
    <nc r="S22"/>
  </rcc>
  <rcc rId="14980" sId="9" numFmtId="4">
    <oc r="T22">
      <v>0</v>
    </oc>
    <nc r="T22"/>
  </rcc>
  <rcc rId="14981" sId="9" numFmtId="4">
    <oc r="U22">
      <v>0</v>
    </oc>
    <nc r="U22"/>
  </rcc>
  <rcc rId="14982" sId="9" numFmtId="4">
    <oc r="V22">
      <v>0</v>
    </oc>
    <nc r="V22"/>
  </rcc>
  <rcc rId="14983" sId="9" numFmtId="4">
    <oc r="W22">
      <v>0</v>
    </oc>
    <nc r="W22"/>
  </rcc>
  <rcc rId="14984" sId="9" numFmtId="4">
    <oc r="X22">
      <v>0</v>
    </oc>
    <nc r="X22"/>
  </rcc>
  <rcc rId="14985" sId="9" numFmtId="4">
    <oc r="Y22">
      <v>0</v>
    </oc>
    <nc r="Y22"/>
  </rcc>
  <rcc rId="14986" sId="9" numFmtId="4">
    <oc r="Z22">
      <v>0</v>
    </oc>
    <nc r="Z22"/>
  </rcc>
  <rcc rId="14987" sId="9" numFmtId="4">
    <oc r="AA22">
      <v>0</v>
    </oc>
    <nc r="AA22"/>
  </rcc>
  <rcc rId="14988" sId="9" numFmtId="4">
    <oc r="AB22">
      <v>205</v>
    </oc>
    <nc r="AB22"/>
  </rcc>
  <rcc rId="14989" sId="9" numFmtId="4">
    <oc r="AC22">
      <v>0</v>
    </oc>
    <nc r="AC22"/>
  </rcc>
  <rcc rId="14990" sId="9" numFmtId="4">
    <oc r="AD22">
      <v>0</v>
    </oc>
    <nc r="AD22"/>
  </rcc>
  <rcc rId="14991" sId="9" numFmtId="4">
    <oc r="AE22">
      <v>0</v>
    </oc>
    <nc r="AE22"/>
  </rcc>
  <rcc rId="14992" sId="9" numFmtId="4">
    <oc r="AF22">
      <v>119247.97</v>
    </oc>
    <nc r="AF22"/>
  </rcc>
  <rcc rId="14993" sId="9" numFmtId="4">
    <oc r="AG22">
      <v>0</v>
    </oc>
    <nc r="AG22"/>
  </rcc>
  <rcc rId="14994" sId="9">
    <oc r="AI22">
      <f>E23-G23</f>
    </oc>
    <nc r="AI22"/>
  </rcc>
  <rcc rId="14995" sId="9">
    <oc r="B23" t="inlineStr">
      <is>
        <t>Направление (подпрограмма) «Содействие проведению капитального ремонта многоквартирных домов»</t>
      </is>
    </oc>
    <nc r="B23"/>
  </rcc>
  <rcc rId="14996" sId="9">
    <oc r="AI23">
      <f>E24-G24</f>
    </oc>
    <nc r="AI23"/>
  </rcc>
  <rcc rId="14997" sId="9">
    <oc r="A24" t="inlineStr">
      <is>
        <t xml:space="preserve"> 2.1</t>
      </is>
    </oc>
    <nc r="A24"/>
  </rcc>
  <rcc rId="14998" sId="9">
    <oc r="B24" t="inlineStr">
      <is>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is>
    </oc>
    <nc r="B24"/>
  </rcc>
  <rcc rId="14999" sId="9">
    <oc r="C24" t="inlineStr">
      <is>
        <t>Всего</t>
      </is>
    </oc>
    <nc r="C24"/>
  </rcc>
  <rcc rId="15000" sId="9">
    <oc r="D24">
      <f>D25</f>
    </oc>
    <nc r="D24"/>
  </rcc>
  <rcc rId="15001" sId="9">
    <oc r="E24">
      <f>E25</f>
    </oc>
    <nc r="E24"/>
  </rcc>
  <rcc rId="15002" sId="9">
    <oc r="F24">
      <f>F25</f>
    </oc>
    <nc r="F24"/>
  </rcc>
  <rcc rId="15003" sId="9">
    <oc r="G24">
      <f>G25</f>
    </oc>
    <nc r="G24"/>
  </rcc>
  <rcc rId="15004" sId="9">
    <oc r="H24">
      <f>IFERROR(G24/D24*100,0)</f>
    </oc>
    <nc r="H24"/>
  </rcc>
  <rcc rId="15005" sId="9">
    <oc r="I24">
      <f>IFERROR(G24/E24*100,0)</f>
    </oc>
    <nc r="I24"/>
  </rcc>
  <rcc rId="15006" sId="9">
    <oc r="J24">
      <f>SUM(J25:J25)</f>
    </oc>
    <nc r="J24"/>
  </rcc>
  <rcc rId="15007" sId="9">
    <oc r="K24">
      <f>SUM(K25:K25)</f>
    </oc>
    <nc r="K24"/>
  </rcc>
  <rcc rId="15008" sId="9">
    <oc r="L24">
      <f>SUM(L25:L25)</f>
    </oc>
    <nc r="L24"/>
  </rcc>
  <rcc rId="15009" sId="9">
    <oc r="M24">
      <f>SUM(M25:M25)</f>
    </oc>
    <nc r="M24"/>
  </rcc>
  <rcc rId="15010" sId="9">
    <oc r="N24">
      <f>SUM(N25:N25)</f>
    </oc>
    <nc r="N24"/>
  </rcc>
  <rcc rId="15011" sId="9">
    <oc r="O24">
      <f>SUM(O25:O25)</f>
    </oc>
    <nc r="O24"/>
  </rcc>
  <rcc rId="15012" sId="9">
    <oc r="P24">
      <f>SUM(P25:P25)</f>
    </oc>
    <nc r="P24"/>
  </rcc>
  <rcc rId="15013" sId="9">
    <oc r="Q24">
      <f>SUM(Q25:Q25)</f>
    </oc>
    <nc r="Q24"/>
  </rcc>
  <rcc rId="15014" sId="9">
    <oc r="R24">
      <f>SUM(R25:R25)</f>
    </oc>
    <nc r="R24"/>
  </rcc>
  <rcc rId="15015" sId="9">
    <oc r="S24">
      <f>SUM(S25:S25)</f>
    </oc>
    <nc r="S24"/>
  </rcc>
  <rcc rId="15016" sId="9">
    <oc r="T24">
      <f>SUM(T25:T25)</f>
    </oc>
    <nc r="T24"/>
  </rcc>
  <rcc rId="15017" sId="9">
    <oc r="U24">
      <f>SUM(U25:U25)</f>
    </oc>
    <nc r="U24"/>
  </rcc>
  <rcc rId="15018" sId="9">
    <oc r="V24">
      <f>SUM(V25:V25)</f>
    </oc>
    <nc r="V24"/>
  </rcc>
  <rcc rId="15019" sId="9">
    <oc r="W24">
      <f>SUM(W25:W25)</f>
    </oc>
    <nc r="W24"/>
  </rcc>
  <rcc rId="15020" sId="9">
    <oc r="X24">
      <f>SUM(X25:X25)</f>
    </oc>
    <nc r="X24"/>
  </rcc>
  <rcc rId="15021" sId="9">
    <oc r="Y24">
      <f>SUM(Y25:Y25)</f>
    </oc>
    <nc r="Y24"/>
  </rcc>
  <rcc rId="15022" sId="9">
    <oc r="Z24">
      <f>SUM(Z25:Z25)</f>
    </oc>
    <nc r="Z24"/>
  </rcc>
  <rcc rId="15023" sId="9">
    <oc r="AA24">
      <f>SUM(AA25:AA25)</f>
    </oc>
    <nc r="AA24"/>
  </rcc>
  <rcc rId="15024" sId="9">
    <oc r="AB24">
      <f>SUM(AB25:AB25)</f>
    </oc>
    <nc r="AB24"/>
  </rcc>
  <rcc rId="15025" sId="9">
    <oc r="AC24">
      <f>SUM(AC25:AC25)</f>
    </oc>
    <nc r="AC24"/>
  </rcc>
  <rcc rId="15026" sId="9">
    <oc r="AD24">
      <f>SUM(AD25:AD25)</f>
    </oc>
    <nc r="AD24"/>
  </rcc>
  <rcc rId="15027" sId="9">
    <oc r="AE24">
      <f>SUM(AE25:AE25)</f>
    </oc>
    <nc r="AE24"/>
  </rcc>
  <rcc rId="15028" sId="9">
    <oc r="AF24">
      <f>SUM(AF25:AF25)</f>
    </oc>
    <nc r="AF24"/>
  </rcc>
  <rcc rId="15029" sId="9">
    <oc r="AG24">
      <f>SUM(AG25:AG25)</f>
    </oc>
    <nc r="AG24"/>
  </rcc>
  <rcc rId="15030" sId="9">
    <oc r="C25" t="inlineStr">
      <is>
        <t>бюджет города Когалыма</t>
      </is>
    </oc>
    <nc r="C25"/>
  </rcc>
  <rcc rId="15031" sId="9">
    <oc r="D25">
      <f>SUM(J25,L25,N25,P25,R25,T25,V25,X25,Z25,AB25,AD25,AF25)</f>
    </oc>
    <nc r="D25"/>
  </rcc>
  <rcc rId="15032" sId="9">
    <oc r="E25">
      <f>J25</f>
    </oc>
    <nc r="E25"/>
  </rcc>
  <rcc rId="15033" sId="9">
    <oc r="F25">
      <f>G25</f>
    </oc>
    <nc r="F25"/>
  </rcc>
  <rcc rId="15034" sId="9">
    <oc r="G25">
      <f>SUM(K25,M25,O25,Q25,S25,U25,W25,Y25,AA25,AC25,AE25,AG25)</f>
    </oc>
    <nc r="G25"/>
  </rcc>
  <rcc rId="15035" sId="9">
    <oc r="H25">
      <f>IFERROR(G25/D25*100,0)</f>
    </oc>
    <nc r="H25"/>
  </rcc>
  <rcc rId="15036" sId="9">
    <oc r="I25">
      <f>IFERROR(G25/E25*100,0)</f>
    </oc>
    <nc r="I25"/>
  </rcc>
  <rcc rId="15037" sId="9" numFmtId="4">
    <oc r="J25">
      <v>0</v>
    </oc>
    <nc r="J25"/>
  </rcc>
  <rcc rId="15038" sId="9" numFmtId="4">
    <oc r="K25">
      <v>0</v>
    </oc>
    <nc r="K25"/>
  </rcc>
  <rcc rId="15039" sId="9" numFmtId="4">
    <oc r="L25">
      <v>0</v>
    </oc>
    <nc r="L25"/>
  </rcc>
  <rcc rId="15040" sId="9" numFmtId="4">
    <oc r="M25">
      <v>0</v>
    </oc>
    <nc r="M25"/>
  </rcc>
  <rcc rId="15041" sId="9" numFmtId="4">
    <oc r="N25">
      <v>0</v>
    </oc>
    <nc r="N25"/>
  </rcc>
  <rcc rId="15042" sId="9" numFmtId="4">
    <oc r="O25">
      <v>0</v>
    </oc>
    <nc r="O25"/>
  </rcc>
  <rcc rId="15043" sId="9" numFmtId="4">
    <oc r="P25">
      <v>0</v>
    </oc>
    <nc r="P25"/>
  </rcc>
  <rcc rId="15044" sId="9" numFmtId="4">
    <oc r="Q25">
      <v>0</v>
    </oc>
    <nc r="Q25"/>
  </rcc>
  <rcc rId="15045" sId="9" numFmtId="4">
    <oc r="R25">
      <v>0</v>
    </oc>
    <nc r="R25"/>
  </rcc>
  <rcc rId="15046" sId="9" numFmtId="4">
    <oc r="S25">
      <v>0</v>
    </oc>
    <nc r="S25"/>
  </rcc>
  <rcc rId="15047" sId="9" numFmtId="4">
    <oc r="T25">
      <v>0</v>
    </oc>
    <nc r="T25"/>
  </rcc>
  <rcc rId="15048" sId="9" numFmtId="4">
    <oc r="U25">
      <v>0</v>
    </oc>
    <nc r="U25"/>
  </rcc>
  <rcc rId="15049" sId="9" numFmtId="4">
    <oc r="V25">
      <v>0</v>
    </oc>
    <nc r="V25"/>
  </rcc>
  <rcc rId="15050" sId="9" numFmtId="4">
    <oc r="W25">
      <v>0</v>
    </oc>
    <nc r="W25"/>
  </rcc>
  <rcc rId="15051" sId="9" numFmtId="4">
    <oc r="X25">
      <v>0</v>
    </oc>
    <nc r="X25"/>
  </rcc>
  <rcc rId="15052" sId="9" numFmtId="4">
    <oc r="Y25">
      <v>0</v>
    </oc>
    <nc r="Y25"/>
  </rcc>
  <rcc rId="15053" sId="9" numFmtId="4">
    <oc r="Z25">
      <v>0</v>
    </oc>
    <nc r="Z25"/>
  </rcc>
  <rcc rId="15054" sId="9" numFmtId="4">
    <oc r="AA25">
      <v>0</v>
    </oc>
    <nc r="AA25"/>
  </rcc>
  <rcc rId="15055" sId="9" numFmtId="4">
    <oc r="AB25">
      <v>0</v>
    </oc>
    <nc r="AB25"/>
  </rcc>
  <rcc rId="15056" sId="9" numFmtId="4">
    <oc r="AC25">
      <v>0</v>
    </oc>
    <nc r="AC25"/>
  </rcc>
  <rcc rId="15057" sId="9" numFmtId="4">
    <oc r="AD25">
      <v>0</v>
    </oc>
    <nc r="AD25"/>
  </rcc>
  <rcc rId="15058" sId="9" numFmtId="4">
    <oc r="AE25">
      <v>0</v>
    </oc>
    <nc r="AE25"/>
  </rcc>
  <rcc rId="15059" sId="9" numFmtId="4">
    <oc r="AF25">
      <v>460.9</v>
    </oc>
    <nc r="AF25"/>
  </rcc>
  <rcc rId="15060" sId="9" numFmtId="4">
    <oc r="AG25">
      <v>0</v>
    </oc>
    <nc r="AG25"/>
  </rcc>
  <rcc rId="15061" sId="9">
    <oc r="B26" t="inlineStr">
      <is>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is>
    </oc>
    <nc r="B26"/>
  </rcc>
  <rcc rId="15062" sId="9">
    <oc r="A27" t="inlineStr">
      <is>
        <t xml:space="preserve"> 3.1</t>
      </is>
    </oc>
    <nc r="A27"/>
  </rcc>
  <rcc rId="15063" sId="9">
    <oc r="B27" t="inlineStr">
      <is>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is>
    </oc>
    <nc r="B27"/>
  </rcc>
  <rcc rId="15064" sId="9">
    <oc r="C27" t="inlineStr">
      <is>
        <t>Всего</t>
      </is>
    </oc>
    <nc r="C27"/>
  </rcc>
  <rcc rId="15065" sId="9">
    <oc r="D27">
      <f>D29+D30+D28</f>
    </oc>
    <nc r="D27"/>
  </rcc>
  <rcc rId="15066" sId="9">
    <oc r="E27">
      <f>E29+E30+E28</f>
    </oc>
    <nc r="E27"/>
  </rcc>
  <rcc rId="15067" sId="9">
    <oc r="F27">
      <f>F29+F30+F28</f>
    </oc>
    <nc r="F27"/>
  </rcc>
  <rcc rId="15068" sId="9">
    <oc r="G27">
      <f>G29+G30+G28</f>
    </oc>
    <nc r="G27"/>
  </rcc>
  <rcc rId="15069" sId="9">
    <oc r="H27">
      <f>IFERROR(G27/D27*100,0)</f>
    </oc>
    <nc r="H27"/>
  </rcc>
  <rcc rId="15070" sId="9">
    <oc r="I27">
      <f>IFERROR(G27/E27*100,0)</f>
    </oc>
    <nc r="I27"/>
  </rcc>
  <rcc rId="15071" sId="9">
    <oc r="J27">
      <f>J29+J30+J28</f>
    </oc>
    <nc r="J27"/>
  </rcc>
  <rcc rId="15072" sId="9">
    <oc r="K27">
      <f>K29+K30+K28</f>
    </oc>
    <nc r="K27"/>
  </rcc>
  <rcc rId="15073" sId="9">
    <oc r="L27">
      <f>L29+L30+L28</f>
    </oc>
    <nc r="L27"/>
  </rcc>
  <rcc rId="15074" sId="9">
    <oc r="M27">
      <f>M29+M30+M28</f>
    </oc>
    <nc r="M27"/>
  </rcc>
  <rcc rId="15075" sId="9">
    <oc r="N27">
      <f>N29+N30+N28</f>
    </oc>
    <nc r="N27"/>
  </rcc>
  <rcc rId="15076" sId="9">
    <oc r="O27">
      <f>O29+O30+O28</f>
    </oc>
    <nc r="O27"/>
  </rcc>
  <rcc rId="15077" sId="9">
    <oc r="P27">
      <f>P29+P30+P28</f>
    </oc>
    <nc r="P27"/>
  </rcc>
  <rcc rId="15078" sId="9">
    <oc r="Q27">
      <f>Q29+Q30+Q28</f>
    </oc>
    <nc r="Q27"/>
  </rcc>
  <rcc rId="15079" sId="9">
    <oc r="R27">
      <f>R29+R30+R28</f>
    </oc>
    <nc r="R27"/>
  </rcc>
  <rcc rId="15080" sId="9">
    <oc r="S27">
      <f>S29+S30+S28</f>
    </oc>
    <nc r="S27"/>
  </rcc>
  <rcc rId="15081" sId="9">
    <oc r="T27">
      <f>T29+T30+T28</f>
    </oc>
    <nc r="T27"/>
  </rcc>
  <rcc rId="15082" sId="9">
    <oc r="U27">
      <f>U29+U30+U28</f>
    </oc>
    <nc r="U27"/>
  </rcc>
  <rcc rId="15083" sId="9">
    <oc r="V27">
      <f>V29+V30+V28</f>
    </oc>
    <nc r="V27"/>
  </rcc>
  <rcc rId="15084" sId="9">
    <oc r="W27">
      <f>W29+W30+W28</f>
    </oc>
    <nc r="W27"/>
  </rcc>
  <rcc rId="15085" sId="9">
    <oc r="X27">
      <f>X29+X30+X28</f>
    </oc>
    <nc r="X27"/>
  </rcc>
  <rcc rId="15086" sId="9">
    <oc r="Y27">
      <f>Y29+Y30+Y28</f>
    </oc>
    <nc r="Y27"/>
  </rcc>
  <rcc rId="15087" sId="9">
    <oc r="Z27">
      <f>Z29+Z30+Z28</f>
    </oc>
    <nc r="Z27"/>
  </rcc>
  <rcc rId="15088" sId="9">
    <oc r="AA27">
      <f>AA29+AA30+AA28</f>
    </oc>
    <nc r="AA27"/>
  </rcc>
  <rcc rId="15089" sId="9">
    <oc r="AB27">
      <f>AB29+AB30+AB28</f>
    </oc>
    <nc r="AB27"/>
  </rcc>
  <rcc rId="15090" sId="9">
    <oc r="AC27">
      <f>AC29+AC30+AC28</f>
    </oc>
    <nc r="AC27"/>
  </rcc>
  <rcc rId="15091" sId="9">
    <oc r="AD27">
      <f>AD29+AD30+AD28</f>
    </oc>
    <nc r="AD27"/>
  </rcc>
  <rcc rId="15092" sId="9">
    <oc r="AE27">
      <f>AE29+AE30+AE28</f>
    </oc>
    <nc r="AE27"/>
  </rcc>
  <rcc rId="15093" sId="9">
    <oc r="AF27">
      <f>AF29+AF30+AF28</f>
    </oc>
    <nc r="AF27"/>
  </rcc>
  <rcc rId="15094" sId="9">
    <oc r="AG27">
      <f>AG29+AG30+AG28</f>
    </oc>
    <nc r="AG27"/>
  </rcc>
  <rcc rId="15095" sId="9">
    <oc r="C28" t="inlineStr">
      <is>
        <t>федеральный бюджет</t>
      </is>
    </oc>
    <nc r="C28"/>
  </rcc>
  <rcc rId="15096" sId="9">
    <oc r="D28">
      <f>SUM(J28,L28,N28,P28,R28,T28,V28,X28,Z28,AB28,AD28,AF28)</f>
    </oc>
    <nc r="D28"/>
  </rcc>
  <rcc rId="15097" sId="9">
    <oc r="E28">
      <f>J28</f>
    </oc>
    <nc r="E28"/>
  </rcc>
  <rcc rId="15098" sId="9">
    <oc r="F28">
      <f>G28</f>
    </oc>
    <nc r="F28"/>
  </rcc>
  <rcc rId="15099" sId="9">
    <oc r="G28">
      <f>SUM(K28,M28,O28,Q28,S28,U28,W28,Y28,AA28,AC28,AE28,AG28)</f>
    </oc>
    <nc r="G28"/>
  </rcc>
  <rcc rId="15100" sId="9">
    <oc r="H28">
      <f>IFERROR(G28/D28*100,0)</f>
    </oc>
    <nc r="H28"/>
  </rcc>
  <rcc rId="15101" sId="9">
    <oc r="I28">
      <f>IFERROR(G28/E28*100,0)</f>
    </oc>
    <nc r="I28"/>
  </rcc>
  <rcc rId="15102" sId="9" numFmtId="4">
    <oc r="J28">
      <v>0</v>
    </oc>
    <nc r="J28"/>
  </rcc>
  <rcc rId="15103" sId="9" numFmtId="4">
    <oc r="K28">
      <v>0</v>
    </oc>
    <nc r="K28"/>
  </rcc>
  <rcc rId="15104" sId="9" numFmtId="4">
    <oc r="L28">
      <v>0</v>
    </oc>
    <nc r="L28"/>
  </rcc>
  <rcc rId="15105" sId="9" numFmtId="4">
    <oc r="M28">
      <v>0</v>
    </oc>
    <nc r="M28"/>
  </rcc>
  <rcc rId="15106" sId="9" numFmtId="4">
    <oc r="N28">
      <v>0</v>
    </oc>
    <nc r="N28"/>
  </rcc>
  <rcc rId="15107" sId="9" numFmtId="4">
    <oc r="O28">
      <v>0</v>
    </oc>
    <nc r="O28"/>
  </rcc>
  <rcc rId="15108" sId="9" numFmtId="4">
    <oc r="P28">
      <v>0</v>
    </oc>
    <nc r="P28"/>
  </rcc>
  <rcc rId="15109" sId="9" numFmtId="4">
    <oc r="Q28">
      <v>0</v>
    </oc>
    <nc r="Q28"/>
  </rcc>
  <rcc rId="15110" sId="9" numFmtId="4">
    <oc r="R28">
      <v>0</v>
    </oc>
    <nc r="R28"/>
  </rcc>
  <rcc rId="15111" sId="9" numFmtId="4">
    <oc r="S28">
      <v>0</v>
    </oc>
    <nc r="S28"/>
  </rcc>
  <rcc rId="15112" sId="9" numFmtId="4">
    <oc r="T28">
      <v>0</v>
    </oc>
    <nc r="T28"/>
  </rcc>
  <rcc rId="15113" sId="9" numFmtId="4">
    <oc r="U28">
      <v>0</v>
    </oc>
    <nc r="U28"/>
  </rcc>
  <rcc rId="15114" sId="9" numFmtId="4">
    <oc r="V28">
      <v>0</v>
    </oc>
    <nc r="V28"/>
  </rcc>
  <rcc rId="15115" sId="9" numFmtId="4">
    <oc r="W28">
      <v>0</v>
    </oc>
    <nc r="W28"/>
  </rcc>
  <rcc rId="15116" sId="9" numFmtId="4">
    <oc r="X28">
      <v>0</v>
    </oc>
    <nc r="X28"/>
  </rcc>
  <rcc rId="15117" sId="9" numFmtId="4">
    <oc r="Y28">
      <v>0</v>
    </oc>
    <nc r="Y28"/>
  </rcc>
  <rcc rId="15118" sId="9" numFmtId="4">
    <oc r="Z28">
      <v>0</v>
    </oc>
    <nc r="Z28"/>
  </rcc>
  <rcc rId="15119" sId="9" numFmtId="4">
    <oc r="AA28">
      <v>0</v>
    </oc>
    <nc r="AA28"/>
  </rcc>
  <rcc rId="15120" sId="9" numFmtId="4">
    <oc r="AB28">
      <v>0</v>
    </oc>
    <nc r="AB28"/>
  </rcc>
  <rcc rId="15121" sId="9" numFmtId="4">
    <oc r="AC28">
      <v>0</v>
    </oc>
    <nc r="AC28"/>
  </rcc>
  <rcc rId="15122" sId="9" numFmtId="4">
    <oc r="AD28">
      <v>0</v>
    </oc>
    <nc r="AD28"/>
  </rcc>
  <rcc rId="15123" sId="9" numFmtId="4">
    <oc r="AE28">
      <v>0</v>
    </oc>
    <nc r="AE28"/>
  </rcc>
  <rcc rId="15124" sId="9" numFmtId="4">
    <oc r="AF28">
      <v>0</v>
    </oc>
    <nc r="AF28"/>
  </rcc>
  <rcc rId="15125" sId="9" numFmtId="4">
    <oc r="AG28">
      <v>0</v>
    </oc>
    <nc r="AG28"/>
  </rcc>
  <rcc rId="15126" sId="9">
    <oc r="C29" t="inlineStr">
      <is>
        <t>бюджет автономного округа</t>
      </is>
    </oc>
    <nc r="C29"/>
  </rcc>
  <rcc rId="15127" sId="9">
    <oc r="D29">
      <f>SUM(J29,L29,N29,P29,R29,T29,V29,X29,Z29,AB29,AD29,AF29)</f>
    </oc>
    <nc r="D29"/>
  </rcc>
  <rcc rId="15128" sId="9">
    <oc r="E29">
      <f>J29</f>
    </oc>
    <nc r="E29"/>
  </rcc>
  <rcc rId="15129" sId="9">
    <oc r="F29">
      <f>G29</f>
    </oc>
    <nc r="F29"/>
  </rcc>
  <rcc rId="15130" sId="9">
    <oc r="G29">
      <f>SUM(K29,M29,O29,Q29,S29,U29,W29,Y29,AA29,AC29,AE29,AG29)</f>
    </oc>
    <nc r="G29"/>
  </rcc>
  <rcc rId="15131" sId="9">
    <oc r="H29">
      <f>IFERROR(G29/D29*100,0)</f>
    </oc>
    <nc r="H29"/>
  </rcc>
  <rcc rId="15132" sId="9">
    <oc r="I29">
      <f>IFERROR(G29/E29*100,0)</f>
    </oc>
    <nc r="I29"/>
  </rcc>
  <rcc rId="15133" sId="9" numFmtId="4">
    <oc r="J29">
      <v>75032.100000000006</v>
    </oc>
    <nc r="J29"/>
  </rcc>
  <rcc rId="15134" sId="9" numFmtId="4">
    <oc r="K29">
      <v>0</v>
    </oc>
    <nc r="K29"/>
  </rcc>
  <rcc rId="15135" sId="9" numFmtId="4">
    <oc r="L29">
      <v>0</v>
    </oc>
    <nc r="L29"/>
  </rcc>
  <rcc rId="15136" sId="9" numFmtId="4">
    <oc r="M29">
      <v>0</v>
    </oc>
    <nc r="M29"/>
  </rcc>
  <rcc rId="15137" sId="9" numFmtId="4">
    <oc r="N29">
      <v>0</v>
    </oc>
    <nc r="N29"/>
  </rcc>
  <rcc rId="15138" sId="9" numFmtId="4">
    <oc r="O29">
      <v>0</v>
    </oc>
    <nc r="O29"/>
  </rcc>
  <rcc rId="15139" sId="9" numFmtId="4">
    <oc r="P29">
      <v>0</v>
    </oc>
    <nc r="P29"/>
  </rcc>
  <rcc rId="15140" sId="9" numFmtId="4">
    <oc r="Q29">
      <v>0</v>
    </oc>
    <nc r="Q29"/>
  </rcc>
  <rcc rId="15141" sId="9" numFmtId="4">
    <oc r="R29">
      <v>0</v>
    </oc>
    <nc r="R29"/>
  </rcc>
  <rcc rId="15142" sId="9" numFmtId="4">
    <oc r="S29">
      <v>0</v>
    </oc>
    <nc r="S29"/>
  </rcc>
  <rcc rId="15143" sId="9" numFmtId="4">
    <oc r="T29">
      <v>0</v>
    </oc>
    <nc r="T29"/>
  </rcc>
  <rcc rId="15144" sId="9" numFmtId="4">
    <oc r="U29">
      <v>0</v>
    </oc>
    <nc r="U29"/>
  </rcc>
  <rcc rId="15145" sId="9" numFmtId="4">
    <oc r="V29">
      <v>0</v>
    </oc>
    <nc r="V29"/>
  </rcc>
  <rcc rId="15146" sId="9" numFmtId="4">
    <oc r="W29">
      <v>0</v>
    </oc>
    <nc r="W29"/>
  </rcc>
  <rcc rId="15147" sId="9" numFmtId="4">
    <oc r="X29">
      <v>0</v>
    </oc>
    <nc r="X29"/>
  </rcc>
  <rcc rId="15148" sId="9" numFmtId="4">
    <oc r="Y29">
      <v>0</v>
    </oc>
    <nc r="Y29"/>
  </rcc>
  <rcc rId="15149" sId="9" numFmtId="4">
    <oc r="Z29">
      <v>0</v>
    </oc>
    <nc r="Z29"/>
  </rcc>
  <rcc rId="15150" sId="9" numFmtId="4">
    <oc r="AA29">
      <v>0</v>
    </oc>
    <nc r="AA29"/>
  </rcc>
  <rcc rId="15151" sId="9" numFmtId="4">
    <oc r="AB29">
      <v>0</v>
    </oc>
    <nc r="AB29"/>
  </rcc>
  <rcc rId="15152" sId="9" numFmtId="4">
    <oc r="AC29">
      <v>0</v>
    </oc>
    <nc r="AC29"/>
  </rcc>
  <rcc rId="15153" sId="9" numFmtId="4">
    <oc r="AD29">
      <v>0</v>
    </oc>
    <nc r="AD29"/>
  </rcc>
  <rcc rId="15154" sId="9" numFmtId="4">
    <oc r="AE29">
      <v>0</v>
    </oc>
    <nc r="AE29"/>
  </rcc>
  <rcc rId="15155" sId="9" numFmtId="4">
    <oc r="AF29">
      <v>0</v>
    </oc>
    <nc r="AF29"/>
  </rcc>
  <rcc rId="15156" sId="9" numFmtId="4">
    <oc r="AG29">
      <v>0</v>
    </oc>
    <nc r="AG29"/>
  </rcc>
  <rcc rId="15157" sId="9">
    <oc r="C30" t="inlineStr">
      <is>
        <t>бюджет города Когалыма</t>
      </is>
    </oc>
    <nc r="C30"/>
  </rcc>
  <rcc rId="15158" sId="9">
    <oc r="D30">
      <f>SUM(J30,L30,N30,P30,R30,T30,V30,X30,Z30,AB30,AD30,AF30)</f>
    </oc>
    <nc r="D30"/>
  </rcc>
  <rcc rId="15159" sId="9">
    <oc r="E30">
      <f>J30</f>
    </oc>
    <nc r="E30"/>
  </rcc>
  <rcc rId="15160" sId="9">
    <oc r="F30">
      <f>G30</f>
    </oc>
    <nc r="F30"/>
  </rcc>
  <rcc rId="15161" sId="9">
    <oc r="G30">
      <f>SUM(K30,M30,O30,Q30,S30,U30,W30,Y30,AA30,AC30,AE30,AG30)</f>
    </oc>
    <nc r="G30"/>
  </rcc>
  <rcc rId="15162" sId="9">
    <oc r="H30">
      <f>IFERROR(G30/D30*100,0)</f>
    </oc>
    <nc r="H30"/>
  </rcc>
  <rcc rId="15163" sId="9">
    <oc r="I30">
      <f>IFERROR(G30/E30*100,0)</f>
    </oc>
    <nc r="I30"/>
  </rcc>
  <rcc rId="15164" sId="9" numFmtId="4">
    <oc r="J30">
      <v>18758.099999999999</v>
    </oc>
    <nc r="J30"/>
  </rcc>
  <rcc rId="15165" sId="9" numFmtId="4">
    <oc r="K30">
      <v>0</v>
    </oc>
    <nc r="K30"/>
  </rcc>
  <rcc rId="15166" sId="9" numFmtId="4">
    <oc r="L30">
      <v>0</v>
    </oc>
    <nc r="L30"/>
  </rcc>
  <rcc rId="15167" sId="9" numFmtId="4">
    <oc r="M30">
      <v>0</v>
    </oc>
    <nc r="M30"/>
  </rcc>
  <rcc rId="15168" sId="9" numFmtId="4">
    <oc r="N30">
      <v>0</v>
    </oc>
    <nc r="N30"/>
  </rcc>
  <rcc rId="15169" sId="9" numFmtId="4">
    <oc r="O30">
      <v>0</v>
    </oc>
    <nc r="O30"/>
  </rcc>
  <rcc rId="15170" sId="9" numFmtId="4">
    <oc r="P30">
      <v>0</v>
    </oc>
    <nc r="P30"/>
  </rcc>
  <rcc rId="15171" sId="9" numFmtId="4">
    <oc r="Q30">
      <v>0</v>
    </oc>
    <nc r="Q30"/>
  </rcc>
  <rcc rId="15172" sId="9" numFmtId="4">
    <oc r="R30">
      <v>0</v>
    </oc>
    <nc r="R30"/>
  </rcc>
  <rcc rId="15173" sId="9" numFmtId="4">
    <oc r="S30">
      <v>0</v>
    </oc>
    <nc r="S30"/>
  </rcc>
  <rcc rId="15174" sId="9" numFmtId="4">
    <oc r="T30">
      <v>0</v>
    </oc>
    <nc r="T30"/>
  </rcc>
  <rcc rId="15175" sId="9" numFmtId="4">
    <oc r="U30">
      <v>0</v>
    </oc>
    <nc r="U30"/>
  </rcc>
  <rcc rId="15176" sId="9" numFmtId="4">
    <oc r="V30">
      <v>0</v>
    </oc>
    <nc r="V30"/>
  </rcc>
  <rcc rId="15177" sId="9" numFmtId="4">
    <oc r="W30">
      <v>0</v>
    </oc>
    <nc r="W30"/>
  </rcc>
  <rcc rId="15178" sId="9" numFmtId="4">
    <oc r="X30">
      <v>0</v>
    </oc>
    <nc r="X30"/>
  </rcc>
  <rcc rId="15179" sId="9" numFmtId="4">
    <oc r="Y30">
      <v>0</v>
    </oc>
    <nc r="Y30"/>
  </rcc>
  <rcc rId="15180" sId="9" numFmtId="4">
    <oc r="Z30">
      <v>0</v>
    </oc>
    <nc r="Z30"/>
  </rcc>
  <rcc rId="15181" sId="9" numFmtId="4">
    <oc r="AA30">
      <v>0</v>
    </oc>
    <nc r="AA30"/>
  </rcc>
  <rcc rId="15182" sId="9" numFmtId="4">
    <oc r="AB30">
      <v>0</v>
    </oc>
    <nc r="AB30"/>
  </rcc>
  <rcc rId="15183" sId="9" numFmtId="4">
    <oc r="AC30">
      <v>0</v>
    </oc>
    <nc r="AC30"/>
  </rcc>
  <rcc rId="15184" sId="9" numFmtId="4">
    <oc r="AD30">
      <v>0</v>
    </oc>
    <nc r="AD30"/>
  </rcc>
  <rcc rId="15185" sId="9" numFmtId="4">
    <oc r="AE30">
      <v>0</v>
    </oc>
    <nc r="AE30"/>
  </rcc>
  <rcc rId="15186" sId="9" numFmtId="4">
    <oc r="AF30">
      <v>0</v>
    </oc>
    <nc r="AF30"/>
  </rcc>
  <rcc rId="15187" sId="9" numFmtId="4">
    <oc r="AG30">
      <v>0</v>
    </oc>
    <nc r="AG30"/>
  </rcc>
  <rcc rId="15188" sId="10">
    <oc r="C2" t="inlineStr">
      <is>
        <t xml:space="preserve">Отчет о ходе реализации муниципальной программы </t>
      </is>
    </oc>
    <nc r="C2"/>
  </rcc>
  <rcc rId="15189" sId="10">
    <oc r="C3" t="inlineStr">
      <is>
        <t xml:space="preserve"> "Профилактика правонарушений и обеспечение отдельных прав граждан в городе Когалыме" </t>
      </is>
    </oc>
    <nc r="C3"/>
  </rcc>
  <rcc rId="15190" sId="10">
    <oc r="AG3" t="inlineStr">
      <is>
        <t>тыс. рублей</t>
      </is>
    </oc>
    <nc r="AG3"/>
  </rcc>
  <rcc rId="15191" sId="10">
    <oc r="A4" t="inlineStr">
      <is>
        <t>№п/п</t>
      </is>
    </oc>
    <nc r="A4"/>
  </rcc>
  <rcc rId="15192" sId="10">
    <oc r="B4" t="inlineStr">
      <is>
        <t>Наименование направления (подпрограмм), структурных элементов</t>
      </is>
    </oc>
    <nc r="B4"/>
  </rcc>
  <rcc rId="15193" sId="10">
    <oc r="C4" t="inlineStr">
      <is>
        <t>Источники финансирования</t>
      </is>
    </oc>
    <nc r="C4"/>
  </rcc>
  <rcc rId="15194" sId="10">
    <oc r="D4" t="inlineStr">
      <is>
        <t>План на</t>
      </is>
    </oc>
    <nc r="D4"/>
  </rcc>
  <rcc rId="15195" sId="10">
    <oc r="E4" t="inlineStr">
      <is>
        <t>План на</t>
      </is>
    </oc>
    <nc r="E4"/>
  </rcc>
  <rcc rId="15196" sId="10">
    <oc r="F4" t="inlineStr">
      <is>
        <t xml:space="preserve">Профинансировано на </t>
      </is>
    </oc>
    <nc r="F4"/>
  </rcc>
  <rcc rId="15197" sId="10">
    <oc r="G4" t="inlineStr">
      <is>
        <t xml:space="preserve">Кассовый расход на </t>
      </is>
    </oc>
    <nc r="G4"/>
  </rcc>
  <rcc rId="15198" sId="10">
    <oc r="H4" t="inlineStr">
      <is>
        <t>Исполнение, %</t>
      </is>
    </oc>
    <nc r="H4"/>
  </rcc>
  <rcc rId="15199" sId="10">
    <oc r="J4" t="inlineStr">
      <is>
        <t>январь</t>
      </is>
    </oc>
    <nc r="J4"/>
  </rcc>
  <rcc rId="15200" sId="10">
    <oc r="L4" t="inlineStr">
      <is>
        <t>февраль</t>
      </is>
    </oc>
    <nc r="L4"/>
  </rcc>
  <rcc rId="15201" sId="10">
    <oc r="N4" t="inlineStr">
      <is>
        <t>март</t>
      </is>
    </oc>
    <nc r="N4"/>
  </rcc>
  <rcc rId="15202" sId="10">
    <oc r="P4" t="inlineStr">
      <is>
        <t>апрель</t>
      </is>
    </oc>
    <nc r="P4"/>
  </rcc>
  <rcc rId="15203" sId="10">
    <oc r="R4" t="inlineStr">
      <is>
        <t>май</t>
      </is>
    </oc>
    <nc r="R4"/>
  </rcc>
  <rcc rId="15204" sId="10">
    <oc r="T4" t="inlineStr">
      <is>
        <t>июнь</t>
      </is>
    </oc>
    <nc r="T4"/>
  </rcc>
  <rcc rId="15205" sId="10">
    <oc r="V4" t="inlineStr">
      <is>
        <t>июль</t>
      </is>
    </oc>
    <nc r="V4"/>
  </rcc>
  <rcc rId="15206" sId="10">
    <oc r="X4" t="inlineStr">
      <is>
        <t>август</t>
      </is>
    </oc>
    <nc r="X4"/>
  </rcc>
  <rcc rId="15207" sId="10">
    <oc r="Z4" t="inlineStr">
      <is>
        <t>сентябрь</t>
      </is>
    </oc>
    <nc r="Z4"/>
  </rcc>
  <rcc rId="15208" sId="10">
    <oc r="AB4" t="inlineStr">
      <is>
        <t>октябрь</t>
      </is>
    </oc>
    <nc r="AB4"/>
  </rcc>
  <rcc rId="15209" sId="10">
    <oc r="AD4" t="inlineStr">
      <is>
        <t>ноябрь</t>
      </is>
    </oc>
    <nc r="AD4"/>
  </rcc>
  <rcc rId="15210" sId="10">
    <oc r="AF4" t="inlineStr">
      <is>
        <t>декабрь</t>
      </is>
    </oc>
    <nc r="AF4"/>
  </rcc>
  <rcc rId="15211" sId="10">
    <oc r="AH4" t="inlineStr">
      <is>
        <t>Результаты реализации и причины отклонений факта от плана</t>
      </is>
    </oc>
    <nc r="AH4"/>
  </rcc>
  <rcc rId="15212" sId="10">
    <oc r="D6">
      <v>2025</v>
    </oc>
    <nc r="D6"/>
  </rcc>
  <rcc rId="15213" sId="10" numFmtId="19">
    <oc r="E6">
      <v>45778</v>
    </oc>
    <nc r="E6"/>
  </rcc>
  <rcc rId="15214" sId="10" numFmtId="19">
    <oc r="F6">
      <v>45778</v>
    </oc>
    <nc r="F6"/>
  </rcc>
  <rcc rId="15215" sId="10" numFmtId="19">
    <oc r="G6">
      <v>45748</v>
    </oc>
    <nc r="G6"/>
  </rcc>
  <rcc rId="15216" sId="10">
    <oc r="H6" t="inlineStr">
      <is>
        <t>к плану на год</t>
      </is>
    </oc>
    <nc r="H6"/>
  </rcc>
  <rcc rId="15217" sId="10">
    <oc r="I6" t="inlineStr">
      <is>
        <t>к плану на отчетную дату</t>
      </is>
    </oc>
    <nc r="I6"/>
  </rcc>
  <rcc rId="15218" sId="10">
    <oc r="J6" t="inlineStr">
      <is>
        <t xml:space="preserve">план </t>
      </is>
    </oc>
    <nc r="J6"/>
  </rcc>
  <rcc rId="15219" sId="10">
    <oc r="K6" t="inlineStr">
      <is>
        <t>кассовый расход</t>
      </is>
    </oc>
    <nc r="K6"/>
  </rcc>
  <rcc rId="15220" sId="10">
    <oc r="L6" t="inlineStr">
      <is>
        <t xml:space="preserve">план </t>
      </is>
    </oc>
    <nc r="L6"/>
  </rcc>
  <rcc rId="15221" sId="10">
    <oc r="M6" t="inlineStr">
      <is>
        <t>кассовый расход</t>
      </is>
    </oc>
    <nc r="M6"/>
  </rcc>
  <rcc rId="15222" sId="10">
    <oc r="N6" t="inlineStr">
      <is>
        <t xml:space="preserve">план </t>
      </is>
    </oc>
    <nc r="N6"/>
  </rcc>
  <rcc rId="15223" sId="10">
    <oc r="O6" t="inlineStr">
      <is>
        <t>кассовый расход</t>
      </is>
    </oc>
    <nc r="O6"/>
  </rcc>
  <rcc rId="15224" sId="10">
    <oc r="P6" t="inlineStr">
      <is>
        <t xml:space="preserve">план </t>
      </is>
    </oc>
    <nc r="P6"/>
  </rcc>
  <rcc rId="15225" sId="10">
    <oc r="Q6" t="inlineStr">
      <is>
        <t>кассовый расход</t>
      </is>
    </oc>
    <nc r="Q6"/>
  </rcc>
  <rcc rId="15226" sId="10">
    <oc r="R6" t="inlineStr">
      <is>
        <t xml:space="preserve">план </t>
      </is>
    </oc>
    <nc r="R6"/>
  </rcc>
  <rcc rId="15227" sId="10">
    <oc r="S6" t="inlineStr">
      <is>
        <t>кассовый расход</t>
      </is>
    </oc>
    <nc r="S6"/>
  </rcc>
  <rcc rId="15228" sId="10">
    <oc r="T6" t="inlineStr">
      <is>
        <t xml:space="preserve">план </t>
      </is>
    </oc>
    <nc r="T6"/>
  </rcc>
  <rcc rId="15229" sId="10">
    <oc r="U6" t="inlineStr">
      <is>
        <t>кассовый расход</t>
      </is>
    </oc>
    <nc r="U6"/>
  </rcc>
  <rcc rId="15230" sId="10">
    <oc r="V6" t="inlineStr">
      <is>
        <t xml:space="preserve">план </t>
      </is>
    </oc>
    <nc r="V6"/>
  </rcc>
  <rcc rId="15231" sId="10">
    <oc r="W6" t="inlineStr">
      <is>
        <t>кассовый расход</t>
      </is>
    </oc>
    <nc r="W6"/>
  </rcc>
  <rcc rId="15232" sId="10">
    <oc r="X6" t="inlineStr">
      <is>
        <t xml:space="preserve">план </t>
      </is>
    </oc>
    <nc r="X6"/>
  </rcc>
  <rcc rId="15233" sId="10">
    <oc r="Y6" t="inlineStr">
      <is>
        <t>кассовый расход</t>
      </is>
    </oc>
    <nc r="Y6"/>
  </rcc>
  <rcc rId="15234" sId="10">
    <oc r="Z6" t="inlineStr">
      <is>
        <t xml:space="preserve">план </t>
      </is>
    </oc>
    <nc r="Z6"/>
  </rcc>
  <rcc rId="15235" sId="10">
    <oc r="AA6" t="inlineStr">
      <is>
        <t>кассовый расход</t>
      </is>
    </oc>
    <nc r="AA6"/>
  </rcc>
  <rcc rId="15236" sId="10">
    <oc r="AB6" t="inlineStr">
      <is>
        <t xml:space="preserve">план </t>
      </is>
    </oc>
    <nc r="AB6"/>
  </rcc>
  <rcc rId="15237" sId="10">
    <oc r="AC6" t="inlineStr">
      <is>
        <t>кассовый расход</t>
      </is>
    </oc>
    <nc r="AC6"/>
  </rcc>
  <rcc rId="15238" sId="10">
    <oc r="AD6" t="inlineStr">
      <is>
        <t xml:space="preserve">план </t>
      </is>
    </oc>
    <nc r="AD6"/>
  </rcc>
  <rcc rId="15239" sId="10">
    <oc r="AE6" t="inlineStr">
      <is>
        <t>кассовый расход</t>
      </is>
    </oc>
    <nc r="AE6"/>
  </rcc>
  <rcc rId="15240" sId="10">
    <oc r="AF6" t="inlineStr">
      <is>
        <t xml:space="preserve">план </t>
      </is>
    </oc>
    <nc r="AF6"/>
  </rcc>
  <rcc rId="15241" sId="10">
    <oc r="AG6" t="inlineStr">
      <is>
        <t>кассовый расход</t>
      </is>
    </oc>
    <nc r="AG6"/>
  </rcc>
  <rcc rId="15242" sId="10" numFmtId="4">
    <oc r="A7">
      <v>1</v>
    </oc>
    <nc r="A7"/>
  </rcc>
  <rcc rId="15243" sId="10" numFmtId="4">
    <oc r="B7">
      <v>2</v>
    </oc>
    <nc r="B7"/>
  </rcc>
  <rcc rId="15244" sId="10" numFmtId="4">
    <oc r="C7">
      <v>3</v>
    </oc>
    <nc r="C7"/>
  </rcc>
  <rcc rId="15245" sId="10" numFmtId="4">
    <oc r="D7">
      <v>4</v>
    </oc>
    <nc r="D7"/>
  </rcc>
  <rcc rId="15246" sId="10" numFmtId="4">
    <oc r="E7">
      <v>5</v>
    </oc>
    <nc r="E7"/>
  </rcc>
  <rcc rId="15247" sId="10" numFmtId="4">
    <oc r="F7">
      <v>6</v>
    </oc>
    <nc r="F7"/>
  </rcc>
  <rcc rId="15248" sId="10" numFmtId="4">
    <oc r="G7">
      <v>7</v>
    </oc>
    <nc r="G7"/>
  </rcc>
  <rcc rId="15249" sId="10" numFmtId="4">
    <oc r="H7">
      <v>8</v>
    </oc>
    <nc r="H7"/>
  </rcc>
  <rcc rId="15250" sId="10" numFmtId="4">
    <oc r="I7">
      <v>9</v>
    </oc>
    <nc r="I7"/>
  </rcc>
  <rcc rId="15251" sId="10" numFmtId="4">
    <oc r="J7">
      <v>10</v>
    </oc>
    <nc r="J7"/>
  </rcc>
  <rcc rId="15252" sId="10" numFmtId="4">
    <oc r="K7">
      <v>11</v>
    </oc>
    <nc r="K7"/>
  </rcc>
  <rcc rId="15253" sId="10" numFmtId="4">
    <oc r="L7">
      <v>12</v>
    </oc>
    <nc r="L7"/>
  </rcc>
  <rcc rId="15254" sId="10" numFmtId="4">
    <oc r="M7">
      <v>13</v>
    </oc>
    <nc r="M7"/>
  </rcc>
  <rcc rId="15255" sId="10" numFmtId="4">
    <oc r="N7">
      <v>14</v>
    </oc>
    <nc r="N7"/>
  </rcc>
  <rcc rId="15256" sId="10" numFmtId="4">
    <oc r="O7">
      <v>15</v>
    </oc>
    <nc r="O7"/>
  </rcc>
  <rcc rId="15257" sId="10" numFmtId="4">
    <oc r="P7">
      <v>16</v>
    </oc>
    <nc r="P7"/>
  </rcc>
  <rcc rId="15258" sId="10" numFmtId="4">
    <oc r="Q7">
      <v>17</v>
    </oc>
    <nc r="Q7"/>
  </rcc>
  <rcc rId="15259" sId="10" numFmtId="4">
    <oc r="R7">
      <v>18</v>
    </oc>
    <nc r="R7"/>
  </rcc>
  <rcc rId="15260" sId="10" numFmtId="4">
    <oc r="S7">
      <v>19</v>
    </oc>
    <nc r="S7"/>
  </rcc>
  <rcc rId="15261" sId="10" numFmtId="4">
    <oc r="T7">
      <v>20</v>
    </oc>
    <nc r="T7"/>
  </rcc>
  <rcc rId="15262" sId="10" numFmtId="4">
    <oc r="U7">
      <v>21</v>
    </oc>
    <nc r="U7"/>
  </rcc>
  <rcc rId="15263" sId="10" numFmtId="4">
    <oc r="V7">
      <v>22</v>
    </oc>
    <nc r="V7"/>
  </rcc>
  <rcc rId="15264" sId="10" numFmtId="4">
    <oc r="W7">
      <v>23</v>
    </oc>
    <nc r="W7"/>
  </rcc>
  <rcc rId="15265" sId="10" numFmtId="4">
    <oc r="X7">
      <v>24</v>
    </oc>
    <nc r="X7"/>
  </rcc>
  <rcc rId="15266" sId="10" numFmtId="4">
    <oc r="Y7">
      <v>25</v>
    </oc>
    <nc r="Y7"/>
  </rcc>
  <rcc rId="15267" sId="10" numFmtId="4">
    <oc r="Z7">
      <v>26</v>
    </oc>
    <nc r="Z7"/>
  </rcc>
  <rcc rId="15268" sId="10" numFmtId="4">
    <oc r="AA7">
      <v>27</v>
    </oc>
    <nc r="AA7"/>
  </rcc>
  <rcc rId="15269" sId="10" numFmtId="4">
    <oc r="AB7">
      <v>28</v>
    </oc>
    <nc r="AB7"/>
  </rcc>
  <rcc rId="15270" sId="10" numFmtId="4">
    <oc r="AC7">
      <v>29</v>
    </oc>
    <nc r="AC7"/>
  </rcc>
  <rcc rId="15271" sId="10" numFmtId="4">
    <oc r="AD7">
      <v>30</v>
    </oc>
    <nc r="AD7"/>
  </rcc>
  <rcc rId="15272" sId="10" numFmtId="4">
    <oc r="AE7">
      <v>31</v>
    </oc>
    <nc r="AE7"/>
  </rcc>
  <rcc rId="15273" sId="10" numFmtId="4">
    <oc r="AF7">
      <v>32</v>
    </oc>
    <nc r="AF7"/>
  </rcc>
  <rcc rId="15274" sId="10" numFmtId="4">
    <oc r="AG7">
      <v>33</v>
    </oc>
    <nc r="AG7"/>
  </rcc>
  <rcc rId="15275" sId="10" numFmtId="4">
    <oc r="AH7">
      <v>34</v>
    </oc>
    <nc r="AH7"/>
  </rcc>
  <rcc rId="15276" sId="10">
    <oc r="B8" t="inlineStr">
      <is>
        <t>Всего по муниципальной программе</t>
      </is>
    </oc>
    <nc r="B8"/>
  </rcc>
  <rcc rId="15277" sId="10">
    <oc r="C8" t="inlineStr">
      <is>
        <t>Всего</t>
      </is>
    </oc>
    <nc r="C8"/>
  </rcc>
  <rcc rId="15278" sId="10">
    <oc r="D8">
      <f>D9+D10+D11</f>
    </oc>
    <nc r="D8"/>
  </rcc>
  <rcc rId="15279" sId="10">
    <oc r="E8">
      <f>E9+E10+E11</f>
    </oc>
    <nc r="E8"/>
  </rcc>
  <rcc rId="15280" sId="10">
    <oc r="F8">
      <f>F9+F10+F11</f>
    </oc>
    <nc r="F8"/>
  </rcc>
  <rcc rId="15281" sId="10">
    <oc r="G8">
      <f>G9+G10+G11</f>
    </oc>
    <nc r="G8"/>
  </rcc>
  <rcc rId="15282" sId="10">
    <oc r="H8">
      <f>IFERROR(G8/D8*100,0)</f>
    </oc>
    <nc r="H8"/>
  </rcc>
  <rcc rId="15283" sId="10">
    <oc r="I8">
      <f>IFERROR(G8/E8*100,0)</f>
    </oc>
    <nc r="I8"/>
  </rcc>
  <rcc rId="15284" sId="10">
    <oc r="J8">
      <f>J9+J10+J11</f>
    </oc>
    <nc r="J8"/>
  </rcc>
  <rcc rId="15285" sId="10">
    <oc r="K8">
      <f>K9+K10+K11</f>
    </oc>
    <nc r="K8"/>
  </rcc>
  <rcc rId="15286" sId="10">
    <oc r="L8">
      <f>L9+L10+L11</f>
    </oc>
    <nc r="L8"/>
  </rcc>
  <rcc rId="15287" sId="10">
    <oc r="M8">
      <f>M9+M10+M11</f>
    </oc>
    <nc r="M8"/>
  </rcc>
  <rcc rId="15288" sId="10">
    <oc r="N8">
      <f>N9+N10+N11</f>
    </oc>
    <nc r="N8"/>
  </rcc>
  <rcc rId="15289" sId="10">
    <oc r="O8">
      <f>O9+O10+O11</f>
    </oc>
    <nc r="O8"/>
  </rcc>
  <rcc rId="15290" sId="10">
    <oc r="P8">
      <f>P9+P10+P11</f>
    </oc>
    <nc r="P8"/>
  </rcc>
  <rcc rId="15291" sId="10">
    <oc r="Q8">
      <f>Q9+Q10+Q11</f>
    </oc>
    <nc r="Q8"/>
  </rcc>
  <rcc rId="15292" sId="10">
    <oc r="R8">
      <f>R9+R10+R11</f>
    </oc>
    <nc r="R8"/>
  </rcc>
  <rcc rId="15293" sId="10">
    <oc r="S8">
      <f>S9+S10+S11</f>
    </oc>
    <nc r="S8"/>
  </rcc>
  <rcc rId="15294" sId="10">
    <oc r="T8">
      <f>T9+T10+T11</f>
    </oc>
    <nc r="T8"/>
  </rcc>
  <rcc rId="15295" sId="10">
    <oc r="U8">
      <f>U9+U10+U11</f>
    </oc>
    <nc r="U8"/>
  </rcc>
  <rcc rId="15296" sId="10">
    <oc r="V8">
      <f>V9+V10+V11</f>
    </oc>
    <nc r="V8"/>
  </rcc>
  <rcc rId="15297" sId="10">
    <oc r="W8">
      <f>W9+W10+W11</f>
    </oc>
    <nc r="W8"/>
  </rcc>
  <rcc rId="15298" sId="10">
    <oc r="X8">
      <f>X9+X10+X11</f>
    </oc>
    <nc r="X8"/>
  </rcc>
  <rcc rId="15299" sId="10">
    <oc r="Y8">
      <f>Y9+Y10+Y11</f>
    </oc>
    <nc r="Y8"/>
  </rcc>
  <rcc rId="15300" sId="10">
    <oc r="Z8">
      <f>Z9+Z10+Z11</f>
    </oc>
    <nc r="Z8"/>
  </rcc>
  <rcc rId="15301" sId="10">
    <oc r="AA8">
      <f>AA9+AA10+AA11</f>
    </oc>
    <nc r="AA8"/>
  </rcc>
  <rcc rId="15302" sId="10">
    <oc r="AB8">
      <f>AB9+AB10+AB11</f>
    </oc>
    <nc r="AB8"/>
  </rcc>
  <rcc rId="15303" sId="10">
    <oc r="AC8">
      <f>AC9+AC10+AC11</f>
    </oc>
    <nc r="AC8"/>
  </rcc>
  <rcc rId="15304" sId="10">
    <oc r="AD8">
      <f>AD9+AD10+AD11</f>
    </oc>
    <nc r="AD8"/>
  </rcc>
  <rcc rId="15305" sId="10">
    <oc r="AE8">
      <f>AE9+AE10+AE11</f>
    </oc>
    <nc r="AE8"/>
  </rcc>
  <rcc rId="15306" sId="10">
    <oc r="AF8">
      <f>AF9+AF10+AF11</f>
    </oc>
    <nc r="AF8"/>
  </rcc>
  <rcc rId="15307" sId="10">
    <oc r="AG8">
      <f>AG9+AG10+AG11</f>
    </oc>
    <nc r="AG8"/>
  </rcc>
  <rcc rId="15308" sId="10">
    <oc r="C9" t="inlineStr">
      <is>
        <t>федеральный бюджет</t>
      </is>
    </oc>
    <nc r="C9"/>
  </rcc>
  <rcc rId="15309" sId="10">
    <oc r="D9">
      <f>SUM(J9,L9,N9,P9,R9,T9,V9,X9,Z9,AB9,AD9,AF9)</f>
    </oc>
    <nc r="D9"/>
  </rcc>
  <rcc rId="15310" sId="10">
    <oc r="E9">
      <f>J9</f>
    </oc>
    <nc r="E9"/>
  </rcc>
  <rcc rId="15311" sId="10">
    <oc r="F9">
      <f>G9</f>
    </oc>
    <nc r="F9"/>
  </rcc>
  <rcc rId="15312" sId="10">
    <oc r="G9">
      <f>SUM(K9,M9,O9,Q9,S9,U9,W9,Y9,AA9,AC9,AE9,AG9)</f>
    </oc>
    <nc r="G9"/>
  </rcc>
  <rcc rId="15313" sId="10">
    <oc r="H9">
      <f>IFERROR(G9/D9*100,0)</f>
    </oc>
    <nc r="H9"/>
  </rcc>
  <rcc rId="15314" sId="10">
    <oc r="I9">
      <f>IFERROR(G9/E9*100,0)</f>
    </oc>
    <nc r="I9"/>
  </rcc>
  <rcc rId="15315" sId="10">
    <oc r="J9">
      <f>J22</f>
    </oc>
    <nc r="J9"/>
  </rcc>
  <rcc rId="15316" sId="10">
    <oc r="K9">
      <f>K22</f>
    </oc>
    <nc r="K9"/>
  </rcc>
  <rcc rId="15317" sId="10">
    <oc r="L9">
      <f>L22</f>
    </oc>
    <nc r="L9"/>
  </rcc>
  <rcc rId="15318" sId="10">
    <oc r="M9">
      <f>M22</f>
    </oc>
    <nc r="M9"/>
  </rcc>
  <rcc rId="15319" sId="10">
    <oc r="N9">
      <f>N22</f>
    </oc>
    <nc r="N9"/>
  </rcc>
  <rcc rId="15320" sId="10">
    <oc r="O9">
      <f>O22</f>
    </oc>
    <nc r="O9"/>
  </rcc>
  <rcc rId="15321" sId="10">
    <oc r="P9">
      <f>P22</f>
    </oc>
    <nc r="P9"/>
  </rcc>
  <rcc rId="15322" sId="10">
    <oc r="Q9">
      <f>Q22</f>
    </oc>
    <nc r="Q9"/>
  </rcc>
  <rcc rId="15323" sId="10">
    <oc r="R9">
      <f>R22</f>
    </oc>
    <nc r="R9"/>
  </rcc>
  <rcc rId="15324" sId="10">
    <oc r="S9">
      <f>S22</f>
    </oc>
    <nc r="S9"/>
  </rcc>
  <rcc rId="15325" sId="10">
    <oc r="T9">
      <f>T22</f>
    </oc>
    <nc r="T9"/>
  </rcc>
  <rcc rId="15326" sId="10">
    <oc r="U9">
      <f>U22</f>
    </oc>
    <nc r="U9"/>
  </rcc>
  <rcc rId="15327" sId="10">
    <oc r="V9">
      <f>V22</f>
    </oc>
    <nc r="V9"/>
  </rcc>
  <rcc rId="15328" sId="10">
    <oc r="W9">
      <f>W22</f>
    </oc>
    <nc r="W9"/>
  </rcc>
  <rcc rId="15329" sId="10">
    <oc r="X9">
      <f>X22</f>
    </oc>
    <nc r="X9"/>
  </rcc>
  <rcc rId="15330" sId="10">
    <oc r="Y9">
      <f>Y22</f>
    </oc>
    <nc r="Y9"/>
  </rcc>
  <rcc rId="15331" sId="10">
    <oc r="Z9">
      <f>Z22</f>
    </oc>
    <nc r="Z9"/>
  </rcc>
  <rcc rId="15332" sId="10">
    <oc r="AA9">
      <f>AA22</f>
    </oc>
    <nc r="AA9"/>
  </rcc>
  <rcc rId="15333" sId="10">
    <oc r="AB9">
      <f>AB22</f>
    </oc>
    <nc r="AB9"/>
  </rcc>
  <rcc rId="15334" sId="10">
    <oc r="AC9">
      <f>AC22</f>
    </oc>
    <nc r="AC9"/>
  </rcc>
  <rcc rId="15335" sId="10">
    <oc r="AD9">
      <f>AD22</f>
    </oc>
    <nc r="AD9"/>
  </rcc>
  <rcc rId="15336" sId="10">
    <oc r="AE9">
      <f>AE22</f>
    </oc>
    <nc r="AE9"/>
  </rcc>
  <rcc rId="15337" sId="10">
    <oc r="AF9">
      <f>AF22</f>
    </oc>
    <nc r="AF9"/>
  </rcc>
  <rcc rId="15338" sId="10">
    <oc r="AG9">
      <f>AG22</f>
    </oc>
    <nc r="AG9"/>
  </rcc>
  <rcc rId="15339" sId="10">
    <oc r="C10" t="inlineStr">
      <is>
        <t>бюджет автономного округа</t>
      </is>
    </oc>
    <nc r="C10"/>
  </rcc>
  <rcc rId="15340" sId="10">
    <oc r="D10">
      <f>SUM(J10,L10,N10,P10,R10,T10,V10,X10,Z10,AB10,AD10,AF10)</f>
    </oc>
    <nc r="D10"/>
  </rcc>
  <rcc rId="15341" sId="10">
    <oc r="E10">
      <f>J10</f>
    </oc>
    <nc r="E10"/>
  </rcc>
  <rcc rId="15342" sId="10">
    <oc r="F10">
      <f>G10</f>
    </oc>
    <nc r="F10"/>
  </rcc>
  <rcc rId="15343" sId="10">
    <oc r="G10">
      <f>SUM(K10,M10,O10,Q10,S10,U10,W10,Y10,AA10,AC10,AE10,AG10)</f>
    </oc>
    <nc r="G10"/>
  </rcc>
  <rcc rId="15344" sId="10">
    <oc r="H10">
      <f>IFERROR(G10/D10*100,0)</f>
    </oc>
    <nc r="H10"/>
  </rcc>
  <rcc rId="15345" sId="10">
    <oc r="I10">
      <f>IFERROR(G10/E10*100,0)</f>
    </oc>
    <nc r="I10"/>
  </rcc>
  <rcc rId="15346" sId="10">
    <oc r="J10">
      <f>J14+J19+J35</f>
    </oc>
    <nc r="J10"/>
  </rcc>
  <rcc rId="15347" sId="10">
    <oc r="K10">
      <f>K14+K19+K35</f>
    </oc>
    <nc r="K10"/>
  </rcc>
  <rcc rId="15348" sId="10">
    <oc r="L10">
      <f>L14+L19+L35</f>
    </oc>
    <nc r="L10"/>
  </rcc>
  <rcc rId="15349" sId="10">
    <oc r="M10">
      <f>M14+M19+M35</f>
    </oc>
    <nc r="M10"/>
  </rcc>
  <rcc rId="15350" sId="10">
    <oc r="N10">
      <f>N14+N19+N35</f>
    </oc>
    <nc r="N10"/>
  </rcc>
  <rcc rId="15351" sId="10">
    <oc r="O10">
      <f>O14+O19+O35</f>
    </oc>
    <nc r="O10"/>
  </rcc>
  <rcc rId="15352" sId="10">
    <oc r="P10">
      <f>P14+P19+P35</f>
    </oc>
    <nc r="P10"/>
  </rcc>
  <rcc rId="15353" sId="10">
    <oc r="Q10">
      <f>Q14+Q19+Q35</f>
    </oc>
    <nc r="Q10"/>
  </rcc>
  <rcc rId="15354" sId="10">
    <oc r="R10">
      <f>R14+R19+R35</f>
    </oc>
    <nc r="R10"/>
  </rcc>
  <rcc rId="15355" sId="10">
    <oc r="S10">
      <f>S14+S19+S35</f>
    </oc>
    <nc r="S10"/>
  </rcc>
  <rcc rId="15356" sId="10">
    <oc r="T10">
      <f>T14+T19+T35</f>
    </oc>
    <nc r="T10"/>
  </rcc>
  <rcc rId="15357" sId="10">
    <oc r="U10">
      <f>U14+U19+U35</f>
    </oc>
    <nc r="U10"/>
  </rcc>
  <rcc rId="15358" sId="10">
    <oc r="V10">
      <f>V14+V19+V35</f>
    </oc>
    <nc r="V10"/>
  </rcc>
  <rcc rId="15359" sId="10">
    <oc r="W10">
      <f>W14+W19+W35</f>
    </oc>
    <nc r="W10"/>
  </rcc>
  <rcc rId="15360" sId="10">
    <oc r="X10">
      <f>X14+X19+X35</f>
    </oc>
    <nc r="X10"/>
  </rcc>
  <rcc rId="15361" sId="10">
    <oc r="Y10">
      <f>Y14+Y19+Y35</f>
    </oc>
    <nc r="Y10"/>
  </rcc>
  <rcc rId="15362" sId="10">
    <oc r="Z10">
      <f>Z14+Z19+Z35</f>
    </oc>
    <nc r="Z10"/>
  </rcc>
  <rcc rId="15363" sId="10">
    <oc r="AA10">
      <f>AA14+AA19+AA35</f>
    </oc>
    <nc r="AA10"/>
  </rcc>
  <rcc rId="15364" sId="10">
    <oc r="AB10">
      <f>AB14+AB19+AB35</f>
    </oc>
    <nc r="AB10"/>
  </rcc>
  <rcc rId="15365" sId="10">
    <oc r="AC10">
      <f>AC14+AC19+AC35</f>
    </oc>
    <nc r="AC10"/>
  </rcc>
  <rcc rId="15366" sId="10">
    <oc r="AD10">
      <f>AD14+AD19+AD35</f>
    </oc>
    <nc r="AD10"/>
  </rcc>
  <rcc rId="15367" sId="10">
    <oc r="AE10">
      <f>AE14+AE19+AE35</f>
    </oc>
    <nc r="AE10"/>
  </rcc>
  <rcc rId="15368" sId="10">
    <oc r="AF10">
      <f>AF14+AF19+AF35</f>
    </oc>
    <nc r="AF10"/>
  </rcc>
  <rcc rId="15369" sId="10">
    <oc r="AG10">
      <f>AG14+AG19+AG35</f>
    </oc>
    <nc r="AG10"/>
  </rcc>
  <rcc rId="15370" sId="10">
    <oc r="C11" t="inlineStr">
      <is>
        <t>бюджет города Когалыма</t>
      </is>
    </oc>
    <nc r="C11"/>
  </rcc>
  <rcc rId="15371" sId="10">
    <oc r="D11">
      <f>SUM(J11,L11,N11,P11,R11,T11,V11,X11,Z11,AB11,AD11,AF11)</f>
    </oc>
    <nc r="D11"/>
  </rcc>
  <rcc rId="15372" sId="10">
    <oc r="E11">
      <f>J11</f>
    </oc>
    <nc r="E11"/>
  </rcc>
  <rcc rId="15373" sId="10">
    <oc r="F11">
      <f>G11</f>
    </oc>
    <nc r="F11"/>
  </rcc>
  <rcc rId="15374" sId="10">
    <oc r="G11">
      <f>SUM(K11,M11,O11,Q11,S11,U11,W11,Y11,AA11,AC11,AE11,AG11)</f>
    </oc>
    <nc r="G11"/>
  </rcc>
  <rcc rId="15375" sId="10">
    <oc r="H11">
      <f>IFERROR(G11/D11*100,0)</f>
    </oc>
    <nc r="H11"/>
  </rcc>
  <rcc rId="15376" sId="10">
    <oc r="I11">
      <f>IFERROR(G11/E11*100,0)</f>
    </oc>
    <nc r="I11"/>
  </rcc>
  <rcc rId="15377" sId="10">
    <oc r="J11">
      <f>J15+J17+J20+J24+J26+J29+J31+J33+J38</f>
    </oc>
    <nc r="J11"/>
  </rcc>
  <rcc rId="15378" sId="10">
    <oc r="K11">
      <f>K15+K17+K20+K24+K26+K29+K31+K33+K38</f>
    </oc>
    <nc r="K11"/>
  </rcc>
  <rcc rId="15379" sId="10">
    <oc r="L11">
      <f>L15+L17+L20+L24+L26+L29+L31+L33+L38</f>
    </oc>
    <nc r="L11"/>
  </rcc>
  <rcc rId="15380" sId="10">
    <oc r="M11">
      <f>M15+M17+M20+M24+M26+M29+M31+M33+M38</f>
    </oc>
    <nc r="M11"/>
  </rcc>
  <rcc rId="15381" sId="10">
    <oc r="N11">
      <f>N15+N17+N20+N24+N26+N29+N31+N33+N38</f>
    </oc>
    <nc r="N11"/>
  </rcc>
  <rcc rId="15382" sId="10">
    <oc r="O11">
      <f>O15+O17+O20+O24+O26+O29+O31+O33+O38</f>
    </oc>
    <nc r="O11"/>
  </rcc>
  <rcc rId="15383" sId="10">
    <oc r="P11">
      <f>P15+P17+P20+P24+P26+P29+P31+P33+P38</f>
    </oc>
    <nc r="P11"/>
  </rcc>
  <rcc rId="15384" sId="10">
    <oc r="Q11">
      <f>Q15+Q17+Q20+Q24+Q26+Q29+Q31+Q33+Q38</f>
    </oc>
    <nc r="Q11"/>
  </rcc>
  <rcc rId="15385" sId="10">
    <oc r="R11">
      <f>R15+R17+R20+R24+R26+R29+R31+R33+R38</f>
    </oc>
    <nc r="R11"/>
  </rcc>
  <rcc rId="15386" sId="10">
    <oc r="S11">
      <f>S15+S17+S20+S24+S26+S29+S31+S33+S38</f>
    </oc>
    <nc r="S11"/>
  </rcc>
  <rcc rId="15387" sId="10">
    <oc r="T11">
      <f>T15+T17+T20+T24+T26+T29+T31+T33+T38</f>
    </oc>
    <nc r="T11"/>
  </rcc>
  <rcc rId="15388" sId="10">
    <oc r="U11">
      <f>U15+U17+U20+U24+U26+U29+U31+U33+U38</f>
    </oc>
    <nc r="U11"/>
  </rcc>
  <rcc rId="15389" sId="10">
    <oc r="V11">
      <f>V15+V17+V20+V24+V26+V29+V31+V33+V38</f>
    </oc>
    <nc r="V11"/>
  </rcc>
  <rcc rId="15390" sId="10">
    <oc r="W11">
      <f>W15+W17+W20+W24+W26+W29+W31+W33+W38</f>
    </oc>
    <nc r="W11"/>
  </rcc>
  <rcc rId="15391" sId="10">
    <oc r="X11">
      <f>X15+X17+X20+X24+X26+X29+X31+X33+X38</f>
    </oc>
    <nc r="X11"/>
  </rcc>
  <rcc rId="15392" sId="10">
    <oc r="Y11">
      <f>Y15+Y17+Y20+Y24+Y26+Y29+Y31+Y33+Y38</f>
    </oc>
    <nc r="Y11"/>
  </rcc>
  <rcc rId="15393" sId="10">
    <oc r="Z11">
      <f>Z15+Z17+Z20+Z24+Z26+Z29+Z31+Z33+Z38</f>
    </oc>
    <nc r="Z11"/>
  </rcc>
  <rcc rId="15394" sId="10">
    <oc r="AA11">
      <f>AA15+AA17+AA20+AA24+AA26+AA29+AA31+AA33+AA38</f>
    </oc>
    <nc r="AA11"/>
  </rcc>
  <rcc rId="15395" sId="10">
    <oc r="AB11">
      <f>AB15+AB17+AB20+AB24+AB26+AB29+AB31+AB33+AB38</f>
    </oc>
    <nc r="AB11"/>
  </rcc>
  <rcc rId="15396" sId="10">
    <oc r="AC11">
      <f>AC15+AC17+AC20+AC24+AC26+AC29+AC31+AC33+AC38</f>
    </oc>
    <nc r="AC11"/>
  </rcc>
  <rcc rId="15397" sId="10">
    <oc r="AD11">
      <f>AD15+AD17+AD20+AD24+AD26+AD29+AD31+AD33+AD38</f>
    </oc>
    <nc r="AD11"/>
  </rcc>
  <rcc rId="15398" sId="10">
    <oc r="AE11">
      <f>AE15+AE17+AE20+AE24+AE26+AE29+AE31+AE33+AE38</f>
    </oc>
    <nc r="AE11"/>
  </rcc>
  <rcc rId="15399" sId="10">
    <oc r="AF11">
      <f>AF15+AF17+AF20+AF24+AF26+AF29+AF31+AF33+AF38</f>
    </oc>
    <nc r="AF11"/>
  </rcc>
  <rcc rId="15400" sId="10">
    <oc r="AG11">
      <f>AG15+AG17+AG20+AG24+AG26+AG29+AG31+AG33+AG38</f>
    </oc>
    <nc r="AG11"/>
  </rcc>
  <rcc rId="15401" sId="10">
    <oc r="A12" t="inlineStr">
      <is>
        <t>1.</t>
      </is>
    </oc>
    <nc r="A12"/>
  </rcc>
  <rcc rId="15402" sId="10">
    <oc r="B12" t="inlineStr">
      <is>
        <t>Направление (подпрограмма) «Профилактика правонарушений»</t>
      </is>
    </oc>
    <nc r="B12"/>
  </rcc>
  <rcc rId="15403" sId="10">
    <oc r="A13" t="inlineStr">
      <is>
        <t xml:space="preserve"> 1.1.</t>
      </is>
    </oc>
    <nc r="A13"/>
  </rcc>
  <rcc rId="15404" sId="10">
    <oc r="B13" t="inlineStr">
      <is>
        <t>Комплекс процессных мероприятий «Создание условий для деятельности  народных дружин» / Мероприятие (результат) «Обеспечена деятельность  народных дружин»</t>
      </is>
    </oc>
    <nc r="B13"/>
  </rcc>
  <rcc rId="15405" sId="10">
    <oc r="C13" t="inlineStr">
      <is>
        <t>Всего</t>
      </is>
    </oc>
    <nc r="C13"/>
  </rcc>
  <rcc rId="15406" sId="10">
    <oc r="D13">
      <f>D14+D15</f>
    </oc>
    <nc r="D13"/>
  </rcc>
  <rcc rId="15407" sId="10">
    <oc r="E13">
      <f>E14+E15</f>
    </oc>
    <nc r="E13"/>
  </rcc>
  <rcc rId="15408" sId="10">
    <oc r="F13">
      <f>F14+F15</f>
    </oc>
    <nc r="F13"/>
  </rcc>
  <rcc rId="15409" sId="10">
    <oc r="G13">
      <f>G14+G15</f>
    </oc>
    <nc r="G13"/>
  </rcc>
  <rcc rId="15410" sId="10">
    <oc r="H13">
      <f>IFERROR(G13/D13*100,0)</f>
    </oc>
    <nc r="H13"/>
  </rcc>
  <rcc rId="15411" sId="10">
    <oc r="I13">
      <f>IFERROR(G13/E13*100,0)</f>
    </oc>
    <nc r="I13"/>
  </rcc>
  <rcc rId="15412" sId="10">
    <oc r="J13">
      <f>J14+J15</f>
    </oc>
    <nc r="J13"/>
  </rcc>
  <rcc rId="15413" sId="10">
    <oc r="K13">
      <f>K14+K15</f>
    </oc>
    <nc r="K13"/>
  </rcc>
  <rcc rId="15414" sId="10">
    <oc r="L13">
      <f>L14+L15</f>
    </oc>
    <nc r="L13"/>
  </rcc>
  <rcc rId="15415" sId="10">
    <oc r="M13">
      <f>M14+M15</f>
    </oc>
    <nc r="M13"/>
  </rcc>
  <rcc rId="15416" sId="10">
    <oc r="N13">
      <f>N14+N15</f>
    </oc>
    <nc r="N13"/>
  </rcc>
  <rcc rId="15417" sId="10">
    <oc r="O13">
      <f>O14+O15</f>
    </oc>
    <nc r="O13"/>
  </rcc>
  <rcc rId="15418" sId="10">
    <oc r="P13">
      <f>P14+P15</f>
    </oc>
    <nc r="P13"/>
  </rcc>
  <rcc rId="15419" sId="10">
    <oc r="Q13">
      <f>Q14+Q15</f>
    </oc>
    <nc r="Q13"/>
  </rcc>
  <rcc rId="15420" sId="10">
    <oc r="R13">
      <f>R14+R15</f>
    </oc>
    <nc r="R13"/>
  </rcc>
  <rcc rId="15421" sId="10">
    <oc r="S13">
      <f>S14+S15</f>
    </oc>
    <nc r="S13"/>
  </rcc>
  <rcc rId="15422" sId="10">
    <oc r="T13">
      <f>T14+T15</f>
    </oc>
    <nc r="T13"/>
  </rcc>
  <rcc rId="15423" sId="10">
    <oc r="U13">
      <f>U14+U15</f>
    </oc>
    <nc r="U13"/>
  </rcc>
  <rcc rId="15424" sId="10">
    <oc r="V13">
      <f>V14+V15</f>
    </oc>
    <nc r="V13"/>
  </rcc>
  <rcc rId="15425" sId="10">
    <oc r="W13">
      <f>W14+W15</f>
    </oc>
    <nc r="W13"/>
  </rcc>
  <rcc rId="15426" sId="10">
    <oc r="X13">
      <f>X14+X15</f>
    </oc>
    <nc r="X13"/>
  </rcc>
  <rcc rId="15427" sId="10">
    <oc r="Y13">
      <f>Y14+Y15</f>
    </oc>
    <nc r="Y13"/>
  </rcc>
  <rcc rId="15428" sId="10">
    <oc r="Z13">
      <f>Z14+Z15</f>
    </oc>
    <nc r="Z13"/>
  </rcc>
  <rcc rId="15429" sId="10">
    <oc r="AA13">
      <f>AA14+AA15</f>
    </oc>
    <nc r="AA13"/>
  </rcc>
  <rcc rId="15430" sId="10">
    <oc r="AB13">
      <f>AB14+AB15</f>
    </oc>
    <nc r="AB13"/>
  </rcc>
  <rcc rId="15431" sId="10">
    <oc r="AC13">
      <f>AC14+AC15</f>
    </oc>
    <nc r="AC13"/>
  </rcc>
  <rcc rId="15432" sId="10">
    <oc r="AD13">
      <f>AD14+AD15</f>
    </oc>
    <nc r="AD13"/>
  </rcc>
  <rcc rId="15433" sId="10">
    <oc r="AE13">
      <f>AE14+AE15</f>
    </oc>
    <nc r="AE13"/>
  </rcc>
  <rcc rId="15434" sId="10">
    <oc r="AF13">
      <f>AF14+AF15</f>
    </oc>
    <nc r="AF13"/>
  </rcc>
  <rcc rId="15435" sId="10">
    <oc r="AG13">
      <f>AG14+AG15</f>
    </oc>
    <nc r="AG13"/>
  </rcc>
  <rcc rId="15436" sId="10">
    <oc r="C14" t="inlineStr">
      <is>
        <t>бюджет автономного округа</t>
      </is>
    </oc>
    <nc r="C14"/>
  </rcc>
  <rcc rId="15437" sId="10">
    <oc r="D14">
      <f>SUM(J14,L14,N14,P14,R14,T14,V14,X14,Z14,AB14,AD14,AF14)</f>
    </oc>
    <nc r="D14"/>
  </rcc>
  <rcc rId="15438" sId="10">
    <oc r="E14">
      <f>J14</f>
    </oc>
    <nc r="E14"/>
  </rcc>
  <rcc rId="15439" sId="10">
    <oc r="F14">
      <f>G14</f>
    </oc>
    <nc r="F14"/>
  </rcc>
  <rcc rId="15440" sId="10">
    <oc r="G14">
      <f>SUM(K14,M14,O14,Q14,S14,U14,W14,Y14,AA14,AC14,AE14,AG14)</f>
    </oc>
    <nc r="G14"/>
  </rcc>
  <rcc rId="15441" sId="10">
    <oc r="H14">
      <f>IFERROR(G14/D14*100,0)</f>
    </oc>
    <nc r="H14"/>
  </rcc>
  <rcc rId="15442" sId="10">
    <oc r="I14">
      <f>IFERROR(G14/E14*100,0)</f>
    </oc>
    <nc r="I14"/>
  </rcc>
  <rcc rId="15443" sId="10" numFmtId="4">
    <oc r="J14">
      <v>0</v>
    </oc>
    <nc r="J14"/>
  </rcc>
  <rcc rId="15444" sId="10" numFmtId="4">
    <oc r="K14">
      <v>0</v>
    </oc>
    <nc r="K14"/>
  </rcc>
  <rcc rId="15445" sId="10" numFmtId="4">
    <oc r="L14">
      <v>0</v>
    </oc>
    <nc r="L14"/>
  </rcc>
  <rcc rId="15446" sId="10" numFmtId="4">
    <oc r="M14">
      <v>0</v>
    </oc>
    <nc r="M14"/>
  </rcc>
  <rcc rId="15447" sId="10" numFmtId="4">
    <oc r="N14">
      <v>0</v>
    </oc>
    <nc r="N14"/>
  </rcc>
  <rcc rId="15448" sId="10" numFmtId="4">
    <oc r="O14">
      <v>0</v>
    </oc>
    <nc r="O14"/>
  </rcc>
  <rcc rId="15449" sId="10" numFmtId="4">
    <oc r="P14">
      <v>36.85</v>
    </oc>
    <nc r="P14"/>
  </rcc>
  <rcc rId="15450" sId="10" numFmtId="4">
    <oc r="Q14">
      <v>36.85</v>
    </oc>
    <nc r="Q14"/>
  </rcc>
  <rcc rId="15451" sId="10" numFmtId="4">
    <oc r="R14">
      <v>0</v>
    </oc>
    <nc r="R14"/>
  </rcc>
  <rcc rId="15452" sId="10" numFmtId="4">
    <oc r="S14">
      <v>0</v>
    </oc>
    <nc r="S14"/>
  </rcc>
  <rcc rId="15453" sId="10" numFmtId="4">
    <oc r="T14">
      <v>0</v>
    </oc>
    <nc r="T14"/>
  </rcc>
  <rcc rId="15454" sId="10" numFmtId="4">
    <oc r="U14">
      <v>0</v>
    </oc>
    <nc r="U14"/>
  </rcc>
  <rcc rId="15455" sId="10" numFmtId="4">
    <oc r="V14">
      <v>36.85</v>
    </oc>
    <nc r="V14"/>
  </rcc>
  <rcc rId="15456" sId="10" numFmtId="4">
    <oc r="W14">
      <v>0</v>
    </oc>
    <nc r="W14"/>
  </rcc>
  <rcc rId="15457" sId="10" numFmtId="4">
    <oc r="X14">
      <v>0</v>
    </oc>
    <nc r="X14"/>
  </rcc>
  <rcc rId="15458" sId="10" numFmtId="4">
    <oc r="Y14">
      <v>0</v>
    </oc>
    <nc r="Y14"/>
  </rcc>
  <rcc rId="15459" sId="10" numFmtId="4">
    <oc r="Z14">
      <v>0</v>
    </oc>
    <nc r="Z14"/>
  </rcc>
  <rcc rId="15460" sId="10" numFmtId="4">
    <oc r="AA14">
      <v>0</v>
    </oc>
    <nc r="AA14"/>
  </rcc>
  <rcc rId="15461" sId="10" numFmtId="4">
    <oc r="AB14">
      <v>36.85</v>
    </oc>
    <nc r="AB14"/>
  </rcc>
  <rcc rId="15462" sId="10" numFmtId="4">
    <oc r="AC14">
      <v>0</v>
    </oc>
    <nc r="AC14"/>
  </rcc>
  <rcc rId="15463" sId="10" numFmtId="4">
    <oc r="AD14">
      <v>0</v>
    </oc>
    <nc r="AD14"/>
  </rcc>
  <rcc rId="15464" sId="10" numFmtId="4">
    <oc r="AE14">
      <v>0</v>
    </oc>
    <nc r="AE14"/>
  </rcc>
  <rcc rId="15465" sId="10" numFmtId="4">
    <oc r="AF14">
      <v>36.85</v>
    </oc>
    <nc r="AF14"/>
  </rcc>
  <rcc rId="15466" sId="10" numFmtId="4">
    <oc r="AG14">
      <v>0</v>
    </oc>
    <nc r="AG14"/>
  </rcc>
  <rcc rId="15467" sId="10">
    <oc r="C15" t="inlineStr">
      <is>
        <t>бюджет города Когалыма</t>
      </is>
    </oc>
    <nc r="C15"/>
  </rcc>
  <rcc rId="15468" sId="10">
    <oc r="D15">
      <f>SUM(J15,L15,N15,P15,R15,T15,V15,X15,Z15,AB15,AD15,AF15)</f>
    </oc>
    <nc r="D15"/>
  </rcc>
  <rcc rId="15469" sId="10">
    <oc r="E15">
      <f>J15</f>
    </oc>
    <nc r="E15"/>
  </rcc>
  <rcc rId="15470" sId="10">
    <oc r="F15">
      <f>G15</f>
    </oc>
    <nc r="F15"/>
  </rcc>
  <rcc rId="15471" sId="10">
    <oc r="G15">
      <f>SUM(K15,M15,O15,Q15,S15,U15,W15,Y15,AA15,AC15,AE15,AG15)</f>
    </oc>
    <nc r="G15"/>
  </rcc>
  <rcc rId="15472" sId="10">
    <oc r="H15">
      <f>IFERROR(G15/D15*100,0)</f>
    </oc>
    <nc r="H15"/>
  </rcc>
  <rcc rId="15473" sId="10">
    <oc r="I15">
      <f>IFERROR(G15/E15*100,0)</f>
    </oc>
    <nc r="I15"/>
  </rcc>
  <rcc rId="15474" sId="10" numFmtId="4">
    <oc r="J15">
      <v>0</v>
    </oc>
    <nc r="J15"/>
  </rcc>
  <rcc rId="15475" sId="10" numFmtId="4">
    <oc r="K15">
      <v>0</v>
    </oc>
    <nc r="K15"/>
  </rcc>
  <rcc rId="15476" sId="10" numFmtId="4">
    <oc r="L15">
      <v>0</v>
    </oc>
    <nc r="L15"/>
  </rcc>
  <rcc rId="15477" sId="10" numFmtId="4">
    <oc r="M15">
      <v>0</v>
    </oc>
    <nc r="M15"/>
  </rcc>
  <rcc rId="15478" sId="10" numFmtId="4">
    <oc r="N15">
      <v>7</v>
    </oc>
    <nc r="N15"/>
  </rcc>
  <rcc rId="15479" sId="10" numFmtId="4">
    <oc r="O15">
      <v>0</v>
    </oc>
    <nc r="O15"/>
  </rcc>
  <rcc rId="15480" sId="10" numFmtId="4">
    <oc r="P15">
      <v>122.175</v>
    </oc>
    <nc r="P15"/>
  </rcc>
  <rcc rId="15481" sId="10" numFmtId="4">
    <oc r="Q15">
      <v>67.91</v>
    </oc>
    <nc r="Q15"/>
  </rcc>
  <rcc rId="15482" sId="10" numFmtId="4">
    <oc r="R15">
      <v>0</v>
    </oc>
    <nc r="R15"/>
  </rcc>
  <rcc rId="15483" sId="10" numFmtId="4">
    <oc r="S15">
      <v>0</v>
    </oc>
    <nc r="S15"/>
  </rcc>
  <rcc rId="15484" sId="10" numFmtId="4">
    <oc r="T15">
      <v>0</v>
    </oc>
    <nc r="T15"/>
  </rcc>
  <rcc rId="15485" sId="10" numFmtId="4">
    <oc r="U15">
      <v>0</v>
    </oc>
    <nc r="U15"/>
  </rcc>
  <rcc rId="15486" sId="10" numFmtId="4">
    <oc r="V15">
      <v>122.175</v>
    </oc>
    <nc r="V15"/>
  </rcc>
  <rcc rId="15487" sId="10" numFmtId="4">
    <oc r="W15">
      <v>0</v>
    </oc>
    <nc r="W15"/>
  </rcc>
  <rcc rId="15488" sId="10" numFmtId="4">
    <oc r="X15">
      <v>0</v>
    </oc>
    <nc r="X15"/>
  </rcc>
  <rcc rId="15489" sId="10" numFmtId="4">
    <oc r="Y15">
      <v>0</v>
    </oc>
    <nc r="Y15"/>
  </rcc>
  <rcc rId="15490" sId="10" numFmtId="4">
    <oc r="Z15">
      <v>0</v>
    </oc>
    <nc r="Z15"/>
  </rcc>
  <rcc rId="15491" sId="10" numFmtId="4">
    <oc r="AA15">
      <v>0</v>
    </oc>
    <nc r="AA15"/>
  </rcc>
  <rcc rId="15492" sId="10" numFmtId="4">
    <oc r="AB15">
      <v>124.175</v>
    </oc>
    <nc r="AB15"/>
  </rcc>
  <rcc rId="15493" sId="10" numFmtId="4">
    <oc r="AC15">
      <v>0</v>
    </oc>
    <nc r="AC15"/>
  </rcc>
  <rcc rId="15494" sId="10" numFmtId="4">
    <oc r="AD15">
      <v>0</v>
    </oc>
    <nc r="AD15"/>
  </rcc>
  <rcc rId="15495" sId="10" numFmtId="4">
    <oc r="AE15">
      <v>0</v>
    </oc>
    <nc r="AE15"/>
  </rcc>
  <rcc rId="15496" sId="10" numFmtId="4">
    <oc r="AF15">
      <v>122.175</v>
    </oc>
    <nc r="AF15"/>
  </rcc>
  <rcc rId="15497" sId="10" numFmtId="4">
    <oc r="AG15">
      <v>0</v>
    </oc>
    <nc r="AG15"/>
  </rcc>
  <rcc rId="15498" sId="10">
    <oc r="A16" t="inlineStr">
      <is>
        <t xml:space="preserve"> 1.2.</t>
      </is>
    </oc>
    <nc r="A16"/>
  </rcc>
  <rcc rId="15499" sId="10">
    <oc r="B16" t="inlineStr">
      <is>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is>
    </oc>
    <nc r="B16"/>
  </rcc>
  <rcc rId="15500" sId="10">
    <oc r="C16" t="inlineStr">
      <is>
        <t>Всего</t>
      </is>
    </oc>
    <nc r="C16"/>
  </rcc>
  <rcc rId="15501" sId="10">
    <oc r="D16">
      <f>D17</f>
    </oc>
    <nc r="D16"/>
  </rcc>
  <rcc rId="15502" sId="10">
    <oc r="E16">
      <f>E17</f>
    </oc>
    <nc r="E16"/>
  </rcc>
  <rcc rId="15503" sId="10">
    <oc r="F16">
      <f>F17</f>
    </oc>
    <nc r="F16"/>
  </rcc>
  <rcc rId="15504" sId="10">
    <oc r="G16">
      <f>G17</f>
    </oc>
    <nc r="G16"/>
  </rcc>
  <rcc rId="15505" sId="10">
    <oc r="H16">
      <f>IFERROR(G16/D16*100,0)</f>
    </oc>
    <nc r="H16"/>
  </rcc>
  <rcc rId="15506" sId="10">
    <oc r="I16">
      <f>IFERROR(G16/E16*100,0)</f>
    </oc>
    <nc r="I16"/>
  </rcc>
  <rcc rId="15507" sId="10">
    <oc r="J16">
      <f>J17</f>
    </oc>
    <nc r="J16"/>
  </rcc>
  <rcc rId="15508" sId="10">
    <oc r="K16">
      <f>K17</f>
    </oc>
    <nc r="K16"/>
  </rcc>
  <rcc rId="15509" sId="10">
    <oc r="L16">
      <f>L17</f>
    </oc>
    <nc r="L16"/>
  </rcc>
  <rcc rId="15510" sId="10">
    <oc r="M16">
      <f>M17</f>
    </oc>
    <nc r="M16"/>
  </rcc>
  <rcc rId="15511" sId="10">
    <oc r="N16">
      <f>N17</f>
    </oc>
    <nc r="N16"/>
  </rcc>
  <rcc rId="15512" sId="10">
    <oc r="O16">
      <f>O17</f>
    </oc>
    <nc r="O16"/>
  </rcc>
  <rcc rId="15513" sId="10">
    <oc r="P16">
      <f>P17</f>
    </oc>
    <nc r="P16"/>
  </rcc>
  <rcc rId="15514" sId="10">
    <oc r="Q16">
      <f>Q17</f>
    </oc>
    <nc r="Q16"/>
  </rcc>
  <rcc rId="15515" sId="10">
    <oc r="R16">
      <f>R17</f>
    </oc>
    <nc r="R16"/>
  </rcc>
  <rcc rId="15516" sId="10">
    <oc r="S16">
      <f>S17</f>
    </oc>
    <nc r="S16"/>
  </rcc>
  <rcc rId="15517" sId="10">
    <oc r="T16">
      <f>T17</f>
    </oc>
    <nc r="T16"/>
  </rcc>
  <rcc rId="15518" sId="10">
    <oc r="U16">
      <f>U17</f>
    </oc>
    <nc r="U16"/>
  </rcc>
  <rcc rId="15519" sId="10">
    <oc r="V16">
      <f>V17</f>
    </oc>
    <nc r="V16"/>
  </rcc>
  <rcc rId="15520" sId="10">
    <oc r="W16">
      <f>W17</f>
    </oc>
    <nc r="W16"/>
  </rcc>
  <rcc rId="15521" sId="10">
    <oc r="X16">
      <f>X17</f>
    </oc>
    <nc r="X16"/>
  </rcc>
  <rcc rId="15522" sId="10">
    <oc r="Y16">
      <f>Y17</f>
    </oc>
    <nc r="Y16"/>
  </rcc>
  <rcc rId="15523" sId="10">
    <oc r="Z16">
      <f>Z17</f>
    </oc>
    <nc r="Z16"/>
  </rcc>
  <rcc rId="15524" sId="10">
    <oc r="AA16">
      <f>AA17</f>
    </oc>
    <nc r="AA16"/>
  </rcc>
  <rcc rId="15525" sId="10">
    <oc r="AB16">
      <f>AB17</f>
    </oc>
    <nc r="AB16"/>
  </rcc>
  <rcc rId="15526" sId="10">
    <oc r="AC16">
      <f>AC17</f>
    </oc>
    <nc r="AC16"/>
  </rcc>
  <rcc rId="15527" sId="10">
    <oc r="AD16">
      <f>AD17</f>
    </oc>
    <nc r="AD16"/>
  </rcc>
  <rcc rId="15528" sId="10">
    <oc r="AE16">
      <f>AE17</f>
    </oc>
    <nc r="AE16"/>
  </rcc>
  <rcc rId="15529" sId="10">
    <oc r="AF16">
      <f>AF17</f>
    </oc>
    <nc r="AF16"/>
  </rcc>
  <rcc rId="15530" sId="10">
    <oc r="AG16">
      <f>AG17</f>
    </oc>
    <nc r="AG16"/>
  </rcc>
  <rcc rId="15531" sId="10">
    <oc r="AH16" t="inlineStr">
      <is>
        <t>Отклонение сложилось за февраль в результате оплаты электрической энергии согласно показанию счетчиков по факту.</t>
      </is>
    </oc>
    <nc r="AH16"/>
  </rcc>
  <rcc rId="15532" sId="10">
    <oc r="C17" t="inlineStr">
      <is>
        <t>бюджет города Когалыма</t>
      </is>
    </oc>
    <nc r="C17"/>
  </rcc>
  <rcc rId="15533" sId="10">
    <oc r="D17">
      <f>SUM(J17,L17,N17,P17,R17,T17,V17,X17,Z17,AB17,AD17,AF17)</f>
    </oc>
    <nc r="D17"/>
  </rcc>
  <rcc rId="15534" sId="10">
    <oc r="E17">
      <f>J17</f>
    </oc>
    <nc r="E17"/>
  </rcc>
  <rcc rId="15535" sId="10">
    <oc r="F17">
      <f>G17</f>
    </oc>
    <nc r="F17"/>
  </rcc>
  <rcc rId="15536" sId="10">
    <oc r="G17">
      <f>SUM(K17,M17,O17,Q17,S17,U17,W17,Y17,AA17,AC17,AE17,AG17)</f>
    </oc>
    <nc r="G17"/>
  </rcc>
  <rcc rId="15537" sId="10">
    <oc r="H17">
      <f>IFERROR(G17/D17*100,0)</f>
    </oc>
    <nc r="H17"/>
  </rcc>
  <rcc rId="15538" sId="10">
    <oc r="I17">
      <f>IFERROR(G17/E17*100,0)</f>
    </oc>
    <nc r="I17"/>
  </rcc>
  <rcc rId="15539" sId="10" numFmtId="4">
    <oc r="J17">
      <v>829.63499999999999</v>
    </oc>
    <nc r="J17"/>
  </rcc>
  <rcc rId="15540" sId="10" numFmtId="4">
    <oc r="K17">
      <v>645.41700000000003</v>
    </oc>
    <nc r="K17"/>
  </rcc>
  <rcc rId="15541" sId="10" numFmtId="4">
    <oc r="L17">
      <v>723.43700000000001</v>
    </oc>
    <nc r="L17"/>
  </rcc>
  <rcc rId="15542" sId="10" numFmtId="4">
    <oc r="M17">
      <v>709.16099999999994</v>
    </oc>
    <nc r="M17"/>
  </rcc>
  <rcc rId="15543" sId="10" numFmtId="4">
    <oc r="N17">
      <v>723.43700000000001</v>
    </oc>
    <nc r="N17"/>
  </rcc>
  <rcc rId="15544" sId="10" numFmtId="4">
    <oc r="O17">
      <v>710.47900000000004</v>
    </oc>
    <nc r="O17"/>
  </rcc>
  <rcc rId="15545" sId="10" numFmtId="4">
    <oc r="P17">
      <v>723.43700000000001</v>
    </oc>
    <nc r="P17"/>
  </rcc>
  <rcc rId="15546" sId="10" numFmtId="4">
    <oc r="Q17">
      <v>710.17399999999998</v>
    </oc>
    <nc r="Q17"/>
  </rcc>
  <rcc rId="15547" sId="10" numFmtId="4">
    <oc r="R17">
      <v>723.43700000000001</v>
    </oc>
    <nc r="R17"/>
  </rcc>
  <rcc rId="15548" sId="10" numFmtId="4">
    <oc r="S17">
      <v>0</v>
    </oc>
    <nc r="S17"/>
  </rcc>
  <rcc rId="15549" sId="10" numFmtId="4">
    <oc r="T17">
      <v>723.43700000000001</v>
    </oc>
    <nc r="T17"/>
  </rcc>
  <rcc rId="15550" sId="10" numFmtId="4">
    <oc r="U17">
      <v>0</v>
    </oc>
    <nc r="U17"/>
  </rcc>
  <rcc rId="15551" sId="10" numFmtId="4">
    <oc r="V17">
      <v>723.43700000000001</v>
    </oc>
    <nc r="V17"/>
  </rcc>
  <rcc rId="15552" sId="10" numFmtId="4">
    <oc r="W17">
      <v>0</v>
    </oc>
    <nc r="W17"/>
  </rcc>
  <rcc rId="15553" sId="10" numFmtId="4">
    <oc r="X17">
      <v>723.43700000000001</v>
    </oc>
    <nc r="X17"/>
  </rcc>
  <rcc rId="15554" sId="10" numFmtId="4">
    <oc r="Y17">
      <v>0</v>
    </oc>
    <nc r="Y17"/>
  </rcc>
  <rcc rId="15555" sId="10" numFmtId="4">
    <oc r="Z17">
      <v>723.43700000000001</v>
    </oc>
    <nc r="Z17"/>
  </rcc>
  <rcc rId="15556" sId="10" numFmtId="4">
    <oc r="AA17">
      <v>0</v>
    </oc>
    <nc r="AA17"/>
  </rcc>
  <rcc rId="15557" sId="10" numFmtId="4">
    <oc r="AB17">
      <v>723.43700000000001</v>
    </oc>
    <nc r="AB17"/>
  </rcc>
  <rcc rId="15558" sId="10" numFmtId="4">
    <oc r="AC17">
      <v>0</v>
    </oc>
    <nc r="AC17"/>
  </rcc>
  <rcc rId="15559" sId="10" numFmtId="4">
    <oc r="AD17">
      <v>723.43700000000001</v>
    </oc>
    <nc r="AD17"/>
  </rcc>
  <rcc rId="15560" sId="10" numFmtId="4">
    <oc r="AE17">
      <v>0</v>
    </oc>
    <nc r="AE17"/>
  </rcc>
  <rcc rId="15561" sId="10" numFmtId="4">
    <oc r="AF17">
      <v>1921.894</v>
    </oc>
    <nc r="AF17"/>
  </rcc>
  <rcc rId="15562" sId="10" numFmtId="4">
    <oc r="AG17">
      <v>0</v>
    </oc>
    <nc r="AG17"/>
  </rcc>
  <rcc rId="15563" sId="10">
    <oc r="A18" t="inlineStr">
      <is>
        <t>1.3.</t>
      </is>
    </oc>
    <nc r="A18"/>
  </rcc>
  <rcc rId="15564" sId="10">
    <oc r="B18" t="inlineStr">
      <is>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is>
    </oc>
    <nc r="B18"/>
  </rcc>
  <rcc rId="15565" sId="10">
    <oc r="C18" t="inlineStr">
      <is>
        <t>Всего</t>
      </is>
    </oc>
    <nc r="C18"/>
  </rcc>
  <rcc rId="15566" sId="10">
    <oc r="D18">
      <f>D19+D20</f>
    </oc>
    <nc r="D18"/>
  </rcc>
  <rcc rId="15567" sId="10">
    <oc r="E18">
      <f>E19+E20</f>
    </oc>
    <nc r="E18"/>
  </rcc>
  <rcc rId="15568" sId="10">
    <oc r="F18">
      <f>F19+F20</f>
    </oc>
    <nc r="F18"/>
  </rcc>
  <rcc rId="15569" sId="10">
    <oc r="G18">
      <f>G19+G20</f>
    </oc>
    <nc r="G18"/>
  </rcc>
  <rcc rId="15570" sId="10">
    <oc r="H18">
      <f>IFERROR(G18/D18*100,0)</f>
    </oc>
    <nc r="H18"/>
  </rcc>
  <rcc rId="15571" sId="10">
    <oc r="I18">
      <f>IFERROR(G18/E18*100,0)</f>
    </oc>
    <nc r="I18"/>
  </rcc>
  <rcc rId="15572" sId="10">
    <oc r="J18">
      <f>J19+J20</f>
    </oc>
    <nc r="J18"/>
  </rcc>
  <rcc rId="15573" sId="10">
    <oc r="K18">
      <f>K19+K20</f>
    </oc>
    <nc r="K18"/>
  </rcc>
  <rcc rId="15574" sId="10">
    <oc r="L18">
      <f>L19+L20</f>
    </oc>
    <nc r="L18"/>
  </rcc>
  <rcc rId="15575" sId="10">
    <oc r="M18">
      <f>M19+M20</f>
    </oc>
    <nc r="M18"/>
  </rcc>
  <rcc rId="15576" sId="10">
    <oc r="N18">
      <f>N19+N20</f>
    </oc>
    <nc r="N18"/>
  </rcc>
  <rcc rId="15577" sId="10">
    <oc r="O18">
      <f>O19+O20</f>
    </oc>
    <nc r="O18"/>
  </rcc>
  <rcc rId="15578" sId="10">
    <oc r="P18">
      <f>P19+P20</f>
    </oc>
    <nc r="P18"/>
  </rcc>
  <rcc rId="15579" sId="10">
    <oc r="Q18">
      <f>Q19+Q20</f>
    </oc>
    <nc r="Q18"/>
  </rcc>
  <rcc rId="15580" sId="10">
    <oc r="R18">
      <f>R19+R20</f>
    </oc>
    <nc r="R18"/>
  </rcc>
  <rcc rId="15581" sId="10">
    <oc r="S18">
      <f>S19+S20</f>
    </oc>
    <nc r="S18"/>
  </rcc>
  <rcc rId="15582" sId="10">
    <oc r="T18">
      <f>T19+T20</f>
    </oc>
    <nc r="T18"/>
  </rcc>
  <rcc rId="15583" sId="10">
    <oc r="U18">
      <f>U19+U20</f>
    </oc>
    <nc r="U18"/>
  </rcc>
  <rcc rId="15584" sId="10">
    <oc r="V18">
      <f>V19+V20</f>
    </oc>
    <nc r="V18"/>
  </rcc>
  <rcc rId="15585" sId="10">
    <oc r="W18">
      <f>W19+W20</f>
    </oc>
    <nc r="W18"/>
  </rcc>
  <rcc rId="15586" sId="10">
    <oc r="X18">
      <f>X19+X20</f>
    </oc>
    <nc r="X18"/>
  </rcc>
  <rcc rId="15587" sId="10">
    <oc r="Y18">
      <f>Y19+Y20</f>
    </oc>
    <nc r="Y18"/>
  </rcc>
  <rcc rId="15588" sId="10">
    <oc r="Z18">
      <f>Z19+Z20</f>
    </oc>
    <nc r="Z18"/>
  </rcc>
  <rcc rId="15589" sId="10">
    <oc r="AA18">
      <f>AA19+AA20</f>
    </oc>
    <nc r="AA18"/>
  </rcc>
  <rcc rId="15590" sId="10">
    <oc r="AB18">
      <f>AB19+AB20</f>
    </oc>
    <nc r="AB18"/>
  </rcc>
  <rcc rId="15591" sId="10">
    <oc r="AC18">
      <f>AC19+AC20</f>
    </oc>
    <nc r="AC18"/>
  </rcc>
  <rcc rId="15592" sId="10">
    <oc r="AD18">
      <f>AD19+AD20</f>
    </oc>
    <nc r="AD18"/>
  </rcc>
  <rcc rId="15593" sId="10">
    <oc r="AE18">
      <f>AE19+AE20</f>
    </oc>
    <nc r="AE18"/>
  </rcc>
  <rcc rId="15594" sId="10">
    <oc r="AF18">
      <f>AF19+AF20</f>
    </oc>
    <nc r="AF18"/>
  </rcc>
  <rcc rId="15595" sId="10">
    <oc r="AG18">
      <f>AG19+AG20</f>
    </oc>
    <nc r="AG18"/>
  </rcc>
  <rcc rId="15596" sId="10">
    <oc r="C19" t="inlineStr">
      <is>
        <t>бюджет автономного округа</t>
      </is>
    </oc>
    <nc r="C19"/>
  </rcc>
  <rcc rId="15597" sId="10">
    <oc r="D19">
      <f>SUM(J19,L19,N19,P19,R19,T19,V19,X19,Z19,AB19,AD19,AF19)</f>
    </oc>
    <nc r="D19"/>
  </rcc>
  <rcc rId="15598" sId="10">
    <oc r="E19">
      <f>J19</f>
    </oc>
    <nc r="E19"/>
  </rcc>
  <rcc rId="15599" sId="10">
    <oc r="F19">
      <f>G19</f>
    </oc>
    <nc r="F19"/>
  </rcc>
  <rcc rId="15600" sId="10">
    <oc r="G19">
      <f>SUM(K19,M19,O19,Q19,S19,U19,W19,Y19,AA19,AC19,AE19,AG19)</f>
    </oc>
    <nc r="G19"/>
  </rcc>
  <rcc rId="15601" sId="10">
    <oc r="H19">
      <f>IFERROR(G19/D19*100,0)</f>
    </oc>
    <nc r="H19"/>
  </rcc>
  <rcc rId="15602" sId="10">
    <oc r="I19">
      <f>IFERROR(G19/E19*100,0)</f>
    </oc>
    <nc r="I19"/>
  </rcc>
  <rcc rId="15603" sId="10" numFmtId="4">
    <oc r="J19">
      <v>248.60900000000001</v>
    </oc>
    <nc r="J19"/>
  </rcc>
  <rcc rId="15604" sId="10" numFmtId="4">
    <oc r="K19">
      <v>140.70500000000001</v>
    </oc>
    <nc r="K19"/>
  </rcc>
  <rcc rId="15605" sId="10" numFmtId="4">
    <oc r="L19">
      <v>180.916</v>
    </oc>
    <nc r="L19"/>
  </rcc>
  <rcc rId="15606" sId="10" numFmtId="4">
    <oc r="M19">
      <v>206.376</v>
    </oc>
    <nc r="M19"/>
  </rcc>
  <rcc rId="15607" sId="10" numFmtId="4">
    <oc r="N19">
      <v>208.024</v>
    </oc>
    <nc r="N19"/>
  </rcc>
  <rcc rId="15608" sId="10" numFmtId="4">
    <oc r="O19">
      <v>0</v>
    </oc>
    <nc r="O19"/>
  </rcc>
  <rcc rId="15609" sId="10" numFmtId="4">
    <oc r="P19">
      <v>161.57499999999999</v>
    </oc>
    <nc r="P19"/>
  </rcc>
  <rcc rId="15610" sId="10" numFmtId="4">
    <oc r="Q19">
      <v>197.57</v>
    </oc>
    <nc r="Q19"/>
  </rcc>
  <rcc rId="15611" sId="10" numFmtId="4">
    <oc r="R19">
      <v>151.97900000000001</v>
    </oc>
    <nc r="R19"/>
  </rcc>
  <rcc rId="15612" sId="10" numFmtId="4">
    <oc r="S19">
      <v>0</v>
    </oc>
    <nc r="S19"/>
  </rcc>
  <rcc rId="15613" sId="10" numFmtId="4">
    <oc r="T19">
      <v>323.03500000000003</v>
    </oc>
    <nc r="T19"/>
  </rcc>
  <rcc rId="15614" sId="10" numFmtId="4">
    <oc r="U19">
      <v>0</v>
    </oc>
    <nc r="U19"/>
  </rcc>
  <rcc rId="15615" sId="10" numFmtId="4">
    <oc r="V19">
      <v>237.81200000000001</v>
    </oc>
    <nc r="V19"/>
  </rcc>
  <rcc rId="15616" sId="10" numFmtId="4">
    <oc r="W19">
      <v>0</v>
    </oc>
    <nc r="W19"/>
  </rcc>
  <rcc rId="15617" sId="10" numFmtId="4">
    <oc r="X19">
      <v>151.97800000000001</v>
    </oc>
    <nc r="X19"/>
  </rcc>
  <rcc rId="15618" sId="10" numFmtId="4">
    <oc r="Y19">
      <v>0</v>
    </oc>
    <nc r="Y19"/>
  </rcc>
  <rcc rId="15619" sId="10" numFmtId="4">
    <oc r="Z19">
      <v>151.97800000000001</v>
    </oc>
    <nc r="Z19"/>
  </rcc>
  <rcc rId="15620" sId="10" numFmtId="4">
    <oc r="AA19">
      <v>0</v>
    </oc>
    <nc r="AA19"/>
  </rcc>
  <rcc rId="15621" sId="10" numFmtId="4">
    <oc r="AB19">
      <v>156.15299999999999</v>
    </oc>
    <nc r="AB19"/>
  </rcc>
  <rcc rId="15622" sId="10" numFmtId="4">
    <oc r="AC19">
      <v>0</v>
    </oc>
    <nc r="AC19"/>
  </rcc>
  <rcc rId="15623" sId="10" numFmtId="4">
    <oc r="AD19">
      <v>151.97800000000001</v>
    </oc>
    <nc r="AD19"/>
  </rcc>
  <rcc rId="15624" sId="10" numFmtId="4">
    <oc r="AE19">
      <v>0</v>
    </oc>
    <nc r="AE19"/>
  </rcc>
  <rcc rId="15625" sId="10" numFmtId="4">
    <oc r="AF19">
      <v>246.364</v>
    </oc>
    <nc r="AF19"/>
  </rcc>
  <rcc rId="15626" sId="10" numFmtId="4">
    <oc r="AG19">
      <v>0</v>
    </oc>
    <nc r="AG19"/>
  </rcc>
  <rcc rId="15627" sId="10">
    <oc r="C20" t="inlineStr">
      <is>
        <t>бюджет города Когалыма</t>
      </is>
    </oc>
    <nc r="C20"/>
  </rcc>
  <rcc rId="15628" sId="10">
    <oc r="D20">
      <f>SUM(J20,L20,N20,P20,R20,T20,V20,X20,Z20,AB20,AD20,AF20)</f>
    </oc>
    <nc r="D20"/>
  </rcc>
  <rcc rId="15629" sId="10">
    <oc r="E20">
      <f>J20</f>
    </oc>
    <nc r="E20"/>
  </rcc>
  <rcc rId="15630" sId="10">
    <oc r="F20">
      <f>G20</f>
    </oc>
    <nc r="F20"/>
  </rcc>
  <rcc rId="15631" sId="10">
    <oc r="G20">
      <f>SUM(K20,M20,O20,Q20,S20,U20,W20,Y20,AA20,AC20,AE20,AG20)</f>
    </oc>
    <nc r="G20"/>
  </rcc>
  <rcc rId="15632" sId="10">
    <oc r="H20">
      <f>IFERROR(G20/D20*100,0)</f>
    </oc>
    <nc r="H20"/>
  </rcc>
  <rcc rId="15633" sId="10">
    <oc r="I20">
      <f>IFERROR(G20/E20*100,0)</f>
    </oc>
    <nc r="I20"/>
  </rcc>
  <rcc rId="15634" sId="10" numFmtId="4">
    <oc r="J20">
      <v>5.5279999999999996</v>
    </oc>
    <nc r="J20"/>
  </rcc>
  <rcc rId="15635" sId="10" numFmtId="4">
    <oc r="K20">
      <v>5.5270000000000001</v>
    </oc>
    <nc r="K20"/>
  </rcc>
  <rcc rId="15636" sId="10" numFmtId="4">
    <oc r="L20">
      <v>0</v>
    </oc>
    <nc r="L20"/>
  </rcc>
  <rcc rId="15637" sId="10" numFmtId="4">
    <oc r="M20">
      <v>0.55000000000000004</v>
    </oc>
    <nc r="M20"/>
  </rcc>
  <rcc rId="15638" sId="10" numFmtId="4">
    <oc r="N20">
      <v>0</v>
    </oc>
    <nc r="N20"/>
  </rcc>
  <rcc rId="15639" sId="10" numFmtId="4">
    <oc r="O20">
      <v>0</v>
    </oc>
    <nc r="O20"/>
  </rcc>
  <rcc rId="15640" sId="10" numFmtId="4">
    <oc r="P20">
      <v>7.3579999999999997</v>
    </oc>
    <nc r="P20"/>
  </rcc>
  <rcc rId="15641" sId="10" numFmtId="4">
    <oc r="Q20">
      <v>6.8630000000000004</v>
    </oc>
    <nc r="Q20"/>
  </rcc>
  <rcc rId="15642" sId="10" numFmtId="4">
    <oc r="R20">
      <v>0</v>
    </oc>
    <nc r="R20"/>
  </rcc>
  <rcc rId="15643" sId="10" numFmtId="4">
    <oc r="S20">
      <v>0</v>
    </oc>
    <nc r="S20"/>
  </rcc>
  <rcc rId="15644" sId="10" numFmtId="4">
    <oc r="T20">
      <v>56.4</v>
    </oc>
    <nc r="T20"/>
  </rcc>
  <rcc rId="15645" sId="10" numFmtId="4">
    <oc r="U20">
      <v>0</v>
    </oc>
    <nc r="U20"/>
  </rcc>
  <rcc rId="15646" sId="10" numFmtId="4">
    <oc r="V20">
      <v>35.758000000000003</v>
    </oc>
    <nc r="V20"/>
  </rcc>
  <rcc rId="15647" sId="10" numFmtId="4">
    <oc r="W20">
      <v>0</v>
    </oc>
    <nc r="W20"/>
  </rcc>
  <rcc rId="15648" sId="10" numFmtId="4">
    <oc r="X20">
      <v>0</v>
    </oc>
    <nc r="X20"/>
  </rcc>
  <rcc rId="15649" sId="10" numFmtId="4">
    <oc r="Y20">
      <v>0</v>
    </oc>
    <nc r="Y20"/>
  </rcc>
  <rcc rId="15650" sId="10" numFmtId="4">
    <oc r="Z20">
      <v>0</v>
    </oc>
    <nc r="Z20"/>
  </rcc>
  <rcc rId="15651" sId="10" numFmtId="4">
    <oc r="AA20">
      <v>0</v>
    </oc>
    <nc r="AA20"/>
  </rcc>
  <rcc rId="15652" sId="10" numFmtId="4">
    <oc r="AB20">
      <v>7.3579999999999997</v>
    </oc>
    <nc r="AB20"/>
  </rcc>
  <rcc rId="15653" sId="10" numFmtId="4">
    <oc r="AC20">
      <v>0</v>
    </oc>
    <nc r="AC20"/>
  </rcc>
  <rcc rId="15654" sId="10" numFmtId="4">
    <oc r="AD20">
      <v>0</v>
    </oc>
    <nc r="AD20"/>
  </rcc>
  <rcc rId="15655" sId="10" numFmtId="4">
    <oc r="AE20">
      <v>0</v>
    </oc>
    <nc r="AE20"/>
  </rcc>
  <rcc rId="15656" sId="10" numFmtId="4">
    <oc r="AF20">
      <v>0</v>
    </oc>
    <nc r="AF20"/>
  </rcc>
  <rcc rId="15657" sId="10" numFmtId="4">
    <oc r="AG20">
      <v>0</v>
    </oc>
    <nc r="AG20"/>
  </rcc>
  <rcc rId="15658" sId="10">
    <oc r="A21" t="inlineStr">
      <is>
        <t>1.4.</t>
      </is>
    </oc>
    <nc r="A21"/>
  </rcc>
  <rcc rId="15659" sId="10">
    <oc r="B21" t="inlineStr">
      <is>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is>
    </oc>
    <nc r="B21"/>
  </rcc>
  <rcc rId="15660" sId="10">
    <oc r="C21" t="inlineStr">
      <is>
        <t>Всего</t>
      </is>
    </oc>
    <nc r="C21"/>
  </rcc>
  <rcc rId="15661" sId="10">
    <oc r="D21">
      <f>D22</f>
    </oc>
    <nc r="D21"/>
  </rcc>
  <rcc rId="15662" sId="10">
    <oc r="E21">
      <f>E22</f>
    </oc>
    <nc r="E21"/>
  </rcc>
  <rcc rId="15663" sId="10">
    <oc r="F21">
      <f>F22</f>
    </oc>
    <nc r="F21"/>
  </rcc>
  <rcc rId="15664" sId="10">
    <oc r="G21">
      <f>G22</f>
    </oc>
    <nc r="G21"/>
  </rcc>
  <rcc rId="15665" sId="10">
    <oc r="H21">
      <f>IFERROR(G21/D21*100,0)</f>
    </oc>
    <nc r="H21"/>
  </rcc>
  <rcc rId="15666" sId="10">
    <oc r="I21">
      <f>IFERROR(G21/E21*100,0)</f>
    </oc>
    <nc r="I21"/>
  </rcc>
  <rcc rId="15667" sId="10">
    <oc r="J21">
      <f>J22</f>
    </oc>
    <nc r="J21"/>
  </rcc>
  <rcc rId="15668" sId="10">
    <oc r="K21">
      <f>K22</f>
    </oc>
    <nc r="K21"/>
  </rcc>
  <rcc rId="15669" sId="10">
    <oc r="L21">
      <f>L22</f>
    </oc>
    <nc r="L21"/>
  </rcc>
  <rcc rId="15670" sId="10">
    <oc r="M21">
      <f>M22</f>
    </oc>
    <nc r="M21"/>
  </rcc>
  <rcc rId="15671" sId="10">
    <oc r="N21">
      <f>N22</f>
    </oc>
    <nc r="N21"/>
  </rcc>
  <rcc rId="15672" sId="10">
    <oc r="O21">
      <f>O22</f>
    </oc>
    <nc r="O21"/>
  </rcc>
  <rcc rId="15673" sId="10">
    <oc r="P21">
      <f>P22</f>
    </oc>
    <nc r="P21"/>
  </rcc>
  <rcc rId="15674" sId="10">
    <oc r="Q21">
      <f>Q22</f>
    </oc>
    <nc r="Q21"/>
  </rcc>
  <rcc rId="15675" sId="10">
    <oc r="R21">
      <f>R22</f>
    </oc>
    <nc r="R21"/>
  </rcc>
  <rcc rId="15676" sId="10">
    <oc r="S21">
      <f>S22</f>
    </oc>
    <nc r="S21"/>
  </rcc>
  <rcc rId="15677" sId="10">
    <oc r="T21">
      <f>T22</f>
    </oc>
    <nc r="T21"/>
  </rcc>
  <rcc rId="15678" sId="10">
    <oc r="U21">
      <f>U22</f>
    </oc>
    <nc r="U21"/>
  </rcc>
  <rcc rId="15679" sId="10">
    <oc r="V21">
      <f>V22</f>
    </oc>
    <nc r="V21"/>
  </rcc>
  <rcc rId="15680" sId="10">
    <oc r="W21">
      <f>W22</f>
    </oc>
    <nc r="W21"/>
  </rcc>
  <rcc rId="15681" sId="10">
    <oc r="X21">
      <f>X22</f>
    </oc>
    <nc r="X21"/>
  </rcc>
  <rcc rId="15682" sId="10">
    <oc r="Y21">
      <f>Y22</f>
    </oc>
    <nc r="Y21"/>
  </rcc>
  <rcc rId="15683" sId="10">
    <oc r="Z21">
      <f>Z22</f>
    </oc>
    <nc r="Z21"/>
  </rcc>
  <rcc rId="15684" sId="10">
    <oc r="AA21">
      <f>AA22</f>
    </oc>
    <nc r="AA21"/>
  </rcc>
  <rcc rId="15685" sId="10">
    <oc r="AB21">
      <f>AB22</f>
    </oc>
    <nc r="AB21"/>
  </rcc>
  <rcc rId="15686" sId="10">
    <oc r="AC21">
      <f>AC22</f>
    </oc>
    <nc r="AC21"/>
  </rcc>
  <rcc rId="15687" sId="10">
    <oc r="AD21">
      <f>AD22</f>
    </oc>
    <nc r="AD21"/>
  </rcc>
  <rcc rId="15688" sId="10">
    <oc r="AE21">
      <f>AE22</f>
    </oc>
    <nc r="AE21"/>
  </rcc>
  <rcc rId="15689" sId="10">
    <oc r="AF21">
      <f>AF22</f>
    </oc>
    <nc r="AF21"/>
  </rcc>
  <rcc rId="15690" sId="10">
    <oc r="AG21">
      <f>AG22</f>
    </oc>
    <nc r="AG21"/>
  </rcc>
  <rcc rId="15691" sId="10">
    <oc r="C22" t="inlineStr">
      <is>
        <t>федеральный бюджет</t>
      </is>
    </oc>
    <nc r="C22"/>
  </rcc>
  <rcc rId="15692" sId="10">
    <oc r="D22">
      <f>SUM(J22,L22,N22,P22,R22,T22,V22,X22,Z22,AB22,AD22,AF22)</f>
    </oc>
    <nc r="D22"/>
  </rcc>
  <rcc rId="15693" sId="10">
    <oc r="E22">
      <f>J22</f>
    </oc>
    <nc r="E22"/>
  </rcc>
  <rcc rId="15694" sId="10">
    <oc r="F22">
      <f>G22</f>
    </oc>
    <nc r="F22"/>
  </rcc>
  <rcc rId="15695" sId="10">
    <oc r="G22">
      <f>SUM(K22,M22,O22,Q22,S22,U22,W22,Y22,AA22,AC22,AE22,AG22)</f>
    </oc>
    <nc r="G22"/>
  </rcc>
  <rcc rId="15696" sId="10">
    <oc r="H22">
      <f>IFERROR(G22/D22*100,0)</f>
    </oc>
    <nc r="H22"/>
  </rcc>
  <rcc rId="15697" sId="10">
    <oc r="I22">
      <f>IFERROR(G22/E22*100,0)</f>
    </oc>
    <nc r="I22"/>
  </rcc>
  <rcc rId="15698" sId="10" numFmtId="4">
    <oc r="J22">
      <v>0</v>
    </oc>
    <nc r="J22"/>
  </rcc>
  <rcc rId="15699" sId="10" numFmtId="4">
    <oc r="K22">
      <v>0</v>
    </oc>
    <nc r="K22"/>
  </rcc>
  <rcc rId="15700" sId="10" numFmtId="4">
    <oc r="L22">
      <v>0</v>
    </oc>
    <nc r="L22"/>
  </rcc>
  <rcc rId="15701" sId="10" numFmtId="4">
    <oc r="M22">
      <v>0</v>
    </oc>
    <nc r="M22"/>
  </rcc>
  <rcc rId="15702" sId="10" numFmtId="4">
    <oc r="N22">
      <v>0</v>
    </oc>
    <nc r="N22"/>
  </rcc>
  <rcc rId="15703" sId="10" numFmtId="4">
    <oc r="O22">
      <v>0</v>
    </oc>
    <nc r="O22"/>
  </rcc>
  <rcc rId="15704" sId="10" numFmtId="4">
    <oc r="P22">
      <v>1.8</v>
    </oc>
    <nc r="P22"/>
  </rcc>
  <rcc rId="15705" sId="10" numFmtId="4">
    <oc r="Q22">
      <v>1.8</v>
    </oc>
    <nc r="Q22"/>
  </rcc>
  <rcc rId="15706" sId="10" numFmtId="4">
    <oc r="R22">
      <v>0</v>
    </oc>
    <nc r="R22"/>
  </rcc>
  <rcc rId="15707" sId="10" numFmtId="4">
    <oc r="S22">
      <v>0</v>
    </oc>
    <nc r="S22"/>
  </rcc>
  <rcc rId="15708" sId="10" numFmtId="4">
    <oc r="T22">
      <v>0</v>
    </oc>
    <nc r="T22"/>
  </rcc>
  <rcc rId="15709" sId="10" numFmtId="4">
    <oc r="U22">
      <v>0</v>
    </oc>
    <nc r="U22"/>
  </rcc>
  <rcc rId="15710" sId="10" numFmtId="4">
    <oc r="V22">
      <v>0</v>
    </oc>
    <nc r="V22"/>
  </rcc>
  <rcc rId="15711" sId="10" numFmtId="4">
    <oc r="W22">
      <v>0</v>
    </oc>
    <nc r="W22"/>
  </rcc>
  <rcc rId="15712" sId="10" numFmtId="4">
    <oc r="X22">
      <v>0</v>
    </oc>
    <nc r="X22"/>
  </rcc>
  <rcc rId="15713" sId="10" numFmtId="4">
    <oc r="Y22">
      <v>0</v>
    </oc>
    <nc r="Y22"/>
  </rcc>
  <rcc rId="15714" sId="10" numFmtId="4">
    <oc r="Z22">
      <v>0</v>
    </oc>
    <nc r="Z22"/>
  </rcc>
  <rcc rId="15715" sId="10" numFmtId="4">
    <oc r="AA22">
      <v>0</v>
    </oc>
    <nc r="AA22"/>
  </rcc>
  <rcc rId="15716" sId="10" numFmtId="4">
    <oc r="AB22">
      <v>2.8</v>
    </oc>
    <nc r="AB22"/>
  </rcc>
  <rcc rId="15717" sId="10" numFmtId="4">
    <oc r="AC22">
      <v>0</v>
    </oc>
    <nc r="AC22"/>
  </rcc>
  <rcc rId="15718" sId="10" numFmtId="4">
    <oc r="AD22">
      <v>0</v>
    </oc>
    <nc r="AD22"/>
  </rcc>
  <rcc rId="15719" sId="10" numFmtId="4">
    <oc r="AE22">
      <v>0</v>
    </oc>
    <nc r="AE22"/>
  </rcc>
  <rcc rId="15720" sId="10" numFmtId="4">
    <oc r="AF22">
      <v>0</v>
    </oc>
    <nc r="AF22"/>
  </rcc>
  <rcc rId="15721" sId="10" numFmtId="4">
    <oc r="AG22">
      <v>0</v>
    </oc>
    <nc r="AG22"/>
  </rcc>
  <rcc rId="15722" sId="10">
    <oc r="A23" t="inlineStr">
      <is>
        <t>1.5.</t>
      </is>
    </oc>
    <nc r="A23"/>
  </rcc>
  <rcc rId="15723" sId="10">
    <oc r="B23" t="inlineStr">
      <is>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is>
    </oc>
    <nc r="B23"/>
  </rcc>
  <rcc rId="15724" sId="10">
    <oc r="C23" t="inlineStr">
      <is>
        <t>Всего</t>
      </is>
    </oc>
    <nc r="C23"/>
  </rcc>
  <rcc rId="15725" sId="10">
    <oc r="D23">
      <f>D24</f>
    </oc>
    <nc r="D23"/>
  </rcc>
  <rcc rId="15726" sId="10">
    <oc r="E23">
      <f>E24</f>
    </oc>
    <nc r="E23"/>
  </rcc>
  <rcc rId="15727" sId="10">
    <oc r="F23">
      <f>F24</f>
    </oc>
    <nc r="F23"/>
  </rcc>
  <rcc rId="15728" sId="10">
    <oc r="G23">
      <f>G24</f>
    </oc>
    <nc r="G23"/>
  </rcc>
  <rcc rId="15729" sId="10">
    <oc r="H23">
      <f>IFERROR(G23/D23*100,0)</f>
    </oc>
    <nc r="H23"/>
  </rcc>
  <rcc rId="15730" sId="10">
    <oc r="I23">
      <f>IFERROR(G23/E23*100,0)</f>
    </oc>
    <nc r="I23"/>
  </rcc>
  <rcc rId="15731" sId="10">
    <oc r="J23">
      <f>J24</f>
    </oc>
    <nc r="J23"/>
  </rcc>
  <rcc rId="15732" sId="10">
    <oc r="K23">
      <f>K24</f>
    </oc>
    <nc r="K23"/>
  </rcc>
  <rcc rId="15733" sId="10">
    <oc r="L23">
      <f>L24</f>
    </oc>
    <nc r="L23"/>
  </rcc>
  <rcc rId="15734" sId="10">
    <oc r="M23">
      <f>M24</f>
    </oc>
    <nc r="M23"/>
  </rcc>
  <rcc rId="15735" sId="10">
    <oc r="N23">
      <f>N24</f>
    </oc>
    <nc r="N23"/>
  </rcc>
  <rcc rId="15736" sId="10">
    <oc r="O23">
      <f>O24</f>
    </oc>
    <nc r="O23"/>
  </rcc>
  <rcc rId="15737" sId="10">
    <oc r="P23">
      <f>P24</f>
    </oc>
    <nc r="P23"/>
  </rcc>
  <rcc rId="15738" sId="10">
    <oc r="Q23">
      <f>Q24</f>
    </oc>
    <nc r="Q23"/>
  </rcc>
  <rcc rId="15739" sId="10">
    <oc r="R23">
      <f>R24</f>
    </oc>
    <nc r="R23"/>
  </rcc>
  <rcc rId="15740" sId="10">
    <oc r="S23">
      <f>S24</f>
    </oc>
    <nc r="S23"/>
  </rcc>
  <rcc rId="15741" sId="10">
    <oc r="T23">
      <f>T24</f>
    </oc>
    <nc r="T23"/>
  </rcc>
  <rcc rId="15742" sId="10">
    <oc r="U23">
      <f>U24</f>
    </oc>
    <nc r="U23"/>
  </rcc>
  <rcc rId="15743" sId="10">
    <oc r="V23">
      <f>V24</f>
    </oc>
    <nc r="V23"/>
  </rcc>
  <rcc rId="15744" sId="10">
    <oc r="W23">
      <f>W24</f>
    </oc>
    <nc r="W23"/>
  </rcc>
  <rcc rId="15745" sId="10">
    <oc r="X23">
      <f>X24</f>
    </oc>
    <nc r="X23"/>
  </rcc>
  <rcc rId="15746" sId="10">
    <oc r="Y23">
      <f>Y24</f>
    </oc>
    <nc r="Y23"/>
  </rcc>
  <rcc rId="15747" sId="10">
    <oc r="Z23">
      <f>Z24</f>
    </oc>
    <nc r="Z23"/>
  </rcc>
  <rcc rId="15748" sId="10">
    <oc r="AA23">
      <f>AA24</f>
    </oc>
    <nc r="AA23"/>
  </rcc>
  <rcc rId="15749" sId="10">
    <oc r="AB23">
      <f>AB24</f>
    </oc>
    <nc r="AB23"/>
  </rcc>
  <rcc rId="15750" sId="10">
    <oc r="AC23">
      <f>AC24</f>
    </oc>
    <nc r="AC23"/>
  </rcc>
  <rcc rId="15751" sId="10">
    <oc r="AD23">
      <f>AD24</f>
    </oc>
    <nc r="AD23"/>
  </rcc>
  <rcc rId="15752" sId="10">
    <oc r="AE23">
      <f>AE24</f>
    </oc>
    <nc r="AE23"/>
  </rcc>
  <rcc rId="15753" sId="10">
    <oc r="AF23">
      <f>AF24</f>
    </oc>
    <nc r="AF23"/>
  </rcc>
  <rcc rId="15754" sId="10">
    <oc r="AG23">
      <f>AG24</f>
    </oc>
    <nc r="AG23"/>
  </rcc>
  <rcc rId="15755" sId="10">
    <oc r="C24" t="inlineStr">
      <is>
        <t>бюджет города Когалыма</t>
      </is>
    </oc>
    <nc r="C24"/>
  </rcc>
  <rcc rId="15756" sId="10">
    <oc r="D24">
      <f>SUM(J24,L24,N24,P24,R24,T24,V24,X24,Z24,AB24,AD24,AF24)</f>
    </oc>
    <nc r="D24"/>
  </rcc>
  <rcc rId="15757" sId="10">
    <oc r="E24">
      <f>J24</f>
    </oc>
    <nc r="E24"/>
  </rcc>
  <rcc rId="15758" sId="10">
    <oc r="F24">
      <f>G24</f>
    </oc>
    <nc r="F24"/>
  </rcc>
  <rcc rId="15759" sId="10">
    <oc r="G24">
      <f>SUM(K24,M24,O24,Q24,S24,U24,W24,Y24,AA24,AC24,AE24,AG24)</f>
    </oc>
    <nc r="G24"/>
  </rcc>
  <rcc rId="15760" sId="10">
    <oc r="H24">
      <f>IFERROR(G24/D24*100,0)</f>
    </oc>
    <nc r="H24"/>
  </rcc>
  <rcc rId="15761" sId="10">
    <oc r="I24">
      <f>IFERROR(G24/E24*100,0)</f>
    </oc>
    <nc r="I24"/>
  </rcc>
  <rcc rId="15762" sId="10" numFmtId="4">
    <oc r="J24">
      <v>0</v>
    </oc>
    <nc r="J24"/>
  </rcc>
  <rcc rId="15763" sId="10" numFmtId="4">
    <oc r="K24">
      <v>0</v>
    </oc>
    <nc r="K24"/>
  </rcc>
  <rcc rId="15764" sId="10" numFmtId="4">
    <oc r="L24">
      <v>8.3520000000000003</v>
    </oc>
    <nc r="L24"/>
  </rcc>
  <rcc rId="15765" sId="10" numFmtId="4">
    <oc r="M24">
      <v>886.77800000000002</v>
    </oc>
    <nc r="M24"/>
  </rcc>
  <rcc rId="15766" sId="10" numFmtId="4">
    <oc r="N24">
      <v>8.3520000000000003</v>
    </oc>
    <nc r="N24"/>
  </rcc>
  <rcc rId="15767" sId="10" numFmtId="4">
    <oc r="O24">
      <v>8.3520000000000003</v>
    </oc>
    <nc r="O24"/>
  </rcc>
  <rcc rId="15768" sId="10" numFmtId="4">
    <oc r="P24">
      <v>8.3520000000000003</v>
    </oc>
    <nc r="P24"/>
  </rcc>
  <rcc rId="15769" sId="10" numFmtId="4">
    <oc r="Q24">
      <v>8.35</v>
    </oc>
    <nc r="Q24"/>
  </rcc>
  <rcc rId="15770" sId="10" numFmtId="4">
    <oc r="R24">
      <v>8.3520000000000003</v>
    </oc>
    <nc r="R24"/>
  </rcc>
  <rcc rId="15771" sId="10" numFmtId="4">
    <oc r="S24">
      <v>0</v>
    </oc>
    <nc r="S24"/>
  </rcc>
  <rcc rId="15772" sId="10" numFmtId="4">
    <oc r="T24">
      <v>8.3520000000000003</v>
    </oc>
    <nc r="T24"/>
  </rcc>
  <rcc rId="15773" sId="10" numFmtId="4">
    <oc r="U24">
      <v>0</v>
    </oc>
    <nc r="U24"/>
  </rcc>
  <rcc rId="15774" sId="10" numFmtId="4">
    <oc r="V24">
      <v>8.3520000000000003</v>
    </oc>
    <nc r="V24"/>
  </rcc>
  <rcc rId="15775" sId="10" numFmtId="4">
    <oc r="W24">
      <v>0</v>
    </oc>
    <nc r="W24"/>
  </rcc>
  <rcc rId="15776" sId="10" numFmtId="4">
    <oc r="X24">
      <v>8.3520000000000003</v>
    </oc>
    <nc r="X24"/>
  </rcc>
  <rcc rId="15777" sId="10" numFmtId="4">
    <oc r="Y24">
      <v>0</v>
    </oc>
    <nc r="Y24"/>
  </rcc>
  <rcc rId="15778" sId="10" numFmtId="4">
    <oc r="Z24">
      <v>8.3520000000000003</v>
    </oc>
    <nc r="Z24"/>
  </rcc>
  <rcc rId="15779" sId="10" numFmtId="4">
    <oc r="AA24">
      <v>0</v>
    </oc>
    <nc r="AA24"/>
  </rcc>
  <rcc rId="15780" sId="10" numFmtId="4">
    <oc r="AB24">
      <v>191.452</v>
    </oc>
    <nc r="AB24"/>
  </rcc>
  <rcc rId="15781" sId="10" numFmtId="4">
    <oc r="AC24">
      <v>0</v>
    </oc>
    <nc r="AC24"/>
  </rcc>
  <rcc rId="15782" sId="10" numFmtId="4">
    <oc r="AD24">
      <v>4.2320000000000002</v>
    </oc>
    <nc r="AD24"/>
  </rcc>
  <rcc rId="15783" sId="10" numFmtId="4">
    <oc r="AE24">
      <v>0</v>
    </oc>
    <nc r="AE24"/>
  </rcc>
  <rcc rId="15784" sId="10" numFmtId="4">
    <oc r="AF24">
      <v>0</v>
    </oc>
    <nc r="AF24"/>
  </rcc>
  <rcc rId="15785" sId="10" numFmtId="4">
    <oc r="AG24">
      <v>0</v>
    </oc>
    <nc r="AG24"/>
  </rcc>
  <rcc rId="15786" sId="10">
    <oc r="A25" t="inlineStr">
      <is>
        <t>1.6.</t>
      </is>
    </oc>
    <nc r="A25"/>
  </rcc>
  <rcc rId="15787" sId="10">
    <oc r="B25" t="inlineStr">
      <is>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is>
    </oc>
    <nc r="B25"/>
  </rcc>
  <rcc rId="15788" sId="10">
    <oc r="C25" t="inlineStr">
      <is>
        <t>Всего</t>
      </is>
    </oc>
    <nc r="C25"/>
  </rcc>
  <rcc rId="15789" sId="10">
    <oc r="D25">
      <f>D26</f>
    </oc>
    <nc r="D25"/>
  </rcc>
  <rcc rId="15790" sId="10">
    <oc r="E25">
      <f>E26</f>
    </oc>
    <nc r="E25"/>
  </rcc>
  <rcc rId="15791" sId="10">
    <oc r="F25">
      <f>F26</f>
    </oc>
    <nc r="F25"/>
  </rcc>
  <rcc rId="15792" sId="10">
    <oc r="G25">
      <f>G26</f>
    </oc>
    <nc r="G25"/>
  </rcc>
  <rcc rId="15793" sId="10">
    <oc r="H25">
      <f>IFERROR(G25/D25*100,0)</f>
    </oc>
    <nc r="H25"/>
  </rcc>
  <rcc rId="15794" sId="10">
    <oc r="I25">
      <f>IFERROR(G25/E25*100,0)</f>
    </oc>
    <nc r="I25"/>
  </rcc>
  <rcc rId="15795" sId="10">
    <oc r="J25">
      <f>J26</f>
    </oc>
    <nc r="J25"/>
  </rcc>
  <rcc rId="15796" sId="10">
    <oc r="K25">
      <f>K26</f>
    </oc>
    <nc r="K25"/>
  </rcc>
  <rcc rId="15797" sId="10">
    <oc r="L25">
      <f>L26</f>
    </oc>
    <nc r="L25"/>
  </rcc>
  <rcc rId="15798" sId="10">
    <oc r="M25">
      <f>M26</f>
    </oc>
    <nc r="M25"/>
  </rcc>
  <rcc rId="15799" sId="10">
    <oc r="N25">
      <f>N26</f>
    </oc>
    <nc r="N25"/>
  </rcc>
  <rcc rId="15800" sId="10">
    <oc r="O25">
      <f>O26</f>
    </oc>
    <nc r="O25"/>
  </rcc>
  <rcc rId="15801" sId="10">
    <oc r="P25">
      <f>P26</f>
    </oc>
    <nc r="P25"/>
  </rcc>
  <rcc rId="15802" sId="10">
    <oc r="Q25">
      <f>Q26</f>
    </oc>
    <nc r="Q25"/>
  </rcc>
  <rcc rId="15803" sId="10">
    <oc r="R25">
      <f>R26</f>
    </oc>
    <nc r="R25"/>
  </rcc>
  <rcc rId="15804" sId="10">
    <oc r="S25">
      <f>S26</f>
    </oc>
    <nc r="S25"/>
  </rcc>
  <rcc rId="15805" sId="10">
    <oc r="T25">
      <f>T26</f>
    </oc>
    <nc r="T25"/>
  </rcc>
  <rcc rId="15806" sId="10">
    <oc r="U25">
      <f>U26</f>
    </oc>
    <nc r="U25"/>
  </rcc>
  <rcc rId="15807" sId="10">
    <oc r="V25">
      <f>V26</f>
    </oc>
    <nc r="V25"/>
  </rcc>
  <rcc rId="15808" sId="10">
    <oc r="W25">
      <f>W26</f>
    </oc>
    <nc r="W25"/>
  </rcc>
  <rcc rId="15809" sId="10">
    <oc r="X25">
      <f>X26</f>
    </oc>
    <nc r="X25"/>
  </rcc>
  <rcc rId="15810" sId="10">
    <oc r="Y25">
      <f>Y26</f>
    </oc>
    <nc r="Y25"/>
  </rcc>
  <rcc rId="15811" sId="10">
    <oc r="Z25">
      <f>Z26</f>
    </oc>
    <nc r="Z25"/>
  </rcc>
  <rcc rId="15812" sId="10">
    <oc r="AA25">
      <f>AA26</f>
    </oc>
    <nc r="AA25"/>
  </rcc>
  <rcc rId="15813" sId="10">
    <oc r="AB25">
      <f>AB26</f>
    </oc>
    <nc r="AB25"/>
  </rcc>
  <rcc rId="15814" sId="10">
    <oc r="AC25">
      <f>AC26</f>
    </oc>
    <nc r="AC25"/>
  </rcc>
  <rcc rId="15815" sId="10">
    <oc r="AD25">
      <f>AD26</f>
    </oc>
    <nc r="AD25"/>
  </rcc>
  <rcc rId="15816" sId="10">
    <oc r="AE25">
      <f>AE26</f>
    </oc>
    <nc r="AE25"/>
  </rcc>
  <rcc rId="15817" sId="10">
    <oc r="AF25">
      <f>AF26</f>
    </oc>
    <nc r="AF25"/>
  </rcc>
  <rcc rId="15818" sId="10">
    <oc r="AG25">
      <f>AG26</f>
    </oc>
    <nc r="AG25"/>
  </rcc>
  <rcc rId="15819" sId="10">
    <oc r="C26" t="inlineStr">
      <is>
        <t>бюджет города Когалыма</t>
      </is>
    </oc>
    <nc r="C26"/>
  </rcc>
  <rcc rId="15820" sId="10">
    <oc r="D26">
      <f>SUM(J26,L26,N26,P26,R26,T26,V26,X26,Z26,AB26,AD26,AF26)</f>
    </oc>
    <nc r="D26"/>
  </rcc>
  <rcc rId="15821" sId="10">
    <oc r="E26">
      <f>J26</f>
    </oc>
    <nc r="E26"/>
  </rcc>
  <rcc rId="15822" sId="10">
    <oc r="F26">
      <f>G26</f>
    </oc>
    <nc r="F26"/>
  </rcc>
  <rcc rId="15823" sId="10">
    <oc r="G26">
      <f>SUM(K26,M26,O26,Q26,S26,U26,W26,Y26,AA26,AC26,AE26,AG26)</f>
    </oc>
    <nc r="G26"/>
  </rcc>
  <rcc rId="15824" sId="10">
    <oc r="H26">
      <f>IFERROR(G26/D26*100,0)</f>
    </oc>
    <nc r="H26"/>
  </rcc>
  <rcc rId="15825" sId="10">
    <oc r="I26">
      <f>IFERROR(G26/E26*100,0)</f>
    </oc>
    <nc r="I26"/>
  </rcc>
  <rcc rId="15826" sId="10" numFmtId="4">
    <oc r="J26">
      <v>15</v>
    </oc>
    <nc r="J26"/>
  </rcc>
  <rcc rId="15827" sId="10" numFmtId="4">
    <oc r="K26">
      <v>0</v>
    </oc>
    <nc r="K26"/>
  </rcc>
  <rcc rId="15828" sId="10" numFmtId="4">
    <oc r="L26">
      <v>237.3</v>
    </oc>
    <nc r="L26"/>
  </rcc>
  <rcc rId="15829" sId="10" numFmtId="4">
    <oc r="M26">
      <v>77</v>
    </oc>
    <nc r="M26"/>
  </rcc>
  <rcc rId="15830" sId="10" numFmtId="4">
    <oc r="N26">
      <v>0</v>
    </oc>
    <nc r="N26"/>
  </rcc>
  <rcc rId="15831" sId="10" numFmtId="4">
    <oc r="O26">
      <v>0</v>
    </oc>
    <nc r="O26"/>
  </rcc>
  <rcc rId="15832" sId="10" numFmtId="4">
    <oc r="P26">
      <v>33.299999999999997</v>
    </oc>
    <nc r="P26"/>
  </rcc>
  <rcc rId="15833" sId="10" numFmtId="4">
    <oc r="Q26">
      <v>113</v>
    </oc>
    <nc r="Q26"/>
  </rcc>
  <rcc rId="15834" sId="10" numFmtId="4">
    <oc r="R26">
      <v>229</v>
    </oc>
    <nc r="R26"/>
  </rcc>
  <rcc rId="15835" sId="10" numFmtId="4">
    <oc r="S26">
      <v>0</v>
    </oc>
    <nc r="S26"/>
  </rcc>
  <rcc rId="15836" sId="10" numFmtId="4">
    <oc r="T26">
      <v>0</v>
    </oc>
    <nc r="T26"/>
  </rcc>
  <rcc rId="15837" sId="10" numFmtId="4">
    <oc r="U26">
      <v>0</v>
    </oc>
    <nc r="U26"/>
  </rcc>
  <rcc rId="15838" sId="10" numFmtId="4">
    <oc r="V26">
      <v>0</v>
    </oc>
    <nc r="V26"/>
  </rcc>
  <rcc rId="15839" sId="10" numFmtId="4">
    <oc r="W26">
      <v>0</v>
    </oc>
    <nc r="W26"/>
  </rcc>
  <rcc rId="15840" sId="10" numFmtId="4">
    <oc r="X26">
      <v>0</v>
    </oc>
    <nc r="X26"/>
  </rcc>
  <rcc rId="15841" sId="10" numFmtId="4">
    <oc r="Y26">
      <v>0</v>
    </oc>
    <nc r="Y26"/>
  </rcc>
  <rcc rId="15842" sId="10" numFmtId="4">
    <oc r="Z26">
      <v>0</v>
    </oc>
    <nc r="Z26"/>
  </rcc>
  <rcc rId="15843" sId="10" numFmtId="4">
    <oc r="AA26">
      <v>0</v>
    </oc>
    <nc r="AA26"/>
  </rcc>
  <rcc rId="15844" sId="10" numFmtId="4">
    <oc r="AB26">
      <v>0</v>
    </oc>
    <nc r="AB26"/>
  </rcc>
  <rcc rId="15845" sId="10" numFmtId="4">
    <oc r="AC26">
      <v>0</v>
    </oc>
    <nc r="AC26"/>
  </rcc>
  <rcc rId="15846" sId="10" numFmtId="4">
    <oc r="AD26">
      <v>0</v>
    </oc>
    <nc r="AD26"/>
  </rcc>
  <rcc rId="15847" sId="10" numFmtId="4">
    <oc r="AE26">
      <v>0</v>
    </oc>
    <nc r="AE26"/>
  </rcc>
  <rcc rId="15848" sId="10" numFmtId="4">
    <oc r="AF26">
      <v>0</v>
    </oc>
    <nc r="AF26"/>
  </rcc>
  <rcc rId="15849" sId="10" numFmtId="4">
    <oc r="AG26">
      <v>0</v>
    </oc>
    <nc r="AG26"/>
  </rcc>
  <rcc rId="15850" sId="10">
    <oc r="A27" t="inlineStr">
      <is>
        <t>2.</t>
      </is>
    </oc>
    <nc r="A27"/>
  </rcc>
  <rcc rId="15851" sId="10">
    <oc r="B27" t="inlineStr">
      <is>
        <t>Направление  (подпрограмма) «Профилактика правонарушений незаконного оборота и потребления наркотических средств и психотропных веществ, наркомании»</t>
      </is>
    </oc>
    <nc r="B27"/>
  </rcc>
  <rcc rId="15852" sId="10">
    <oc r="A28" t="inlineStr">
      <is>
        <t>2.1.</t>
      </is>
    </oc>
    <nc r="A28"/>
  </rcc>
  <rcc rId="15853" sId="10">
    <oc r="B28" t="inlineStr">
      <is>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is>
    </oc>
    <nc r="B28"/>
  </rcc>
  <rcc rId="15854" sId="10">
    <oc r="C28" t="inlineStr">
      <is>
        <t>Всего</t>
      </is>
    </oc>
    <nc r="C28"/>
  </rcc>
  <rcc rId="15855" sId="10">
    <oc r="D28">
      <f>D29</f>
    </oc>
    <nc r="D28"/>
  </rcc>
  <rcc rId="15856" sId="10">
    <oc r="E28">
      <f>E29</f>
    </oc>
    <nc r="E28"/>
  </rcc>
  <rcc rId="15857" sId="10">
    <oc r="F28">
      <f>F29</f>
    </oc>
    <nc r="F28"/>
  </rcc>
  <rcc rId="15858" sId="10">
    <oc r="G28">
      <f>G29</f>
    </oc>
    <nc r="G28"/>
  </rcc>
  <rcc rId="15859" sId="10">
    <oc r="H28">
      <f>IFERROR(G28/D28*100,0)</f>
    </oc>
    <nc r="H28"/>
  </rcc>
  <rcc rId="15860" sId="10">
    <oc r="I28">
      <f>IFERROR(G28/E28*100,0)</f>
    </oc>
    <nc r="I28"/>
  </rcc>
  <rcc rId="15861" sId="10">
    <oc r="J28">
      <f>J29</f>
    </oc>
    <nc r="J28"/>
  </rcc>
  <rcc rId="15862" sId="10">
    <oc r="K28">
      <f>K29</f>
    </oc>
    <nc r="K28"/>
  </rcc>
  <rcc rId="15863" sId="10">
    <oc r="L28">
      <f>L29</f>
    </oc>
    <nc r="L28"/>
  </rcc>
  <rcc rId="15864" sId="10">
    <oc r="M28">
      <f>M29</f>
    </oc>
    <nc r="M28"/>
  </rcc>
  <rcc rId="15865" sId="10">
    <oc r="N28">
      <f>N29</f>
    </oc>
    <nc r="N28"/>
  </rcc>
  <rcc rId="15866" sId="10">
    <oc r="O28">
      <f>O29</f>
    </oc>
    <nc r="O28"/>
  </rcc>
  <rcc rId="15867" sId="10">
    <oc r="P28">
      <f>P29</f>
    </oc>
    <nc r="P28"/>
  </rcc>
  <rcc rId="15868" sId="10">
    <oc r="Q28">
      <f>Q29</f>
    </oc>
    <nc r="Q28"/>
  </rcc>
  <rcc rId="15869" sId="10">
    <oc r="R28">
      <f>R29</f>
    </oc>
    <nc r="R28"/>
  </rcc>
  <rcc rId="15870" sId="10">
    <oc r="S28">
      <f>S29</f>
    </oc>
    <nc r="S28"/>
  </rcc>
  <rcc rId="15871" sId="10">
    <oc r="T28">
      <f>T29</f>
    </oc>
    <nc r="T28"/>
  </rcc>
  <rcc rId="15872" sId="10">
    <oc r="U28">
      <f>U29</f>
    </oc>
    <nc r="U28"/>
  </rcc>
  <rcc rId="15873" sId="10">
    <oc r="V28">
      <f>V29</f>
    </oc>
    <nc r="V28"/>
  </rcc>
  <rcc rId="15874" sId="10">
    <oc r="W28">
      <f>W29</f>
    </oc>
    <nc r="W28"/>
  </rcc>
  <rcc rId="15875" sId="10">
    <oc r="X28">
      <f>X29</f>
    </oc>
    <nc r="X28"/>
  </rcc>
  <rcc rId="15876" sId="10">
    <oc r="Y28">
      <f>Y29</f>
    </oc>
    <nc r="Y28"/>
  </rcc>
  <rcc rId="15877" sId="10">
    <oc r="Z28">
      <f>Z29</f>
    </oc>
    <nc r="Z28"/>
  </rcc>
  <rcc rId="15878" sId="10">
    <oc r="AA28">
      <f>AA29</f>
    </oc>
    <nc r="AA28"/>
  </rcc>
  <rcc rId="15879" sId="10">
    <oc r="AB28">
      <f>AB29</f>
    </oc>
    <nc r="AB28"/>
  </rcc>
  <rcc rId="15880" sId="10">
    <oc r="AC28">
      <f>AC29</f>
    </oc>
    <nc r="AC28"/>
  </rcc>
  <rcc rId="15881" sId="10">
    <oc r="AD28">
      <f>AD29</f>
    </oc>
    <nc r="AD28"/>
  </rcc>
  <rcc rId="15882" sId="10">
    <oc r="AE28">
      <f>AE29</f>
    </oc>
    <nc r="AE28"/>
  </rcc>
  <rcc rId="15883" sId="10">
    <oc r="AF28">
      <f>AF29</f>
    </oc>
    <nc r="AF28"/>
  </rcc>
  <rcc rId="15884" sId="10">
    <oc r="AG28">
      <f>AG29</f>
    </oc>
    <nc r="AG28"/>
  </rcc>
  <rcc rId="15885" sId="10">
    <oc r="C29" t="inlineStr">
      <is>
        <t>бюджет города Когалыма</t>
      </is>
    </oc>
    <nc r="C29"/>
  </rcc>
  <rcc rId="15886" sId="10">
    <oc r="D29">
      <f>SUM(J29,L29,N29,P29,R29,T29,V29,X29,Z29,AB29,AD29,AF29)</f>
    </oc>
    <nc r="D29"/>
  </rcc>
  <rcc rId="15887" sId="10">
    <oc r="E29">
      <f>J29+L29+N29+P29+R29+T29+V29+X29+Z29+AB29+AD29+AF29</f>
    </oc>
    <nc r="E29"/>
  </rcc>
  <rcc rId="15888" sId="10">
    <oc r="F29">
      <f>G29</f>
    </oc>
    <nc r="F29"/>
  </rcc>
  <rcc rId="15889" sId="10">
    <oc r="G29">
      <f>SUM(K29,M29,O29,Q29,S29,U29,W29,Y29,AA29,AC29,AE29,AG29)</f>
    </oc>
    <nc r="G29"/>
  </rcc>
  <rcc rId="15890" sId="10">
    <oc r="H29">
      <f>IFERROR(G29/D29*100,0)</f>
    </oc>
    <nc r="H29"/>
  </rcc>
  <rcc rId="15891" sId="10">
    <oc r="I29">
      <f>IFERROR(G29/E29*100,0)</f>
    </oc>
    <nc r="I29"/>
  </rcc>
  <rcc rId="15892" sId="10" numFmtId="4">
    <oc r="J29">
      <v>21.484999999999999</v>
    </oc>
    <nc r="J29"/>
  </rcc>
  <rcc rId="15893" sId="10" numFmtId="4">
    <oc r="K29">
      <v>0</v>
    </oc>
    <nc r="K29"/>
  </rcc>
  <rcc rId="15894" sId="10" numFmtId="4">
    <oc r="L29">
      <v>128.91</v>
    </oc>
    <nc r="L29"/>
  </rcc>
  <rcc rId="15895" sId="10" numFmtId="4">
    <oc r="M29">
      <v>128.97</v>
    </oc>
    <nc r="M29"/>
  </rcc>
  <rcc rId="15896" sId="10" numFmtId="4">
    <oc r="N29">
      <v>0</v>
    </oc>
    <nc r="N29"/>
  </rcc>
  <rcc rId="15897" sId="10" numFmtId="4">
    <oc r="O29">
      <v>0</v>
    </oc>
    <nc r="O29"/>
  </rcc>
  <rcc rId="15898" sId="10" numFmtId="4">
    <oc r="P29">
      <v>4.3E-3</v>
    </oc>
    <nc r="P29"/>
  </rcc>
  <rcc rId="15899" sId="10" numFmtId="4">
    <oc r="Q29">
      <v>0</v>
    </oc>
    <nc r="Q29"/>
  </rcc>
  <rcc rId="15900" sId="10" numFmtId="4">
    <oc r="R29">
      <v>0</v>
    </oc>
    <nc r="R29"/>
  </rcc>
  <rcc rId="15901" sId="10" numFmtId="4">
    <oc r="S29">
      <v>0</v>
    </oc>
    <nc r="S29"/>
  </rcc>
  <rcc rId="15902" sId="10" numFmtId="4">
    <oc r="T29">
      <v>0</v>
    </oc>
    <nc r="T29"/>
  </rcc>
  <rcc rId="15903" sId="10" numFmtId="4">
    <oc r="U29">
      <v>0</v>
    </oc>
    <nc r="U29"/>
  </rcc>
  <rcc rId="15904" sId="10" numFmtId="4">
    <oc r="V29">
      <v>0</v>
    </oc>
    <nc r="V29"/>
  </rcc>
  <rcc rId="15905" sId="10" numFmtId="4">
    <oc r="W29">
      <v>0</v>
    </oc>
    <nc r="W29"/>
  </rcc>
  <rcc rId="15906" sId="10" numFmtId="4">
    <oc r="X29">
      <v>0</v>
    </oc>
    <nc r="X29"/>
  </rcc>
  <rcc rId="15907" sId="10" numFmtId="4">
    <oc r="Y29">
      <v>0</v>
    </oc>
    <nc r="Y29"/>
  </rcc>
  <rcc rId="15908" sId="10" numFmtId="4">
    <oc r="Z29">
      <v>0</v>
    </oc>
    <nc r="Z29"/>
  </rcc>
  <rcc rId="15909" sId="10" numFmtId="4">
    <oc r="AA29">
      <v>0</v>
    </oc>
    <nc r="AA29"/>
  </rcc>
  <rcc rId="15910" sId="10" numFmtId="4">
    <oc r="AB29">
      <v>0</v>
    </oc>
    <nc r="AB29"/>
  </rcc>
  <rcc rId="15911" sId="10" numFmtId="4">
    <oc r="AC29">
      <v>0</v>
    </oc>
    <nc r="AC29"/>
  </rcc>
  <rcc rId="15912" sId="10" numFmtId="4">
    <oc r="AD29">
      <v>0</v>
    </oc>
    <nc r="AD29"/>
  </rcc>
  <rcc rId="15913" sId="10" numFmtId="4">
    <oc r="AE29">
      <v>0</v>
    </oc>
    <nc r="AE29"/>
  </rcc>
  <rcc rId="15914" sId="10" numFmtId="4">
    <oc r="AF29">
      <v>0</v>
    </oc>
    <nc r="AF29"/>
  </rcc>
  <rcc rId="15915" sId="10" numFmtId="4">
    <oc r="AG29">
      <v>0</v>
    </oc>
    <nc r="AG29"/>
  </rcc>
  <rcc rId="15916" sId="10">
    <oc r="A30" t="inlineStr">
      <is>
        <t>2.2.</t>
      </is>
    </oc>
    <nc r="A30"/>
  </rcc>
  <rcc rId="15917" sId="10">
    <oc r="B30" t="inlineStr">
      <is>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is>
    </oc>
    <nc r="B30"/>
  </rcc>
  <rcc rId="15918" sId="10">
    <oc r="C30" t="inlineStr">
      <is>
        <t>Всего</t>
      </is>
    </oc>
    <nc r="C30"/>
  </rcc>
  <rcc rId="15919" sId="10">
    <oc r="D30">
      <f>D31</f>
    </oc>
    <nc r="D30"/>
  </rcc>
  <rcc rId="15920" sId="10">
    <oc r="E30">
      <f>E31</f>
    </oc>
    <nc r="E30"/>
  </rcc>
  <rcc rId="15921" sId="10">
    <oc r="F30">
      <f>F31</f>
    </oc>
    <nc r="F30"/>
  </rcc>
  <rcc rId="15922" sId="10">
    <oc r="G30">
      <f>G31</f>
    </oc>
    <nc r="G30"/>
  </rcc>
  <rcc rId="15923" sId="10">
    <oc r="H30">
      <f>IFERROR(G30/D30*100,0)</f>
    </oc>
    <nc r="H30"/>
  </rcc>
  <rcc rId="15924" sId="10">
    <oc r="I30">
      <f>IFERROR(G30/E30*100,0)</f>
    </oc>
    <nc r="I30"/>
  </rcc>
  <rcc rId="15925" sId="10">
    <oc r="J30">
      <f>J31</f>
    </oc>
    <nc r="J30"/>
  </rcc>
  <rcc rId="15926" sId="10">
    <oc r="K30">
      <f>K31</f>
    </oc>
    <nc r="K30"/>
  </rcc>
  <rcc rId="15927" sId="10">
    <oc r="L30">
      <f>L31</f>
    </oc>
    <nc r="L30"/>
  </rcc>
  <rcc rId="15928" sId="10">
    <oc r="M30">
      <f>M31</f>
    </oc>
    <nc r="M30"/>
  </rcc>
  <rcc rId="15929" sId="10">
    <oc r="N30">
      <f>N31</f>
    </oc>
    <nc r="N30"/>
  </rcc>
  <rcc rId="15930" sId="10">
    <oc r="O30">
      <f>O31</f>
    </oc>
    <nc r="O30"/>
  </rcc>
  <rcc rId="15931" sId="10">
    <oc r="P30">
      <f>P31</f>
    </oc>
    <nc r="P30"/>
  </rcc>
  <rcc rId="15932" sId="10">
    <oc r="Q30">
      <f>Q31</f>
    </oc>
    <nc r="Q30"/>
  </rcc>
  <rcc rId="15933" sId="10">
    <oc r="R30">
      <f>R31</f>
    </oc>
    <nc r="R30"/>
  </rcc>
  <rcc rId="15934" sId="10">
    <oc r="S30">
      <f>S31</f>
    </oc>
    <nc r="S30"/>
  </rcc>
  <rcc rId="15935" sId="10">
    <oc r="T30">
      <f>T31</f>
    </oc>
    <nc r="T30"/>
  </rcc>
  <rcc rId="15936" sId="10">
    <oc r="U30">
      <f>U31</f>
    </oc>
    <nc r="U30"/>
  </rcc>
  <rcc rId="15937" sId="10">
    <oc r="V30">
      <f>V31</f>
    </oc>
    <nc r="V30"/>
  </rcc>
  <rcc rId="15938" sId="10">
    <oc r="W30">
      <f>W31</f>
    </oc>
    <nc r="W30"/>
  </rcc>
  <rcc rId="15939" sId="10">
    <oc r="X30">
      <f>X31</f>
    </oc>
    <nc r="X30"/>
  </rcc>
  <rcc rId="15940" sId="10">
    <oc r="Y30">
      <f>Y31</f>
    </oc>
    <nc r="Y30"/>
  </rcc>
  <rcc rId="15941" sId="10">
    <oc r="Z30">
      <f>Z31</f>
    </oc>
    <nc r="Z30"/>
  </rcc>
  <rcc rId="15942" sId="10">
    <oc r="AA30">
      <f>AA31</f>
    </oc>
    <nc r="AA30"/>
  </rcc>
  <rcc rId="15943" sId="10">
    <oc r="AB30">
      <f>AB31</f>
    </oc>
    <nc r="AB30"/>
  </rcc>
  <rcc rId="15944" sId="10">
    <oc r="AC30">
      <f>AC31</f>
    </oc>
    <nc r="AC30"/>
  </rcc>
  <rcc rId="15945" sId="10">
    <oc r="AD30">
      <f>AD31</f>
    </oc>
    <nc r="AD30"/>
  </rcc>
  <rcc rId="15946" sId="10">
    <oc r="AE30">
      <f>AE31</f>
    </oc>
    <nc r="AE30"/>
  </rcc>
  <rcc rId="15947" sId="10">
    <oc r="AF30">
      <f>AF31</f>
    </oc>
    <nc r="AF30"/>
  </rcc>
  <rcc rId="15948" sId="10">
    <oc r="AG30">
      <f>AG31</f>
    </oc>
    <nc r="AG30"/>
  </rcc>
  <rcc rId="15949" sId="10">
    <oc r="C31" t="inlineStr">
      <is>
        <t>бюджет города Когалыма</t>
      </is>
    </oc>
    <nc r="C31"/>
  </rcc>
  <rcc rId="15950" sId="10">
    <oc r="D31">
      <f>SUM(J31,L31,N31,P31,R31,T31,V31,X31,Z31,AB31,AD31,AF31)</f>
    </oc>
    <nc r="D31"/>
  </rcc>
  <rcc rId="15951" sId="10">
    <oc r="E31">
      <f>J31</f>
    </oc>
    <nc r="E31"/>
  </rcc>
  <rcc rId="15952" sId="10">
    <oc r="F31">
      <f>G31</f>
    </oc>
    <nc r="F31"/>
  </rcc>
  <rcc rId="15953" sId="10">
    <oc r="G31">
      <f>SUM(K31,M31,O31,Q31,S31,U31,W31,Y31,AA31,AC31,AE31,AG31)</f>
    </oc>
    <nc r="G31"/>
  </rcc>
  <rcc rId="15954" sId="10">
    <oc r="H31">
      <f>IFERROR(G31/D31*100,0)</f>
    </oc>
    <nc r="H31"/>
  </rcc>
  <rcc rId="15955" sId="10">
    <oc r="I31">
      <f>IFERROR(G31/E31*100,0)</f>
    </oc>
    <nc r="I31"/>
  </rcc>
  <rcc rId="15956" sId="10" numFmtId="4">
    <oc r="J31">
      <v>0</v>
    </oc>
    <nc r="J31"/>
  </rcc>
  <rcc rId="15957" sId="10" numFmtId="4">
    <oc r="K31">
      <v>0</v>
    </oc>
    <nc r="K31"/>
  </rcc>
  <rcc rId="15958" sId="10" numFmtId="4">
    <oc r="L31">
      <v>5.76</v>
    </oc>
    <nc r="L31"/>
  </rcc>
  <rcc rId="15959" sId="10" numFmtId="4">
    <oc r="M31">
      <v>5.76</v>
    </oc>
    <nc r="M31"/>
  </rcc>
  <rcc rId="15960" sId="10" numFmtId="4">
    <oc r="N31">
      <v>11.52</v>
    </oc>
    <nc r="N31"/>
  </rcc>
  <rcc rId="15961" sId="10" numFmtId="4">
    <oc r="O31">
      <v>5.76</v>
    </oc>
    <nc r="O31"/>
  </rcc>
  <rcc rId="15962" sId="10" numFmtId="4">
    <oc r="P31">
      <v>5.76</v>
    </oc>
    <nc r="P31"/>
  </rcc>
  <rcc rId="15963" sId="10" numFmtId="4">
    <oc r="Q31">
      <v>5.76</v>
    </oc>
    <nc r="Q31"/>
  </rcc>
  <rcc rId="15964" sId="10" numFmtId="4">
    <oc r="R31">
      <v>5.76</v>
    </oc>
    <nc r="R31"/>
  </rcc>
  <rcc rId="15965" sId="10" numFmtId="4">
    <oc r="S31">
      <v>0</v>
    </oc>
    <nc r="S31"/>
  </rcc>
  <rcc rId="15966" sId="10" numFmtId="4">
    <oc r="T31">
      <v>5.76</v>
    </oc>
    <nc r="T31"/>
  </rcc>
  <rcc rId="15967" sId="10" numFmtId="4">
    <oc r="U31">
      <v>0</v>
    </oc>
    <nc r="U31"/>
  </rcc>
  <rcc rId="15968" sId="10" numFmtId="4">
    <oc r="V31">
      <v>11.52</v>
    </oc>
    <nc r="V31"/>
  </rcc>
  <rcc rId="15969" sId="10" numFmtId="4">
    <oc r="W31">
      <v>0</v>
    </oc>
    <nc r="W31"/>
  </rcc>
  <rcc rId="15970" sId="10" numFmtId="4">
    <oc r="X31">
      <v>5.76</v>
    </oc>
    <nc r="X31"/>
  </rcc>
  <rcc rId="15971" sId="10" numFmtId="4">
    <oc r="Y31">
      <v>0</v>
    </oc>
    <nc r="Y31"/>
  </rcc>
  <rcc rId="15972" sId="10" numFmtId="4">
    <oc r="Z31">
      <v>5.76</v>
    </oc>
    <nc r="Z31"/>
  </rcc>
  <rcc rId="15973" sId="10" numFmtId="4">
    <oc r="AA31">
      <v>0</v>
    </oc>
    <nc r="AA31"/>
  </rcc>
  <rcc rId="15974" sId="10" numFmtId="4">
    <oc r="AB31">
      <v>11.52</v>
    </oc>
    <nc r="AB31"/>
  </rcc>
  <rcc rId="15975" sId="10" numFmtId="4">
    <oc r="AC31">
      <v>0</v>
    </oc>
    <nc r="AC31"/>
  </rcc>
  <rcc rId="15976" sId="10" numFmtId="4">
    <oc r="AD31">
      <v>5.76</v>
    </oc>
    <nc r="AD31"/>
  </rcc>
  <rcc rId="15977" sId="10" numFmtId="4">
    <oc r="AE31">
      <v>0</v>
    </oc>
    <nc r="AE31"/>
  </rcc>
  <rcc rId="15978" sId="10" numFmtId="4">
    <oc r="AF31">
      <v>8.7200000000000006</v>
    </oc>
    <nc r="AF31"/>
  </rcc>
  <rcc rId="15979" sId="10" numFmtId="4">
    <oc r="AG31">
      <v>0</v>
    </oc>
    <nc r="AG31"/>
  </rcc>
  <rcc rId="15980" sId="10">
    <oc r="A32" t="inlineStr">
      <is>
        <t>2.3.</t>
      </is>
    </oc>
    <nc r="A32"/>
  </rcc>
  <rcc rId="15981" sId="10">
    <oc r="B32" t="inlineStr">
      <is>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is>
    </oc>
    <nc r="B32"/>
  </rcc>
  <rcc rId="15982" sId="10">
    <oc r="C32" t="inlineStr">
      <is>
        <t>Всего</t>
      </is>
    </oc>
    <nc r="C32"/>
  </rcc>
  <rcc rId="15983" sId="10">
    <oc r="D32">
      <f>D33</f>
    </oc>
    <nc r="D32"/>
  </rcc>
  <rcc rId="15984" sId="10">
    <oc r="E32">
      <f>E33</f>
    </oc>
    <nc r="E32"/>
  </rcc>
  <rcc rId="15985" sId="10">
    <oc r="F32">
      <f>F33</f>
    </oc>
    <nc r="F32"/>
  </rcc>
  <rcc rId="15986" sId="10">
    <oc r="G32">
      <f>G33</f>
    </oc>
    <nc r="G32"/>
  </rcc>
  <rcc rId="15987" sId="10">
    <oc r="H32">
      <f>IFERROR(G32/D32*100,0)</f>
    </oc>
    <nc r="H32"/>
  </rcc>
  <rcc rId="15988" sId="10">
    <oc r="I32">
      <f>IFERROR(G32/E32*100,0)</f>
    </oc>
    <nc r="I32"/>
  </rcc>
  <rcc rId="15989" sId="10">
    <oc r="J32">
      <f>J33</f>
    </oc>
    <nc r="J32"/>
  </rcc>
  <rcc rId="15990" sId="10">
    <oc r="K32">
      <f>K33</f>
    </oc>
    <nc r="K32"/>
  </rcc>
  <rcc rId="15991" sId="10">
    <oc r="L32">
      <f>L33</f>
    </oc>
    <nc r="L32"/>
  </rcc>
  <rcc rId="15992" sId="10">
    <oc r="M32">
      <f>M33</f>
    </oc>
    <nc r="M32"/>
  </rcc>
  <rcc rId="15993" sId="10">
    <oc r="N32">
      <f>N33</f>
    </oc>
    <nc r="N32"/>
  </rcc>
  <rcc rId="15994" sId="10">
    <oc r="O32">
      <f>O33</f>
    </oc>
    <nc r="O32"/>
  </rcc>
  <rcc rId="15995" sId="10">
    <oc r="P32">
      <f>P33</f>
    </oc>
    <nc r="P32"/>
  </rcc>
  <rcc rId="15996" sId="10">
    <oc r="Q32">
      <f>Q33</f>
    </oc>
    <nc r="Q32"/>
  </rcc>
  <rcc rId="15997" sId="10">
    <oc r="R32">
      <f>R33</f>
    </oc>
    <nc r="R32"/>
  </rcc>
  <rcc rId="15998" sId="10">
    <oc r="S32">
      <f>S33</f>
    </oc>
    <nc r="S32"/>
  </rcc>
  <rcc rId="15999" sId="10">
    <oc r="T32">
      <f>T33</f>
    </oc>
    <nc r="T32"/>
  </rcc>
  <rcc rId="16000" sId="10">
    <oc r="U32">
      <f>U33</f>
    </oc>
    <nc r="U32"/>
  </rcc>
  <rcc rId="16001" sId="10">
    <oc r="V32">
      <f>V33</f>
    </oc>
    <nc r="V32"/>
  </rcc>
  <rcc rId="16002" sId="10">
    <oc r="W32">
      <f>W33</f>
    </oc>
    <nc r="W32"/>
  </rcc>
  <rcc rId="16003" sId="10">
    <oc r="X32">
      <f>X33</f>
    </oc>
    <nc r="X32"/>
  </rcc>
  <rcc rId="16004" sId="10">
    <oc r="Y32">
      <f>Y33</f>
    </oc>
    <nc r="Y32"/>
  </rcc>
  <rcc rId="16005" sId="10">
    <oc r="Z32">
      <f>Z33</f>
    </oc>
    <nc r="Z32"/>
  </rcc>
  <rcc rId="16006" sId="10">
    <oc r="AA32">
      <f>AA33</f>
    </oc>
    <nc r="AA32"/>
  </rcc>
  <rcc rId="16007" sId="10">
    <oc r="AB32">
      <f>AB33</f>
    </oc>
    <nc r="AB32"/>
  </rcc>
  <rcc rId="16008" sId="10">
    <oc r="AC32">
      <f>AC33</f>
    </oc>
    <nc r="AC32"/>
  </rcc>
  <rcc rId="16009" sId="10">
    <oc r="AD32">
      <f>AD33</f>
    </oc>
    <nc r="AD32"/>
  </rcc>
  <rcc rId="16010" sId="10">
    <oc r="AE32">
      <f>AE33</f>
    </oc>
    <nc r="AE32"/>
  </rcc>
  <rcc rId="16011" sId="10">
    <oc r="AF32">
      <f>AF33</f>
    </oc>
    <nc r="AF32"/>
  </rcc>
  <rcc rId="16012" sId="10">
    <oc r="AG32">
      <f>AG33</f>
    </oc>
    <nc r="AG32"/>
  </rcc>
  <rcc rId="16013" sId="10">
    <oc r="C33" t="inlineStr">
      <is>
        <t>бюджет города Когалыма</t>
      </is>
    </oc>
    <nc r="C33"/>
  </rcc>
  <rcc rId="16014" sId="10">
    <oc r="D33">
      <f>SUM(J33,L33,N33,P33,R33,T33,V33,X33,Z33,AB33,AD33,AF33)</f>
    </oc>
    <nc r="D33"/>
  </rcc>
  <rcc rId="16015" sId="10">
    <oc r="E33">
      <f>J33</f>
    </oc>
    <nc r="E33"/>
  </rcc>
  <rcc rId="16016" sId="10">
    <oc r="F33">
      <f>G33</f>
    </oc>
    <nc r="F33"/>
  </rcc>
  <rcc rId="16017" sId="10">
    <oc r="G33">
      <f>SUM(K33,M33,O33,Q33,S33,U33,W33,Y33,AA33,AC33,AE33,AG33)</f>
    </oc>
    <nc r="G33"/>
  </rcc>
  <rcc rId="16018" sId="10">
    <oc r="H33">
      <f>IFERROR(G33/D33*100,0)</f>
    </oc>
    <nc r="H33"/>
  </rcc>
  <rcc rId="16019" sId="10">
    <oc r="I33">
      <f>IFERROR(G33/E33*100,0)</f>
    </oc>
    <nc r="I33"/>
  </rcc>
  <rcc rId="16020" sId="10" numFmtId="4">
    <oc r="J33">
      <v>0</v>
    </oc>
    <nc r="J33"/>
  </rcc>
  <rcc rId="16021" sId="10" numFmtId="4">
    <oc r="K33">
      <v>0</v>
    </oc>
    <nc r="K33"/>
  </rcc>
  <rcc rId="16022" sId="10" numFmtId="4">
    <oc r="L33">
      <v>267.029</v>
    </oc>
    <nc r="L33"/>
  </rcc>
  <rcc rId="16023" sId="10" numFmtId="4">
    <oc r="M33">
      <v>245.54400000000001</v>
    </oc>
    <nc r="M33"/>
  </rcc>
  <rcc rId="16024" sId="10" numFmtId="4">
    <oc r="N33">
      <v>15.332000000000001</v>
    </oc>
    <nc r="N33"/>
  </rcc>
  <rcc rId="16025" sId="10" numFmtId="4">
    <oc r="O33">
      <v>15.33</v>
    </oc>
    <nc r="O33"/>
  </rcc>
  <rcc rId="16026" sId="10" numFmtId="4">
    <oc r="P33">
      <v>0</v>
    </oc>
    <nc r="P33"/>
  </rcc>
  <rcc rId="16027" sId="10" numFmtId="4">
    <oc r="Q33">
      <v>15.33</v>
    </oc>
    <nc r="Q33"/>
  </rcc>
  <rcc rId="16028" sId="10" numFmtId="4">
    <oc r="R33">
      <v>109</v>
    </oc>
    <nc r="R33"/>
  </rcc>
  <rcc rId="16029" sId="10" numFmtId="4">
    <oc r="S33">
      <v>0</v>
    </oc>
    <nc r="S33"/>
  </rcc>
  <rcc rId="16030" sId="10" numFmtId="4">
    <oc r="T33">
      <v>8.4079999999999995</v>
    </oc>
    <nc r="T33"/>
  </rcc>
  <rcc rId="16031" sId="10" numFmtId="4">
    <oc r="U33">
      <v>0</v>
    </oc>
    <nc r="U33"/>
  </rcc>
  <rcc rId="16032" sId="10" numFmtId="4">
    <oc r="V33">
      <v>0</v>
    </oc>
    <nc r="V33"/>
  </rcc>
  <rcc rId="16033" sId="10" numFmtId="4">
    <oc r="W33">
      <v>0</v>
    </oc>
    <nc r="W33"/>
  </rcc>
  <rcc rId="16034" sId="10" numFmtId="4">
    <oc r="X33">
      <v>3.2</v>
    </oc>
    <nc r="X33"/>
  </rcc>
  <rcc rId="16035" sId="10" numFmtId="4">
    <oc r="Y33">
      <v>0</v>
    </oc>
    <nc r="Y33"/>
  </rcc>
  <rcc rId="16036" sId="10" numFmtId="4">
    <oc r="Z33">
      <v>8.4079999999999995</v>
    </oc>
    <nc r="Z33"/>
  </rcc>
  <rcc rId="16037" sId="10" numFmtId="4">
    <oc r="AA33">
      <v>0</v>
    </oc>
    <nc r="AA33"/>
  </rcc>
  <rcc rId="16038" sId="10" numFmtId="4">
    <oc r="AB33">
      <v>89.507999999999996</v>
    </oc>
    <nc r="AB33"/>
  </rcc>
  <rcc rId="16039" sId="10" numFmtId="4">
    <oc r="AC33">
      <v>0</v>
    </oc>
    <nc r="AC33"/>
  </rcc>
  <rcc rId="16040" sId="10" numFmtId="4">
    <oc r="AD33">
      <v>0</v>
    </oc>
    <nc r="AD33"/>
  </rcc>
  <rcc rId="16041" sId="10" numFmtId="4">
    <oc r="AE33">
      <v>0</v>
    </oc>
    <nc r="AE33"/>
  </rcc>
  <rcc rId="16042" sId="10" numFmtId="4">
    <oc r="AF33">
      <v>148.51499999999999</v>
    </oc>
    <nc r="AF33"/>
  </rcc>
  <rcc rId="16043" sId="10" numFmtId="4">
    <oc r="AG33">
      <v>0</v>
    </oc>
    <nc r="AG33"/>
  </rcc>
  <rcc rId="16044" sId="10">
    <oc r="A34" t="inlineStr">
      <is>
        <t>2.4.</t>
      </is>
    </oc>
    <nc r="A34"/>
  </rcc>
  <rcc rId="16045" sId="10">
    <oc r="B34" t="inlineStr">
      <is>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is>
    </oc>
    <nc r="B34"/>
  </rcc>
  <rcc rId="16046" sId="10">
    <oc r="C34" t="inlineStr">
      <is>
        <t>Всего</t>
      </is>
    </oc>
    <nc r="C34"/>
  </rcc>
  <rcc rId="16047" sId="10">
    <oc r="D34">
      <f>D35</f>
    </oc>
    <nc r="D34"/>
  </rcc>
  <rcc rId="16048" sId="10">
    <oc r="E34">
      <f>E35</f>
    </oc>
    <nc r="E34"/>
  </rcc>
  <rcc rId="16049" sId="10">
    <oc r="F34">
      <f>F35</f>
    </oc>
    <nc r="F34"/>
  </rcc>
  <rcc rId="16050" sId="10">
    <oc r="G34">
      <f>G35</f>
    </oc>
    <nc r="G34"/>
  </rcc>
  <rcc rId="16051" sId="10">
    <oc r="H34">
      <f>IFERROR(G34/D34*100,0)</f>
    </oc>
    <nc r="H34"/>
  </rcc>
  <rcc rId="16052" sId="10">
    <oc r="I34">
      <f>IFERROR(G34/E34*100,0)</f>
    </oc>
    <nc r="I34"/>
  </rcc>
  <rcc rId="16053" sId="10">
    <oc r="J34">
      <f>J35</f>
    </oc>
    <nc r="J34"/>
  </rcc>
  <rcc rId="16054" sId="10">
    <oc r="K34">
      <f>K35</f>
    </oc>
    <nc r="K34"/>
  </rcc>
  <rcc rId="16055" sId="10">
    <oc r="L34">
      <f>L35</f>
    </oc>
    <nc r="L34"/>
  </rcc>
  <rcc rId="16056" sId="10">
    <oc r="M34">
      <f>M35</f>
    </oc>
    <nc r="M34"/>
  </rcc>
  <rcc rId="16057" sId="10">
    <oc r="N34">
      <f>N35</f>
    </oc>
    <nc r="N34"/>
  </rcc>
  <rcc rId="16058" sId="10">
    <oc r="O34">
      <f>O35</f>
    </oc>
    <nc r="O34"/>
  </rcc>
  <rcc rId="16059" sId="10">
    <oc r="P34">
      <f>P35</f>
    </oc>
    <nc r="P34"/>
  </rcc>
  <rcc rId="16060" sId="10">
    <oc r="Q34">
      <f>Q35</f>
    </oc>
    <nc r="Q34"/>
  </rcc>
  <rcc rId="16061" sId="10">
    <oc r="R34">
      <f>R35</f>
    </oc>
    <nc r="R34"/>
  </rcc>
  <rcc rId="16062" sId="10">
    <oc r="S34">
      <f>S35</f>
    </oc>
    <nc r="S34"/>
  </rcc>
  <rcc rId="16063" sId="10">
    <oc r="T34">
      <f>T35</f>
    </oc>
    <nc r="T34"/>
  </rcc>
  <rcc rId="16064" sId="10">
    <oc r="U34">
      <f>U35</f>
    </oc>
    <nc r="U34"/>
  </rcc>
  <rcc rId="16065" sId="10">
    <oc r="V34">
      <f>V35</f>
    </oc>
    <nc r="V34"/>
  </rcc>
  <rcc rId="16066" sId="10">
    <oc r="W34">
      <f>W35</f>
    </oc>
    <nc r="W34"/>
  </rcc>
  <rcc rId="16067" sId="10">
    <oc r="X34">
      <f>X35</f>
    </oc>
    <nc r="X34"/>
  </rcc>
  <rcc rId="16068" sId="10">
    <oc r="Y34">
      <f>Y35</f>
    </oc>
    <nc r="Y34"/>
  </rcc>
  <rcc rId="16069" sId="10">
    <oc r="Z34">
      <f>Z35</f>
    </oc>
    <nc r="Z34"/>
  </rcc>
  <rcc rId="16070" sId="10">
    <oc r="AA34">
      <f>AA35</f>
    </oc>
    <nc r="AA34"/>
  </rcc>
  <rcc rId="16071" sId="10">
    <oc r="AB34">
      <f>AB35</f>
    </oc>
    <nc r="AB34"/>
  </rcc>
  <rcc rId="16072" sId="10">
    <oc r="AC34">
      <f>AC35</f>
    </oc>
    <nc r="AC34"/>
  </rcc>
  <rcc rId="16073" sId="10">
    <oc r="AD34">
      <f>AD35</f>
    </oc>
    <nc r="AD34"/>
  </rcc>
  <rcc rId="16074" sId="10">
    <oc r="AE34">
      <f>AE35</f>
    </oc>
    <nc r="AE34"/>
  </rcc>
  <rcc rId="16075" sId="10">
    <oc r="AF34">
      <f>AF35</f>
    </oc>
    <nc r="AF34"/>
  </rcc>
  <rcc rId="16076" sId="10">
    <oc r="AG34">
      <f>AG35</f>
    </oc>
    <nc r="AG34"/>
  </rcc>
  <rcc rId="16077" sId="10">
    <oc r="C35" t="inlineStr">
      <is>
        <t>бюджет автономного округа</t>
      </is>
    </oc>
    <nc r="C35"/>
  </rcc>
  <rcc rId="16078" sId="10">
    <oc r="D35">
      <f>SUM(J35,L35,N35,P35,R35,T35,V35,X35,Z35,AB35,AD35,AF35)</f>
    </oc>
    <nc r="D35"/>
  </rcc>
  <rcc rId="16079" sId="10">
    <oc r="E35">
      <f>J35</f>
    </oc>
    <nc r="E35"/>
  </rcc>
  <rcc rId="16080" sId="10">
    <oc r="F35">
      <f>G35</f>
    </oc>
    <nc r="F35"/>
  </rcc>
  <rcc rId="16081" sId="10">
    <oc r="G35">
      <f>SUM(K35,M35,O35,Q35,S35,U35,W35,Y35,AA35,AC35,AE35,AG35)</f>
    </oc>
    <nc r="G35"/>
  </rcc>
  <rcc rId="16082" sId="10">
    <oc r="H35">
      <f>IFERROR(G35/D35*100,0)</f>
    </oc>
    <nc r="H35"/>
  </rcc>
  <rcc rId="16083" sId="10">
    <oc r="I35">
      <f>IFERROR(G35/E35*100,0)</f>
    </oc>
    <nc r="I35"/>
  </rcc>
  <rcc rId="16084" sId="10" numFmtId="4">
    <oc r="J35">
      <v>1134.617</v>
    </oc>
    <nc r="J35"/>
  </rcc>
  <rcc rId="16085" sId="10" numFmtId="4">
    <oc r="K35">
      <v>616.49099999999999</v>
    </oc>
    <nc r="K35"/>
  </rcc>
  <rcc rId="16086" sId="10" numFmtId="4">
    <oc r="L35">
      <v>829.61199999999997</v>
    </oc>
    <nc r="L35"/>
  </rcc>
  <rcc rId="16087" sId="10" numFmtId="4">
    <oc r="M35">
      <v>974.96900000000005</v>
    </oc>
    <nc r="M35"/>
  </rcc>
  <rcc rId="16088" sId="10" numFmtId="4">
    <oc r="N35">
      <v>690.95899999999995</v>
    </oc>
    <nc r="N35"/>
  </rcc>
  <rcc rId="16089" sId="10" numFmtId="4">
    <oc r="O35">
      <v>494.72199999999998</v>
    </oc>
    <nc r="O35"/>
  </rcc>
  <rcc rId="16090" sId="10" numFmtId="4">
    <oc r="P35">
      <v>1174.3130000000001</v>
    </oc>
    <nc r="P35"/>
  </rcc>
  <rcc rId="16091" sId="10" numFmtId="4">
    <oc r="Q35">
      <v>560.24199999999996</v>
    </oc>
    <nc r="Q35"/>
  </rcc>
  <rcc rId="16092" sId="10" numFmtId="4">
    <oc r="R35">
      <v>736.98199999999997</v>
    </oc>
    <nc r="R35"/>
  </rcc>
  <rcc rId="16093" sId="10" numFmtId="4">
    <oc r="S35">
      <v>0</v>
    </oc>
    <nc r="S35"/>
  </rcc>
  <rcc rId="16094" sId="10" numFmtId="4">
    <oc r="T35">
      <v>629.68200000000002</v>
    </oc>
    <nc r="T35"/>
  </rcc>
  <rcc rId="16095" sId="10" numFmtId="4">
    <oc r="U35">
      <v>0</v>
    </oc>
    <nc r="U35"/>
  </rcc>
  <rcc rId="16096" sId="10" numFmtId="4">
    <oc r="V35">
      <v>1156.29</v>
    </oc>
    <nc r="V35"/>
  </rcc>
  <rcc rId="16097" sId="10" numFmtId="4">
    <oc r="W35">
      <v>0</v>
    </oc>
    <nc r="W35"/>
  </rcc>
  <rcc rId="16098" sId="10" numFmtId="4">
    <oc r="X35">
      <v>819.029</v>
    </oc>
    <nc r="X35"/>
  </rcc>
  <rcc rId="16099" sId="10" numFmtId="4">
    <oc r="Y35">
      <v>0</v>
    </oc>
    <nc r="Y35"/>
  </rcc>
  <rcc rId="16100" sId="10" numFmtId="4">
    <oc r="Z35">
      <v>665.33199999999999</v>
    </oc>
    <nc r="Z35"/>
  </rcc>
  <rcc rId="16101" sId="10" numFmtId="4">
    <oc r="AA35">
      <v>0</v>
    </oc>
    <nc r="AA35"/>
  </rcc>
  <rcc rId="16102" sId="10" numFmtId="4">
    <oc r="AB35">
      <v>735.08299999999997</v>
    </oc>
    <nc r="AB35"/>
  </rcc>
  <rcc rId="16103" sId="10" numFmtId="4">
    <oc r="AC35">
      <v>0</v>
    </oc>
    <nc r="AC35"/>
  </rcc>
  <rcc rId="16104" sId="10" numFmtId="4">
    <oc r="AD35">
      <v>629.68200000000002</v>
    </oc>
    <nc r="AD35"/>
  </rcc>
  <rcc rId="16105" sId="10" numFmtId="4">
    <oc r="AE35">
      <v>0</v>
    </oc>
    <nc r="AE35"/>
  </rcc>
  <rcc rId="16106" sId="10" numFmtId="4">
    <oc r="AF35">
      <v>1101.117</v>
    </oc>
    <nc r="AF35"/>
  </rcc>
  <rcc rId="16107" sId="10" numFmtId="4">
    <oc r="AG35">
      <v>0</v>
    </oc>
    <nc r="AG35"/>
  </rcc>
  <rcc rId="16108" sId="10">
    <oc r="A36" t="inlineStr">
      <is>
        <t>3.</t>
      </is>
    </oc>
    <nc r="A36"/>
  </rcc>
  <rcc rId="16109" sId="10">
    <oc r="B36" t="inlineStr">
      <is>
        <t>Структурные элементы, не входящие в направления (подпрограммы)</t>
      </is>
    </oc>
    <nc r="B36"/>
  </rcc>
  <rcc rId="16110" sId="10">
    <oc r="A37" t="inlineStr">
      <is>
        <t>3.1.</t>
      </is>
    </oc>
    <nc r="A37"/>
  </rcc>
  <rcc rId="16111" sId="10">
    <oc r="B37"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is>
    </oc>
    <nc r="B37"/>
  </rcc>
  <rcc rId="16112" sId="10">
    <oc r="C37" t="inlineStr">
      <is>
        <t>Всего</t>
      </is>
    </oc>
    <nc r="C37"/>
  </rcc>
  <rcc rId="16113" sId="10">
    <oc r="D37">
      <f>D38</f>
    </oc>
    <nc r="D37"/>
  </rcc>
  <rcc rId="16114" sId="10">
    <oc r="E37">
      <f>E38</f>
    </oc>
    <nc r="E37"/>
  </rcc>
  <rcc rId="16115" sId="10">
    <oc r="F37">
      <f>F38</f>
    </oc>
    <nc r="F37"/>
  </rcc>
  <rcc rId="16116" sId="10">
    <oc r="G37">
      <f>G38</f>
    </oc>
    <nc r="G37"/>
  </rcc>
  <rcc rId="16117" sId="10">
    <oc r="H37">
      <f>IFERROR(G37/D37*100,0)</f>
    </oc>
    <nc r="H37"/>
  </rcc>
  <rcc rId="16118" sId="10">
    <oc r="I37">
      <f>IFERROR(G37/E37*100,0)</f>
    </oc>
    <nc r="I37"/>
  </rcc>
  <rcc rId="16119" sId="10">
    <oc r="J37">
      <f>J38</f>
    </oc>
    <nc r="J37"/>
  </rcc>
  <rcc rId="16120" sId="10">
    <oc r="K37">
      <f>K38</f>
    </oc>
    <nc r="K37"/>
  </rcc>
  <rcc rId="16121" sId="10">
    <oc r="L37">
      <f>L38</f>
    </oc>
    <nc r="L37"/>
  </rcc>
  <rcc rId="16122" sId="10">
    <oc r="M37">
      <f>M38</f>
    </oc>
    <nc r="M37"/>
  </rcc>
  <rcc rId="16123" sId="10">
    <oc r="N37">
      <f>N38</f>
    </oc>
    <nc r="N37"/>
  </rcc>
  <rcc rId="16124" sId="10">
    <oc r="O37">
      <f>O38</f>
    </oc>
    <nc r="O37"/>
  </rcc>
  <rcc rId="16125" sId="10">
    <oc r="P37">
      <f>P38</f>
    </oc>
    <nc r="P37"/>
  </rcc>
  <rcc rId="16126" sId="10">
    <oc r="Q37">
      <f>Q38</f>
    </oc>
    <nc r="Q37"/>
  </rcc>
  <rcc rId="16127" sId="10">
    <oc r="R37">
      <f>R38</f>
    </oc>
    <nc r="R37"/>
  </rcc>
  <rcc rId="16128" sId="10">
    <oc r="S37">
      <f>S38</f>
    </oc>
    <nc r="S37"/>
  </rcc>
  <rcc rId="16129" sId="10">
    <oc r="T37">
      <f>T38</f>
    </oc>
    <nc r="T37"/>
  </rcc>
  <rcc rId="16130" sId="10">
    <oc r="U37">
      <f>U38</f>
    </oc>
    <nc r="U37"/>
  </rcc>
  <rcc rId="16131" sId="10">
    <oc r="V37">
      <f>V38</f>
    </oc>
    <nc r="V37"/>
  </rcc>
  <rcc rId="16132" sId="10">
    <oc r="W37">
      <f>W38</f>
    </oc>
    <nc r="W37"/>
  </rcc>
  <rcc rId="16133" sId="10">
    <oc r="X37">
      <f>X38</f>
    </oc>
    <nc r="X37"/>
  </rcc>
  <rcc rId="16134" sId="10">
    <oc r="Y37">
      <f>Y38</f>
    </oc>
    <nc r="Y37"/>
  </rcc>
  <rcc rId="16135" sId="10">
    <oc r="Z37">
      <f>Z38</f>
    </oc>
    <nc r="Z37"/>
  </rcc>
  <rcc rId="16136" sId="10">
    <oc r="AA37">
      <f>AA38</f>
    </oc>
    <nc r="AA37"/>
  </rcc>
  <rcc rId="16137" sId="10">
    <oc r="AB37">
      <f>AB38</f>
    </oc>
    <nc r="AB37"/>
  </rcc>
  <rcc rId="16138" sId="10">
    <oc r="AC37">
      <f>AC38</f>
    </oc>
    <nc r="AC37"/>
  </rcc>
  <rcc rId="16139" sId="10">
    <oc r="AD37">
      <f>AD38</f>
    </oc>
    <nc r="AD37"/>
  </rcc>
  <rcc rId="16140" sId="10">
    <oc r="AE37">
      <f>AE38</f>
    </oc>
    <nc r="AE37"/>
  </rcc>
  <rcc rId="16141" sId="10">
    <oc r="AF37">
      <f>AF38</f>
    </oc>
    <nc r="AF37"/>
  </rcc>
  <rcc rId="16142" sId="10">
    <oc r="AG37">
      <f>AG38</f>
    </oc>
    <nc r="AG37"/>
  </rcc>
  <rcc rId="16143" sId="10">
    <oc r="C38" t="inlineStr">
      <is>
        <t>бюджет города Когалыма</t>
      </is>
    </oc>
    <nc r="C38"/>
  </rcc>
  <rcc rId="16144" sId="10">
    <oc r="D38">
      <f>SUM(J38,L38,N38,P38,R38,T38,V38,X38,Z38,AB38,AD38,AF38)</f>
    </oc>
    <nc r="D38"/>
  </rcc>
  <rcc rId="16145" sId="10">
    <oc r="E38">
      <f>J38</f>
    </oc>
    <nc r="E38"/>
  </rcc>
  <rcc rId="16146" sId="10">
    <oc r="F38">
      <f>G38</f>
    </oc>
    <nc r="F38"/>
  </rcc>
  <rcc rId="16147" sId="10">
    <oc r="G38">
      <f>SUM(K38,M38,O38,Q38,S38,U38,W38,Y38,AA38,AC38,AE38,AG38)</f>
    </oc>
    <nc r="G38"/>
  </rcc>
  <rcc rId="16148" sId="10">
    <oc r="H38">
      <f>IFERROR(G38/D38*100,0)</f>
    </oc>
    <nc r="H38"/>
  </rcc>
  <rcc rId="16149" sId="10">
    <oc r="I38">
      <f>IFERROR(G38/E38*100,0)</f>
    </oc>
    <nc r="I38"/>
  </rcc>
  <rcc rId="16150" sId="10" numFmtId="4">
    <oc r="J38">
      <v>910.76800000000003</v>
    </oc>
    <nc r="J38"/>
  </rcc>
  <rcc rId="16151" sId="10" numFmtId="4">
    <oc r="K38">
      <v>497.447</v>
    </oc>
    <nc r="K38"/>
  </rcc>
  <rcc rId="16152" sId="10" numFmtId="4">
    <oc r="L38">
      <v>544.96299999999997</v>
    </oc>
    <nc r="L38"/>
  </rcc>
  <rcc rId="16153" sId="10" numFmtId="4">
    <oc r="M38">
      <v>676.79100000000005</v>
    </oc>
    <nc r="M38"/>
  </rcc>
  <rcc rId="16154" sId="10" numFmtId="4">
    <oc r="N38">
      <v>375.82799999999997</v>
    </oc>
    <nc r="N38"/>
  </rcc>
  <rcc rId="16155" sId="10" numFmtId="4">
    <oc r="O38">
      <v>393.79399999999998</v>
    </oc>
    <nc r="O38"/>
  </rcc>
  <rcc rId="16156" sId="10" numFmtId="4">
    <oc r="P38">
      <v>646.00599999999997</v>
    </oc>
    <nc r="P38"/>
  </rcc>
  <rcc rId="16157" sId="10" numFmtId="4">
    <oc r="Q38">
      <v>436.30599999999998</v>
    </oc>
    <nc r="Q38"/>
  </rcc>
  <rcc rId="16158" sId="10" numFmtId="4">
    <oc r="R38">
      <v>495.11399999999998</v>
    </oc>
    <nc r="R38"/>
  </rcc>
  <rcc rId="16159" sId="10" numFmtId="4">
    <oc r="S38">
      <v>0</v>
    </oc>
    <nc r="S38"/>
  </rcc>
  <rcc rId="16160" sId="10" numFmtId="4">
    <oc r="T38">
      <v>375.82799999999997</v>
    </oc>
    <nc r="T38"/>
  </rcc>
  <rcc rId="16161" sId="10" numFmtId="4">
    <oc r="U38">
      <v>0</v>
    </oc>
    <nc r="U38"/>
  </rcc>
  <rcc rId="16162" sId="10" numFmtId="4">
    <oc r="V38">
      <v>646.00599999999997</v>
    </oc>
    <nc r="V38"/>
  </rcc>
  <rcc rId="16163" sId="10" numFmtId="4">
    <oc r="W38">
      <v>0</v>
    </oc>
    <nc r="W38"/>
  </rcc>
  <rcc rId="16164" sId="10" numFmtId="4">
    <oc r="X38">
      <v>603.20299999999997</v>
    </oc>
    <nc r="X38"/>
  </rcc>
  <rcc rId="16165" sId="10" numFmtId="4">
    <oc r="Y38">
      <v>0</v>
    </oc>
    <nc r="Y38"/>
  </rcc>
  <rcc rId="16166" sId="10" numFmtId="4">
    <oc r="Z38">
      <v>408.471</v>
    </oc>
    <nc r="Z38"/>
  </rcc>
  <rcc rId="16167" sId="10" numFmtId="4">
    <oc r="AA38">
      <v>0</v>
    </oc>
    <nc r="AA38"/>
  </rcc>
  <rcc rId="16168" sId="10" numFmtId="4">
    <oc r="AB38">
      <v>429.82799999999997</v>
    </oc>
    <nc r="AB38"/>
  </rcc>
  <rcc rId="16169" sId="10" numFmtId="4">
    <oc r="AC38">
      <v>0</v>
    </oc>
    <nc r="AC38"/>
  </rcc>
  <rcc rId="16170" sId="10" numFmtId="4">
    <oc r="AD38">
      <v>429.82799999999997</v>
    </oc>
    <nc r="AD38"/>
  </rcc>
  <rcc rId="16171" sId="10" numFmtId="4">
    <oc r="AE38">
      <v>0</v>
    </oc>
    <nc r="AE38"/>
  </rcc>
  <rcc rId="16172" sId="10" numFmtId="4">
    <oc r="AF38">
      <v>454.35700000000003</v>
    </oc>
    <nc r="AF38"/>
  </rcc>
  <rcc rId="16173" sId="10" numFmtId="4">
    <oc r="AG38">
      <v>0</v>
    </oc>
    <nc r="AG38"/>
  </rcc>
  <rcc rId="16174" sId="11">
    <oc r="C2" t="inlineStr">
      <is>
        <t xml:space="preserve">Отчет о ходе реализации муниципальной программы </t>
      </is>
    </oc>
    <nc r="C2"/>
  </rcc>
  <rcc rId="16175" sId="11">
    <oc r="C3" t="inlineStr">
      <is>
        <t xml:space="preserve"> "Безопасность жизнедеятельности населения города Когалыма" </t>
      </is>
    </oc>
    <nc r="C3"/>
  </rcc>
  <rcc rId="16176" sId="11">
    <oc r="AG3" t="inlineStr">
      <is>
        <t>тыс. рублей</t>
      </is>
    </oc>
    <nc r="AG3"/>
  </rcc>
  <rcc rId="16177" sId="11">
    <oc r="A4" t="inlineStr">
      <is>
        <t>№п/п</t>
      </is>
    </oc>
    <nc r="A4"/>
  </rcc>
  <rcc rId="16178" sId="11">
    <oc r="B4" t="inlineStr">
      <is>
        <t>Наименование направления (подпрограмм), структурных элементов</t>
      </is>
    </oc>
    <nc r="B4"/>
  </rcc>
  <rcc rId="16179" sId="11">
    <oc r="C4" t="inlineStr">
      <is>
        <t>Источники финансирования</t>
      </is>
    </oc>
    <nc r="C4"/>
  </rcc>
  <rcc rId="16180" sId="11">
    <oc r="D4" t="inlineStr">
      <is>
        <t>План на</t>
      </is>
    </oc>
    <nc r="D4"/>
  </rcc>
  <rcc rId="16181" sId="11">
    <oc r="E4" t="inlineStr">
      <is>
        <t>План на</t>
      </is>
    </oc>
    <nc r="E4"/>
  </rcc>
  <rcc rId="16182" sId="11">
    <oc r="F4" t="inlineStr">
      <is>
        <t xml:space="preserve">Профинансировано на </t>
      </is>
    </oc>
    <nc r="F4"/>
  </rcc>
  <rcc rId="16183" sId="11">
    <oc r="G4" t="inlineStr">
      <is>
        <t xml:space="preserve">Кассовый расход на </t>
      </is>
    </oc>
    <nc r="G4"/>
  </rcc>
  <rcc rId="16184" sId="11">
    <oc r="H4" t="inlineStr">
      <is>
        <t>Исполнение, %</t>
      </is>
    </oc>
    <nc r="H4"/>
  </rcc>
  <rcc rId="16185" sId="11">
    <oc r="J4" t="inlineStr">
      <is>
        <t>январь</t>
      </is>
    </oc>
    <nc r="J4"/>
  </rcc>
  <rcc rId="16186" sId="11">
    <oc r="L4" t="inlineStr">
      <is>
        <t>февраль</t>
      </is>
    </oc>
    <nc r="L4"/>
  </rcc>
  <rcc rId="16187" sId="11">
    <oc r="N4" t="inlineStr">
      <is>
        <t>март</t>
      </is>
    </oc>
    <nc r="N4"/>
  </rcc>
  <rcc rId="16188" sId="11">
    <oc r="P4" t="inlineStr">
      <is>
        <t>апрель</t>
      </is>
    </oc>
    <nc r="P4"/>
  </rcc>
  <rcc rId="16189" sId="11">
    <oc r="R4" t="inlineStr">
      <is>
        <t>май</t>
      </is>
    </oc>
    <nc r="R4"/>
  </rcc>
  <rcc rId="16190" sId="11">
    <oc r="T4" t="inlineStr">
      <is>
        <t>июнь</t>
      </is>
    </oc>
    <nc r="T4"/>
  </rcc>
  <rcc rId="16191" sId="11">
    <oc r="V4" t="inlineStr">
      <is>
        <t>июль</t>
      </is>
    </oc>
    <nc r="V4"/>
  </rcc>
  <rcc rId="16192" sId="11">
    <oc r="X4" t="inlineStr">
      <is>
        <t>август</t>
      </is>
    </oc>
    <nc r="X4"/>
  </rcc>
  <rcc rId="16193" sId="11">
    <oc r="Z4" t="inlineStr">
      <is>
        <t>сентябрь</t>
      </is>
    </oc>
    <nc r="Z4"/>
  </rcc>
  <rcc rId="16194" sId="11">
    <oc r="AB4" t="inlineStr">
      <is>
        <t>октябрь</t>
      </is>
    </oc>
    <nc r="AB4"/>
  </rcc>
  <rcc rId="16195" sId="11">
    <oc r="AD4" t="inlineStr">
      <is>
        <t>ноябрь</t>
      </is>
    </oc>
    <nc r="AD4"/>
  </rcc>
  <rcc rId="16196" sId="11">
    <oc r="AF4" t="inlineStr">
      <is>
        <t>декабрь</t>
      </is>
    </oc>
    <nc r="AF4"/>
  </rcc>
  <rcc rId="16197" sId="11">
    <oc r="AH4" t="inlineStr">
      <is>
        <t>Результаты реализации и причины отклонений факта от плана</t>
      </is>
    </oc>
    <nc r="AH4"/>
  </rcc>
  <rcc rId="16198" sId="11">
    <oc r="D6">
      <v>2025</v>
    </oc>
    <nc r="D6"/>
  </rcc>
  <rcc rId="16199" sId="11" numFmtId="19">
    <oc r="E6">
      <v>45689</v>
    </oc>
    <nc r="E6"/>
  </rcc>
  <rcc rId="16200" sId="11" numFmtId="19">
    <oc r="F6">
      <v>45689</v>
    </oc>
    <nc r="F6"/>
  </rcc>
  <rcc rId="16201" sId="11" numFmtId="19">
    <oc r="G6">
      <v>45689</v>
    </oc>
    <nc r="G6"/>
  </rcc>
  <rcc rId="16202" sId="11">
    <oc r="H6" t="inlineStr">
      <is>
        <t>к плану на год</t>
      </is>
    </oc>
    <nc r="H6"/>
  </rcc>
  <rcc rId="16203" sId="11">
    <oc r="I6" t="inlineStr">
      <is>
        <t>к плану на отчетную дату</t>
      </is>
    </oc>
    <nc r="I6"/>
  </rcc>
  <rcc rId="16204" sId="11">
    <oc r="J6" t="inlineStr">
      <is>
        <t xml:space="preserve">план </t>
      </is>
    </oc>
    <nc r="J6"/>
  </rcc>
  <rcc rId="16205" sId="11">
    <oc r="K6" t="inlineStr">
      <is>
        <t>кассовый расход</t>
      </is>
    </oc>
    <nc r="K6"/>
  </rcc>
  <rcc rId="16206" sId="11">
    <oc r="L6" t="inlineStr">
      <is>
        <t xml:space="preserve">план </t>
      </is>
    </oc>
    <nc r="L6"/>
  </rcc>
  <rcc rId="16207" sId="11">
    <oc r="M6" t="inlineStr">
      <is>
        <t>кассовый расход</t>
      </is>
    </oc>
    <nc r="M6"/>
  </rcc>
  <rcc rId="16208" sId="11">
    <oc r="N6" t="inlineStr">
      <is>
        <t xml:space="preserve">план </t>
      </is>
    </oc>
    <nc r="N6"/>
  </rcc>
  <rcc rId="16209" sId="11">
    <oc r="O6" t="inlineStr">
      <is>
        <t>кассовый расход</t>
      </is>
    </oc>
    <nc r="O6"/>
  </rcc>
  <rcc rId="16210" sId="11">
    <oc r="P6" t="inlineStr">
      <is>
        <t xml:space="preserve">план </t>
      </is>
    </oc>
    <nc r="P6"/>
  </rcc>
  <rcc rId="16211" sId="11">
    <oc r="Q6" t="inlineStr">
      <is>
        <t>кассовый расход</t>
      </is>
    </oc>
    <nc r="Q6"/>
  </rcc>
  <rcc rId="16212" sId="11">
    <oc r="R6" t="inlineStr">
      <is>
        <t xml:space="preserve">план </t>
      </is>
    </oc>
    <nc r="R6"/>
  </rcc>
  <rcc rId="16213" sId="11">
    <oc r="S6" t="inlineStr">
      <is>
        <t>кассовый расход</t>
      </is>
    </oc>
    <nc r="S6"/>
  </rcc>
  <rcc rId="16214" sId="11">
    <oc r="T6" t="inlineStr">
      <is>
        <t xml:space="preserve">план </t>
      </is>
    </oc>
    <nc r="T6"/>
  </rcc>
  <rcc rId="16215" sId="11">
    <oc r="U6" t="inlineStr">
      <is>
        <t>кассовый расход</t>
      </is>
    </oc>
    <nc r="U6"/>
  </rcc>
  <rcc rId="16216" sId="11">
    <oc r="V6" t="inlineStr">
      <is>
        <t xml:space="preserve">план </t>
      </is>
    </oc>
    <nc r="V6"/>
  </rcc>
  <rcc rId="16217" sId="11">
    <oc r="W6" t="inlineStr">
      <is>
        <t>кассовый расход</t>
      </is>
    </oc>
    <nc r="W6"/>
  </rcc>
  <rcc rId="16218" sId="11">
    <oc r="X6" t="inlineStr">
      <is>
        <t xml:space="preserve">план </t>
      </is>
    </oc>
    <nc r="X6"/>
  </rcc>
  <rcc rId="16219" sId="11">
    <oc r="Y6" t="inlineStr">
      <is>
        <t>кассовый расход</t>
      </is>
    </oc>
    <nc r="Y6"/>
  </rcc>
  <rcc rId="16220" sId="11">
    <oc r="Z6" t="inlineStr">
      <is>
        <t xml:space="preserve">план </t>
      </is>
    </oc>
    <nc r="Z6"/>
  </rcc>
  <rcc rId="16221" sId="11">
    <oc r="AA6" t="inlineStr">
      <is>
        <t>кассовый расход</t>
      </is>
    </oc>
    <nc r="AA6"/>
  </rcc>
  <rcc rId="16222" sId="11">
    <oc r="AB6" t="inlineStr">
      <is>
        <t xml:space="preserve">план </t>
      </is>
    </oc>
    <nc r="AB6"/>
  </rcc>
  <rcc rId="16223" sId="11">
    <oc r="AC6" t="inlineStr">
      <is>
        <t>кассовый расход</t>
      </is>
    </oc>
    <nc r="AC6"/>
  </rcc>
  <rcc rId="16224" sId="11">
    <oc r="AD6" t="inlineStr">
      <is>
        <t xml:space="preserve">план </t>
      </is>
    </oc>
    <nc r="AD6"/>
  </rcc>
  <rcc rId="16225" sId="11">
    <oc r="AE6" t="inlineStr">
      <is>
        <t>кассовый расход</t>
      </is>
    </oc>
    <nc r="AE6"/>
  </rcc>
  <rcc rId="16226" sId="11">
    <oc r="AF6" t="inlineStr">
      <is>
        <t xml:space="preserve">план </t>
      </is>
    </oc>
    <nc r="AF6"/>
  </rcc>
  <rcc rId="16227" sId="11">
    <oc r="AG6" t="inlineStr">
      <is>
        <t>кассовый расход</t>
      </is>
    </oc>
    <nc r="AG6"/>
  </rcc>
  <rcc rId="16228" sId="11" numFmtId="4">
    <oc r="A7">
      <v>1</v>
    </oc>
    <nc r="A7"/>
  </rcc>
  <rcc rId="16229" sId="11" numFmtId="4">
    <oc r="B7">
      <v>2</v>
    </oc>
    <nc r="B7"/>
  </rcc>
  <rcc rId="16230" sId="11" numFmtId="4">
    <oc r="C7">
      <v>3</v>
    </oc>
    <nc r="C7"/>
  </rcc>
  <rcc rId="16231" sId="11" numFmtId="4">
    <oc r="D7">
      <v>4</v>
    </oc>
    <nc r="D7"/>
  </rcc>
  <rcc rId="16232" sId="11" numFmtId="4">
    <oc r="E7">
      <v>5</v>
    </oc>
    <nc r="E7"/>
  </rcc>
  <rcc rId="16233" sId="11" numFmtId="4">
    <oc r="F7">
      <v>6</v>
    </oc>
    <nc r="F7"/>
  </rcc>
  <rcc rId="16234" sId="11" numFmtId="4">
    <oc r="G7">
      <v>7</v>
    </oc>
    <nc r="G7"/>
  </rcc>
  <rcc rId="16235" sId="11" numFmtId="4">
    <oc r="H7">
      <v>8</v>
    </oc>
    <nc r="H7"/>
  </rcc>
  <rcc rId="16236" sId="11" numFmtId="4">
    <oc r="I7">
      <v>9</v>
    </oc>
    <nc r="I7"/>
  </rcc>
  <rcc rId="16237" sId="11" numFmtId="4">
    <oc r="J7">
      <v>10</v>
    </oc>
    <nc r="J7"/>
  </rcc>
  <rcc rId="16238" sId="11" numFmtId="4">
    <oc r="K7">
      <v>11</v>
    </oc>
    <nc r="K7"/>
  </rcc>
  <rcc rId="16239" sId="11" numFmtId="4">
    <oc r="L7">
      <v>12</v>
    </oc>
    <nc r="L7"/>
  </rcc>
  <rcc rId="16240" sId="11" numFmtId="4">
    <oc r="M7">
      <v>13</v>
    </oc>
    <nc r="M7"/>
  </rcc>
  <rcc rId="16241" sId="11" numFmtId="4">
    <oc r="N7">
      <v>14</v>
    </oc>
    <nc r="N7"/>
  </rcc>
  <rcc rId="16242" sId="11" numFmtId="4">
    <oc r="O7">
      <v>15</v>
    </oc>
    <nc r="O7"/>
  </rcc>
  <rcc rId="16243" sId="11" numFmtId="4">
    <oc r="P7">
      <v>16</v>
    </oc>
    <nc r="P7"/>
  </rcc>
  <rcc rId="16244" sId="11" numFmtId="4">
    <oc r="Q7">
      <v>17</v>
    </oc>
    <nc r="Q7"/>
  </rcc>
  <rcc rId="16245" sId="11" numFmtId="4">
    <oc r="R7">
      <v>18</v>
    </oc>
    <nc r="R7"/>
  </rcc>
  <rcc rId="16246" sId="11" numFmtId="4">
    <oc r="S7">
      <v>19</v>
    </oc>
    <nc r="S7"/>
  </rcc>
  <rcc rId="16247" sId="11" numFmtId="4">
    <oc r="T7">
      <v>20</v>
    </oc>
    <nc r="T7"/>
  </rcc>
  <rcc rId="16248" sId="11" numFmtId="4">
    <oc r="U7">
      <v>21</v>
    </oc>
    <nc r="U7"/>
  </rcc>
  <rcc rId="16249" sId="11" numFmtId="4">
    <oc r="V7">
      <v>22</v>
    </oc>
    <nc r="V7"/>
  </rcc>
  <rcc rId="16250" sId="11" numFmtId="4">
    <oc r="W7">
      <v>23</v>
    </oc>
    <nc r="W7"/>
  </rcc>
  <rcc rId="16251" sId="11" numFmtId="4">
    <oc r="X7">
      <v>24</v>
    </oc>
    <nc r="X7"/>
  </rcc>
  <rcc rId="16252" sId="11" numFmtId="4">
    <oc r="Y7">
      <v>25</v>
    </oc>
    <nc r="Y7"/>
  </rcc>
  <rcc rId="16253" sId="11" numFmtId="4">
    <oc r="Z7">
      <v>26</v>
    </oc>
    <nc r="Z7"/>
  </rcc>
  <rcc rId="16254" sId="11" numFmtId="4">
    <oc r="AA7">
      <v>27</v>
    </oc>
    <nc r="AA7"/>
  </rcc>
  <rcc rId="16255" sId="11" numFmtId="4">
    <oc r="AB7">
      <v>28</v>
    </oc>
    <nc r="AB7"/>
  </rcc>
  <rcc rId="16256" sId="11" numFmtId="4">
    <oc r="AC7">
      <v>29</v>
    </oc>
    <nc r="AC7"/>
  </rcc>
  <rcc rId="16257" sId="11" numFmtId="4">
    <oc r="AD7">
      <v>30</v>
    </oc>
    <nc r="AD7"/>
  </rcc>
  <rcc rId="16258" sId="11" numFmtId="4">
    <oc r="AE7">
      <v>31</v>
    </oc>
    <nc r="AE7"/>
  </rcc>
  <rcc rId="16259" sId="11" numFmtId="4">
    <oc r="AF7">
      <v>32</v>
    </oc>
    <nc r="AF7"/>
  </rcc>
  <rcc rId="16260" sId="11" numFmtId="4">
    <oc r="AG7">
      <v>33</v>
    </oc>
    <nc r="AG7"/>
  </rcc>
  <rcc rId="16261" sId="11" numFmtId="4">
    <oc r="AH7">
      <v>34</v>
    </oc>
    <nc r="AH7"/>
  </rcc>
  <rcc rId="16262" sId="11">
    <oc r="B8" t="inlineStr">
      <is>
        <t>Всего по муниципальной программе</t>
      </is>
    </oc>
    <nc r="B8"/>
  </rcc>
  <rcc rId="16263" sId="11">
    <oc r="C8" t="inlineStr">
      <is>
        <t>Всего</t>
      </is>
    </oc>
    <nc r="C8"/>
  </rcc>
  <rcc rId="16264" sId="11">
    <oc r="D8">
      <f>D9</f>
    </oc>
    <nc r="D8"/>
  </rcc>
  <rcc rId="16265" sId="11">
    <oc r="E8">
      <f>E9</f>
    </oc>
    <nc r="E8"/>
  </rcc>
  <rcc rId="16266" sId="11">
    <oc r="F8">
      <f>F9</f>
    </oc>
    <nc r="F8"/>
  </rcc>
  <rcc rId="16267" sId="11">
    <oc r="G8">
      <f>G9</f>
    </oc>
    <nc r="G8"/>
  </rcc>
  <rcc rId="16268" sId="11">
    <oc r="H8">
      <f>IFERROR(G8/D8*100,0)</f>
    </oc>
    <nc r="H8"/>
  </rcc>
  <rcc rId="16269" sId="11">
    <oc r="I8">
      <f>IFERROR(G8/E8*100,0)</f>
    </oc>
    <nc r="I8"/>
  </rcc>
  <rcc rId="16270" sId="11">
    <oc r="J8">
      <f>J9</f>
    </oc>
    <nc r="J8"/>
  </rcc>
  <rcc rId="16271" sId="11">
    <oc r="K8">
      <f>K9</f>
    </oc>
    <nc r="K8"/>
  </rcc>
  <rcc rId="16272" sId="11">
    <oc r="L8">
      <f>L9</f>
    </oc>
    <nc r="L8"/>
  </rcc>
  <rcc rId="16273" sId="11">
    <oc r="M8">
      <f>M9</f>
    </oc>
    <nc r="M8"/>
  </rcc>
  <rcc rId="16274" sId="11">
    <oc r="N8">
      <f>N9</f>
    </oc>
    <nc r="N8"/>
  </rcc>
  <rcc rId="16275" sId="11">
    <oc r="O8">
      <f>O9</f>
    </oc>
    <nc r="O8"/>
  </rcc>
  <rcc rId="16276" sId="11">
    <oc r="P8">
      <f>P9</f>
    </oc>
    <nc r="P8"/>
  </rcc>
  <rcc rId="16277" sId="11">
    <oc r="Q8">
      <f>Q9</f>
    </oc>
    <nc r="Q8"/>
  </rcc>
  <rcc rId="16278" sId="11">
    <oc r="R8">
      <f>R9</f>
    </oc>
    <nc r="R8"/>
  </rcc>
  <rcc rId="16279" sId="11">
    <oc r="S8">
      <f>S9</f>
    </oc>
    <nc r="S8"/>
  </rcc>
  <rcc rId="16280" sId="11">
    <oc r="T8">
      <f>T9</f>
    </oc>
    <nc r="T8"/>
  </rcc>
  <rcc rId="16281" sId="11">
    <oc r="U8">
      <f>U9</f>
    </oc>
    <nc r="U8"/>
  </rcc>
  <rcc rId="16282" sId="11">
    <oc r="V8">
      <f>V9</f>
    </oc>
    <nc r="V8"/>
  </rcc>
  <rcc rId="16283" sId="11">
    <oc r="W8">
      <f>W9</f>
    </oc>
    <nc r="W8"/>
  </rcc>
  <rcc rId="16284" sId="11">
    <oc r="X8">
      <f>X9</f>
    </oc>
    <nc r="X8"/>
  </rcc>
  <rcc rId="16285" sId="11">
    <oc r="Y8">
      <f>Y9</f>
    </oc>
    <nc r="Y8"/>
  </rcc>
  <rcc rId="16286" sId="11">
    <oc r="Z8">
      <f>Z9</f>
    </oc>
    <nc r="Z8"/>
  </rcc>
  <rcc rId="16287" sId="11">
    <oc r="AA8">
      <f>AA9</f>
    </oc>
    <nc r="AA8"/>
  </rcc>
  <rcc rId="16288" sId="11">
    <oc r="AB8">
      <f>AB9</f>
    </oc>
    <nc r="AB8"/>
  </rcc>
  <rcc rId="16289" sId="11">
    <oc r="AC8">
      <f>AC9</f>
    </oc>
    <nc r="AC8"/>
  </rcc>
  <rcc rId="16290" sId="11">
    <oc r="AD8">
      <f>AD9</f>
    </oc>
    <nc r="AD8"/>
  </rcc>
  <rcc rId="16291" sId="11">
    <oc r="AE8">
      <f>AE9</f>
    </oc>
    <nc r="AE8"/>
  </rcc>
  <rcc rId="16292" sId="11">
    <oc r="AF8">
      <f>AF9</f>
    </oc>
    <nc r="AF8"/>
  </rcc>
  <rcc rId="16293" sId="11">
    <oc r="AG8">
      <f>AG9</f>
    </oc>
    <nc r="AG8"/>
  </rcc>
  <rcc rId="16294" sId="11">
    <oc r="C9" t="inlineStr">
      <is>
        <t>бюджет города Когалыма</t>
      </is>
    </oc>
    <nc r="C9"/>
  </rcc>
  <rcc rId="16295" sId="11">
    <oc r="D9">
      <f>SUM(J9,L9,N9,P9,R9,T9,V9,X9,Z9,AB9,AD9,AF9)</f>
    </oc>
    <nc r="D9"/>
  </rcc>
  <rcc rId="16296" sId="11">
    <oc r="E9">
      <f>E25</f>
    </oc>
    <nc r="E9"/>
  </rcc>
  <rcc rId="16297" sId="11">
    <oc r="F9">
      <f>F25</f>
    </oc>
    <nc r="F9"/>
  </rcc>
  <rcc rId="16298" sId="11">
    <oc r="G9">
      <f>G25</f>
    </oc>
    <nc r="G9"/>
  </rcc>
  <rcc rId="16299" sId="11">
    <oc r="H9">
      <f>IFERROR(G9/D9*100,0)</f>
    </oc>
    <nc r="H9"/>
  </rcc>
  <rcc rId="16300" sId="11">
    <oc r="I9">
      <f>IFERROR(G9/E9*100,0)</f>
    </oc>
    <nc r="I9"/>
  </rcc>
  <rcc rId="16301" sId="11">
    <oc r="J9">
      <f>J12+J25+J27</f>
    </oc>
    <nc r="J9"/>
  </rcc>
  <rcc rId="16302" sId="11">
    <oc r="K9">
      <f>K12+K25+K27</f>
    </oc>
    <nc r="K9"/>
  </rcc>
  <rcc rId="16303" sId="11">
    <oc r="L9">
      <f>L12+L25+L27</f>
    </oc>
    <nc r="L9"/>
  </rcc>
  <rcc rId="16304" sId="11">
    <oc r="M9">
      <f>M12+M25+M27</f>
    </oc>
    <nc r="M9"/>
  </rcc>
  <rcc rId="16305" sId="11">
    <oc r="N9">
      <f>N12+N25+N27</f>
    </oc>
    <nc r="N9"/>
  </rcc>
  <rcc rId="16306" sId="11">
    <oc r="O9">
      <f>O12+O25+O27</f>
    </oc>
    <nc r="O9"/>
  </rcc>
  <rcc rId="16307" sId="11">
    <oc r="P9">
      <f>P12+P25+P27</f>
    </oc>
    <nc r="P9"/>
  </rcc>
  <rcc rId="16308" sId="11">
    <oc r="Q9">
      <f>Q12+Q25+Q27</f>
    </oc>
    <nc r="Q9"/>
  </rcc>
  <rcc rId="16309" sId="11">
    <oc r="R9">
      <f>R12+R25+R27</f>
    </oc>
    <nc r="R9"/>
  </rcc>
  <rcc rId="16310" sId="11">
    <oc r="S9">
      <f>S12+S25+S27</f>
    </oc>
    <nc r="S9"/>
  </rcc>
  <rcc rId="16311" sId="11">
    <oc r="T9">
      <f>T12+T25+T27</f>
    </oc>
    <nc r="T9"/>
  </rcc>
  <rcc rId="16312" sId="11">
    <oc r="U9">
      <f>U12+U25+U27</f>
    </oc>
    <nc r="U9"/>
  </rcc>
  <rcc rId="16313" sId="11">
    <oc r="V9">
      <f>V12+V25+V27</f>
    </oc>
    <nc r="V9"/>
  </rcc>
  <rcc rId="16314" sId="11">
    <oc r="W9">
      <f>W12+W25+W27</f>
    </oc>
    <nc r="W9"/>
  </rcc>
  <rcc rId="16315" sId="11">
    <oc r="X9">
      <f>X12+X25+X27</f>
    </oc>
    <nc r="X9"/>
  </rcc>
  <rcc rId="16316" sId="11">
    <oc r="Y9">
      <f>Y12+Y25+Y27</f>
    </oc>
    <nc r="Y9"/>
  </rcc>
  <rcc rId="16317" sId="11">
    <oc r="Z9">
      <f>Z12+Z25+Z27</f>
    </oc>
    <nc r="Z9"/>
  </rcc>
  <rcc rId="16318" sId="11">
    <oc r="AA9">
      <f>AA12+AA25+AA27</f>
    </oc>
    <nc r="AA9"/>
  </rcc>
  <rcc rId="16319" sId="11">
    <oc r="AB9">
      <f>AB12+AB25+AB27</f>
    </oc>
    <nc r="AB9"/>
  </rcc>
  <rcc rId="16320" sId="11">
    <oc r="AC9">
      <f>AC12+AC25+AC27</f>
    </oc>
    <nc r="AC9"/>
  </rcc>
  <rcc rId="16321" sId="11">
    <oc r="AD9">
      <f>AD12+AD25+AD27</f>
    </oc>
    <nc r="AD9"/>
  </rcc>
  <rcc rId="16322" sId="11">
    <oc r="AE9">
      <f>AE12+AE25+AE27</f>
    </oc>
    <nc r="AE9"/>
  </rcc>
  <rcc rId="16323" sId="11">
    <oc r="AF9">
      <f>AF12+AF25+AF27</f>
    </oc>
    <nc r="AF9"/>
  </rcc>
  <rcc rId="16324" sId="11">
    <oc r="AG9">
      <f>AG12+AG25+AG27</f>
    </oc>
    <nc r="AG9"/>
  </rcc>
  <rcc rId="16325" sId="11">
    <oc r="A10" t="inlineStr">
      <is>
        <t>1.</t>
      </is>
    </oc>
    <nc r="A10"/>
  </rcc>
  <rcc rId="16326" sId="11">
    <oc r="B10"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10"/>
  </rcc>
  <rcc rId="16327" sId="11">
    <oc r="A11" t="inlineStr">
      <is>
        <t xml:space="preserve"> 1.1.</t>
      </is>
    </oc>
    <nc r="A11"/>
  </rcc>
  <rcc rId="16328" sId="11">
    <oc r="B11" t="inlineStr">
      <is>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is>
    </oc>
    <nc r="B11"/>
  </rcc>
  <rcc rId="16329" sId="11">
    <oc r="C11" t="inlineStr">
      <is>
        <t>Всего</t>
      </is>
    </oc>
    <nc r="C11"/>
  </rcc>
  <rcc rId="16330" sId="11">
    <oc r="D11">
      <f>D12</f>
    </oc>
    <nc r="D11"/>
  </rcc>
  <rcc rId="16331" sId="11">
    <oc r="E11">
      <f>E12</f>
    </oc>
    <nc r="E11"/>
  </rcc>
  <rcc rId="16332" sId="11">
    <oc r="F11">
      <f>F12</f>
    </oc>
    <nc r="F11"/>
  </rcc>
  <rcc rId="16333" sId="11">
    <oc r="G11">
      <f>G12</f>
    </oc>
    <nc r="G11"/>
  </rcc>
  <rcc rId="16334" sId="11">
    <oc r="H11">
      <f>IFERROR(G11/D11*100,0)</f>
    </oc>
    <nc r="H11"/>
  </rcc>
  <rcc rId="16335" sId="11">
    <oc r="I11">
      <f>IFERROR(G11/E11*100,0)</f>
    </oc>
    <nc r="I11"/>
  </rcc>
  <rcc rId="16336" sId="11">
    <oc r="J11">
      <f>J12</f>
    </oc>
    <nc r="J11"/>
  </rcc>
  <rcc rId="16337" sId="11">
    <oc r="K11">
      <f>K12</f>
    </oc>
    <nc r="K11"/>
  </rcc>
  <rcc rId="16338" sId="11">
    <oc r="L11">
      <f>L12</f>
    </oc>
    <nc r="L11"/>
  </rcc>
  <rcc rId="16339" sId="11">
    <oc r="M11">
      <f>M12</f>
    </oc>
    <nc r="M11"/>
  </rcc>
  <rcc rId="16340" sId="11">
    <oc r="N11">
      <f>N12</f>
    </oc>
    <nc r="N11"/>
  </rcc>
  <rcc rId="16341" sId="11">
    <oc r="O11">
      <f>O12</f>
    </oc>
    <nc r="O11"/>
  </rcc>
  <rcc rId="16342" sId="11">
    <oc r="P11">
      <f>P12</f>
    </oc>
    <nc r="P11"/>
  </rcc>
  <rcc rId="16343" sId="11">
    <oc r="Q11">
      <f>Q12</f>
    </oc>
    <nc r="Q11"/>
  </rcc>
  <rcc rId="16344" sId="11">
    <oc r="R11">
      <f>R12</f>
    </oc>
    <nc r="R11"/>
  </rcc>
  <rcc rId="16345" sId="11">
    <oc r="S11">
      <f>S12</f>
    </oc>
    <nc r="S11"/>
  </rcc>
  <rcc rId="16346" sId="11">
    <oc r="T11">
      <f>T12</f>
    </oc>
    <nc r="T11"/>
  </rcc>
  <rcc rId="16347" sId="11">
    <oc r="U11">
      <f>U12</f>
    </oc>
    <nc r="U11"/>
  </rcc>
  <rcc rId="16348" sId="11">
    <oc r="V11">
      <f>V12</f>
    </oc>
    <nc r="V11"/>
  </rcc>
  <rcc rId="16349" sId="11">
    <oc r="W11">
      <f>W12</f>
    </oc>
    <nc r="W11"/>
  </rcc>
  <rcc rId="16350" sId="11">
    <oc r="X11">
      <f>X12</f>
    </oc>
    <nc r="X11"/>
  </rcc>
  <rcc rId="16351" sId="11">
    <oc r="Y11">
      <f>Y12</f>
    </oc>
    <nc r="Y11"/>
  </rcc>
  <rcc rId="16352" sId="11">
    <oc r="Z11">
      <f>Z12</f>
    </oc>
    <nc r="Z11"/>
  </rcc>
  <rcc rId="16353" sId="11">
    <oc r="AA11">
      <f>AA12</f>
    </oc>
    <nc r="AA11"/>
  </rcc>
  <rcc rId="16354" sId="11">
    <oc r="AB11">
      <f>AB12</f>
    </oc>
    <nc r="AB11"/>
  </rcc>
  <rcc rId="16355" sId="11">
    <oc r="AC11">
      <f>AC12</f>
    </oc>
    <nc r="AC11"/>
  </rcc>
  <rcc rId="16356" sId="11">
    <oc r="AD11">
      <f>AD12</f>
    </oc>
    <nc r="AD11"/>
  </rcc>
  <rcc rId="16357" sId="11">
    <oc r="AE11">
      <f>AE12</f>
    </oc>
    <nc r="AE11"/>
  </rcc>
  <rcc rId="16358" sId="11">
    <oc r="AF11">
      <f>AF12</f>
    </oc>
    <nc r="AF11"/>
  </rcc>
  <rcc rId="16359" sId="11">
    <oc r="AG11">
      <f>AG12</f>
    </oc>
    <nc r="AG11"/>
  </rcc>
  <rcc rId="16360" sId="11">
    <oc r="C12" t="inlineStr">
      <is>
        <t>бюджет города Когалыма</t>
      </is>
    </oc>
    <nc r="C12"/>
  </rcc>
  <rcc rId="16361" sId="11">
    <oc r="D12">
      <f>SUM(J12,L12,N12,P12,R12,T12,V12,X12,Z12,AB12,AD12,AF12)</f>
    </oc>
    <nc r="D12"/>
  </rcc>
  <rcc rId="16362" sId="11">
    <oc r="E12">
      <f>J12</f>
    </oc>
    <nc r="E12"/>
  </rcc>
  <rcc rId="16363" sId="11">
    <oc r="F12">
      <f>G12</f>
    </oc>
    <nc r="F12"/>
  </rcc>
  <rcc rId="16364" sId="11">
    <oc r="G12">
      <f>SUM(K12,M12,O12,Q12,S12,U12,W12,Y12,AA12,AC12,AE12,AG12)</f>
    </oc>
    <nc r="G12"/>
  </rcc>
  <rcc rId="16365" sId="11">
    <oc r="H12">
      <f>IFERROR(G12/D12*100,0)</f>
    </oc>
    <nc r="H12"/>
  </rcc>
  <rcc rId="16366" sId="11">
    <oc r="I12">
      <f>IFERROR(G12/E12*100,0)</f>
    </oc>
    <nc r="I12"/>
  </rcc>
  <rcc rId="16367" sId="11">
    <oc r="J12">
      <f>J14+J16+J18+J20+J22</f>
    </oc>
    <nc r="J12"/>
  </rcc>
  <rcc rId="16368" sId="11">
    <oc r="K12">
      <f>K14+K16+K18+K20+K22</f>
    </oc>
    <nc r="K12"/>
  </rcc>
  <rcc rId="16369" sId="11">
    <oc r="L12">
      <f>L14+L16+L18+L20+L22</f>
    </oc>
    <nc r="L12"/>
  </rcc>
  <rcc rId="16370" sId="11">
    <oc r="M12">
      <f>M14+M16+M18+M20+M22</f>
    </oc>
    <nc r="M12"/>
  </rcc>
  <rcc rId="16371" sId="11">
    <oc r="N12">
      <f>N14+N16+N18+N20+N22</f>
    </oc>
    <nc r="N12"/>
  </rcc>
  <rcc rId="16372" sId="11">
    <oc r="O12">
      <f>O14+O16+O18+O20+O22</f>
    </oc>
    <nc r="O12"/>
  </rcc>
  <rcc rId="16373" sId="11">
    <oc r="P12">
      <f>P14+P16+P18+P20+P22</f>
    </oc>
    <nc r="P12"/>
  </rcc>
  <rcc rId="16374" sId="11">
    <oc r="Q12">
      <f>Q14+Q16+Q18+Q20+Q22</f>
    </oc>
    <nc r="Q12"/>
  </rcc>
  <rcc rId="16375" sId="11">
    <oc r="R12">
      <f>R14+R16+R18+R20+R22</f>
    </oc>
    <nc r="R12"/>
  </rcc>
  <rcc rId="16376" sId="11">
    <oc r="S12">
      <f>S14+S16+S18+S20+S22</f>
    </oc>
    <nc r="S12"/>
  </rcc>
  <rcc rId="16377" sId="11">
    <oc r="T12">
      <f>T14+T16+T18+T20+T22</f>
    </oc>
    <nc r="T12"/>
  </rcc>
  <rcc rId="16378" sId="11">
    <oc r="U12">
      <f>U14+U16+U18+U20+U22</f>
    </oc>
    <nc r="U12"/>
  </rcc>
  <rcc rId="16379" sId="11">
    <oc r="V12">
      <f>V14+V16+V18+V20+V22</f>
    </oc>
    <nc r="V12"/>
  </rcc>
  <rcc rId="16380" sId="11">
    <oc r="W12">
      <f>W14+W16+W18+W20+W22</f>
    </oc>
    <nc r="W12"/>
  </rcc>
  <rcc rId="16381" sId="11">
    <oc r="X12">
      <f>X14+X16+X18+X20+X22</f>
    </oc>
    <nc r="X12"/>
  </rcc>
  <rcc rId="16382" sId="11">
    <oc r="Y12">
      <f>Y14+Y16+Y18+Y20+Y22</f>
    </oc>
    <nc r="Y12"/>
  </rcc>
  <rcc rId="16383" sId="11">
    <oc r="Z12">
      <f>Z14+Z16+Z18+Z20+Z22</f>
    </oc>
    <nc r="Z12"/>
  </rcc>
  <rcc rId="16384" sId="11">
    <oc r="AA12">
      <f>AA14+AA16+AA18+AA20+AA22</f>
    </oc>
    <nc r="AA12"/>
  </rcc>
  <rcc rId="16385" sId="11">
    <oc r="AB12">
      <f>AB14+AB16+AB18+AB20+AB22</f>
    </oc>
    <nc r="AB12"/>
  </rcc>
  <rcc rId="16386" sId="11">
    <oc r="AC12">
      <f>AC14+AC16+AC18+AC20+AC22</f>
    </oc>
    <nc r="AC12"/>
  </rcc>
  <rcc rId="16387" sId="11">
    <oc r="AD12">
      <f>AD14+AD16+AD18+AD20+AD22</f>
    </oc>
    <nc r="AD12"/>
  </rcc>
  <rcc rId="16388" sId="11">
    <oc r="AE12">
      <f>AE14+AE16+AE18+AE20+AE22</f>
    </oc>
    <nc r="AE12"/>
  </rcc>
  <rcc rId="16389" sId="11">
    <oc r="AF12">
      <f>AF14+AF16+AF18+AF20+AF22</f>
    </oc>
    <nc r="AF12"/>
  </rcc>
  <rcc rId="16390" sId="11">
    <oc r="AG12">
      <f>AG14+AG16+AG18+AG20+AG22</f>
    </oc>
    <nc r="AG12"/>
  </rcc>
  <rcc rId="16391" sId="11">
    <oc r="B13" t="inlineStr">
      <is>
        <t xml:space="preserve"> Мероприятие (результат) «Обеспечена безопасность населения на водных объектах города Когалыма»</t>
      </is>
    </oc>
    <nc r="B13"/>
  </rcc>
  <rcc rId="16392" sId="11">
    <oc r="C13" t="inlineStr">
      <is>
        <t>Всего</t>
      </is>
    </oc>
    <nc r="C13"/>
  </rcc>
  <rcc rId="16393" sId="11">
    <oc r="D13">
      <f>D14</f>
    </oc>
    <nc r="D13"/>
  </rcc>
  <rcc rId="16394" sId="11">
    <oc r="E13">
      <f>E14</f>
    </oc>
    <nc r="E13"/>
  </rcc>
  <rcc rId="16395" sId="11">
    <oc r="F13">
      <f>F14</f>
    </oc>
    <nc r="F13"/>
  </rcc>
  <rcc rId="16396" sId="11">
    <oc r="G13">
      <f>G14</f>
    </oc>
    <nc r="G13"/>
  </rcc>
  <rcc rId="16397" sId="11">
    <oc r="H13">
      <f>IFERROR(G13/D13*100,0)</f>
    </oc>
    <nc r="H13"/>
  </rcc>
  <rcc rId="16398" sId="11">
    <oc r="I13">
      <f>IFERROR(G13/E13*100,0)</f>
    </oc>
    <nc r="I13"/>
  </rcc>
  <rcc rId="16399" sId="11">
    <oc r="J13">
      <f>J14</f>
    </oc>
    <nc r="J13"/>
  </rcc>
  <rcc rId="16400" sId="11">
    <oc r="K13">
      <f>K14</f>
    </oc>
    <nc r="K13"/>
  </rcc>
  <rcc rId="16401" sId="11">
    <oc r="L13">
      <f>L14</f>
    </oc>
    <nc r="L13"/>
  </rcc>
  <rcc rId="16402" sId="11">
    <oc r="M13">
      <f>M14</f>
    </oc>
    <nc r="M13"/>
  </rcc>
  <rcc rId="16403" sId="11">
    <oc r="N13">
      <f>N14</f>
    </oc>
    <nc r="N13"/>
  </rcc>
  <rcc rId="16404" sId="11">
    <oc r="O13">
      <f>O14</f>
    </oc>
    <nc r="O13"/>
  </rcc>
  <rcc rId="16405" sId="11">
    <oc r="P13">
      <f>P14</f>
    </oc>
    <nc r="P13"/>
  </rcc>
  <rcc rId="16406" sId="11">
    <oc r="Q13">
      <f>Q14</f>
    </oc>
    <nc r="Q13"/>
  </rcc>
  <rcc rId="16407" sId="11">
    <oc r="R13">
      <f>R14</f>
    </oc>
    <nc r="R13"/>
  </rcc>
  <rcc rId="16408" sId="11">
    <oc r="S13">
      <f>S14</f>
    </oc>
    <nc r="S13"/>
  </rcc>
  <rcc rId="16409" sId="11">
    <oc r="T13">
      <f>T14</f>
    </oc>
    <nc r="T13"/>
  </rcc>
  <rcc rId="16410" sId="11">
    <oc r="U13">
      <f>U14</f>
    </oc>
    <nc r="U13"/>
  </rcc>
  <rcc rId="16411" sId="11">
    <oc r="V13">
      <f>V14</f>
    </oc>
    <nc r="V13"/>
  </rcc>
  <rcc rId="16412" sId="11">
    <oc r="W13">
      <f>W14</f>
    </oc>
    <nc r="W13"/>
  </rcc>
  <rcc rId="16413" sId="11">
    <oc r="X13">
      <f>X14</f>
    </oc>
    <nc r="X13"/>
  </rcc>
  <rcc rId="16414" sId="11">
    <oc r="Y13">
      <f>Y14</f>
    </oc>
    <nc r="Y13"/>
  </rcc>
  <rcc rId="16415" sId="11">
    <oc r="Z13">
      <f>Z14</f>
    </oc>
    <nc r="Z13"/>
  </rcc>
  <rcc rId="16416" sId="11">
    <oc r="AA13">
      <f>AA14</f>
    </oc>
    <nc r="AA13"/>
  </rcc>
  <rcc rId="16417" sId="11">
    <oc r="AB13">
      <f>AB14</f>
    </oc>
    <nc r="AB13"/>
  </rcc>
  <rcc rId="16418" sId="11">
    <oc r="AC13">
      <f>AC14</f>
    </oc>
    <nc r="AC13"/>
  </rcc>
  <rcc rId="16419" sId="11">
    <oc r="AD13">
      <f>AD14</f>
    </oc>
    <nc r="AD13"/>
  </rcc>
  <rcc rId="16420" sId="11">
    <oc r="AE13">
      <f>AE14</f>
    </oc>
    <nc r="AE13"/>
  </rcc>
  <rcc rId="16421" sId="11">
    <oc r="AF13">
      <f>AF14</f>
    </oc>
    <nc r="AF13"/>
  </rcc>
  <rcc rId="16422" sId="11">
    <oc r="AG13">
      <f>AG14</f>
    </oc>
    <nc r="AG13"/>
  </rcc>
  <rcc rId="16423" sId="11">
    <oc r="C14" t="inlineStr">
      <is>
        <t>бюджет города Когалыма</t>
      </is>
    </oc>
    <nc r="C14"/>
  </rcc>
  <rcc rId="16424" sId="11">
    <oc r="D14">
      <f>SUM(J14,L14,N14,P14,R14,T14,V14,X14,Z14,AB14,AD14,AF14)</f>
    </oc>
    <nc r="D14"/>
  </rcc>
  <rcc rId="16425" sId="11">
    <oc r="E14">
      <f>J14</f>
    </oc>
    <nc r="E14"/>
  </rcc>
  <rcc rId="16426" sId="11">
    <oc r="F14">
      <f>G14</f>
    </oc>
    <nc r="F14"/>
  </rcc>
  <rcc rId="16427" sId="11">
    <oc r="G14">
      <f>SUM(K14,M14,O14,Q14,S14,U14,W14,Y14,AA14,AC14,AE14,AG14)</f>
    </oc>
    <nc r="G14"/>
  </rcc>
  <rcc rId="16428" sId="11">
    <oc r="H14">
      <f>IFERROR(G14/D14*100,0)</f>
    </oc>
    <nc r="H14"/>
  </rcc>
  <rcc rId="16429" sId="11">
    <oc r="I14">
      <f>IFERROR(G14/E14*100,0)</f>
    </oc>
    <nc r="I14"/>
  </rcc>
  <rcc rId="16430" sId="11" numFmtId="4">
    <oc r="J14">
      <v>0</v>
    </oc>
    <nc r="J14"/>
  </rcc>
  <rcc rId="16431" sId="11" numFmtId="4">
    <oc r="K14">
      <v>0</v>
    </oc>
    <nc r="K14"/>
  </rcc>
  <rcc rId="16432" sId="11" numFmtId="4">
    <oc r="L14">
      <v>0</v>
    </oc>
    <nc r="L14"/>
  </rcc>
  <rcc rId="16433" sId="11" numFmtId="4">
    <oc r="M14">
      <v>0</v>
    </oc>
    <nc r="M14"/>
  </rcc>
  <rcc rId="16434" sId="11" numFmtId="4">
    <oc r="N14">
      <v>0</v>
    </oc>
    <nc r="N14"/>
  </rcc>
  <rcc rId="16435" sId="11" numFmtId="4">
    <oc r="O14">
      <v>0</v>
    </oc>
    <nc r="O14"/>
  </rcc>
  <rcc rId="16436" sId="11" numFmtId="4">
    <oc r="P14">
      <v>2.7</v>
    </oc>
    <nc r="P14"/>
  </rcc>
  <rcc rId="16437" sId="11" numFmtId="4">
    <oc r="Q14">
      <v>0</v>
    </oc>
    <nc r="Q14"/>
  </rcc>
  <rcc rId="16438" sId="11" numFmtId="4">
    <oc r="R14">
      <v>4.4000000000000004</v>
    </oc>
    <nc r="R14"/>
  </rcc>
  <rcc rId="16439" sId="11" numFmtId="4">
    <oc r="S14">
      <v>0</v>
    </oc>
    <nc r="S14"/>
  </rcc>
  <rcc rId="16440" sId="11" numFmtId="4">
    <oc r="T14">
      <v>7.1</v>
    </oc>
    <nc r="T14"/>
  </rcc>
  <rcc rId="16441" sId="11" numFmtId="4">
    <oc r="U14">
      <v>0</v>
    </oc>
    <nc r="U14"/>
  </rcc>
  <rcc rId="16442" sId="11" numFmtId="4">
    <oc r="V14">
      <v>265</v>
    </oc>
    <nc r="V14"/>
  </rcc>
  <rcc rId="16443" sId="11" numFmtId="4">
    <oc r="W14">
      <v>0</v>
    </oc>
    <nc r="W14"/>
  </rcc>
  <rcc rId="16444" sId="11" numFmtId="4">
    <oc r="X14">
      <v>349.4</v>
    </oc>
    <nc r="X14"/>
  </rcc>
  <rcc rId="16445" sId="11" numFmtId="4">
    <oc r="Y14">
      <v>0</v>
    </oc>
    <nc r="Y14"/>
  </rcc>
  <rcc rId="16446" sId="11" numFmtId="4">
    <oc r="Z14">
      <v>189.6</v>
    </oc>
    <nc r="Z14"/>
  </rcc>
  <rcc rId="16447" sId="11" numFmtId="4">
    <oc r="AA14">
      <v>0</v>
    </oc>
    <nc r="AA14"/>
  </rcc>
  <rcc rId="16448" sId="11" numFmtId="4">
    <oc r="AB14">
      <v>4.4000000000000004</v>
    </oc>
    <nc r="AB14"/>
  </rcc>
  <rcc rId="16449" sId="11" numFmtId="4">
    <oc r="AC14">
      <v>0</v>
    </oc>
    <nc r="AC14"/>
  </rcc>
  <rcc rId="16450" sId="11" numFmtId="4">
    <oc r="AD14">
      <v>0</v>
    </oc>
    <nc r="AD14"/>
  </rcc>
  <rcc rId="16451" sId="11" numFmtId="4">
    <oc r="AE14">
      <v>0</v>
    </oc>
    <nc r="AE14"/>
  </rcc>
  <rcc rId="16452" sId="11" numFmtId="4">
    <oc r="AF14">
      <v>0</v>
    </oc>
    <nc r="AF14"/>
  </rcc>
  <rcc rId="16453" sId="11" numFmtId="4">
    <oc r="AG14">
      <v>0</v>
    </oc>
    <nc r="AG14"/>
  </rcc>
  <rcc rId="16454" sId="11">
    <oc r="B15" t="inlineStr">
      <is>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is>
    </oc>
    <nc r="B15"/>
  </rcc>
  <rcc rId="16455" sId="11">
    <oc r="C15" t="inlineStr">
      <is>
        <t>Всего</t>
      </is>
    </oc>
    <nc r="C15"/>
  </rcc>
  <rcc rId="16456" sId="11">
    <oc r="D15">
      <f>D16</f>
    </oc>
    <nc r="D15"/>
  </rcc>
  <rcc rId="16457" sId="11">
    <oc r="E15">
      <f>E16</f>
    </oc>
    <nc r="E15"/>
  </rcc>
  <rcc rId="16458" sId="11">
    <oc r="F15">
      <f>F16</f>
    </oc>
    <nc r="F15"/>
  </rcc>
  <rcc rId="16459" sId="11">
    <oc r="G15">
      <f>G16</f>
    </oc>
    <nc r="G15"/>
  </rcc>
  <rcc rId="16460" sId="11">
    <oc r="H15">
      <f>IFERROR(G15/D15*100,0)</f>
    </oc>
    <nc r="H15"/>
  </rcc>
  <rcc rId="16461" sId="11">
    <oc r="I15">
      <f>IFERROR(G15/E15*100,0)</f>
    </oc>
    <nc r="I15"/>
  </rcc>
  <rcc rId="16462" sId="11">
    <oc r="J15">
      <f>J16</f>
    </oc>
    <nc r="J15"/>
  </rcc>
  <rcc rId="16463" sId="11">
    <oc r="K15">
      <f>K16</f>
    </oc>
    <nc r="K15"/>
  </rcc>
  <rcc rId="16464" sId="11">
    <oc r="L15">
      <f>L16</f>
    </oc>
    <nc r="L15"/>
  </rcc>
  <rcc rId="16465" sId="11">
    <oc r="M15">
      <f>M16</f>
    </oc>
    <nc r="M15"/>
  </rcc>
  <rcc rId="16466" sId="11">
    <oc r="N15">
      <f>N16</f>
    </oc>
    <nc r="N15"/>
  </rcc>
  <rcc rId="16467" sId="11">
    <oc r="O15">
      <f>O16</f>
    </oc>
    <nc r="O15"/>
  </rcc>
  <rcc rId="16468" sId="11">
    <oc r="P15">
      <f>P16</f>
    </oc>
    <nc r="P15"/>
  </rcc>
  <rcc rId="16469" sId="11">
    <oc r="Q15">
      <f>Q16</f>
    </oc>
    <nc r="Q15"/>
  </rcc>
  <rcc rId="16470" sId="11">
    <oc r="R15">
      <f>R16</f>
    </oc>
    <nc r="R15"/>
  </rcc>
  <rcc rId="16471" sId="11">
    <oc r="S15">
      <f>S16</f>
    </oc>
    <nc r="S15"/>
  </rcc>
  <rcc rId="16472" sId="11">
    <oc r="T15">
      <f>T16</f>
    </oc>
    <nc r="T15"/>
  </rcc>
  <rcc rId="16473" sId="11">
    <oc r="U15">
      <f>U16</f>
    </oc>
    <nc r="U15"/>
  </rcc>
  <rcc rId="16474" sId="11">
    <oc r="V15">
      <f>V16</f>
    </oc>
    <nc r="V15"/>
  </rcc>
  <rcc rId="16475" sId="11">
    <oc r="W15">
      <f>W16</f>
    </oc>
    <nc r="W15"/>
  </rcc>
  <rcc rId="16476" sId="11">
    <oc r="X15">
      <f>X16</f>
    </oc>
    <nc r="X15"/>
  </rcc>
  <rcc rId="16477" sId="11">
    <oc r="Y15">
      <f>Y16</f>
    </oc>
    <nc r="Y15"/>
  </rcc>
  <rcc rId="16478" sId="11">
    <oc r="Z15">
      <f>Z16</f>
    </oc>
    <nc r="Z15"/>
  </rcc>
  <rcc rId="16479" sId="11">
    <oc r="AA15">
      <f>AA16</f>
    </oc>
    <nc r="AA15"/>
  </rcc>
  <rcc rId="16480" sId="11">
    <oc r="AB15">
      <f>AB16</f>
    </oc>
    <nc r="AB15"/>
  </rcc>
  <rcc rId="16481" sId="11">
    <oc r="AC15">
      <f>AC16</f>
    </oc>
    <nc r="AC15"/>
  </rcc>
  <rcc rId="16482" sId="11">
    <oc r="AD15">
      <f>AD16</f>
    </oc>
    <nc r="AD15"/>
  </rcc>
  <rcc rId="16483" sId="11">
    <oc r="AE15">
      <f>AE16</f>
    </oc>
    <nc r="AE15"/>
  </rcc>
  <rcc rId="16484" sId="11">
    <oc r="AF15">
      <f>AF16</f>
    </oc>
    <nc r="AF15"/>
  </rcc>
  <rcc rId="16485" sId="11">
    <oc r="AG15">
      <f>AG16</f>
    </oc>
    <nc r="AG15"/>
  </rcc>
  <rcc rId="16486" sId="11">
    <oc r="C16" t="inlineStr">
      <is>
        <t>бюджет города Когалыма</t>
      </is>
    </oc>
    <nc r="C16"/>
  </rcc>
  <rcc rId="16487" sId="11">
    <oc r="D16">
      <f>SUM(J16,L16,N16,P16,R16,T16,V16,X16,Z16,AB16,AD16,AF16)</f>
    </oc>
    <nc r="D16"/>
  </rcc>
  <rcc rId="16488" sId="11">
    <oc r="E16">
      <f>J16</f>
    </oc>
    <nc r="E16"/>
  </rcc>
  <rcc rId="16489" sId="11">
    <oc r="F16">
      <f>G16</f>
    </oc>
    <nc r="F16"/>
  </rcc>
  <rcc rId="16490" sId="11">
    <oc r="G16">
      <f>SUM(K16,M16,O16,Q16,S16,U16,W16,Y16,AA16,AC16,AE16,AG16)</f>
    </oc>
    <nc r="G16"/>
  </rcc>
  <rcc rId="16491" sId="11">
    <oc r="H16">
      <f>IFERROR(G16/D16*100,0)</f>
    </oc>
    <nc r="H16"/>
  </rcc>
  <rcc rId="16492" sId="11">
    <oc r="I16">
      <f>IFERROR(G16/E16*100,0)</f>
    </oc>
    <nc r="I16"/>
  </rcc>
  <rcc rId="16493" sId="11" numFmtId="4">
    <oc r="J16">
      <v>0</v>
    </oc>
    <nc r="J16"/>
  </rcc>
  <rcc rId="16494" sId="11" numFmtId="4">
    <oc r="K16">
      <v>0</v>
    </oc>
    <nc r="K16"/>
  </rcc>
  <rcc rId="16495" sId="11" numFmtId="4">
    <oc r="L16">
      <v>0</v>
    </oc>
    <nc r="L16"/>
  </rcc>
  <rcc rId="16496" sId="11" numFmtId="4">
    <oc r="M16">
      <v>0</v>
    </oc>
    <nc r="M16"/>
  </rcc>
  <rcc rId="16497" sId="11" numFmtId="4">
    <oc r="N16">
      <v>0</v>
    </oc>
    <nc r="N16"/>
  </rcc>
  <rcc rId="16498" sId="11" numFmtId="4">
    <oc r="O16">
      <v>0</v>
    </oc>
    <nc r="O16"/>
  </rcc>
  <rcc rId="16499" sId="11" numFmtId="4">
    <oc r="P16">
      <v>0</v>
    </oc>
    <nc r="P16"/>
  </rcc>
  <rcc rId="16500" sId="11" numFmtId="4">
    <oc r="Q16">
      <v>0</v>
    </oc>
    <nc r="Q16"/>
  </rcc>
  <rcc rId="16501" sId="11" numFmtId="4">
    <oc r="R16">
      <v>0</v>
    </oc>
    <nc r="R16"/>
  </rcc>
  <rcc rId="16502" sId="11" numFmtId="4">
    <oc r="S16">
      <v>0</v>
    </oc>
    <nc r="S16"/>
  </rcc>
  <rcc rId="16503" sId="11" numFmtId="4">
    <oc r="T16">
      <v>128</v>
    </oc>
    <nc r="T16"/>
  </rcc>
  <rcc rId="16504" sId="11" numFmtId="4">
    <oc r="U16">
      <v>0</v>
    </oc>
    <nc r="U16"/>
  </rcc>
  <rcc rId="16505" sId="11" numFmtId="4">
    <oc r="V16">
      <v>102.9</v>
    </oc>
    <nc r="V16"/>
  </rcc>
  <rcc rId="16506" sId="11" numFmtId="4">
    <oc r="W16">
      <v>0</v>
    </oc>
    <nc r="W16"/>
  </rcc>
  <rcc rId="16507" sId="11" numFmtId="4">
    <oc r="X16">
      <v>361.7</v>
    </oc>
    <nc r="X16"/>
  </rcc>
  <rcc rId="16508" sId="11" numFmtId="4">
    <oc r="Y16">
      <v>0</v>
    </oc>
    <nc r="Y16"/>
  </rcc>
  <rcc rId="16509" sId="11" numFmtId="4">
    <oc r="Z16">
      <v>0</v>
    </oc>
    <nc r="Z16"/>
  </rcc>
  <rcc rId="16510" sId="11" numFmtId="4">
    <oc r="AA16">
      <v>0</v>
    </oc>
    <nc r="AA16"/>
  </rcc>
  <rcc rId="16511" sId="11" numFmtId="4">
    <oc r="AB16">
      <v>0</v>
    </oc>
    <nc r="AB16"/>
  </rcc>
  <rcc rId="16512" sId="11" numFmtId="4">
    <oc r="AC16">
      <v>0</v>
    </oc>
    <nc r="AC16"/>
  </rcc>
  <rcc rId="16513" sId="11" numFmtId="4">
    <oc r="AD16">
      <v>0</v>
    </oc>
    <nc r="AD16"/>
  </rcc>
  <rcc rId="16514" sId="11" numFmtId="4">
    <oc r="AE16">
      <v>0</v>
    </oc>
    <nc r="AE16"/>
  </rcc>
  <rcc rId="16515" sId="11" numFmtId="4">
    <oc r="AF16">
      <v>10.15</v>
    </oc>
    <nc r="AF16"/>
  </rcc>
  <rcc rId="16516" sId="11" numFmtId="4">
    <oc r="AG16">
      <v>0</v>
    </oc>
    <nc r="AG16"/>
  </rcc>
  <rcc rId="16517" sId="11">
    <oc r="B17" t="inlineStr">
      <is>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is>
    </oc>
    <nc r="B17"/>
  </rcc>
  <rcc rId="16518" sId="11">
    <oc r="C17" t="inlineStr">
      <is>
        <t>Всего</t>
      </is>
    </oc>
    <nc r="C17"/>
  </rcc>
  <rcc rId="16519" sId="11">
    <oc r="D17">
      <f>D18</f>
    </oc>
    <nc r="D17"/>
  </rcc>
  <rcc rId="16520" sId="11">
    <oc r="E17">
      <f>E18</f>
    </oc>
    <nc r="E17"/>
  </rcc>
  <rcc rId="16521" sId="11">
    <oc r="F17">
      <f>F18</f>
    </oc>
    <nc r="F17"/>
  </rcc>
  <rcc rId="16522" sId="11">
    <oc r="G17">
      <f>G18</f>
    </oc>
    <nc r="G17"/>
  </rcc>
  <rcc rId="16523" sId="11">
    <oc r="H17">
      <f>IFERROR(G17/D17*100,0)</f>
    </oc>
    <nc r="H17"/>
  </rcc>
  <rcc rId="16524" sId="11">
    <oc r="I17">
      <f>IFERROR(G17/E17*100,0)</f>
    </oc>
    <nc r="I17"/>
  </rcc>
  <rcc rId="16525" sId="11">
    <oc r="J17">
      <f>J18</f>
    </oc>
    <nc r="J17"/>
  </rcc>
  <rcc rId="16526" sId="11">
    <oc r="K17">
      <f>K18</f>
    </oc>
    <nc r="K17"/>
  </rcc>
  <rcc rId="16527" sId="11">
    <oc r="L17">
      <f>L18</f>
    </oc>
    <nc r="L17"/>
  </rcc>
  <rcc rId="16528" sId="11">
    <oc r="M17">
      <f>M18</f>
    </oc>
    <nc r="M17"/>
  </rcc>
  <rcc rId="16529" sId="11">
    <oc r="N17">
      <f>N18</f>
    </oc>
    <nc r="N17"/>
  </rcc>
  <rcc rId="16530" sId="11">
    <oc r="O17">
      <f>O18</f>
    </oc>
    <nc r="O17"/>
  </rcc>
  <rcc rId="16531" sId="11">
    <oc r="P17">
      <f>P18</f>
    </oc>
    <nc r="P17"/>
  </rcc>
  <rcc rId="16532" sId="11">
    <oc r="Q17">
      <f>Q18</f>
    </oc>
    <nc r="Q17"/>
  </rcc>
  <rcc rId="16533" sId="11">
    <oc r="R17">
      <f>R18</f>
    </oc>
    <nc r="R17"/>
  </rcc>
  <rcc rId="16534" sId="11">
    <oc r="S17">
      <f>S18</f>
    </oc>
    <nc r="S17"/>
  </rcc>
  <rcc rId="16535" sId="11">
    <oc r="T17">
      <f>T18</f>
    </oc>
    <nc r="T17"/>
  </rcc>
  <rcc rId="16536" sId="11">
    <oc r="U17">
      <f>U18</f>
    </oc>
    <nc r="U17"/>
  </rcc>
  <rcc rId="16537" sId="11">
    <oc r="V17">
      <f>V18</f>
    </oc>
    <nc r="V17"/>
  </rcc>
  <rcc rId="16538" sId="11">
    <oc r="W17">
      <f>W18</f>
    </oc>
    <nc r="W17"/>
  </rcc>
  <rcc rId="16539" sId="11">
    <oc r="X17">
      <f>X18</f>
    </oc>
    <nc r="X17"/>
  </rcc>
  <rcc rId="16540" sId="11">
    <oc r="Y17">
      <f>Y18</f>
    </oc>
    <nc r="Y17"/>
  </rcc>
  <rcc rId="16541" sId="11">
    <oc r="Z17">
      <f>Z18</f>
    </oc>
    <nc r="Z17"/>
  </rcc>
  <rcc rId="16542" sId="11">
    <oc r="AA17">
      <f>AA18</f>
    </oc>
    <nc r="AA17"/>
  </rcc>
  <rcc rId="16543" sId="11">
    <oc r="AB17">
      <f>AB18</f>
    </oc>
    <nc r="AB17"/>
  </rcc>
  <rcc rId="16544" sId="11">
    <oc r="AC17">
      <f>AC18</f>
    </oc>
    <nc r="AC17"/>
  </rcc>
  <rcc rId="16545" sId="11">
    <oc r="AD17">
      <f>AD18</f>
    </oc>
    <nc r="AD17"/>
  </rcc>
  <rcc rId="16546" sId="11">
    <oc r="AE17">
      <f>AE18</f>
    </oc>
    <nc r="AE17"/>
  </rcc>
  <rcc rId="16547" sId="11">
    <oc r="AF17">
      <f>AF18</f>
    </oc>
    <nc r="AF17"/>
  </rcc>
  <rcc rId="16548" sId="11">
    <oc r="AG17">
      <f>AG18</f>
    </oc>
    <nc r="AG17"/>
  </rcc>
  <rcc rId="16549" sId="11">
    <oc r="C18" t="inlineStr">
      <is>
        <t>бюджет города Когалыма</t>
      </is>
    </oc>
    <nc r="C18"/>
  </rcc>
  <rcc rId="16550" sId="11">
    <oc r="D18">
      <f>SUM(J18,L18,N18,P18,R18,T18,V18,X18,Z18,AB18,AD18,AF18)</f>
    </oc>
    <nc r="D18"/>
  </rcc>
  <rcc rId="16551" sId="11">
    <oc r="E18">
      <f>J18</f>
    </oc>
    <nc r="E18"/>
  </rcc>
  <rcc rId="16552" sId="11">
    <oc r="F18">
      <f>G18</f>
    </oc>
    <nc r="F18"/>
  </rcc>
  <rcc rId="16553" sId="11">
    <oc r="G18">
      <f>SUM(K18,M18,O18,Q18,S18,U18,W18,Y18,AA18,AC18,AE18,AG18)</f>
    </oc>
    <nc r="G18"/>
  </rcc>
  <rcc rId="16554" sId="11">
    <oc r="H18">
      <f>IFERROR(G18/D18*100,0)</f>
    </oc>
    <nc r="H18"/>
  </rcc>
  <rcc rId="16555" sId="11">
    <oc r="I18">
      <f>IFERROR(G18/E18*100,0)</f>
    </oc>
    <nc r="I18"/>
  </rcc>
  <rcc rId="16556" sId="11" numFmtId="4">
    <oc r="J18">
      <v>232.477</v>
    </oc>
    <nc r="J18"/>
  </rcc>
  <rcc rId="16557" sId="11" numFmtId="4">
    <oc r="K18">
      <v>0</v>
    </oc>
    <nc r="K18"/>
  </rcc>
  <rcc rId="16558" sId="11" numFmtId="4">
    <oc r="L18">
      <v>225.904</v>
    </oc>
    <nc r="L18"/>
  </rcc>
  <rcc rId="16559" sId="11" numFmtId="4">
    <oc r="M18">
      <v>0</v>
    </oc>
    <nc r="M18"/>
  </rcc>
  <rcc rId="16560" sId="11" numFmtId="4">
    <oc r="N18">
      <v>225.904</v>
    </oc>
    <nc r="N18"/>
  </rcc>
  <rcc rId="16561" sId="11" numFmtId="4">
    <oc r="O18">
      <v>0</v>
    </oc>
    <nc r="O18"/>
  </rcc>
  <rcc rId="16562" sId="11" numFmtId="4">
    <oc r="P18">
      <v>225.904</v>
    </oc>
    <nc r="P18"/>
  </rcc>
  <rcc rId="16563" sId="11" numFmtId="4">
    <oc r="Q18">
      <v>0</v>
    </oc>
    <nc r="Q18"/>
  </rcc>
  <rcc rId="16564" sId="11" numFmtId="4">
    <oc r="R18">
      <v>225.904</v>
    </oc>
    <nc r="R18"/>
  </rcc>
  <rcc rId="16565" sId="11" numFmtId="4">
    <oc r="S18">
      <v>0</v>
    </oc>
    <nc r="S18"/>
  </rcc>
  <rcc rId="16566" sId="11" numFmtId="4">
    <oc r="T18">
      <v>225.904</v>
    </oc>
    <nc r="T18"/>
  </rcc>
  <rcc rId="16567" sId="11" numFmtId="4">
    <oc r="U18">
      <v>0</v>
    </oc>
    <nc r="U18"/>
  </rcc>
  <rcc rId="16568" sId="11" numFmtId="4">
    <oc r="V18">
      <v>225.904</v>
    </oc>
    <nc r="V18"/>
  </rcc>
  <rcc rId="16569" sId="11" numFmtId="4">
    <oc r="W18">
      <v>0</v>
    </oc>
    <nc r="W18"/>
  </rcc>
  <rcc rId="16570" sId="11" numFmtId="4">
    <oc r="X18">
      <v>225.904</v>
    </oc>
    <nc r="X18"/>
  </rcc>
  <rcc rId="16571" sId="11" numFmtId="4">
    <oc r="Y18">
      <v>0</v>
    </oc>
    <nc r="Y18"/>
  </rcc>
  <rcc rId="16572" sId="11" numFmtId="4">
    <oc r="Z18">
      <v>225.904</v>
    </oc>
    <nc r="Z18"/>
  </rcc>
  <rcc rId="16573" sId="11" numFmtId="4">
    <oc r="AA18">
      <v>0</v>
    </oc>
    <nc r="AA18"/>
  </rcc>
  <rcc rId="16574" sId="11" numFmtId="4">
    <oc r="AB18">
      <v>225.904</v>
    </oc>
    <nc r="AB18"/>
  </rcc>
  <rcc rId="16575" sId="11" numFmtId="4">
    <oc r="AC18">
      <v>0</v>
    </oc>
    <nc r="AC18"/>
  </rcc>
  <rcc rId="16576" sId="11" numFmtId="4">
    <oc r="AD18">
      <v>225.904</v>
    </oc>
    <nc r="AD18"/>
  </rcc>
  <rcc rId="16577" sId="11" numFmtId="4">
    <oc r="AE18">
      <v>0</v>
    </oc>
    <nc r="AE18"/>
  </rcc>
  <rcc rId="16578" sId="11" numFmtId="4">
    <oc r="AF18">
      <v>2825.5830000000001</v>
    </oc>
    <nc r="AF18"/>
  </rcc>
  <rcc rId="16579" sId="11" numFmtId="4">
    <oc r="AG18">
      <v>0</v>
    </oc>
    <nc r="AG18"/>
  </rcc>
  <rcc rId="16580" sId="11">
    <oc r="B19" t="inlineStr">
      <is>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is>
    </oc>
    <nc r="B19"/>
  </rcc>
  <rcc rId="16581" sId="11">
    <oc r="C19" t="inlineStr">
      <is>
        <t>Всего</t>
      </is>
    </oc>
    <nc r="C19"/>
  </rcc>
  <rcc rId="16582" sId="11">
    <oc r="D19">
      <f>D20</f>
    </oc>
    <nc r="D19"/>
  </rcc>
  <rcc rId="16583" sId="11">
    <oc r="E19">
      <f>E20</f>
    </oc>
    <nc r="E19"/>
  </rcc>
  <rcc rId="16584" sId="11">
    <oc r="F19">
      <f>F20</f>
    </oc>
    <nc r="F19"/>
  </rcc>
  <rcc rId="16585" sId="11">
    <oc r="G19">
      <f>G20</f>
    </oc>
    <nc r="G19"/>
  </rcc>
  <rcc rId="16586" sId="11">
    <oc r="H19">
      <f>IFERROR(G19/D19*100,0)</f>
    </oc>
    <nc r="H19"/>
  </rcc>
  <rcc rId="16587" sId="11">
    <oc r="I19">
      <f>IFERROR(G19/E19*100,0)</f>
    </oc>
    <nc r="I19"/>
  </rcc>
  <rcc rId="16588" sId="11">
    <oc r="J19">
      <f>J20</f>
    </oc>
    <nc r="J19"/>
  </rcc>
  <rcc rId="16589" sId="11">
    <oc r="K19">
      <f>K20</f>
    </oc>
    <nc r="K19"/>
  </rcc>
  <rcc rId="16590" sId="11">
    <oc r="L19">
      <f>L20</f>
    </oc>
    <nc r="L19"/>
  </rcc>
  <rcc rId="16591" sId="11">
    <oc r="M19">
      <f>M20</f>
    </oc>
    <nc r="M19"/>
  </rcc>
  <rcc rId="16592" sId="11">
    <oc r="N19">
      <f>N20</f>
    </oc>
    <nc r="N19"/>
  </rcc>
  <rcc rId="16593" sId="11">
    <oc r="O19">
      <f>O20</f>
    </oc>
    <nc r="O19"/>
  </rcc>
  <rcc rId="16594" sId="11">
    <oc r="P19">
      <f>P20</f>
    </oc>
    <nc r="P19"/>
  </rcc>
  <rcc rId="16595" sId="11">
    <oc r="Q19">
      <f>Q20</f>
    </oc>
    <nc r="Q19"/>
  </rcc>
  <rcc rId="16596" sId="11">
    <oc r="R19">
      <f>R20</f>
    </oc>
    <nc r="R19"/>
  </rcc>
  <rcc rId="16597" sId="11">
    <oc r="S19">
      <f>S20</f>
    </oc>
    <nc r="S19"/>
  </rcc>
  <rcc rId="16598" sId="11">
    <oc r="T19">
      <f>T20</f>
    </oc>
    <nc r="T19"/>
  </rcc>
  <rcc rId="16599" sId="11">
    <oc r="U19">
      <f>U20</f>
    </oc>
    <nc r="U19"/>
  </rcc>
  <rcc rId="16600" sId="11">
    <oc r="V19">
      <f>V20</f>
    </oc>
    <nc r="V19"/>
  </rcc>
  <rcc rId="16601" sId="11">
    <oc r="W19">
      <f>W20</f>
    </oc>
    <nc r="W19"/>
  </rcc>
  <rcc rId="16602" sId="11">
    <oc r="X19">
      <f>X20</f>
    </oc>
    <nc r="X19"/>
  </rcc>
  <rcc rId="16603" sId="11">
    <oc r="Y19">
      <f>Y20</f>
    </oc>
    <nc r="Y19"/>
  </rcc>
  <rcc rId="16604" sId="11">
    <oc r="Z19">
      <f>Z20</f>
    </oc>
    <nc r="Z19"/>
  </rcc>
  <rcc rId="16605" sId="11">
    <oc r="AA19">
      <f>AA20</f>
    </oc>
    <nc r="AA19"/>
  </rcc>
  <rcc rId="16606" sId="11">
    <oc r="AB19">
      <f>AB20</f>
    </oc>
    <nc r="AB19"/>
  </rcc>
  <rcc rId="16607" sId="11">
    <oc r="AC19">
      <f>AC20</f>
    </oc>
    <nc r="AC19"/>
  </rcc>
  <rcc rId="16608" sId="11">
    <oc r="AD19">
      <f>AD20</f>
    </oc>
    <nc r="AD19"/>
  </rcc>
  <rcc rId="16609" sId="11">
    <oc r="AE19">
      <f>AE20</f>
    </oc>
    <nc r="AE19"/>
  </rcc>
  <rcc rId="16610" sId="11">
    <oc r="AF19">
      <f>AF20</f>
    </oc>
    <nc r="AF19"/>
  </rcc>
  <rcc rId="16611" sId="11">
    <oc r="AG19">
      <f>AG20</f>
    </oc>
    <nc r="AG19"/>
  </rcc>
  <rcc rId="16612" sId="11">
    <oc r="C20" t="inlineStr">
      <is>
        <t>бюджет города Когалыма</t>
      </is>
    </oc>
    <nc r="C20"/>
  </rcc>
  <rcc rId="16613" sId="11">
    <oc r="D20">
      <f>SUM(J20,L20,N20,P20,R20,T20,V20,X20,Z20,AB20,AD20,AF20)</f>
    </oc>
    <nc r="D20"/>
  </rcc>
  <rcc rId="16614" sId="11">
    <oc r="E20">
      <f>J20</f>
    </oc>
    <nc r="E20"/>
  </rcc>
  <rcc rId="16615" sId="11">
    <oc r="F20">
      <f>G20</f>
    </oc>
    <nc r="F20"/>
  </rcc>
  <rcc rId="16616" sId="11">
    <oc r="G20">
      <f>SUM(K20,M20,O20,Q20,S20,U20,W20,Y20,AA20,AC20,AE20,AG20)</f>
    </oc>
    <nc r="G20"/>
  </rcc>
  <rcc rId="16617" sId="11">
    <oc r="H20">
      <f>IFERROR(G20/D20*100,0)</f>
    </oc>
    <nc r="H20"/>
  </rcc>
  <rcc rId="16618" sId="11">
    <oc r="I20">
      <f>IFERROR(G20/E20*100,0)</f>
    </oc>
    <nc r="I20"/>
  </rcc>
  <rcc rId="16619" sId="11" numFmtId="4">
    <oc r="J20">
      <v>0</v>
    </oc>
    <nc r="J20"/>
  </rcc>
  <rcc rId="16620" sId="11" numFmtId="4">
    <oc r="K20">
      <v>0</v>
    </oc>
    <nc r="K20"/>
  </rcc>
  <rcc rId="16621" sId="11" numFmtId="4">
    <oc r="L20">
      <v>0</v>
    </oc>
    <nc r="L20"/>
  </rcc>
  <rcc rId="16622" sId="11" numFmtId="4">
    <oc r="M20">
      <v>0</v>
    </oc>
    <nc r="M20"/>
  </rcc>
  <rcc rId="16623" sId="11" numFmtId="4">
    <oc r="N20">
      <v>0</v>
    </oc>
    <nc r="N20"/>
  </rcc>
  <rcc rId="16624" sId="11" numFmtId="4">
    <oc r="O20">
      <v>0</v>
    </oc>
    <nc r="O20"/>
  </rcc>
  <rcc rId="16625" sId="11" numFmtId="4">
    <oc r="P20">
      <v>0</v>
    </oc>
    <nc r="P20"/>
  </rcc>
  <rcc rId="16626" sId="11" numFmtId="4">
    <oc r="Q20">
      <v>0</v>
    </oc>
    <nc r="Q20"/>
  </rcc>
  <rcc rId="16627" sId="11" numFmtId="4">
    <oc r="R20">
      <v>0</v>
    </oc>
    <nc r="R20"/>
  </rcc>
  <rcc rId="16628" sId="11" numFmtId="4">
    <oc r="S20">
      <v>0</v>
    </oc>
    <nc r="S20"/>
  </rcc>
  <rcc rId="16629" sId="11" numFmtId="4">
    <oc r="T20">
      <v>0</v>
    </oc>
    <nc r="T20"/>
  </rcc>
  <rcc rId="16630" sId="11" numFmtId="4">
    <oc r="U20">
      <v>0</v>
    </oc>
    <nc r="U20"/>
  </rcc>
  <rcc rId="16631" sId="11" numFmtId="4">
    <oc r="V20">
      <v>0</v>
    </oc>
    <nc r="V20"/>
  </rcc>
  <rcc rId="16632" sId="11" numFmtId="4">
    <oc r="W20">
      <v>0</v>
    </oc>
    <nc r="W20"/>
  </rcc>
  <rcc rId="16633" sId="11" numFmtId="4">
    <oc r="X20">
      <v>0</v>
    </oc>
    <nc r="X20"/>
  </rcc>
  <rcc rId="16634" sId="11" numFmtId="4">
    <oc r="Y20">
      <v>0</v>
    </oc>
    <nc r="Y20"/>
  </rcc>
  <rcc rId="16635" sId="11" numFmtId="4">
    <oc r="Z20">
      <v>0</v>
    </oc>
    <nc r="Z20"/>
  </rcc>
  <rcc rId="16636" sId="11" numFmtId="4">
    <oc r="AA20">
      <v>0</v>
    </oc>
    <nc r="AA20"/>
  </rcc>
  <rcc rId="16637" sId="11" numFmtId="4">
    <oc r="AB20">
      <v>0</v>
    </oc>
    <nc r="AB20"/>
  </rcc>
  <rcc rId="16638" sId="11" numFmtId="4">
    <oc r="AC20">
      <v>0</v>
    </oc>
    <nc r="AC20"/>
  </rcc>
  <rcc rId="16639" sId="11" numFmtId="4">
    <oc r="AD20">
      <v>100</v>
    </oc>
    <nc r="AD20"/>
  </rcc>
  <rcc rId="16640" sId="11" numFmtId="4">
    <oc r="AE20">
      <v>0</v>
    </oc>
    <nc r="AE20"/>
  </rcc>
  <rcc rId="16641" sId="11" numFmtId="4">
    <oc r="AF20">
      <v>0</v>
    </oc>
    <nc r="AF20"/>
  </rcc>
  <rcc rId="16642" sId="11" numFmtId="4">
    <oc r="AG20">
      <v>0</v>
    </oc>
    <nc r="AG20"/>
  </rcc>
  <rcc rId="16643" sId="11">
    <oc r="B21" t="inlineStr">
      <is>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is>
    </oc>
    <nc r="B21"/>
  </rcc>
  <rcc rId="16644" sId="11">
    <oc r="C21" t="inlineStr">
      <is>
        <t>Всего</t>
      </is>
    </oc>
    <nc r="C21"/>
  </rcc>
  <rcc rId="16645" sId="11">
    <oc r="D21">
      <f>D22</f>
    </oc>
    <nc r="D21"/>
  </rcc>
  <rcc rId="16646" sId="11">
    <oc r="E21">
      <f>E22</f>
    </oc>
    <nc r="E21"/>
  </rcc>
  <rcc rId="16647" sId="11">
    <oc r="F21">
      <f>F22</f>
    </oc>
    <nc r="F21"/>
  </rcc>
  <rcc rId="16648" sId="11">
    <oc r="G21">
      <f>G22</f>
    </oc>
    <nc r="G21"/>
  </rcc>
  <rcc rId="16649" sId="11">
    <oc r="H21">
      <f>IFERROR(G21/D21*100,0)</f>
    </oc>
    <nc r="H21"/>
  </rcc>
  <rcc rId="16650" sId="11">
    <oc r="I21">
      <f>IFERROR(G21/E21*100,0)</f>
    </oc>
    <nc r="I21"/>
  </rcc>
  <rcc rId="16651" sId="11">
    <oc r="J21">
      <f>J22</f>
    </oc>
    <nc r="J21"/>
  </rcc>
  <rcc rId="16652" sId="11">
    <oc r="K21">
      <f>K22</f>
    </oc>
    <nc r="K21"/>
  </rcc>
  <rcc rId="16653" sId="11">
    <oc r="L21">
      <f>L22</f>
    </oc>
    <nc r="L21"/>
  </rcc>
  <rcc rId="16654" sId="11">
    <oc r="M21">
      <f>M22</f>
    </oc>
    <nc r="M21"/>
  </rcc>
  <rcc rId="16655" sId="11">
    <oc r="N21">
      <f>N22</f>
    </oc>
    <nc r="N21"/>
  </rcc>
  <rcc rId="16656" sId="11">
    <oc r="O21">
      <f>O22</f>
    </oc>
    <nc r="O21"/>
  </rcc>
  <rcc rId="16657" sId="11">
    <oc r="P21">
      <f>P22</f>
    </oc>
    <nc r="P21"/>
  </rcc>
  <rcc rId="16658" sId="11">
    <oc r="Q21">
      <f>Q22</f>
    </oc>
    <nc r="Q21"/>
  </rcc>
  <rcc rId="16659" sId="11">
    <oc r="R21">
      <f>R22</f>
    </oc>
    <nc r="R21"/>
  </rcc>
  <rcc rId="16660" sId="11">
    <oc r="S21">
      <f>S22</f>
    </oc>
    <nc r="S21"/>
  </rcc>
  <rcc rId="16661" sId="11">
    <oc r="T21">
      <f>T22</f>
    </oc>
    <nc r="T21"/>
  </rcc>
  <rcc rId="16662" sId="11">
    <oc r="U21">
      <f>U22</f>
    </oc>
    <nc r="U21"/>
  </rcc>
  <rcc rId="16663" sId="11">
    <oc r="V21">
      <f>V22</f>
    </oc>
    <nc r="V21"/>
  </rcc>
  <rcc rId="16664" sId="11">
    <oc r="W21">
      <f>W22</f>
    </oc>
    <nc r="W21"/>
  </rcc>
  <rcc rId="16665" sId="11">
    <oc r="X21">
      <f>X22</f>
    </oc>
    <nc r="X21"/>
  </rcc>
  <rcc rId="16666" sId="11">
    <oc r="Y21">
      <f>Y22</f>
    </oc>
    <nc r="Y21"/>
  </rcc>
  <rcc rId="16667" sId="11">
    <oc r="Z21">
      <f>Z22</f>
    </oc>
    <nc r="Z21"/>
  </rcc>
  <rcc rId="16668" sId="11">
    <oc r="AA21">
      <f>AA22</f>
    </oc>
    <nc r="AA21"/>
  </rcc>
  <rcc rId="16669" sId="11">
    <oc r="AB21">
      <f>AB22</f>
    </oc>
    <nc r="AB21"/>
  </rcc>
  <rcc rId="16670" sId="11">
    <oc r="AC21">
      <f>AC22</f>
    </oc>
    <nc r="AC21"/>
  </rcc>
  <rcc rId="16671" sId="11">
    <oc r="AD21">
      <f>AD22</f>
    </oc>
    <nc r="AD21"/>
  </rcc>
  <rcc rId="16672" sId="11">
    <oc r="AE21">
      <f>AE22</f>
    </oc>
    <nc r="AE21"/>
  </rcc>
  <rcc rId="16673" sId="11">
    <oc r="AF21">
      <f>AF22</f>
    </oc>
    <nc r="AF21"/>
  </rcc>
  <rcc rId="16674" sId="11">
    <oc r="AG21">
      <f>AG22</f>
    </oc>
    <nc r="AG21"/>
  </rcc>
  <rcc rId="16675" sId="11">
    <oc r="C22" t="inlineStr">
      <is>
        <t>бюджет города Когалыма</t>
      </is>
    </oc>
    <nc r="C22"/>
  </rcc>
  <rcc rId="16676" sId="11">
    <oc r="D22">
      <f>SUM(J22,L22,N22,P22,R22,T22,V22,X22,Z22,AB22,AD22,AF22)</f>
    </oc>
    <nc r="D22"/>
  </rcc>
  <rcc rId="16677" sId="11">
    <oc r="E22">
      <f>J22</f>
    </oc>
    <nc r="E22"/>
  </rcc>
  <rcc rId="16678" sId="11">
    <oc r="F22">
      <f>G22</f>
    </oc>
    <nc r="F22"/>
  </rcc>
  <rcc rId="16679" sId="11">
    <oc r="G22">
      <f>SUM(K22,M22,O22,Q22,S22,U22,W22,Y22,AA22,AC22,AE22,AG22)</f>
    </oc>
    <nc r="G22"/>
  </rcc>
  <rcc rId="16680" sId="11">
    <oc r="H22">
      <f>IFERROR(G22/D22*100,0)</f>
    </oc>
    <nc r="H22"/>
  </rcc>
  <rcc rId="16681" sId="11">
    <oc r="I22">
      <f>IFERROR(G22/E22*100,0)</f>
    </oc>
    <nc r="I22"/>
  </rcc>
  <rcc rId="16682" sId="11" numFmtId="4">
    <oc r="J22">
      <v>0</v>
    </oc>
    <nc r="J22"/>
  </rcc>
  <rcc rId="16683" sId="11" numFmtId="4">
    <oc r="K22">
      <v>0</v>
    </oc>
    <nc r="K22"/>
  </rcc>
  <rcc rId="16684" sId="11" numFmtId="4">
    <oc r="L22">
      <v>0</v>
    </oc>
    <nc r="L22"/>
  </rcc>
  <rcc rId="16685" sId="11" numFmtId="4">
    <oc r="M22">
      <v>0</v>
    </oc>
    <nc r="M22"/>
  </rcc>
  <rcc rId="16686" sId="11" numFmtId="4">
    <oc r="N22">
      <v>0</v>
    </oc>
    <nc r="N22"/>
  </rcc>
  <rcc rId="16687" sId="11" numFmtId="4">
    <oc r="O22">
      <v>0</v>
    </oc>
    <nc r="O22"/>
  </rcc>
  <rcc rId="16688" sId="11" numFmtId="4">
    <oc r="P22">
      <v>0</v>
    </oc>
    <nc r="P22"/>
  </rcc>
  <rcc rId="16689" sId="11" numFmtId="4">
    <oc r="Q22">
      <v>0</v>
    </oc>
    <nc r="Q22"/>
  </rcc>
  <rcc rId="16690" sId="11" numFmtId="4">
    <oc r="R22">
      <v>0</v>
    </oc>
    <nc r="R22"/>
  </rcc>
  <rcc rId="16691" sId="11" numFmtId="4">
    <oc r="S22">
      <v>0</v>
    </oc>
    <nc r="S22"/>
  </rcc>
  <rcc rId="16692" sId="11" numFmtId="4">
    <oc r="T22">
      <v>10.08</v>
    </oc>
    <nc r="T22"/>
  </rcc>
  <rcc rId="16693" sId="11" numFmtId="4">
    <oc r="U22">
      <v>0</v>
    </oc>
    <nc r="U22"/>
  </rcc>
  <rcc rId="16694" sId="11" numFmtId="4">
    <oc r="V22">
      <v>48.08</v>
    </oc>
    <nc r="V22"/>
  </rcc>
  <rcc rId="16695" sId="11" numFmtId="4">
    <oc r="W22">
      <v>0</v>
    </oc>
    <nc r="W22"/>
  </rcc>
  <rcc rId="16696" sId="11" numFmtId="4">
    <oc r="X22">
      <v>26.62</v>
    </oc>
    <nc r="X22"/>
  </rcc>
  <rcc rId="16697" sId="11" numFmtId="4">
    <oc r="Y22">
      <v>0</v>
    </oc>
    <nc r="Y22"/>
  </rcc>
  <rcc rId="16698" sId="11" numFmtId="4">
    <oc r="Z22">
      <v>36.700000000000003</v>
    </oc>
    <nc r="Z22"/>
  </rcc>
  <rcc rId="16699" sId="11" numFmtId="4">
    <oc r="AA22">
      <v>0</v>
    </oc>
    <nc r="AA22"/>
  </rcc>
  <rcc rId="16700" sId="11" numFmtId="4">
    <oc r="AB22">
      <v>36.700000000000003</v>
    </oc>
    <nc r="AB22"/>
  </rcc>
  <rcc rId="16701" sId="11" numFmtId="4">
    <oc r="AC22">
      <v>0</v>
    </oc>
    <nc r="AC22"/>
  </rcc>
  <rcc rId="16702" sId="11" numFmtId="4">
    <oc r="AD22">
      <v>19.3</v>
    </oc>
    <nc r="AD22"/>
  </rcc>
  <rcc rId="16703" sId="11" numFmtId="4">
    <oc r="AE22">
      <v>0</v>
    </oc>
    <nc r="AE22"/>
  </rcc>
  <rcc rId="16704" sId="11" numFmtId="4">
    <oc r="AF22">
      <v>59.52</v>
    </oc>
    <nc r="AF22"/>
  </rcc>
  <rcc rId="16705" sId="11" numFmtId="4">
    <oc r="AG22">
      <v>0</v>
    </oc>
    <nc r="AG22"/>
  </rcc>
  <rcc rId="16706" sId="11">
    <oc r="A23" t="inlineStr">
      <is>
        <t>2.</t>
      </is>
    </oc>
    <nc r="A23"/>
  </rcc>
  <rcc rId="16707" sId="11">
    <oc r="B23"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23"/>
  </rcc>
  <rcc rId="16708" sId="11">
    <oc r="A24" t="inlineStr">
      <is>
        <t xml:space="preserve"> 2.1.</t>
      </is>
    </oc>
    <nc r="A24"/>
  </rcc>
  <rcc rId="16709" sId="11">
    <oc r="B24" t="inlineStr">
      <is>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is>
    </oc>
    <nc r="B24"/>
  </rcc>
  <rcc rId="16710" sId="11">
    <oc r="C24" t="inlineStr">
      <is>
        <t>Всего</t>
      </is>
    </oc>
    <nc r="C24"/>
  </rcc>
  <rcc rId="16711" sId="11">
    <oc r="D24">
      <f>D25</f>
    </oc>
    <nc r="D24"/>
  </rcc>
  <rcc rId="16712" sId="11">
    <oc r="E24">
      <f>E25</f>
    </oc>
    <nc r="E24"/>
  </rcc>
  <rcc rId="16713" sId="11">
    <oc r="F24">
      <f>F25</f>
    </oc>
    <nc r="F24"/>
  </rcc>
  <rcc rId="16714" sId="11">
    <oc r="G24">
      <f>G25</f>
    </oc>
    <nc r="G24"/>
  </rcc>
  <rcc rId="16715" sId="11">
    <oc r="H24">
      <f>IFERROR(G24/D24*100,0)</f>
    </oc>
    <nc r="H24"/>
  </rcc>
  <rcc rId="16716" sId="11">
    <oc r="I24">
      <f>IFERROR(G24/E24*100,0)</f>
    </oc>
    <nc r="I24"/>
  </rcc>
  <rcc rId="16717" sId="11">
    <oc r="J24">
      <f>J25</f>
    </oc>
    <nc r="J24"/>
  </rcc>
  <rcc rId="16718" sId="11">
    <oc r="K24">
      <f>K25</f>
    </oc>
    <nc r="K24"/>
  </rcc>
  <rcc rId="16719" sId="11">
    <oc r="L24">
      <f>L25</f>
    </oc>
    <nc r="L24"/>
  </rcc>
  <rcc rId="16720" sId="11">
    <oc r="M24">
      <f>M25</f>
    </oc>
    <nc r="M24"/>
  </rcc>
  <rcc rId="16721" sId="11">
    <oc r="N24">
      <f>N25</f>
    </oc>
    <nc r="N24"/>
  </rcc>
  <rcc rId="16722" sId="11">
    <oc r="O24">
      <f>O25</f>
    </oc>
    <nc r="O24"/>
  </rcc>
  <rcc rId="16723" sId="11">
    <oc r="P24">
      <f>P25</f>
    </oc>
    <nc r="P24"/>
  </rcc>
  <rcc rId="16724" sId="11">
    <oc r="Q24">
      <f>Q25</f>
    </oc>
    <nc r="Q24"/>
  </rcc>
  <rcc rId="16725" sId="11">
    <oc r="R24">
      <f>R25</f>
    </oc>
    <nc r="R24"/>
  </rcc>
  <rcc rId="16726" sId="11">
    <oc r="S24">
      <f>S25</f>
    </oc>
    <nc r="S24"/>
  </rcc>
  <rcc rId="16727" sId="11">
    <oc r="T24">
      <f>T25</f>
    </oc>
    <nc r="T24"/>
  </rcc>
  <rcc rId="16728" sId="11">
    <oc r="U24">
      <f>U25</f>
    </oc>
    <nc r="U24"/>
  </rcc>
  <rcc rId="16729" sId="11">
    <oc r="V24">
      <f>V25</f>
    </oc>
    <nc r="V24"/>
  </rcc>
  <rcc rId="16730" sId="11">
    <oc r="W24">
      <f>W25</f>
    </oc>
    <nc r="W24"/>
  </rcc>
  <rcc rId="16731" sId="11">
    <oc r="X24">
      <f>X25</f>
    </oc>
    <nc r="X24"/>
  </rcc>
  <rcc rId="16732" sId="11">
    <oc r="Y24">
      <f>Y25</f>
    </oc>
    <nc r="Y24"/>
  </rcc>
  <rcc rId="16733" sId="11">
    <oc r="Z24">
      <f>Z25</f>
    </oc>
    <nc r="Z24"/>
  </rcc>
  <rcc rId="16734" sId="11">
    <oc r="AA24">
      <f>AA25</f>
    </oc>
    <nc r="AA24"/>
  </rcc>
  <rcc rId="16735" sId="11">
    <oc r="AB24">
      <f>AB25</f>
    </oc>
    <nc r="AB24"/>
  </rcc>
  <rcc rId="16736" sId="11">
    <oc r="AC24">
      <f>AC25</f>
    </oc>
    <nc r="AC24"/>
  </rcc>
  <rcc rId="16737" sId="11">
    <oc r="AD24">
      <f>AD25</f>
    </oc>
    <nc r="AD24"/>
  </rcc>
  <rcc rId="16738" sId="11">
    <oc r="AE24">
      <f>AE25</f>
    </oc>
    <nc r="AE24"/>
  </rcc>
  <rcc rId="16739" sId="11">
    <oc r="AF24">
      <f>AF25</f>
    </oc>
    <nc r="AF24"/>
  </rcc>
  <rcc rId="16740" sId="11">
    <oc r="AG24">
      <f>AG25</f>
    </oc>
    <nc r="AG24"/>
  </rcc>
  <rcc rId="16741" sId="11">
    <oc r="C25" t="inlineStr">
      <is>
        <t>бюджет города Когалыма</t>
      </is>
    </oc>
    <nc r="C25"/>
  </rcc>
  <rcc rId="16742" sId="11">
    <oc r="D25">
      <f>SUM(J25,L25,N25,P25,R25,T25,V25,X25,Z25,AB25,AD25,AF25)</f>
    </oc>
    <nc r="D25"/>
  </rcc>
  <rcc rId="16743" sId="11">
    <oc r="E25">
      <f>J25</f>
    </oc>
    <nc r="E25"/>
  </rcc>
  <rcc rId="16744" sId="11">
    <oc r="F25">
      <f>G25</f>
    </oc>
    <nc r="F25"/>
  </rcc>
  <rcc rId="16745" sId="11">
    <oc r="G25">
      <f>SUM(K25,M25,O25,Q25,S25,U25,W25,Y25,AA25,AC25,AE25,AG25)</f>
    </oc>
    <nc r="G25"/>
  </rcc>
  <rcc rId="16746" sId="11">
    <oc r="H25">
      <f>IFERROR(G25/D25*100,0)</f>
    </oc>
    <nc r="H25"/>
  </rcc>
  <rcc rId="16747" sId="11">
    <oc r="I25">
      <f>IFERROR(G25/E25*100,0)</f>
    </oc>
    <nc r="I25"/>
  </rcc>
  <rcc rId="16748" sId="11" numFmtId="4">
    <oc r="J25">
      <v>1258.117</v>
    </oc>
    <nc r="J25"/>
  </rcc>
  <rcc rId="16749" sId="11" numFmtId="4">
    <oc r="K25">
      <v>0</v>
    </oc>
    <nc r="K25"/>
  </rcc>
  <rcc rId="16750" sId="11" numFmtId="4">
    <oc r="L25">
      <v>761.00900000000001</v>
    </oc>
    <nc r="L25"/>
  </rcc>
  <rcc rId="16751" sId="11" numFmtId="4">
    <oc r="M25">
      <v>0</v>
    </oc>
    <nc r="M25"/>
  </rcc>
  <rcc rId="16752" sId="11" numFmtId="4">
    <oc r="N25">
      <v>606.82600000000002</v>
    </oc>
    <nc r="N25"/>
  </rcc>
  <rcc rId="16753" sId="11" numFmtId="4">
    <oc r="O25">
      <v>0</v>
    </oc>
    <nc r="O25"/>
  </rcc>
  <rcc rId="16754" sId="11" numFmtId="4">
    <oc r="P25">
      <v>884.33</v>
    </oc>
    <nc r="P25"/>
  </rcc>
  <rcc rId="16755" sId="11" numFmtId="4">
    <oc r="Q25">
      <v>0</v>
    </oc>
    <nc r="Q25"/>
  </rcc>
  <rcc rId="16756" sId="11" numFmtId="4">
    <oc r="R25">
      <v>690.63199999999995</v>
    </oc>
    <nc r="R25"/>
  </rcc>
  <rcc rId="16757" sId="11" numFmtId="4">
    <oc r="S25">
      <v>0</v>
    </oc>
    <nc r="S25"/>
  </rcc>
  <rcc rId="16758" sId="11" numFmtId="4">
    <oc r="T25">
      <v>606.82600000000002</v>
    </oc>
    <nc r="T25"/>
  </rcc>
  <rcc rId="16759" sId="11" numFmtId="4">
    <oc r="U25">
      <v>0</v>
    </oc>
    <nc r="U25"/>
  </rcc>
  <rcc rId="16760" sId="11" numFmtId="4">
    <oc r="V25">
      <v>884.33</v>
    </oc>
    <nc r="V25"/>
  </rcc>
  <rcc rId="16761" sId="11" numFmtId="4">
    <oc r="W25">
      <v>0</v>
    </oc>
    <nc r="W25"/>
  </rcc>
  <rcc rId="16762" sId="11" numFmtId="4">
    <oc r="X25">
      <v>690.63199999999995</v>
    </oc>
    <nc r="X25"/>
  </rcc>
  <rcc rId="16763" sId="11" numFmtId="4">
    <oc r="Y25">
      <v>0</v>
    </oc>
    <nc r="Y25"/>
  </rcc>
  <rcc rId="16764" sId="11" numFmtId="4">
    <oc r="Z25">
      <v>606.82600000000002</v>
    </oc>
    <nc r="Z25"/>
  </rcc>
  <rcc rId="16765" sId="11" numFmtId="4">
    <oc r="AA25">
      <v>0</v>
    </oc>
    <nc r="AA25"/>
  </rcc>
  <rcc rId="16766" sId="11" numFmtId="4">
    <oc r="AB25">
      <v>745.57799999999997</v>
    </oc>
    <nc r="AB25"/>
  </rcc>
  <rcc rId="16767" sId="11" numFmtId="4">
    <oc r="AC25">
      <v>0</v>
    </oc>
    <nc r="AC25"/>
  </rcc>
  <rcc rId="16768" sId="11" numFmtId="4">
    <oc r="AD25">
      <v>648.72900000000004</v>
    </oc>
    <nc r="AD25"/>
  </rcc>
  <rcc rId="16769" sId="11" numFmtId="4">
    <oc r="AE25">
      <v>0</v>
    </oc>
    <nc r="AE25"/>
  </rcc>
  <rcc rId="16770" sId="11" numFmtId="4">
    <oc r="AF25">
      <v>756.86500000000001</v>
    </oc>
    <nc r="AF25"/>
  </rcc>
  <rcc rId="16771" sId="11" numFmtId="4">
    <oc r="AG25">
      <v>0</v>
    </oc>
    <nc r="AG25"/>
  </rcc>
  <rcc rId="16772" sId="11">
    <oc r="A26" t="inlineStr">
      <is>
        <t>2.2.</t>
      </is>
    </oc>
    <nc r="A26"/>
  </rcc>
  <rcc rId="16773" sId="11">
    <oc r="B26" t="inlineStr">
      <is>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is>
    </oc>
    <nc r="B26"/>
  </rcc>
  <rcc rId="16774" sId="11">
    <oc r="C26" t="inlineStr">
      <is>
        <t>Всего</t>
      </is>
    </oc>
    <nc r="C26"/>
  </rcc>
  <rcc rId="16775" sId="11">
    <oc r="D26">
      <f>D27</f>
    </oc>
    <nc r="D26"/>
  </rcc>
  <rcc rId="16776" sId="11">
    <oc r="E26">
      <f>E27</f>
    </oc>
    <nc r="E26"/>
  </rcc>
  <rcc rId="16777" sId="11">
    <oc r="F26">
      <f>F27</f>
    </oc>
    <nc r="F26"/>
  </rcc>
  <rcc rId="16778" sId="11">
    <oc r="G26">
      <f>G27</f>
    </oc>
    <nc r="G26"/>
  </rcc>
  <rcc rId="16779" sId="11">
    <oc r="H26">
      <f>IFERROR(G26/D26*100,0)</f>
    </oc>
    <nc r="H26"/>
  </rcc>
  <rcc rId="16780" sId="11">
    <oc r="I26">
      <f>IFERROR(G26/E26*100,0)</f>
    </oc>
    <nc r="I26"/>
  </rcc>
  <rcc rId="16781" sId="11">
    <oc r="J26">
      <f>J27</f>
    </oc>
    <nc r="J26"/>
  </rcc>
  <rcc rId="16782" sId="11">
    <oc r="K26">
      <f>K27</f>
    </oc>
    <nc r="K26"/>
  </rcc>
  <rcc rId="16783" sId="11">
    <oc r="L26">
      <f>L27</f>
    </oc>
    <nc r="L26"/>
  </rcc>
  <rcc rId="16784" sId="11">
    <oc r="M26">
      <f>M27</f>
    </oc>
    <nc r="M26"/>
  </rcc>
  <rcc rId="16785" sId="11">
    <oc r="N26">
      <f>N27</f>
    </oc>
    <nc r="N26"/>
  </rcc>
  <rcc rId="16786" sId="11">
    <oc r="O26">
      <f>O27</f>
    </oc>
    <nc r="O26"/>
  </rcc>
  <rcc rId="16787" sId="11">
    <oc r="P26">
      <f>P27</f>
    </oc>
    <nc r="P26"/>
  </rcc>
  <rcc rId="16788" sId="11">
    <oc r="Q26">
      <f>Q27</f>
    </oc>
    <nc r="Q26"/>
  </rcc>
  <rcc rId="16789" sId="11">
    <oc r="R26">
      <f>R27</f>
    </oc>
    <nc r="R26"/>
  </rcc>
  <rcc rId="16790" sId="11">
    <oc r="S26">
      <f>S27</f>
    </oc>
    <nc r="S26"/>
  </rcc>
  <rcc rId="16791" sId="11">
    <oc r="T26">
      <f>T27</f>
    </oc>
    <nc r="T26"/>
  </rcc>
  <rcc rId="16792" sId="11">
    <oc r="U26">
      <f>U27</f>
    </oc>
    <nc r="U26"/>
  </rcc>
  <rcc rId="16793" sId="11">
    <oc r="V26">
      <f>V27</f>
    </oc>
    <nc r="V26"/>
  </rcc>
  <rcc rId="16794" sId="11">
    <oc r="W26">
      <f>W27</f>
    </oc>
    <nc r="W26"/>
  </rcc>
  <rcc rId="16795" sId="11">
    <oc r="X26">
      <f>X27</f>
    </oc>
    <nc r="X26"/>
  </rcc>
  <rcc rId="16796" sId="11">
    <oc r="Y26">
      <f>Y27</f>
    </oc>
    <nc r="Y26"/>
  </rcc>
  <rcc rId="16797" sId="11">
    <oc r="Z26">
      <f>Z27</f>
    </oc>
    <nc r="Z26"/>
  </rcc>
  <rcc rId="16798" sId="11">
    <oc r="AA26">
      <f>AA27</f>
    </oc>
    <nc r="AA26"/>
  </rcc>
  <rcc rId="16799" sId="11">
    <oc r="AB26">
      <f>AB27</f>
    </oc>
    <nc r="AB26"/>
  </rcc>
  <rcc rId="16800" sId="11">
    <oc r="AC26">
      <f>AC27</f>
    </oc>
    <nc r="AC26"/>
  </rcc>
  <rcc rId="16801" sId="11">
    <oc r="AD26">
      <f>AD27</f>
    </oc>
    <nc r="AD26"/>
  </rcc>
  <rcc rId="16802" sId="11">
    <oc r="AE26">
      <f>AE27</f>
    </oc>
    <nc r="AE26"/>
  </rcc>
  <rcc rId="16803" sId="11">
    <oc r="AF26">
      <f>AF27</f>
    </oc>
    <nc r="AF26"/>
  </rcc>
  <rcc rId="16804" sId="11">
    <oc r="AG26">
      <f>AG27</f>
    </oc>
    <nc r="AG26"/>
  </rcc>
  <rcc rId="16805" sId="11">
    <oc r="C27" t="inlineStr">
      <is>
        <t>бюджет города Когалыма</t>
      </is>
    </oc>
    <nc r="C27"/>
  </rcc>
  <rcc rId="16806" sId="11">
    <oc r="D27">
      <f>SUM(J27,L27,N27,P27,R27,T27,V27,X27,Z27,AB27,AD27,AF27)</f>
    </oc>
    <nc r="D27"/>
  </rcc>
  <rcc rId="16807" sId="11">
    <oc r="E27">
      <f>J27</f>
    </oc>
    <nc r="E27"/>
  </rcc>
  <rcc rId="16808" sId="11">
    <oc r="F27">
      <f>G27</f>
    </oc>
    <nc r="F27"/>
  </rcc>
  <rcc rId="16809" sId="11">
    <oc r="G27">
      <f>SUM(K27,M27,O27,Q27,S27,U27,W27,Y27,AA27,AC27,AE27,AG27)</f>
    </oc>
    <nc r="G27"/>
  </rcc>
  <rcc rId="16810" sId="11">
    <oc r="H27">
      <f>IFERROR(G27/D27*100,0)</f>
    </oc>
    <nc r="H27"/>
  </rcc>
  <rcc rId="16811" sId="11">
    <oc r="I27">
      <f>IFERROR(G27/E27*100,0)</f>
    </oc>
    <nc r="I27"/>
  </rcc>
  <rcc rId="16812" sId="11" numFmtId="4">
    <oc r="J27">
      <v>3107.2289999999998</v>
    </oc>
    <nc r="J27"/>
  </rcc>
  <rcc rId="16813" sId="11" numFmtId="4">
    <oc r="K27">
      <v>0</v>
    </oc>
    <nc r="K27"/>
  </rcc>
  <rcc rId="16814" sId="11" numFmtId="4">
    <oc r="L27">
      <v>3173.777</v>
    </oc>
    <nc r="L27"/>
  </rcc>
  <rcc rId="16815" sId="11" numFmtId="4">
    <oc r="M27">
      <v>0</v>
    </oc>
    <nc r="M27"/>
  </rcc>
  <rcc rId="16816" sId="11" numFmtId="4">
    <oc r="N27">
      <v>3311.1770000000001</v>
    </oc>
    <nc r="N27"/>
  </rcc>
  <rcc rId="16817" sId="11" numFmtId="4">
    <oc r="O27">
      <v>0</v>
    </oc>
    <nc r="O27"/>
  </rcc>
  <rcc rId="16818" sId="11" numFmtId="4">
    <oc r="P27">
      <v>3783.3470000000002</v>
    </oc>
    <nc r="P27"/>
  </rcc>
  <rcc rId="16819" sId="11" numFmtId="4">
    <oc r="Q27">
      <v>0</v>
    </oc>
    <nc r="Q27"/>
  </rcc>
  <rcc rId="16820" sId="11" numFmtId="4">
    <oc r="R27">
      <v>3512.1559999999999</v>
    </oc>
    <nc r="R27"/>
  </rcc>
  <rcc rId="16821" sId="11" numFmtId="4">
    <oc r="S27">
      <v>0</v>
    </oc>
    <nc r="S27"/>
  </rcc>
  <rcc rId="16822" sId="11" numFmtId="4">
    <oc r="T27">
      <v>3528.9769999999999</v>
    </oc>
    <nc r="T27"/>
  </rcc>
  <rcc rId="16823" sId="11" numFmtId="4">
    <oc r="U27">
      <v>0</v>
    </oc>
    <nc r="U27"/>
  </rcc>
  <rcc rId="16824" sId="11" numFmtId="4">
    <oc r="V27">
      <v>3393.5529999999999</v>
    </oc>
    <nc r="V27"/>
  </rcc>
  <rcc rId="16825" sId="11" numFmtId="4">
    <oc r="W27">
      <v>0</v>
    </oc>
    <nc r="W27"/>
  </rcc>
  <rcc rId="16826" sId="11" numFmtId="4">
    <oc r="X27">
      <v>3328.777</v>
    </oc>
    <nc r="X27"/>
  </rcc>
  <rcc rId="16827" sId="11" numFmtId="4">
    <oc r="Y27">
      <v>0</v>
    </oc>
    <nc r="Y27"/>
  </rcc>
  <rcc rId="16828" sId="11" numFmtId="4">
    <oc r="Z27">
      <v>2988.777</v>
    </oc>
    <nc r="Z27"/>
  </rcc>
  <rcc rId="16829" sId="11" numFmtId="4">
    <oc r="AA27">
      <v>0</v>
    </oc>
    <nc r="AA27"/>
  </rcc>
  <rcc rId="16830" sId="11" numFmtId="4">
    <oc r="AB27">
      <v>3102.4340000000002</v>
    </oc>
    <nc r="AB27"/>
  </rcc>
  <rcc rId="16831" sId="11" numFmtId="4">
    <oc r="AC27">
      <v>0</v>
    </oc>
    <nc r="AC27"/>
  </rcc>
  <rcc rId="16832" sId="11" numFmtId="4">
    <oc r="AD27">
      <v>2958.377</v>
    </oc>
    <nc r="AD27"/>
  </rcc>
  <rcc rId="16833" sId="11" numFmtId="4">
    <oc r="AE27">
      <v>0</v>
    </oc>
    <nc r="AE27"/>
  </rcc>
  <rcc rId="16834" sId="11" numFmtId="4">
    <oc r="AF27">
      <v>3433.9169999999999</v>
    </oc>
    <nc r="AF27"/>
  </rcc>
  <rcc rId="16835" sId="11" numFmtId="4">
    <oc r="AG27">
      <v>0</v>
    </oc>
    <nc r="AG27"/>
  </rcc>
  <rcc rId="16836" sId="13">
    <oc r="C2" t="inlineStr">
      <is>
        <t xml:space="preserve">Отчет о ходе реализации муниципальной программы </t>
      </is>
    </oc>
    <nc r="C2"/>
  </rcc>
  <rcc rId="16837" sId="13">
    <oc r="C3" t="inlineStr">
      <is>
        <t xml:space="preserve"> "Экономическое развитие города Когалыма" </t>
      </is>
    </oc>
    <nc r="C3"/>
  </rcc>
  <rcc rId="16838" sId="13">
    <oc r="AG3" t="inlineStr">
      <is>
        <t>тыс. рублей</t>
      </is>
    </oc>
    <nc r="AG3"/>
  </rcc>
  <rcc rId="16839" sId="13">
    <oc r="A4" t="inlineStr">
      <is>
        <t>№п/п</t>
      </is>
    </oc>
    <nc r="A4"/>
  </rcc>
  <rcc rId="16840" sId="13">
    <oc r="B4" t="inlineStr">
      <is>
        <t>Наименование направления (подпрограмм), структурных элементов</t>
      </is>
    </oc>
    <nc r="B4"/>
  </rcc>
  <rcc rId="16841" sId="13">
    <oc r="C4" t="inlineStr">
      <is>
        <t>Источники финансирования</t>
      </is>
    </oc>
    <nc r="C4"/>
  </rcc>
  <rcc rId="16842" sId="13">
    <oc r="D4" t="inlineStr">
      <is>
        <t>План на</t>
      </is>
    </oc>
    <nc r="D4"/>
  </rcc>
  <rcc rId="16843" sId="13">
    <oc r="E4" t="inlineStr">
      <is>
        <t>План на</t>
      </is>
    </oc>
    <nc r="E4"/>
  </rcc>
  <rcc rId="16844" sId="13">
    <oc r="F4" t="inlineStr">
      <is>
        <t xml:space="preserve">Профинансировано на </t>
      </is>
    </oc>
    <nc r="F4"/>
  </rcc>
  <rcc rId="16845" sId="13">
    <oc r="G4" t="inlineStr">
      <is>
        <t xml:space="preserve">Кассовый расход на </t>
      </is>
    </oc>
    <nc r="G4"/>
  </rcc>
  <rcc rId="16846" sId="13">
    <oc r="H4" t="inlineStr">
      <is>
        <t>Исполнение, %</t>
      </is>
    </oc>
    <nc r="H4"/>
  </rcc>
  <rcc rId="16847" sId="13">
    <oc r="J4" t="inlineStr">
      <is>
        <t>январь</t>
      </is>
    </oc>
    <nc r="J4"/>
  </rcc>
  <rcc rId="16848" sId="13">
    <oc r="L4" t="inlineStr">
      <is>
        <t>февраль</t>
      </is>
    </oc>
    <nc r="L4"/>
  </rcc>
  <rcc rId="16849" sId="13">
    <oc r="N4" t="inlineStr">
      <is>
        <t>март</t>
      </is>
    </oc>
    <nc r="N4"/>
  </rcc>
  <rcc rId="16850" sId="13">
    <oc r="P4" t="inlineStr">
      <is>
        <t>апрель</t>
      </is>
    </oc>
    <nc r="P4"/>
  </rcc>
  <rcc rId="16851" sId="13">
    <oc r="R4" t="inlineStr">
      <is>
        <t>май</t>
      </is>
    </oc>
    <nc r="R4"/>
  </rcc>
  <rcc rId="16852" sId="13">
    <oc r="T4" t="inlineStr">
      <is>
        <t>июнь</t>
      </is>
    </oc>
    <nc r="T4"/>
  </rcc>
  <rcc rId="16853" sId="13">
    <oc r="V4" t="inlineStr">
      <is>
        <t>июль</t>
      </is>
    </oc>
    <nc r="V4"/>
  </rcc>
  <rcc rId="16854" sId="13">
    <oc r="X4" t="inlineStr">
      <is>
        <t>август</t>
      </is>
    </oc>
    <nc r="X4"/>
  </rcc>
  <rcc rId="16855" sId="13">
    <oc r="Z4" t="inlineStr">
      <is>
        <t>сентябрь</t>
      </is>
    </oc>
    <nc r="Z4"/>
  </rcc>
  <rcc rId="16856" sId="13">
    <oc r="AB4" t="inlineStr">
      <is>
        <t>октябрь</t>
      </is>
    </oc>
    <nc r="AB4"/>
  </rcc>
  <rcc rId="16857" sId="13">
    <oc r="AD4" t="inlineStr">
      <is>
        <t>ноябрь</t>
      </is>
    </oc>
    <nc r="AD4"/>
  </rcc>
  <rcc rId="16858" sId="13">
    <oc r="AF4" t="inlineStr">
      <is>
        <t>декабрь</t>
      </is>
    </oc>
    <nc r="AF4"/>
  </rcc>
  <rcc rId="16859" sId="13">
    <oc r="AH4" t="inlineStr">
      <is>
        <t>Результаты реализации и причины отклонений факта от плана</t>
      </is>
    </oc>
    <nc r="AH4"/>
  </rcc>
  <rcc rId="16860" sId="13">
    <oc r="D6">
      <v>2025</v>
    </oc>
    <nc r="D6"/>
  </rcc>
  <rcc rId="16861" sId="13" numFmtId="19">
    <oc r="E6">
      <v>45778</v>
    </oc>
    <nc r="E6"/>
  </rcc>
  <rcc rId="16862" sId="13" numFmtId="19">
    <oc r="F6">
      <v>45778</v>
    </oc>
    <nc r="F6"/>
  </rcc>
  <rcc rId="16863" sId="13" numFmtId="19">
    <oc r="G6">
      <v>45778</v>
    </oc>
    <nc r="G6"/>
  </rcc>
  <rcc rId="16864" sId="13">
    <oc r="H6" t="inlineStr">
      <is>
        <t>к плану на год</t>
      </is>
    </oc>
    <nc r="H6"/>
  </rcc>
  <rcc rId="16865" sId="13">
    <oc r="I6" t="inlineStr">
      <is>
        <t>к плану на отчетную дату</t>
      </is>
    </oc>
    <nc r="I6"/>
  </rcc>
  <rcc rId="16866" sId="13">
    <oc r="J6" t="inlineStr">
      <is>
        <t xml:space="preserve">план </t>
      </is>
    </oc>
    <nc r="J6"/>
  </rcc>
  <rcc rId="16867" sId="13">
    <oc r="K6" t="inlineStr">
      <is>
        <t>кассовый расход</t>
      </is>
    </oc>
    <nc r="K6"/>
  </rcc>
  <rcc rId="16868" sId="13">
    <oc r="L6" t="inlineStr">
      <is>
        <t xml:space="preserve">план </t>
      </is>
    </oc>
    <nc r="L6"/>
  </rcc>
  <rcc rId="16869" sId="13">
    <oc r="M6" t="inlineStr">
      <is>
        <t>кассовый расход</t>
      </is>
    </oc>
    <nc r="M6"/>
  </rcc>
  <rcc rId="16870" sId="13">
    <oc r="N6" t="inlineStr">
      <is>
        <t xml:space="preserve">план </t>
      </is>
    </oc>
    <nc r="N6"/>
  </rcc>
  <rcc rId="16871" sId="13">
    <oc r="O6" t="inlineStr">
      <is>
        <t>кассовый расход</t>
      </is>
    </oc>
    <nc r="O6"/>
  </rcc>
  <rcc rId="16872" sId="13">
    <oc r="P6" t="inlineStr">
      <is>
        <t xml:space="preserve">план </t>
      </is>
    </oc>
    <nc r="P6"/>
  </rcc>
  <rcc rId="16873" sId="13">
    <oc r="Q6" t="inlineStr">
      <is>
        <t>кассовый расход</t>
      </is>
    </oc>
    <nc r="Q6"/>
  </rcc>
  <rcc rId="16874" sId="13">
    <oc r="R6" t="inlineStr">
      <is>
        <t xml:space="preserve">план </t>
      </is>
    </oc>
    <nc r="R6"/>
  </rcc>
  <rcc rId="16875" sId="13">
    <oc r="S6" t="inlineStr">
      <is>
        <t>кассовый расход</t>
      </is>
    </oc>
    <nc r="S6"/>
  </rcc>
  <rcc rId="16876" sId="13">
    <oc r="T6" t="inlineStr">
      <is>
        <t xml:space="preserve">план </t>
      </is>
    </oc>
    <nc r="T6"/>
  </rcc>
  <rcc rId="16877" sId="13">
    <oc r="U6" t="inlineStr">
      <is>
        <t>кассовый расход</t>
      </is>
    </oc>
    <nc r="U6"/>
  </rcc>
  <rcc rId="16878" sId="13">
    <oc r="V6" t="inlineStr">
      <is>
        <t xml:space="preserve">план </t>
      </is>
    </oc>
    <nc r="V6"/>
  </rcc>
  <rcc rId="16879" sId="13">
    <oc r="W6" t="inlineStr">
      <is>
        <t>кассовый расход</t>
      </is>
    </oc>
    <nc r="W6"/>
  </rcc>
  <rcc rId="16880" sId="13">
    <oc r="X6" t="inlineStr">
      <is>
        <t xml:space="preserve">план </t>
      </is>
    </oc>
    <nc r="X6"/>
  </rcc>
  <rcc rId="16881" sId="13">
    <oc r="Y6" t="inlineStr">
      <is>
        <t>кассовый расход</t>
      </is>
    </oc>
    <nc r="Y6"/>
  </rcc>
  <rcc rId="16882" sId="13">
    <oc r="Z6" t="inlineStr">
      <is>
        <t xml:space="preserve">план </t>
      </is>
    </oc>
    <nc r="Z6"/>
  </rcc>
  <rcc rId="16883" sId="13">
    <oc r="AA6" t="inlineStr">
      <is>
        <t>кассовый расход</t>
      </is>
    </oc>
    <nc r="AA6"/>
  </rcc>
  <rcc rId="16884" sId="13">
    <oc r="AB6" t="inlineStr">
      <is>
        <t xml:space="preserve">план </t>
      </is>
    </oc>
    <nc r="AB6"/>
  </rcc>
  <rcc rId="16885" sId="13">
    <oc r="AC6" t="inlineStr">
      <is>
        <t>кассовый расход</t>
      </is>
    </oc>
    <nc r="AC6"/>
  </rcc>
  <rcc rId="16886" sId="13">
    <oc r="AD6" t="inlineStr">
      <is>
        <t xml:space="preserve">план </t>
      </is>
    </oc>
    <nc r="AD6"/>
  </rcc>
  <rcc rId="16887" sId="13">
    <oc r="AE6" t="inlineStr">
      <is>
        <t>кассовый расход</t>
      </is>
    </oc>
    <nc r="AE6"/>
  </rcc>
  <rcc rId="16888" sId="13">
    <oc r="AF6" t="inlineStr">
      <is>
        <t xml:space="preserve">план </t>
      </is>
    </oc>
    <nc r="AF6"/>
  </rcc>
  <rcc rId="16889" sId="13">
    <oc r="AG6" t="inlineStr">
      <is>
        <t>кассовый расход</t>
      </is>
    </oc>
    <nc r="AG6"/>
  </rcc>
  <rcc rId="16890" sId="13" numFmtId="4">
    <oc r="A7">
      <v>1</v>
    </oc>
    <nc r="A7"/>
  </rcc>
  <rcc rId="16891" sId="13" numFmtId="4">
    <oc r="B7">
      <v>2</v>
    </oc>
    <nc r="B7"/>
  </rcc>
  <rcc rId="16892" sId="13" numFmtId="4">
    <oc r="C7">
      <v>3</v>
    </oc>
    <nc r="C7"/>
  </rcc>
  <rcc rId="16893" sId="13" numFmtId="4">
    <oc r="D7">
      <v>4</v>
    </oc>
    <nc r="D7"/>
  </rcc>
  <rcc rId="16894" sId="13" numFmtId="4">
    <oc r="E7">
      <v>5</v>
    </oc>
    <nc r="E7"/>
  </rcc>
  <rcc rId="16895" sId="13" numFmtId="4">
    <oc r="F7">
      <v>6</v>
    </oc>
    <nc r="F7"/>
  </rcc>
  <rcc rId="16896" sId="13" numFmtId="4">
    <oc r="G7">
      <v>7</v>
    </oc>
    <nc r="G7"/>
  </rcc>
  <rcc rId="16897" sId="13" numFmtId="4">
    <oc r="H7">
      <v>8</v>
    </oc>
    <nc r="H7"/>
  </rcc>
  <rcc rId="16898" sId="13" numFmtId="4">
    <oc r="I7">
      <v>9</v>
    </oc>
    <nc r="I7"/>
  </rcc>
  <rcc rId="16899" sId="13" numFmtId="4">
    <oc r="J7">
      <v>10</v>
    </oc>
    <nc r="J7"/>
  </rcc>
  <rcc rId="16900" sId="13" numFmtId="4">
    <oc r="K7">
      <v>11</v>
    </oc>
    <nc r="K7"/>
  </rcc>
  <rcc rId="16901" sId="13" numFmtId="4">
    <oc r="L7">
      <v>12</v>
    </oc>
    <nc r="L7"/>
  </rcc>
  <rcc rId="16902" sId="13" numFmtId="4">
    <oc r="M7">
      <v>13</v>
    </oc>
    <nc r="M7"/>
  </rcc>
  <rcc rId="16903" sId="13" numFmtId="4">
    <oc r="N7">
      <v>14</v>
    </oc>
    <nc r="N7"/>
  </rcc>
  <rcc rId="16904" sId="13" numFmtId="4">
    <oc r="O7">
      <v>15</v>
    </oc>
    <nc r="O7"/>
  </rcc>
  <rcc rId="16905" sId="13" numFmtId="4">
    <oc r="P7">
      <v>16</v>
    </oc>
    <nc r="P7"/>
  </rcc>
  <rcc rId="16906" sId="13" numFmtId="4">
    <oc r="Q7">
      <v>17</v>
    </oc>
    <nc r="Q7"/>
  </rcc>
  <rcc rId="16907" sId="13" numFmtId="4">
    <oc r="R7">
      <v>18</v>
    </oc>
    <nc r="R7"/>
  </rcc>
  <rcc rId="16908" sId="13" numFmtId="4">
    <oc r="S7">
      <v>19</v>
    </oc>
    <nc r="S7"/>
  </rcc>
  <rcc rId="16909" sId="13" numFmtId="4">
    <oc r="T7">
      <v>20</v>
    </oc>
    <nc r="T7"/>
  </rcc>
  <rcc rId="16910" sId="13" numFmtId="4">
    <oc r="U7">
      <v>21</v>
    </oc>
    <nc r="U7"/>
  </rcc>
  <rcc rId="16911" sId="13" numFmtId="4">
    <oc r="V7">
      <v>22</v>
    </oc>
    <nc r="V7"/>
  </rcc>
  <rcc rId="16912" sId="13" numFmtId="4">
    <oc r="W7">
      <v>23</v>
    </oc>
    <nc r="W7"/>
  </rcc>
  <rcc rId="16913" sId="13" numFmtId="4">
    <oc r="X7">
      <v>24</v>
    </oc>
    <nc r="X7"/>
  </rcc>
  <rcc rId="16914" sId="13" numFmtId="4">
    <oc r="Y7">
      <v>25</v>
    </oc>
    <nc r="Y7"/>
  </rcc>
  <rcc rId="16915" sId="13" numFmtId="4">
    <oc r="Z7">
      <v>26</v>
    </oc>
    <nc r="Z7"/>
  </rcc>
  <rcc rId="16916" sId="13" numFmtId="4">
    <oc r="AA7">
      <v>27</v>
    </oc>
    <nc r="AA7"/>
  </rcc>
  <rcc rId="16917" sId="13" numFmtId="4">
    <oc r="AB7">
      <v>28</v>
    </oc>
    <nc r="AB7"/>
  </rcc>
  <rcc rId="16918" sId="13" numFmtId="4">
    <oc r="AC7">
      <v>29</v>
    </oc>
    <nc r="AC7"/>
  </rcc>
  <rcc rId="16919" sId="13" numFmtId="4">
    <oc r="AD7">
      <v>30</v>
    </oc>
    <nc r="AD7"/>
  </rcc>
  <rcc rId="16920" sId="13" numFmtId="4">
    <oc r="AE7">
      <v>31</v>
    </oc>
    <nc r="AE7"/>
  </rcc>
  <rcc rId="16921" sId="13" numFmtId="4">
    <oc r="AF7">
      <v>32</v>
    </oc>
    <nc r="AF7"/>
  </rcc>
  <rcc rId="16922" sId="13" numFmtId="4">
    <oc r="AG7">
      <v>33</v>
    </oc>
    <nc r="AG7"/>
  </rcc>
  <rcc rId="16923" sId="13" numFmtId="4">
    <oc r="AH7">
      <v>34</v>
    </oc>
    <nc r="AH7"/>
  </rcc>
  <rcc rId="16924" sId="13">
    <oc r="B8" t="inlineStr">
      <is>
        <t>Всего по муниципальной программе</t>
      </is>
    </oc>
    <nc r="B8"/>
  </rcc>
  <rcc rId="16925" sId="13">
    <oc r="C8" t="inlineStr">
      <is>
        <t>Всего</t>
      </is>
    </oc>
    <nc r="C8"/>
  </rcc>
  <rcc rId="16926" sId="13">
    <oc r="D8">
      <f>SUM(D9:D9)</f>
    </oc>
    <nc r="D8"/>
  </rcc>
  <rcc rId="16927" sId="13">
    <oc r="E8">
      <f>SUM(E9:E9)</f>
    </oc>
    <nc r="E8"/>
  </rcc>
  <rcc rId="16928" sId="13">
    <oc r="F8">
      <f>SUM(F9:F9)</f>
    </oc>
    <nc r="F8"/>
  </rcc>
  <rcc rId="16929" sId="13">
    <oc r="G8">
      <f>SUM(G9:G9)</f>
    </oc>
    <nc r="G8"/>
  </rcc>
  <rcc rId="16930" sId="13">
    <oc r="H8">
      <f>IFERROR(G8/D8*100,0)</f>
    </oc>
    <nc r="H8"/>
  </rcc>
  <rcc rId="16931" sId="13">
    <oc r="I8">
      <f>IFERROR(G8/E8*100,0)</f>
    </oc>
    <nc r="I8"/>
  </rcc>
  <rcc rId="16932" sId="13">
    <oc r="J8">
      <f>SUM(J9:J9)</f>
    </oc>
    <nc r="J8"/>
  </rcc>
  <rcc rId="16933" sId="13">
    <oc r="K8">
      <f>SUM(K9:K9)</f>
    </oc>
    <nc r="K8"/>
  </rcc>
  <rcc rId="16934" sId="13">
    <oc r="L8">
      <f>SUM(L9:L9)</f>
    </oc>
    <nc r="L8"/>
  </rcc>
  <rcc rId="16935" sId="13">
    <oc r="M8">
      <f>SUM(M9:M9)</f>
    </oc>
    <nc r="M8"/>
  </rcc>
  <rcc rId="16936" sId="13">
    <oc r="N8">
      <f>SUM(N9:N9)</f>
    </oc>
    <nc r="N8"/>
  </rcc>
  <rcc rId="16937" sId="13">
    <oc r="O8">
      <f>SUM(O9:O9)</f>
    </oc>
    <nc r="O8"/>
  </rcc>
  <rcc rId="16938" sId="13">
    <oc r="P8">
      <f>SUM(P9:P9)</f>
    </oc>
    <nc r="P8"/>
  </rcc>
  <rcc rId="16939" sId="13">
    <oc r="Q8">
      <f>SUM(Q9:Q9)</f>
    </oc>
    <nc r="Q8"/>
  </rcc>
  <rcc rId="16940" sId="13">
    <oc r="R8">
      <f>SUM(R9:R9)</f>
    </oc>
    <nc r="R8"/>
  </rcc>
  <rcc rId="16941" sId="13">
    <oc r="S8">
      <f>SUM(S9:S9)</f>
    </oc>
    <nc r="S8"/>
  </rcc>
  <rcc rId="16942" sId="13">
    <oc r="T8">
      <f>SUM(T9:T9)</f>
    </oc>
    <nc r="T8"/>
  </rcc>
  <rcc rId="16943" sId="13">
    <oc r="U8">
      <f>SUM(U9:U9)</f>
    </oc>
    <nc r="U8"/>
  </rcc>
  <rcc rId="16944" sId="13">
    <oc r="V8">
      <f>SUM(V9:V9)</f>
    </oc>
    <nc r="V8"/>
  </rcc>
  <rcc rId="16945" sId="13">
    <oc r="W8">
      <f>SUM(W9:W9)</f>
    </oc>
    <nc r="W8"/>
  </rcc>
  <rcc rId="16946" sId="13">
    <oc r="X8">
      <f>SUM(X9:X9)</f>
    </oc>
    <nc r="X8"/>
  </rcc>
  <rcc rId="16947" sId="13">
    <oc r="Y8">
      <f>SUM(Y9:Y9)</f>
    </oc>
    <nc r="Y8"/>
  </rcc>
  <rcc rId="16948" sId="13">
    <oc r="Z8">
      <f>SUM(Z9:Z9)</f>
    </oc>
    <nc r="Z8"/>
  </rcc>
  <rcc rId="16949" sId="13">
    <oc r="AA8">
      <f>SUM(AA9:AA9)</f>
    </oc>
    <nc r="AA8"/>
  </rcc>
  <rcc rId="16950" sId="13">
    <oc r="AB8">
      <f>SUM(AB9:AB9)</f>
    </oc>
    <nc r="AB8"/>
  </rcc>
  <rcc rId="16951" sId="13">
    <oc r="AC8">
      <f>SUM(AC9:AC9)</f>
    </oc>
    <nc r="AC8"/>
  </rcc>
  <rcc rId="16952" sId="13">
    <oc r="AD8">
      <f>SUM(AD9:AD9)</f>
    </oc>
    <nc r="AD8"/>
  </rcc>
  <rcc rId="16953" sId="13">
    <oc r="AE8">
      <f>SUM(AE9:AE9)</f>
    </oc>
    <nc r="AE8"/>
  </rcc>
  <rcc rId="16954" sId="13">
    <oc r="AF8">
      <f>SUM(AF9:AF9)</f>
    </oc>
    <nc r="AF8"/>
  </rcc>
  <rcc rId="16955" sId="13">
    <oc r="AG8">
      <f>SUM(AG9:AG9)</f>
    </oc>
    <nc r="AG8"/>
  </rcc>
  <rcc rId="16956" sId="13">
    <oc r="C9" t="inlineStr">
      <is>
        <t>бюджет города Когалыма</t>
      </is>
    </oc>
    <nc r="C9"/>
  </rcc>
  <rcc rId="16957" sId="13">
    <oc r="D9">
      <f>D12+D15</f>
    </oc>
    <nc r="D9"/>
  </rcc>
  <rcc rId="16958" sId="13">
    <oc r="E9">
      <f>E12+E15</f>
    </oc>
    <nc r="E9"/>
  </rcc>
  <rcc rId="16959" sId="13">
    <oc r="F9">
      <f>F12+F15</f>
    </oc>
    <nc r="F9"/>
  </rcc>
  <rcc rId="16960" sId="13">
    <oc r="G9">
      <f>G12+G15</f>
    </oc>
    <nc r="G9"/>
  </rcc>
  <rcc rId="16961" sId="13">
    <oc r="H9">
      <f>IFERROR(G9/D9*100,0)</f>
    </oc>
    <nc r="H9"/>
  </rcc>
  <rcc rId="16962" sId="13">
    <oc r="I9">
      <f>IFERROR(G9/E9*100,0)</f>
    </oc>
    <nc r="I9"/>
  </rcc>
  <rcc rId="16963" sId="13">
    <oc r="J9">
      <f>J12+J15</f>
    </oc>
    <nc r="J9"/>
  </rcc>
  <rcc rId="16964" sId="13">
    <oc r="K9">
      <f>K12+K15</f>
    </oc>
    <nc r="K9"/>
  </rcc>
  <rcc rId="16965" sId="13">
    <oc r="L9">
      <f>L12+L15</f>
    </oc>
    <nc r="L9"/>
  </rcc>
  <rcc rId="16966" sId="13">
    <oc r="M9">
      <f>M12+M15</f>
    </oc>
    <nc r="M9"/>
  </rcc>
  <rcc rId="16967" sId="13">
    <oc r="N9">
      <f>N12+N15</f>
    </oc>
    <nc r="N9"/>
  </rcc>
  <rcc rId="16968" sId="13">
    <oc r="O9">
      <f>O12+O15</f>
    </oc>
    <nc r="O9"/>
  </rcc>
  <rcc rId="16969" sId="13">
    <oc r="P9">
      <f>P12+P15</f>
    </oc>
    <nc r="P9"/>
  </rcc>
  <rcc rId="16970" sId="13">
    <oc r="Q9">
      <f>Q12+Q15</f>
    </oc>
    <nc r="Q9"/>
  </rcc>
  <rcc rId="16971" sId="13">
    <oc r="R9">
      <f>R12+R15</f>
    </oc>
    <nc r="R9"/>
  </rcc>
  <rcc rId="16972" sId="13">
    <oc r="S9">
      <f>S12+S15</f>
    </oc>
    <nc r="S9"/>
  </rcc>
  <rcc rId="16973" sId="13">
    <oc r="T9">
      <f>T12+T15</f>
    </oc>
    <nc r="T9"/>
  </rcc>
  <rcc rId="16974" sId="13">
    <oc r="U9">
      <f>U12+U15</f>
    </oc>
    <nc r="U9"/>
  </rcc>
  <rcc rId="16975" sId="13">
    <oc r="V9">
      <f>V12+V15</f>
    </oc>
    <nc r="V9"/>
  </rcc>
  <rcc rId="16976" sId="13">
    <oc r="W9">
      <f>W12+W15</f>
    </oc>
    <nc r="W9"/>
  </rcc>
  <rcc rId="16977" sId="13">
    <oc r="X9">
      <f>X12+X15</f>
    </oc>
    <nc r="X9"/>
  </rcc>
  <rcc rId="16978" sId="13">
    <oc r="Y9">
      <f>Y12+Y15</f>
    </oc>
    <nc r="Y9"/>
  </rcc>
  <rcc rId="16979" sId="13">
    <oc r="Z9">
      <f>Z12+Z15</f>
    </oc>
    <nc r="Z9"/>
  </rcc>
  <rcc rId="16980" sId="13">
    <oc r="AA9">
      <f>AA12+AA15</f>
    </oc>
    <nc r="AA9"/>
  </rcc>
  <rcc rId="16981" sId="13">
    <oc r="AB9">
      <f>AB12+AB15</f>
    </oc>
    <nc r="AB9"/>
  </rcc>
  <rcc rId="16982" sId="13">
    <oc r="AC9">
      <f>AC12+AC15</f>
    </oc>
    <nc r="AC9"/>
  </rcc>
  <rcc rId="16983" sId="13">
    <oc r="AD9">
      <f>AD12+AD15</f>
    </oc>
    <nc r="AD9"/>
  </rcc>
  <rcc rId="16984" sId="13">
    <oc r="AE9">
      <f>AE12+AE15</f>
    </oc>
    <nc r="AE9"/>
  </rcc>
  <rcc rId="16985" sId="13">
    <oc r="AF9">
      <f>AF12+AF15</f>
    </oc>
    <nc r="AF9"/>
  </rcc>
  <rcc rId="16986" sId="13">
    <oc r="AG9">
      <f>AG12+AG15</f>
    </oc>
    <nc r="AG9"/>
  </rcc>
  <rcc rId="16987" sId="13">
    <oc r="B10" t="inlineStr">
      <is>
        <t>Направление (подпрограмма) «Совершенствование системы муниципального стратегического управления и развитие сферы муниципальных услуг»</t>
      </is>
    </oc>
    <nc r="B10"/>
  </rcc>
  <rcc rId="16988" sId="13">
    <oc r="A11" t="inlineStr">
      <is>
        <t xml:space="preserve"> 1.1</t>
      </is>
    </oc>
    <nc r="A11"/>
  </rcc>
  <rcc rId="16989" sId="13">
    <oc r="B11" t="inlineStr">
      <is>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is>
    </oc>
    <nc r="B11"/>
  </rcc>
  <rcc rId="16990" sId="13">
    <oc r="C11" t="inlineStr">
      <is>
        <t>Всего</t>
      </is>
    </oc>
    <nc r="C11"/>
  </rcc>
  <rcc rId="16991" sId="13">
    <oc r="D11">
      <f>SUM(D12:D12)</f>
    </oc>
    <nc r="D11"/>
  </rcc>
  <rcc rId="16992" sId="13">
    <oc r="E11">
      <f>SUM(E12:E12)</f>
    </oc>
    <nc r="E11"/>
  </rcc>
  <rcc rId="16993" sId="13">
    <oc r="F11">
      <f>SUM(F12:F12)</f>
    </oc>
    <nc r="F11"/>
  </rcc>
  <rcc rId="16994" sId="13">
    <oc r="G11">
      <f>SUM(G12:G12)</f>
    </oc>
    <nc r="G11"/>
  </rcc>
  <rcc rId="16995" sId="13">
    <oc r="H11">
      <f>IFERROR(G11/D11*100,0)</f>
    </oc>
    <nc r="H11"/>
  </rcc>
  <rcc rId="16996" sId="13">
    <oc r="I11">
      <f>IFERROR(G11/E11*100,0)</f>
    </oc>
    <nc r="I11"/>
  </rcc>
  <rcc rId="16997" sId="13">
    <oc r="J11">
      <f>SUM(J12:J12)</f>
    </oc>
    <nc r="J11"/>
  </rcc>
  <rcc rId="16998" sId="13">
    <oc r="K11">
      <f>SUM(K12:K12)</f>
    </oc>
    <nc r="K11"/>
  </rcc>
  <rcc rId="16999" sId="13">
    <oc r="L11">
      <f>SUM(L12:L12)</f>
    </oc>
    <nc r="L11"/>
  </rcc>
  <rcc rId="17000" sId="13">
    <oc r="M11">
      <f>SUM(M12:M12)</f>
    </oc>
    <nc r="M11"/>
  </rcc>
  <rcc rId="17001" sId="13">
    <oc r="N11">
      <f>SUM(N12:N12)</f>
    </oc>
    <nc r="N11"/>
  </rcc>
  <rcc rId="17002" sId="13">
    <oc r="O11">
      <f>SUM(O12:O12)</f>
    </oc>
    <nc r="O11"/>
  </rcc>
  <rcc rId="17003" sId="13">
    <oc r="P11">
      <f>SUM(P12:P12)</f>
    </oc>
    <nc r="P11"/>
  </rcc>
  <rcc rId="17004" sId="13">
    <oc r="Q11">
      <f>SUM(Q12:Q12)</f>
    </oc>
    <nc r="Q11"/>
  </rcc>
  <rcc rId="17005" sId="13">
    <oc r="R11">
      <f>SUM(R12:R12)</f>
    </oc>
    <nc r="R11"/>
  </rcc>
  <rcc rId="17006" sId="13">
    <oc r="S11">
      <f>SUM(S12:S12)</f>
    </oc>
    <nc r="S11"/>
  </rcc>
  <rcc rId="17007" sId="13">
    <oc r="T11">
      <f>SUM(T12:T12)</f>
    </oc>
    <nc r="T11"/>
  </rcc>
  <rcc rId="17008" sId="13">
    <oc r="U11">
      <f>SUM(U12:U12)</f>
    </oc>
    <nc r="U11"/>
  </rcc>
  <rcc rId="17009" sId="13">
    <oc r="V11">
      <f>SUM(V12:V12)</f>
    </oc>
    <nc r="V11"/>
  </rcc>
  <rcc rId="17010" sId="13">
    <oc r="W11">
      <f>SUM(W12:W12)</f>
    </oc>
    <nc r="W11"/>
  </rcc>
  <rcc rId="17011" sId="13">
    <oc r="X11">
      <f>SUM(X12:X12)</f>
    </oc>
    <nc r="X11"/>
  </rcc>
  <rcc rId="17012" sId="13">
    <oc r="Y11">
      <f>SUM(Y12:Y12)</f>
    </oc>
    <nc r="Y11"/>
  </rcc>
  <rcc rId="17013" sId="13">
    <oc r="Z11">
      <f>SUM(Z12:Z12)</f>
    </oc>
    <nc r="Z11"/>
  </rcc>
  <rcc rId="17014" sId="13">
    <oc r="AA11">
      <f>SUM(AA12:AA12)</f>
    </oc>
    <nc r="AA11"/>
  </rcc>
  <rcc rId="17015" sId="13">
    <oc r="AB11">
      <f>SUM(AB12:AB12)</f>
    </oc>
    <nc r="AB11"/>
  </rcc>
  <rcc rId="17016" sId="13">
    <oc r="AC11">
      <f>SUM(AC12:AC12)</f>
    </oc>
    <nc r="AC11"/>
  </rcc>
  <rcc rId="17017" sId="13">
    <oc r="AD11">
      <f>SUM(AD12:AD12)</f>
    </oc>
    <nc r="AD11"/>
  </rcc>
  <rcc rId="17018" sId="13">
    <oc r="AE11">
      <f>SUM(AE12:AE12)</f>
    </oc>
    <nc r="AE11"/>
  </rcc>
  <rcc rId="17019" sId="13">
    <oc r="AF11">
      <f>SUM(AF12:AF12)</f>
    </oc>
    <nc r="AF11"/>
  </rcc>
  <rcc rId="17020" sId="13">
    <oc r="AG11">
      <f>SUM(AG12:AG12)</f>
    </oc>
    <nc r="AG11"/>
  </rcc>
  <rcc rId="17021" sId="13">
    <oc r="C12" t="inlineStr">
      <is>
        <t>бюджет города Когалыма</t>
      </is>
    </oc>
    <nc r="C12"/>
  </rcc>
  <rcc rId="17022" sId="13">
    <oc r="D12">
      <f>SUM(J12,L12,N12,P12,R12,T12,V12,X12,Z12,AB12,AD12,AF12)</f>
    </oc>
    <nc r="D12"/>
  </rcc>
  <rcc rId="17023" sId="13">
    <oc r="E12">
      <f>J12+L12+N12+P12</f>
    </oc>
    <nc r="E12"/>
  </rcc>
  <rcc rId="17024" sId="13">
    <oc r="F12">
      <f>G12</f>
    </oc>
    <nc r="F12"/>
  </rcc>
  <rcc rId="17025" sId="13">
    <oc r="G12">
      <f>SUM(K12,M12,O12,Q12,S12,U12,W12,Y12,AA12,AC12,AE12,AG12)</f>
    </oc>
    <nc r="G12"/>
  </rcc>
  <rcc rId="17026" sId="13">
    <oc r="H12">
      <f>IFERROR(G12/D12*100,0)</f>
    </oc>
    <nc r="H12"/>
  </rcc>
  <rcc rId="17027" sId="13">
    <oc r="I12">
      <f>IFERROR(G12/E12*100,0)</f>
    </oc>
    <nc r="I12"/>
  </rcc>
  <rcc rId="17028" sId="13" numFmtId="4">
    <oc r="J12">
      <v>0</v>
    </oc>
    <nc r="J12"/>
  </rcc>
  <rcc rId="17029" sId="13" numFmtId="4">
    <oc r="K12">
      <v>0</v>
    </oc>
    <nc r="K12"/>
  </rcc>
  <rcc rId="17030" sId="13" numFmtId="4">
    <oc r="L12">
      <v>0</v>
    </oc>
    <nc r="L12"/>
  </rcc>
  <rcc rId="17031" sId="13" numFmtId="4">
    <oc r="M12">
      <v>0</v>
    </oc>
    <nc r="M12"/>
  </rcc>
  <rcc rId="17032" sId="13" numFmtId="4">
    <oc r="N12">
      <v>19.495000000000001</v>
    </oc>
    <nc r="N12"/>
  </rcc>
  <rcc rId="17033" sId="13" numFmtId="4">
    <oc r="O12">
      <v>0</v>
    </oc>
    <nc r="O12"/>
  </rcc>
  <rcc rId="17034" sId="13" numFmtId="4">
    <oc r="P12">
      <v>9.2780000000000005</v>
    </oc>
    <nc r="P12"/>
  </rcc>
  <rcc rId="17035" sId="13" numFmtId="4">
    <oc r="Q12">
      <v>23.306999999999999</v>
    </oc>
    <nc r="Q12"/>
  </rcc>
  <rcc rId="17036" sId="13" numFmtId="4">
    <oc r="R12">
      <v>11.349</v>
    </oc>
    <nc r="R12"/>
  </rcc>
  <rcc rId="17037" sId="13" numFmtId="4">
    <oc r="S12">
      <v>0</v>
    </oc>
    <nc r="S12"/>
  </rcc>
  <rcc rId="17038" sId="13" numFmtId="4">
    <oc r="T12">
      <v>9.8550000000000004</v>
    </oc>
    <nc r="T12"/>
  </rcc>
  <rcc rId="17039" sId="13" numFmtId="4">
    <oc r="U12">
      <v>0</v>
    </oc>
    <nc r="U12"/>
  </rcc>
  <rcc rId="17040" sId="13" numFmtId="4">
    <oc r="V12">
      <v>11.336</v>
    </oc>
    <nc r="V12"/>
  </rcc>
  <rcc rId="17041" sId="13" numFmtId="4">
    <oc r="W12">
      <v>0</v>
    </oc>
    <nc r="W12"/>
  </rcc>
  <rcc rId="17042" sId="13" numFmtId="4">
    <oc r="X12">
      <v>15.365</v>
    </oc>
    <nc r="X12"/>
  </rcc>
  <rcc rId="17043" sId="13" numFmtId="4">
    <oc r="Y12">
      <v>0</v>
    </oc>
    <nc r="Y12"/>
  </rcc>
  <rcc rId="17044" sId="13" numFmtId="4">
    <oc r="Z12">
      <v>12.031000000000001</v>
    </oc>
    <nc r="Z12"/>
  </rcc>
  <rcc rId="17045" sId="13" numFmtId="4">
    <oc r="AA12">
      <v>0</v>
    </oc>
    <nc r="AA12"/>
  </rcc>
  <rcc rId="17046" sId="13" numFmtId="4">
    <oc r="AB12">
      <v>13.260999999999999</v>
    </oc>
    <nc r="AB12"/>
  </rcc>
  <rcc rId="17047" sId="13" numFmtId="4">
    <oc r="AC12">
      <v>0</v>
    </oc>
    <nc r="AC12"/>
  </rcc>
  <rcc rId="17048" sId="13" numFmtId="4">
    <oc r="AD12">
      <v>12.561999999999999</v>
    </oc>
    <nc r="AD12"/>
  </rcc>
  <rcc rId="17049" sId="13" numFmtId="4">
    <oc r="AE12">
      <v>0</v>
    </oc>
    <nc r="AE12"/>
  </rcc>
  <rcc rId="17050" sId="13" numFmtId="4">
    <oc r="AF12">
      <v>0.46800000000000003</v>
    </oc>
    <nc r="AF12"/>
  </rcc>
  <rcc rId="17051" sId="13" numFmtId="4">
    <oc r="AG12">
      <v>0</v>
    </oc>
    <nc r="AG12"/>
  </rcc>
  <rcc rId="17052" sId="13">
    <oc r="AH12" t="inlineStr">
      <is>
        <t>Оплата за статистические сборники произведена согласно выставленным счетам.</t>
      </is>
    </oc>
    <nc r="AH12"/>
  </rcc>
  <rcc rId="17053" sId="13">
    <oc r="B13" t="inlineStr">
      <is>
        <t>Структурные элементы, не входящие в направления (подпрограммы)</t>
      </is>
    </oc>
    <nc r="B13"/>
  </rcc>
  <rcc rId="17054" sId="13">
    <oc r="A14" t="inlineStr">
      <is>
        <t xml:space="preserve"> 2.1</t>
      </is>
    </oc>
    <nc r="A14"/>
  </rcc>
  <rcc rId="17055" sId="13">
    <oc r="B14" t="inlineStr">
      <is>
        <t>Комплекс процессных мероприятий «Обеспечение деятельности органов местного самоуправления города Когалыма», в том числе:</t>
      </is>
    </oc>
    <nc r="B14"/>
  </rcc>
  <rcc rId="17056" sId="13">
    <oc r="C14" t="inlineStr">
      <is>
        <t>Всего</t>
      </is>
    </oc>
    <nc r="C14"/>
  </rcc>
  <rcc rId="17057" sId="13">
    <oc r="D14">
      <f>SUM(D15:D15)</f>
    </oc>
    <nc r="D14"/>
  </rcc>
  <rcc rId="17058" sId="13">
    <oc r="E14">
      <f>SUM(E15:E15)</f>
    </oc>
    <nc r="E14"/>
  </rcc>
  <rcc rId="17059" sId="13">
    <oc r="F14">
      <f>SUM(F15:F15)</f>
    </oc>
    <nc r="F14"/>
  </rcc>
  <rcc rId="17060" sId="13">
    <oc r="G14">
      <f>SUM(G15:G15)</f>
    </oc>
    <nc r="G14"/>
  </rcc>
  <rcc rId="17061" sId="13">
    <oc r="H14">
      <f>IFERROR(G14/D14*100,0)</f>
    </oc>
    <nc r="H14"/>
  </rcc>
  <rcc rId="17062" sId="13">
    <oc r="I14">
      <f>IFERROR(G14/E14*100,0)</f>
    </oc>
    <nc r="I14"/>
  </rcc>
  <rcc rId="17063" sId="13">
    <oc r="J14">
      <f>SUM(J15:J15)</f>
    </oc>
    <nc r="J14"/>
  </rcc>
  <rcc rId="17064" sId="13">
    <oc r="K14">
      <f>SUM(K15:K15)</f>
    </oc>
    <nc r="K14"/>
  </rcc>
  <rcc rId="17065" sId="13">
    <oc r="L14">
      <f>SUM(L15:L15)</f>
    </oc>
    <nc r="L14"/>
  </rcc>
  <rcc rId="17066" sId="13">
    <oc r="M14">
      <f>SUM(M15:M15)</f>
    </oc>
    <nc r="M14"/>
  </rcc>
  <rcc rId="17067" sId="13">
    <oc r="N14">
      <f>SUM(N15:N15)</f>
    </oc>
    <nc r="N14"/>
  </rcc>
  <rcc rId="17068" sId="13">
    <oc r="O14">
      <f>SUM(O15:O15)</f>
    </oc>
    <nc r="O14"/>
  </rcc>
  <rcc rId="17069" sId="13">
    <oc r="P14">
      <f>SUM(P15:P15)</f>
    </oc>
    <nc r="P14"/>
  </rcc>
  <rcc rId="17070" sId="13">
    <oc r="Q14">
      <f>SUM(Q15:Q15)</f>
    </oc>
    <nc r="Q14"/>
  </rcc>
  <rcc rId="17071" sId="13">
    <oc r="R14">
      <f>SUM(R15:R15)</f>
    </oc>
    <nc r="R14"/>
  </rcc>
  <rcc rId="17072" sId="13">
    <oc r="S14">
      <f>SUM(S15:S15)</f>
    </oc>
    <nc r="S14"/>
  </rcc>
  <rcc rId="17073" sId="13">
    <oc r="T14">
      <f>SUM(T15:T15)</f>
    </oc>
    <nc r="T14"/>
  </rcc>
  <rcc rId="17074" sId="13">
    <oc r="U14">
      <f>SUM(U15:U15)</f>
    </oc>
    <nc r="U14"/>
  </rcc>
  <rcc rId="17075" sId="13">
    <oc r="V14">
      <f>SUM(V15:V15)</f>
    </oc>
    <nc r="V14"/>
  </rcc>
  <rcc rId="17076" sId="13">
    <oc r="W14">
      <f>SUM(W15:W15)</f>
    </oc>
    <nc r="W14"/>
  </rcc>
  <rcc rId="17077" sId="13">
    <oc r="X14">
      <f>SUM(X15:X15)</f>
    </oc>
    <nc r="X14"/>
  </rcc>
  <rcc rId="17078" sId="13">
    <oc r="Y14">
      <f>SUM(Y15:Y15)</f>
    </oc>
    <nc r="Y14"/>
  </rcc>
  <rcc rId="17079" sId="13">
    <oc r="Z14">
      <f>SUM(Z15:Z15)</f>
    </oc>
    <nc r="Z14"/>
  </rcc>
  <rcc rId="17080" sId="13">
    <oc r="AA14">
      <f>SUM(AA15:AA15)</f>
    </oc>
    <nc r="AA14"/>
  </rcc>
  <rcc rId="17081" sId="13">
    <oc r="AB14">
      <f>SUM(AB15:AB15)</f>
    </oc>
    <nc r="AB14"/>
  </rcc>
  <rcc rId="17082" sId="13">
    <oc r="AC14">
      <f>SUM(AC15:AC15)</f>
    </oc>
    <nc r="AC14"/>
  </rcc>
  <rcc rId="17083" sId="13">
    <oc r="AD14">
      <f>SUM(AD15:AD15)</f>
    </oc>
    <nc r="AD14"/>
  </rcc>
  <rcc rId="17084" sId="13">
    <oc r="AE14">
      <f>SUM(AE15:AE15)</f>
    </oc>
    <nc r="AE14"/>
  </rcc>
  <rcc rId="17085" sId="13">
    <oc r="AF14">
      <f>SUM(AF15:AF15)</f>
    </oc>
    <nc r="AF14"/>
  </rcc>
  <rcc rId="17086" sId="13">
    <oc r="AG14">
      <f>SUM(AG15:AG15)</f>
    </oc>
    <nc r="AG14"/>
  </rcc>
  <rcc rId="17087" sId="13">
    <oc r="AH14" t="inlineStr">
      <is>
        <t>Экономия на оплату труда и начисления на нее сложилась  в связи с наличием больничных листов.</t>
      </is>
    </oc>
    <nc r="AH14"/>
  </rcc>
  <rcc rId="17088" sId="13">
    <oc r="C15" t="inlineStr">
      <is>
        <t>бюджет города Когалыма</t>
      </is>
    </oc>
    <nc r="C15"/>
  </rcc>
  <rcc rId="17089" sId="13">
    <oc r="D15">
      <f>SUM(J15,L15,N15,P15,R15,T15,V15,X15,Z15,AB15,AD15,AF15)</f>
    </oc>
    <nc r="D15"/>
  </rcc>
  <rcc rId="17090" sId="13">
    <oc r="E15">
      <f>J15+L15+N15+P15</f>
    </oc>
    <nc r="E15"/>
  </rcc>
  <rcc rId="17091" sId="13">
    <oc r="F15">
      <f>G15</f>
    </oc>
    <nc r="F15"/>
  </rcc>
  <rcc rId="17092" sId="13">
    <oc r="G15">
      <f>SUM(K15,M15,O15,Q15,S15,U15,W15,Y15,AA15,AC15,AE15,AG15)</f>
    </oc>
    <nc r="G15"/>
  </rcc>
  <rcc rId="17093" sId="13">
    <oc r="H15">
      <f>IFERROR(G15/D15*100,0)</f>
    </oc>
    <nc r="H15"/>
  </rcc>
  <rcc rId="17094" sId="13">
    <oc r="I15">
      <f>IFERROR(G15/E15*100,0)</f>
    </oc>
    <nc r="I15"/>
  </rcc>
  <rcc rId="17095" sId="13">
    <oc r="J15">
      <f>J17+J19</f>
    </oc>
    <nc r="J15"/>
  </rcc>
  <rcc rId="17096" sId="13">
    <oc r="K15">
      <f>K17+K19</f>
    </oc>
    <nc r="K15"/>
  </rcc>
  <rcc rId="17097" sId="13">
    <oc r="L15">
      <f>L17+L19</f>
    </oc>
    <nc r="L15"/>
  </rcc>
  <rcc rId="17098" sId="13">
    <oc r="M15">
      <f>M17+M19</f>
    </oc>
    <nc r="M15"/>
  </rcc>
  <rcc rId="17099" sId="13">
    <oc r="N15">
      <f>N17+N19</f>
    </oc>
    <nc r="N15"/>
  </rcc>
  <rcc rId="17100" sId="13">
    <oc r="O15">
      <f>O17+O19</f>
    </oc>
    <nc r="O15"/>
  </rcc>
  <rcc rId="17101" sId="13">
    <oc r="P15">
      <f>P17+P19</f>
    </oc>
    <nc r="P15"/>
  </rcc>
  <rcc rId="17102" sId="13">
    <oc r="Q15">
      <f>Q17+Q19</f>
    </oc>
    <nc r="Q15"/>
  </rcc>
  <rcc rId="17103" sId="13">
    <oc r="R15">
      <f>R17+R19</f>
    </oc>
    <nc r="R15"/>
  </rcc>
  <rcc rId="17104" sId="13">
    <oc r="S15">
      <f>S17+S19</f>
    </oc>
    <nc r="S15"/>
  </rcc>
  <rcc rId="17105" sId="13">
    <oc r="T15">
      <f>T17+T19</f>
    </oc>
    <nc r="T15"/>
  </rcc>
  <rcc rId="17106" sId="13">
    <oc r="U15">
      <f>U17+U19</f>
    </oc>
    <nc r="U15"/>
  </rcc>
  <rcc rId="17107" sId="13">
    <oc r="V15">
      <f>V17+V19</f>
    </oc>
    <nc r="V15"/>
  </rcc>
  <rcc rId="17108" sId="13">
    <oc r="W15">
      <f>W17+W19</f>
    </oc>
    <nc r="W15"/>
  </rcc>
  <rcc rId="17109" sId="13">
    <oc r="X15">
      <f>X17+X19</f>
    </oc>
    <nc r="X15"/>
  </rcc>
  <rcc rId="17110" sId="13">
    <oc r="Y15">
      <f>Y17+Y19</f>
    </oc>
    <nc r="Y15"/>
  </rcc>
  <rcc rId="17111" sId="13">
    <oc r="Z15">
      <f>Z17+Z19</f>
    </oc>
    <nc r="Z15"/>
  </rcc>
  <rcc rId="17112" sId="13">
    <oc r="AA15">
      <f>AA17+AA19</f>
    </oc>
    <nc r="AA15"/>
  </rcc>
  <rcc rId="17113" sId="13">
    <oc r="AB15">
      <f>AB17+AB19</f>
    </oc>
    <nc r="AB15"/>
  </rcc>
  <rcc rId="17114" sId="13">
    <oc r="AC15">
      <f>AC17+AC19</f>
    </oc>
    <nc r="AC15"/>
  </rcc>
  <rcc rId="17115" sId="13">
    <oc r="AD15">
      <f>AD17+AD19</f>
    </oc>
    <nc r="AD15"/>
  </rcc>
  <rcc rId="17116" sId="13">
    <oc r="AE15">
      <f>AE17+AE19</f>
    </oc>
    <nc r="AE15"/>
  </rcc>
  <rcc rId="17117" sId="13">
    <oc r="AF15">
      <f>AF17+AF19</f>
    </oc>
    <nc r="AF15"/>
  </rcc>
  <rcc rId="17118" sId="13">
    <oc r="AG15">
      <f>AG17+AG19</f>
    </oc>
    <nc r="AG15"/>
  </rcc>
  <rcc rId="17119" sId="13">
    <oc r="B16" t="inlineStr">
      <is>
        <t>«Обеспечено функционирование управления экономики Администрации города
Когалыма»</t>
      </is>
    </oc>
    <nc r="B16"/>
  </rcc>
  <rcc rId="17120" sId="13">
    <oc r="C16" t="inlineStr">
      <is>
        <t>Всего</t>
      </is>
    </oc>
    <nc r="C16"/>
  </rcc>
  <rcc rId="17121" sId="13">
    <oc r="D16">
      <f>D17</f>
    </oc>
    <nc r="D16"/>
  </rcc>
  <rcc rId="17122" sId="13">
    <oc r="E16">
      <f>E17</f>
    </oc>
    <nc r="E16"/>
  </rcc>
  <rcc rId="17123" sId="13">
    <oc r="F16">
      <f>F17</f>
    </oc>
    <nc r="F16"/>
  </rcc>
  <rcc rId="17124" sId="13">
    <oc r="G16">
      <f>G17</f>
    </oc>
    <nc r="G16"/>
  </rcc>
  <rcc rId="17125" sId="13">
    <oc r="H16">
      <f>IFERROR(G16/D16*100,0)</f>
    </oc>
    <nc r="H16"/>
  </rcc>
  <rcc rId="17126" sId="13">
    <oc r="I16">
      <f>IFERROR(G16/E16*100,0)</f>
    </oc>
    <nc r="I16"/>
  </rcc>
  <rcc rId="17127" sId="13">
    <oc r="J16">
      <f>J17</f>
    </oc>
    <nc r="J16"/>
  </rcc>
  <rcc rId="17128" sId="13">
    <oc r="K16">
      <f>K17</f>
    </oc>
    <nc r="K16"/>
  </rcc>
  <rcc rId="17129" sId="13">
    <oc r="L16">
      <f>L17</f>
    </oc>
    <nc r="L16"/>
  </rcc>
  <rcc rId="17130" sId="13">
    <oc r="M16">
      <f>M17</f>
    </oc>
    <nc r="M16"/>
  </rcc>
  <rcc rId="17131" sId="13">
    <oc r="N16">
      <f>N17</f>
    </oc>
    <nc r="N16"/>
  </rcc>
  <rcc rId="17132" sId="13">
    <oc r="O16">
      <f>O17</f>
    </oc>
    <nc r="O16"/>
  </rcc>
  <rcc rId="17133" sId="13">
    <oc r="P16">
      <f>P17</f>
    </oc>
    <nc r="P16"/>
  </rcc>
  <rcc rId="17134" sId="13">
    <oc r="Q16">
      <f>Q17</f>
    </oc>
    <nc r="Q16"/>
  </rcc>
  <rcc rId="17135" sId="13">
    <oc r="R16">
      <f>R17</f>
    </oc>
    <nc r="R16"/>
  </rcc>
  <rcc rId="17136" sId="13">
    <oc r="S16">
      <f>S17</f>
    </oc>
    <nc r="S16"/>
  </rcc>
  <rcc rId="17137" sId="13">
    <oc r="T16">
      <f>T17</f>
    </oc>
    <nc r="T16"/>
  </rcc>
  <rcc rId="17138" sId="13">
    <oc r="U16">
      <f>U17</f>
    </oc>
    <nc r="U16"/>
  </rcc>
  <rcc rId="17139" sId="13">
    <oc r="V16">
      <f>V17</f>
    </oc>
    <nc r="V16"/>
  </rcc>
  <rcc rId="17140" sId="13">
    <oc r="W16">
      <f>W17</f>
    </oc>
    <nc r="W16"/>
  </rcc>
  <rcc rId="17141" sId="13">
    <oc r="X16">
      <f>X17</f>
    </oc>
    <nc r="X16"/>
  </rcc>
  <rcc rId="17142" sId="13">
    <oc r="Y16">
      <f>Y17</f>
    </oc>
    <nc r="Y16"/>
  </rcc>
  <rcc rId="17143" sId="13">
    <oc r="Z16">
      <f>Z17</f>
    </oc>
    <nc r="Z16"/>
  </rcc>
  <rcc rId="17144" sId="13">
    <oc r="AA16">
      <f>AA17</f>
    </oc>
    <nc r="AA16"/>
  </rcc>
  <rcc rId="17145" sId="13">
    <oc r="AB16">
      <f>AB17</f>
    </oc>
    <nc r="AB16"/>
  </rcc>
  <rcc rId="17146" sId="13">
    <oc r="AC16">
      <f>AC17</f>
    </oc>
    <nc r="AC16"/>
  </rcc>
  <rcc rId="17147" sId="13">
    <oc r="AD16">
      <f>AD17</f>
    </oc>
    <nc r="AD16"/>
  </rcc>
  <rcc rId="17148" sId="13">
    <oc r="AE16">
      <f>AE17</f>
    </oc>
    <nc r="AE16"/>
  </rcc>
  <rcc rId="17149" sId="13">
    <oc r="AF16">
      <f>AF17</f>
    </oc>
    <nc r="AF16"/>
  </rcc>
  <rcc rId="17150" sId="13">
    <oc r="AG16">
      <f>AG17</f>
    </oc>
    <nc r="AG16"/>
  </rcc>
  <rcc rId="17151" sId="13">
    <oc r="C17" t="inlineStr">
      <is>
        <t>бюджет города Когалыма</t>
      </is>
    </oc>
    <nc r="C17"/>
  </rcc>
  <rcc rId="17152" sId="13">
    <oc r="D17">
      <f>SUM(J17,L17,N17,P17,R17,T17,V17,X17,Z17,AB17,AD17,AF17)</f>
    </oc>
    <nc r="D17"/>
  </rcc>
  <rcc rId="17153" sId="13">
    <oc r="E17">
      <f>J17+L17+N17+P17</f>
    </oc>
    <nc r="E17"/>
  </rcc>
  <rcc rId="17154" sId="13">
    <oc r="F17">
      <f>G17</f>
    </oc>
    <nc r="F17"/>
  </rcc>
  <rcc rId="17155" sId="13">
    <oc r="G17">
      <f>SUM(K17,M17,O17,Q17,S17,U17,W17,Y17,AA17,AC17,AE17,AG17)</f>
    </oc>
    <nc r="G17"/>
  </rcc>
  <rcc rId="17156" sId="13">
    <oc r="H17">
      <f>IFERROR(G17/D17*100,0)</f>
    </oc>
    <nc r="H17"/>
  </rcc>
  <rcc rId="17157" sId="13">
    <oc r="I17">
      <f>IFERROR(G17/E17*100,0)</f>
    </oc>
    <nc r="I17"/>
  </rcc>
  <rcc rId="17158" sId="13" numFmtId="4">
    <oc r="J17">
      <v>3608.3850000000002</v>
    </oc>
    <nc r="J17"/>
  </rcc>
  <rcc rId="17159" sId="13" numFmtId="4">
    <oc r="K17">
      <v>1837.2719999999999</v>
    </oc>
    <nc r="K17"/>
  </rcc>
  <rcc rId="17160" sId="13" numFmtId="4">
    <oc r="L17">
      <v>2411.4769999999999</v>
    </oc>
    <nc r="L17"/>
  </rcc>
  <rcc rId="17161" sId="13" numFmtId="4">
    <oc r="M17">
      <v>2429.4</v>
    </oc>
    <nc r="M17"/>
  </rcc>
  <rcc rId="17162" sId="13" numFmtId="4">
    <oc r="N17">
      <v>1615.4349999999999</v>
    </oc>
    <nc r="N17"/>
  </rcc>
  <rcc rId="17163" sId="13" numFmtId="4">
    <oc r="O17">
      <v>1895.7860000000001</v>
    </oc>
    <nc r="O17"/>
  </rcc>
  <rcc rId="17164" sId="13" numFmtId="4">
    <oc r="P17">
      <v>2890.9209999999998</v>
    </oc>
    <nc r="P17"/>
  </rcc>
  <rcc rId="17165" sId="13" numFmtId="4">
    <oc r="Q17">
      <v>1835.8309999999999</v>
    </oc>
    <nc r="Q17"/>
  </rcc>
  <rcc rId="17166" sId="13" numFmtId="4">
    <oc r="R17">
      <v>2175.1320000000001</v>
    </oc>
    <nc r="R17"/>
  </rcc>
  <rcc rId="17167" sId="13" numFmtId="4">
    <oc r="S17">
      <v>0</v>
    </oc>
    <nc r="S17"/>
  </rcc>
  <rcc rId="17168" sId="13" numFmtId="4">
    <oc r="T17">
      <v>1615.4349999999999</v>
    </oc>
    <nc r="T17"/>
  </rcc>
  <rcc rId="17169" sId="13" numFmtId="4">
    <oc r="U17">
      <v>0</v>
    </oc>
    <nc r="U17"/>
  </rcc>
  <rcc rId="17170" sId="13" numFmtId="4">
    <oc r="V17">
      <v>2890.9209999999998</v>
    </oc>
    <nc r="V17"/>
  </rcc>
  <rcc rId="17171" sId="13" numFmtId="4">
    <oc r="W17">
      <v>0</v>
    </oc>
    <nc r="W17"/>
  </rcc>
  <rcc rId="17172" sId="13" numFmtId="4">
    <oc r="X17">
      <v>2175.1309999999999</v>
    </oc>
    <nc r="X17"/>
  </rcc>
  <rcc rId="17173" sId="13" numFmtId="4">
    <oc r="Y17">
      <v>0</v>
    </oc>
    <nc r="Y17"/>
  </rcc>
  <rcc rId="17174" sId="13" numFmtId="4">
    <oc r="Z17">
      <v>1615.4349999999999</v>
    </oc>
    <nc r="Z17"/>
  </rcc>
  <rcc rId="17175" sId="13" numFmtId="4">
    <oc r="AA17">
      <v>0</v>
    </oc>
    <nc r="AA17"/>
  </rcc>
  <rcc rId="17176" sId="13" numFmtId="4">
    <oc r="AB17">
      <v>2378.1779999999999</v>
    </oc>
    <nc r="AB17"/>
  </rcc>
  <rcc rId="17177" sId="13" numFmtId="4">
    <oc r="AC17">
      <v>0</v>
    </oc>
    <nc r="AC17"/>
  </rcc>
  <rcc rId="17178" sId="13" numFmtId="4">
    <oc r="AD17">
      <v>2020.2840000000001</v>
    </oc>
    <nc r="AD17"/>
  </rcc>
  <rcc rId="17179" sId="13" numFmtId="4">
    <oc r="AE17">
      <v>0</v>
    </oc>
    <nc r="AE17"/>
  </rcc>
  <rcc rId="17180" sId="13" numFmtId="4">
    <oc r="AF17">
      <v>2295.665</v>
    </oc>
    <nc r="AF17"/>
  </rcc>
  <rcc rId="17181" sId="13" numFmtId="4">
    <oc r="AG17">
      <v>0</v>
    </oc>
    <nc r="AG17"/>
  </rcc>
  <rcc rId="17182" sId="13">
    <oc r="B18" t="inlineStr">
      <is>
        <t>«Обеспечено функционирование отдела муниципального заказа Администрации
города Когалыма»</t>
      </is>
    </oc>
    <nc r="B18"/>
  </rcc>
  <rcc rId="17183" sId="13">
    <oc r="C18" t="inlineStr">
      <is>
        <t>Всего</t>
      </is>
    </oc>
    <nc r="C18"/>
  </rcc>
  <rcc rId="17184" sId="13">
    <oc r="D18">
      <f>D19</f>
    </oc>
    <nc r="D18"/>
  </rcc>
  <rcc rId="17185" sId="13">
    <oc r="E18">
      <f>E19</f>
    </oc>
    <nc r="E18"/>
  </rcc>
  <rcc rId="17186" sId="13">
    <oc r="F18">
      <f>F19</f>
    </oc>
    <nc r="F18"/>
  </rcc>
  <rcc rId="17187" sId="13">
    <oc r="G18">
      <f>G19</f>
    </oc>
    <nc r="G18"/>
  </rcc>
  <rcc rId="17188" sId="13">
    <oc r="H18">
      <f>IFERROR(G18/D18*100,0)</f>
    </oc>
    <nc r="H18"/>
  </rcc>
  <rcc rId="17189" sId="13">
    <oc r="I18">
      <f>IFERROR(G18/E18*100,0)</f>
    </oc>
    <nc r="I18"/>
  </rcc>
  <rcc rId="17190" sId="13">
    <oc r="J18">
      <f>J19</f>
    </oc>
    <nc r="J18"/>
  </rcc>
  <rcc rId="17191" sId="13">
    <oc r="K18">
      <f>K19</f>
    </oc>
    <nc r="K18"/>
  </rcc>
  <rcc rId="17192" sId="13">
    <oc r="L18">
      <f>L19</f>
    </oc>
    <nc r="L18"/>
  </rcc>
  <rcc rId="17193" sId="13">
    <oc r="M18">
      <f>M19</f>
    </oc>
    <nc r="M18"/>
  </rcc>
  <rcc rId="17194" sId="13">
    <oc r="N18">
      <f>N19</f>
    </oc>
    <nc r="N18"/>
  </rcc>
  <rcc rId="17195" sId="13">
    <oc r="O18">
      <f>O19</f>
    </oc>
    <nc r="O18"/>
  </rcc>
  <rcc rId="17196" sId="13">
    <oc r="P18">
      <f>P19</f>
    </oc>
    <nc r="P18"/>
  </rcc>
  <rcc rId="17197" sId="13">
    <oc r="Q18">
      <f>Q19</f>
    </oc>
    <nc r="Q18"/>
  </rcc>
  <rcc rId="17198" sId="13">
    <oc r="R18">
      <f>R19</f>
    </oc>
    <nc r="R18"/>
  </rcc>
  <rcc rId="17199" sId="13">
    <oc r="S18">
      <f>S19</f>
    </oc>
    <nc r="S18"/>
  </rcc>
  <rcc rId="17200" sId="13">
    <oc r="T18">
      <f>T19</f>
    </oc>
    <nc r="T18"/>
  </rcc>
  <rcc rId="17201" sId="13">
    <oc r="U18">
      <f>U19</f>
    </oc>
    <nc r="U18"/>
  </rcc>
  <rcc rId="17202" sId="13">
    <oc r="V18">
      <f>V19</f>
    </oc>
    <nc r="V18"/>
  </rcc>
  <rcc rId="17203" sId="13">
    <oc r="W18">
      <f>W19</f>
    </oc>
    <nc r="W18"/>
  </rcc>
  <rcc rId="17204" sId="13">
    <oc r="X18">
      <f>X19</f>
    </oc>
    <nc r="X18"/>
  </rcc>
  <rcc rId="17205" sId="13">
    <oc r="Y18">
      <f>Y19</f>
    </oc>
    <nc r="Y18"/>
  </rcc>
  <rcc rId="17206" sId="13">
    <oc r="Z18">
      <f>Z19</f>
    </oc>
    <nc r="Z18"/>
  </rcc>
  <rcc rId="17207" sId="13">
    <oc r="AA18">
      <f>AA19</f>
    </oc>
    <nc r="AA18"/>
  </rcc>
  <rcc rId="17208" sId="13">
    <oc r="AB18">
      <f>AB19</f>
    </oc>
    <nc r="AB18"/>
  </rcc>
  <rcc rId="17209" sId="13">
    <oc r="AC18">
      <f>AC19</f>
    </oc>
    <nc r="AC18"/>
  </rcc>
  <rcc rId="17210" sId="13">
    <oc r="AD18">
      <f>AD19</f>
    </oc>
    <nc r="AD18"/>
  </rcc>
  <rcc rId="17211" sId="13">
    <oc r="AE18">
      <f>AE19</f>
    </oc>
    <nc r="AE18"/>
  </rcc>
  <rcc rId="17212" sId="13">
    <oc r="AF18">
      <f>AF19</f>
    </oc>
    <nc r="AF18"/>
  </rcc>
  <rcc rId="17213" sId="13">
    <oc r="AG18">
      <f>AG19</f>
    </oc>
    <nc r="AG18"/>
  </rcc>
  <rcc rId="17214" sId="13">
    <oc r="C19" t="inlineStr">
      <is>
        <t>бюджет города Когалыма</t>
      </is>
    </oc>
    <nc r="C19"/>
  </rcc>
  <rcc rId="17215" sId="13">
    <oc r="D19">
      <f>SUM(J19,L19,N19,P19,R19,T19,V19,X19,Z19,AB19,AD19,AF19)</f>
    </oc>
    <nc r="D19"/>
  </rcc>
  <rcc rId="17216" sId="13">
    <oc r="E19">
      <f>J19+L19+N19+P19</f>
    </oc>
    <nc r="E19"/>
  </rcc>
  <rcc rId="17217" sId="13">
    <oc r="F19">
      <f>G19</f>
    </oc>
    <nc r="F19"/>
  </rcc>
  <rcc rId="17218" sId="13">
    <oc r="G19">
      <f>SUM(K19,M19,O19,Q19,S19,U19,W19,Y19,AA19,AC19,AE19,AG19)</f>
    </oc>
    <nc r="G19"/>
  </rcc>
  <rcc rId="17219" sId="13">
    <oc r="H19">
      <f>IFERROR(G19/D19*100,0)</f>
    </oc>
    <nc r="H19"/>
  </rcc>
  <rcc rId="17220" sId="13">
    <oc r="I19">
      <f>IFERROR(G19/E19*100,0)</f>
    </oc>
    <nc r="I19"/>
  </rcc>
  <rcc rId="17221" sId="13" numFmtId="4">
    <oc r="J19">
      <v>1137.2660000000001</v>
    </oc>
    <nc r="J19"/>
  </rcc>
  <rcc rId="17222" sId="13" numFmtId="4">
    <oc r="K19">
      <v>671.74800000000005</v>
    </oc>
    <nc r="K19"/>
  </rcc>
  <rcc rId="17223" sId="13" numFmtId="4">
    <oc r="L19">
      <v>709.21400000000006</v>
    </oc>
    <nc r="L19"/>
  </rcc>
  <rcc rId="17224" sId="13" numFmtId="4">
    <oc r="M19">
      <v>780.85699999999997</v>
    </oc>
    <nc r="M19"/>
  </rcc>
  <rcc rId="17225" sId="13" numFmtId="4">
    <oc r="N19">
      <v>479.69400000000002</v>
    </oc>
    <nc r="N19"/>
  </rcc>
  <rcc rId="17226" sId="13" numFmtId="4">
    <oc r="O19">
      <v>528.66399999999999</v>
    </oc>
    <nc r="O19"/>
  </rcc>
  <rcc rId="17227" sId="13" numFmtId="4">
    <oc r="P19">
      <v>861.41899999999998</v>
    </oc>
    <nc r="P19"/>
  </rcc>
  <rcc rId="17228" sId="13" numFmtId="4">
    <oc r="Q19">
      <v>604.97199999999998</v>
    </oc>
    <nc r="Q19"/>
  </rcc>
  <rcc rId="17229" sId="13" numFmtId="4">
    <oc r="R19">
      <v>645.23099999999999</v>
    </oc>
    <nc r="R19"/>
  </rcc>
  <rcc rId="17230" sId="13" numFmtId="4">
    <oc r="S19">
      <v>0</v>
    </oc>
    <nc r="S19"/>
  </rcc>
  <rcc rId="17231" sId="13" numFmtId="4">
    <oc r="T19">
      <v>479.69400000000002</v>
    </oc>
    <nc r="T19"/>
  </rcc>
  <rcc rId="17232" sId="13" numFmtId="4">
    <oc r="U19">
      <v>0</v>
    </oc>
    <nc r="U19"/>
  </rcc>
  <rcc rId="17233" sId="13" numFmtId="4">
    <oc r="V19">
      <v>861.41899999999998</v>
    </oc>
    <nc r="V19"/>
  </rcc>
  <rcc rId="17234" sId="13" numFmtId="4">
    <oc r="W19">
      <v>0</v>
    </oc>
    <nc r="W19"/>
  </rcc>
  <rcc rId="17235" sId="13" numFmtId="4">
    <oc r="X19">
      <v>645.23099999999999</v>
    </oc>
    <nc r="X19"/>
  </rcc>
  <rcc rId="17236" sId="13" numFmtId="4">
    <oc r="Y19">
      <v>0</v>
    </oc>
    <nc r="Y19"/>
  </rcc>
  <rcc rId="17237" sId="13" numFmtId="4">
    <oc r="Z19">
      <v>479.69400000000002</v>
    </oc>
    <nc r="Z19"/>
  </rcc>
  <rcc rId="17238" sId="13" numFmtId="4">
    <oc r="AA19">
      <v>0</v>
    </oc>
    <nc r="AA19"/>
  </rcc>
  <rcc rId="17239" sId="13" numFmtId="4">
    <oc r="AB19">
      <v>706.55600000000004</v>
    </oc>
    <nc r="AB19"/>
  </rcc>
  <rcc rId="17240" sId="13" numFmtId="4">
    <oc r="AC19">
      <v>0</v>
    </oc>
    <nc r="AC19"/>
  </rcc>
  <rcc rId="17241" sId="13" numFmtId="4">
    <oc r="AD19">
      <v>598.46199999999999</v>
    </oc>
    <nc r="AD19"/>
  </rcc>
  <rcc rId="17242" sId="13" numFmtId="4">
    <oc r="AE19">
      <v>0</v>
    </oc>
    <nc r="AE19"/>
  </rcc>
  <rcc rId="17243" sId="13" numFmtId="4">
    <oc r="AF19">
      <v>649.72</v>
    </oc>
    <nc r="AF19"/>
  </rcc>
  <rcc rId="17244" sId="13" numFmtId="4">
    <oc r="AG19">
      <v>0</v>
    </oc>
    <nc r="AG19"/>
  </rcc>
  <rcc rId="17245" sId="14">
    <oc r="C2" t="inlineStr">
      <is>
        <t xml:space="preserve">Отчет о ходе реализации муниципальной программы </t>
      </is>
    </oc>
    <nc r="C2"/>
  </rcc>
  <rcc rId="17246" sId="14">
    <oc r="C3" t="inlineStr">
      <is>
        <t xml:space="preserve"> "Развитие транспортной системы города Когалыма" </t>
      </is>
    </oc>
    <nc r="C3"/>
  </rcc>
  <rcc rId="17247" sId="14">
    <oc r="AG3" t="inlineStr">
      <is>
        <t>тыс. рублей</t>
      </is>
    </oc>
    <nc r="AG3"/>
  </rcc>
  <rcc rId="17248" sId="14">
    <oc r="A4" t="inlineStr">
      <is>
        <t>№п/п</t>
      </is>
    </oc>
    <nc r="A4"/>
  </rcc>
  <rcc rId="17249" sId="14">
    <oc r="B4" t="inlineStr">
      <is>
        <t>Наименование направления (подпрограмм), структурных элементов</t>
      </is>
    </oc>
    <nc r="B4"/>
  </rcc>
  <rcc rId="17250" sId="14">
    <oc r="C4" t="inlineStr">
      <is>
        <t>Источники финансирования</t>
      </is>
    </oc>
    <nc r="C4"/>
  </rcc>
  <rcc rId="17251" sId="14">
    <oc r="D4" t="inlineStr">
      <is>
        <t>План на</t>
      </is>
    </oc>
    <nc r="D4"/>
  </rcc>
  <rcc rId="17252" sId="14">
    <oc r="E4" t="inlineStr">
      <is>
        <t>План на</t>
      </is>
    </oc>
    <nc r="E4"/>
  </rcc>
  <rcc rId="17253" sId="14">
    <oc r="F4" t="inlineStr">
      <is>
        <t xml:space="preserve">Профинансировано на </t>
      </is>
    </oc>
    <nc r="F4"/>
  </rcc>
  <rcc rId="17254" sId="14">
    <oc r="G4" t="inlineStr">
      <is>
        <t xml:space="preserve">Кассовый расход на </t>
      </is>
    </oc>
    <nc r="G4"/>
  </rcc>
  <rcc rId="17255" sId="14">
    <oc r="H4" t="inlineStr">
      <is>
        <t>Исполнение, %</t>
      </is>
    </oc>
    <nc r="H4"/>
  </rcc>
  <rcc rId="17256" sId="14">
    <oc r="J4" t="inlineStr">
      <is>
        <t>январь</t>
      </is>
    </oc>
    <nc r="J4"/>
  </rcc>
  <rcc rId="17257" sId="14">
    <oc r="L4" t="inlineStr">
      <is>
        <t>февраль</t>
      </is>
    </oc>
    <nc r="L4"/>
  </rcc>
  <rcc rId="17258" sId="14">
    <oc r="N4" t="inlineStr">
      <is>
        <t>март</t>
      </is>
    </oc>
    <nc r="N4"/>
  </rcc>
  <rcc rId="17259" sId="14">
    <oc r="P4" t="inlineStr">
      <is>
        <t>апрель</t>
      </is>
    </oc>
    <nc r="P4"/>
  </rcc>
  <rcc rId="17260" sId="14">
    <oc r="R4" t="inlineStr">
      <is>
        <t>май</t>
      </is>
    </oc>
    <nc r="R4"/>
  </rcc>
  <rcc rId="17261" sId="14">
    <oc r="T4" t="inlineStr">
      <is>
        <t>июнь</t>
      </is>
    </oc>
    <nc r="T4"/>
  </rcc>
  <rcc rId="17262" sId="14">
    <oc r="V4" t="inlineStr">
      <is>
        <t>июль</t>
      </is>
    </oc>
    <nc r="V4"/>
  </rcc>
  <rcc rId="17263" sId="14">
    <oc r="X4" t="inlineStr">
      <is>
        <t>август</t>
      </is>
    </oc>
    <nc r="X4"/>
  </rcc>
  <rcc rId="17264" sId="14">
    <oc r="Z4" t="inlineStr">
      <is>
        <t>сентябрь</t>
      </is>
    </oc>
    <nc r="Z4"/>
  </rcc>
  <rcc rId="17265" sId="14">
    <oc r="AB4" t="inlineStr">
      <is>
        <t>октябрь</t>
      </is>
    </oc>
    <nc r="AB4"/>
  </rcc>
  <rcc rId="17266" sId="14">
    <oc r="AD4" t="inlineStr">
      <is>
        <t>ноябрь</t>
      </is>
    </oc>
    <nc r="AD4"/>
  </rcc>
  <rcc rId="17267" sId="14">
    <oc r="AF4" t="inlineStr">
      <is>
        <t>декабрь</t>
      </is>
    </oc>
    <nc r="AF4"/>
  </rcc>
  <rcc rId="17268" sId="14">
    <oc r="AH4" t="inlineStr">
      <is>
        <t>Результаты реализации и причины отклонений факта от плана</t>
      </is>
    </oc>
    <nc r="AH4"/>
  </rcc>
  <rcc rId="17269" sId="14">
    <oc r="D6">
      <v>2025</v>
    </oc>
    <nc r="D6"/>
  </rcc>
  <rcc rId="17270" sId="14" numFmtId="19">
    <oc r="E6">
      <v>45689</v>
    </oc>
    <nc r="E6"/>
  </rcc>
  <rcc rId="17271" sId="14" numFmtId="19">
    <oc r="F6">
      <v>45689</v>
    </oc>
    <nc r="F6"/>
  </rcc>
  <rcc rId="17272" sId="14" numFmtId="19">
    <oc r="G6">
      <v>45689</v>
    </oc>
    <nc r="G6"/>
  </rcc>
  <rcc rId="17273" sId="14">
    <oc r="H6" t="inlineStr">
      <is>
        <t>к плану на год</t>
      </is>
    </oc>
    <nc r="H6"/>
  </rcc>
  <rcc rId="17274" sId="14">
    <oc r="I6" t="inlineStr">
      <is>
        <t>к плану на отчетную дату</t>
      </is>
    </oc>
    <nc r="I6"/>
  </rcc>
  <rcc rId="17275" sId="14">
    <oc r="J6" t="inlineStr">
      <is>
        <t xml:space="preserve">план </t>
      </is>
    </oc>
    <nc r="J6"/>
  </rcc>
  <rcc rId="17276" sId="14">
    <oc r="K6" t="inlineStr">
      <is>
        <t>кассовый расход</t>
      </is>
    </oc>
    <nc r="K6"/>
  </rcc>
  <rcc rId="17277" sId="14">
    <oc r="L6" t="inlineStr">
      <is>
        <t xml:space="preserve">план </t>
      </is>
    </oc>
    <nc r="L6"/>
  </rcc>
  <rcc rId="17278" sId="14">
    <oc r="M6" t="inlineStr">
      <is>
        <t>кассовый расход</t>
      </is>
    </oc>
    <nc r="M6"/>
  </rcc>
  <rcc rId="17279" sId="14">
    <oc r="N6" t="inlineStr">
      <is>
        <t xml:space="preserve">план </t>
      </is>
    </oc>
    <nc r="N6"/>
  </rcc>
  <rcc rId="17280" sId="14">
    <oc r="O6" t="inlineStr">
      <is>
        <t>кассовый расход</t>
      </is>
    </oc>
    <nc r="O6"/>
  </rcc>
  <rcc rId="17281" sId="14">
    <oc r="P6" t="inlineStr">
      <is>
        <t xml:space="preserve">план </t>
      </is>
    </oc>
    <nc r="P6"/>
  </rcc>
  <rcc rId="17282" sId="14">
    <oc r="Q6" t="inlineStr">
      <is>
        <t>кассовый расход</t>
      </is>
    </oc>
    <nc r="Q6"/>
  </rcc>
  <rcc rId="17283" sId="14">
    <oc r="R6" t="inlineStr">
      <is>
        <t xml:space="preserve">план </t>
      </is>
    </oc>
    <nc r="R6"/>
  </rcc>
  <rcc rId="17284" sId="14">
    <oc r="S6" t="inlineStr">
      <is>
        <t>кассовый расход</t>
      </is>
    </oc>
    <nc r="S6"/>
  </rcc>
  <rcc rId="17285" sId="14">
    <oc r="T6" t="inlineStr">
      <is>
        <t xml:space="preserve">план </t>
      </is>
    </oc>
    <nc r="T6"/>
  </rcc>
  <rcc rId="17286" sId="14">
    <oc r="U6" t="inlineStr">
      <is>
        <t>кассовый расход</t>
      </is>
    </oc>
    <nc r="U6"/>
  </rcc>
  <rcc rId="17287" sId="14">
    <oc r="V6" t="inlineStr">
      <is>
        <t xml:space="preserve">план </t>
      </is>
    </oc>
    <nc r="V6"/>
  </rcc>
  <rcc rId="17288" sId="14">
    <oc r="W6" t="inlineStr">
      <is>
        <t>кассовый расход</t>
      </is>
    </oc>
    <nc r="W6"/>
  </rcc>
  <rcc rId="17289" sId="14">
    <oc r="X6" t="inlineStr">
      <is>
        <t xml:space="preserve">план </t>
      </is>
    </oc>
    <nc r="X6"/>
  </rcc>
  <rcc rId="17290" sId="14">
    <oc r="Y6" t="inlineStr">
      <is>
        <t>кассовый расход</t>
      </is>
    </oc>
    <nc r="Y6"/>
  </rcc>
  <rcc rId="17291" sId="14">
    <oc r="Z6" t="inlineStr">
      <is>
        <t xml:space="preserve">план </t>
      </is>
    </oc>
    <nc r="Z6"/>
  </rcc>
  <rcc rId="17292" sId="14">
    <oc r="AA6" t="inlineStr">
      <is>
        <t>кассовый расход</t>
      </is>
    </oc>
    <nc r="AA6"/>
  </rcc>
  <rcc rId="17293" sId="14">
    <oc r="AB6" t="inlineStr">
      <is>
        <t xml:space="preserve">план </t>
      </is>
    </oc>
    <nc r="AB6"/>
  </rcc>
  <rcc rId="17294" sId="14">
    <oc r="AC6" t="inlineStr">
      <is>
        <t>кассовый расход</t>
      </is>
    </oc>
    <nc r="AC6"/>
  </rcc>
  <rcc rId="17295" sId="14">
    <oc r="AD6" t="inlineStr">
      <is>
        <t xml:space="preserve">план </t>
      </is>
    </oc>
    <nc r="AD6"/>
  </rcc>
  <rcc rId="17296" sId="14">
    <oc r="AE6" t="inlineStr">
      <is>
        <t>кассовый расход</t>
      </is>
    </oc>
    <nc r="AE6"/>
  </rcc>
  <rcc rId="17297" sId="14">
    <oc r="AF6" t="inlineStr">
      <is>
        <t xml:space="preserve">план </t>
      </is>
    </oc>
    <nc r="AF6"/>
  </rcc>
  <rcc rId="17298" sId="14">
    <oc r="AG6" t="inlineStr">
      <is>
        <t>кассовый расход</t>
      </is>
    </oc>
    <nc r="AG6"/>
  </rcc>
  <rcc rId="17299" sId="14" numFmtId="4">
    <oc r="A7">
      <v>1</v>
    </oc>
    <nc r="A7"/>
  </rcc>
  <rcc rId="17300" sId="14" numFmtId="4">
    <oc r="B7">
      <v>2</v>
    </oc>
    <nc r="B7"/>
  </rcc>
  <rcc rId="17301" sId="14" numFmtId="4">
    <oc r="C7">
      <v>3</v>
    </oc>
    <nc r="C7"/>
  </rcc>
  <rcc rId="17302" sId="14" numFmtId="4">
    <oc r="D7">
      <v>4</v>
    </oc>
    <nc r="D7"/>
  </rcc>
  <rcc rId="17303" sId="14" numFmtId="4">
    <oc r="E7">
      <v>5</v>
    </oc>
    <nc r="E7"/>
  </rcc>
  <rcc rId="17304" sId="14" numFmtId="4">
    <oc r="F7">
      <v>6</v>
    </oc>
    <nc r="F7"/>
  </rcc>
  <rcc rId="17305" sId="14" numFmtId="4">
    <oc r="G7">
      <v>7</v>
    </oc>
    <nc r="G7"/>
  </rcc>
  <rcc rId="17306" sId="14" numFmtId="4">
    <oc r="H7">
      <v>8</v>
    </oc>
    <nc r="H7"/>
  </rcc>
  <rcc rId="17307" sId="14" numFmtId="4">
    <oc r="I7">
      <v>9</v>
    </oc>
    <nc r="I7"/>
  </rcc>
  <rcc rId="17308" sId="14" numFmtId="4">
    <oc r="J7">
      <v>10</v>
    </oc>
    <nc r="J7"/>
  </rcc>
  <rcc rId="17309" sId="14" numFmtId="4">
    <oc r="K7">
      <v>11</v>
    </oc>
    <nc r="K7"/>
  </rcc>
  <rcc rId="17310" sId="14" numFmtId="4">
    <oc r="L7">
      <v>12</v>
    </oc>
    <nc r="L7"/>
  </rcc>
  <rcc rId="17311" sId="14" numFmtId="4">
    <oc r="M7">
      <v>13</v>
    </oc>
    <nc r="M7"/>
  </rcc>
  <rcc rId="17312" sId="14" numFmtId="4">
    <oc r="N7">
      <v>14</v>
    </oc>
    <nc r="N7"/>
  </rcc>
  <rcc rId="17313" sId="14" numFmtId="4">
    <oc r="O7">
      <v>15</v>
    </oc>
    <nc r="O7"/>
  </rcc>
  <rcc rId="17314" sId="14" numFmtId="4">
    <oc r="P7">
      <v>16</v>
    </oc>
    <nc r="P7"/>
  </rcc>
  <rcc rId="17315" sId="14" numFmtId="4">
    <oc r="Q7">
      <v>17</v>
    </oc>
    <nc r="Q7"/>
  </rcc>
  <rcc rId="17316" sId="14" numFmtId="4">
    <oc r="R7">
      <v>18</v>
    </oc>
    <nc r="R7"/>
  </rcc>
  <rcc rId="17317" sId="14" numFmtId="4">
    <oc r="S7">
      <v>19</v>
    </oc>
    <nc r="S7"/>
  </rcc>
  <rcc rId="17318" sId="14" numFmtId="4">
    <oc r="T7">
      <v>20</v>
    </oc>
    <nc r="T7"/>
  </rcc>
  <rcc rId="17319" sId="14" numFmtId="4">
    <oc r="U7">
      <v>21</v>
    </oc>
    <nc r="U7"/>
  </rcc>
  <rcc rId="17320" sId="14" numFmtId="4">
    <oc r="V7">
      <v>22</v>
    </oc>
    <nc r="V7"/>
  </rcc>
  <rcc rId="17321" sId="14" numFmtId="4">
    <oc r="W7">
      <v>23</v>
    </oc>
    <nc r="W7"/>
  </rcc>
  <rcc rId="17322" sId="14" numFmtId="4">
    <oc r="X7">
      <v>24</v>
    </oc>
    <nc r="X7"/>
  </rcc>
  <rcc rId="17323" sId="14" numFmtId="4">
    <oc r="Y7">
      <v>25</v>
    </oc>
    <nc r="Y7"/>
  </rcc>
  <rcc rId="17324" sId="14" numFmtId="4">
    <oc r="Z7">
      <v>26</v>
    </oc>
    <nc r="Z7"/>
  </rcc>
  <rcc rId="17325" sId="14" numFmtId="4">
    <oc r="AA7">
      <v>27</v>
    </oc>
    <nc r="AA7"/>
  </rcc>
  <rcc rId="17326" sId="14" numFmtId="4">
    <oc r="AB7">
      <v>28</v>
    </oc>
    <nc r="AB7"/>
  </rcc>
  <rcc rId="17327" sId="14" numFmtId="4">
    <oc r="AC7">
      <v>29</v>
    </oc>
    <nc r="AC7"/>
  </rcc>
  <rcc rId="17328" sId="14" numFmtId="4">
    <oc r="AD7">
      <v>30</v>
    </oc>
    <nc r="AD7"/>
  </rcc>
  <rcc rId="17329" sId="14" numFmtId="4">
    <oc r="AE7">
      <v>31</v>
    </oc>
    <nc r="AE7"/>
  </rcc>
  <rcc rId="17330" sId="14" numFmtId="4">
    <oc r="AF7">
      <v>32</v>
    </oc>
    <nc r="AF7"/>
  </rcc>
  <rcc rId="17331" sId="14" numFmtId="4">
    <oc r="AG7">
      <v>33</v>
    </oc>
    <nc r="AG7"/>
  </rcc>
  <rcc rId="17332" sId="14" numFmtId="4">
    <oc r="AH7">
      <v>34</v>
    </oc>
    <nc r="AH7"/>
  </rcc>
  <rcc rId="17333" sId="14">
    <oc r="B8" t="inlineStr">
      <is>
        <t>Всего по муниципальной программе</t>
      </is>
    </oc>
    <nc r="B8"/>
  </rcc>
  <rcc rId="17334" sId="14">
    <oc r="C8" t="inlineStr">
      <is>
        <t>Всего</t>
      </is>
    </oc>
    <nc r="C8"/>
  </rcc>
  <rcc rId="17335" sId="14">
    <oc r="D8">
      <f>D9+D10+D11</f>
    </oc>
    <nc r="D8"/>
  </rcc>
  <rcc rId="17336" sId="14">
    <oc r="E8">
      <f>E9+E10+E11</f>
    </oc>
    <nc r="E8"/>
  </rcc>
  <rcc rId="17337" sId="14">
    <oc r="F8">
      <f>F9+F10+F11</f>
    </oc>
    <nc r="F8"/>
  </rcc>
  <rcc rId="17338" sId="14">
    <oc r="G8">
      <f>G9+G10+G11</f>
    </oc>
    <nc r="G8"/>
  </rcc>
  <rcc rId="17339" sId="14">
    <oc r="H8">
      <f>IFERROR(G8/D8*100,0)</f>
    </oc>
    <nc r="H8"/>
  </rcc>
  <rcc rId="17340" sId="14">
    <oc r="I8">
      <f>IFERROR(G8/E8*100,0)</f>
    </oc>
    <nc r="I8"/>
  </rcc>
  <rcc rId="17341" sId="14">
    <oc r="J8">
      <f>J9+J10+J11</f>
    </oc>
    <nc r="J8"/>
  </rcc>
  <rcc rId="17342" sId="14">
    <oc r="K8">
      <f>K9+K10+K11</f>
    </oc>
    <nc r="K8"/>
  </rcc>
  <rcc rId="17343" sId="14">
    <oc r="L8">
      <f>L9+L10+L11</f>
    </oc>
    <nc r="L8"/>
  </rcc>
  <rcc rId="17344" sId="14">
    <oc r="M8">
      <f>M9+M10+M11</f>
    </oc>
    <nc r="M8"/>
  </rcc>
  <rcc rId="17345" sId="14">
    <oc r="N8">
      <f>N9+N10+N11</f>
    </oc>
    <nc r="N8"/>
  </rcc>
  <rcc rId="17346" sId="14">
    <oc r="O8">
      <f>O9+O10+O11</f>
    </oc>
    <nc r="O8"/>
  </rcc>
  <rcc rId="17347" sId="14">
    <oc r="P8">
      <f>P9+P10+P11</f>
    </oc>
    <nc r="P8"/>
  </rcc>
  <rcc rId="17348" sId="14">
    <oc r="Q8">
      <f>Q9+Q10+Q11</f>
    </oc>
    <nc r="Q8"/>
  </rcc>
  <rcc rId="17349" sId="14">
    <oc r="R8">
      <f>R9+R10+R11</f>
    </oc>
    <nc r="R8"/>
  </rcc>
  <rcc rId="17350" sId="14">
    <oc r="S8">
      <f>S9+S10+S11</f>
    </oc>
    <nc r="S8"/>
  </rcc>
  <rcc rId="17351" sId="14">
    <oc r="T8">
      <f>T9+T10+T11</f>
    </oc>
    <nc r="T8"/>
  </rcc>
  <rcc rId="17352" sId="14">
    <oc r="U8">
      <f>U9+U10+U11</f>
    </oc>
    <nc r="U8"/>
  </rcc>
  <rcc rId="17353" sId="14">
    <oc r="V8">
      <f>V9+V10+V11</f>
    </oc>
    <nc r="V8"/>
  </rcc>
  <rcc rId="17354" sId="14">
    <oc r="W8">
      <f>W9+W10+W11</f>
    </oc>
    <nc r="W8"/>
  </rcc>
  <rcc rId="17355" sId="14">
    <oc r="X8">
      <f>X9+X10+X11</f>
    </oc>
    <nc r="X8"/>
  </rcc>
  <rcc rId="17356" sId="14">
    <oc r="Y8">
      <f>Y9+Y10+Y11</f>
    </oc>
    <nc r="Y8"/>
  </rcc>
  <rcc rId="17357" sId="14">
    <oc r="Z8">
      <f>Z9+Z10+Z11</f>
    </oc>
    <nc r="Z8"/>
  </rcc>
  <rcc rId="17358" sId="14">
    <oc r="AA8">
      <f>AA9+AA10+AA11</f>
    </oc>
    <nc r="AA8"/>
  </rcc>
  <rcc rId="17359" sId="14">
    <oc r="AB8">
      <f>AB9+AB10+AB11</f>
    </oc>
    <nc r="AB8"/>
  </rcc>
  <rcc rId="17360" sId="14">
    <oc r="AC8">
      <f>AC9+AC10+AC11</f>
    </oc>
    <nc r="AC8"/>
  </rcc>
  <rcc rId="17361" sId="14">
    <oc r="AD8">
      <f>AD9+AD10+AD11</f>
    </oc>
    <nc r="AD8"/>
  </rcc>
  <rcc rId="17362" sId="14">
    <oc r="AE8">
      <f>AE9+AE10+AE11</f>
    </oc>
    <nc r="AE8"/>
  </rcc>
  <rcc rId="17363" sId="14">
    <oc r="AF8">
      <f>AF9+AF10+AF11</f>
    </oc>
    <nc r="AF8"/>
  </rcc>
  <rcc rId="17364" sId="14">
    <oc r="AG8">
      <f>AG9+AG10+AG11</f>
    </oc>
    <nc r="AG8"/>
  </rcc>
  <rcc rId="17365" sId="14">
    <oc r="C9" t="inlineStr">
      <is>
        <t>бюджет автономного округа</t>
      </is>
    </oc>
    <nc r="C9"/>
  </rcc>
  <rcc rId="17366" sId="14">
    <oc r="D9">
      <f>J9+L9+N9+P9+R9+T9+V9+X9+Z9+AB9+AD9+AF9</f>
    </oc>
    <nc r="D9"/>
  </rcc>
  <rcc rId="17367" sId="14">
    <oc r="E9">
      <f>J9</f>
    </oc>
    <nc r="E9"/>
  </rcc>
  <rcc rId="17368" sId="14">
    <oc r="F9">
      <f>G9</f>
    </oc>
    <nc r="F9"/>
  </rcc>
  <rcc rId="17369" sId="14">
    <oc r="G9">
      <f>K9+M9+O9+Q9+S9+U9+W9+Y9+AA9+AC9+AE9+AG9</f>
    </oc>
    <nc r="G9"/>
  </rcc>
  <rcc rId="17370" sId="14">
    <oc r="H9">
      <f>IFERROR(G9/D9*100,0)</f>
    </oc>
    <nc r="H9"/>
  </rcc>
  <rcc rId="17371" sId="14">
    <oc r="I9">
      <f>IFERROR(G9/E9*100,0)</f>
    </oc>
    <nc r="I9"/>
  </rcc>
  <rcc rId="17372" sId="14">
    <oc r="J9">
      <f>J20+J23</f>
    </oc>
    <nc r="J9"/>
  </rcc>
  <rcc rId="17373" sId="14">
    <oc r="K9">
      <f>K20+K23</f>
    </oc>
    <nc r="K9"/>
  </rcc>
  <rcc rId="17374" sId="14">
    <oc r="L9">
      <f>L20+L23</f>
    </oc>
    <nc r="L9"/>
  </rcc>
  <rcc rId="17375" sId="14">
    <oc r="M9">
      <f>M20+M23</f>
    </oc>
    <nc r="M9"/>
  </rcc>
  <rcc rId="17376" sId="14">
    <oc r="N9">
      <f>N20+N23</f>
    </oc>
    <nc r="N9"/>
  </rcc>
  <rcc rId="17377" sId="14">
    <oc r="O9">
      <f>O20+O23</f>
    </oc>
    <nc r="O9"/>
  </rcc>
  <rcc rId="17378" sId="14">
    <oc r="P9">
      <f>P20+P23</f>
    </oc>
    <nc r="P9"/>
  </rcc>
  <rcc rId="17379" sId="14">
    <oc r="Q9">
      <f>Q20+Q23</f>
    </oc>
    <nc r="Q9"/>
  </rcc>
  <rcc rId="17380" sId="14">
    <oc r="R9">
      <f>R20+R23</f>
    </oc>
    <nc r="R9"/>
  </rcc>
  <rcc rId="17381" sId="14">
    <oc r="S9">
      <f>S20+S23</f>
    </oc>
    <nc r="S9"/>
  </rcc>
  <rcc rId="17382" sId="14">
    <oc r="T9">
      <f>T20+T23</f>
    </oc>
    <nc r="T9"/>
  </rcc>
  <rcc rId="17383" sId="14">
    <oc r="U9">
      <f>U20+U23</f>
    </oc>
    <nc r="U9"/>
  </rcc>
  <rcc rId="17384" sId="14">
    <oc r="V9">
      <f>V20+V23</f>
    </oc>
    <nc r="V9"/>
  </rcc>
  <rcc rId="17385" sId="14">
    <oc r="W9">
      <f>W20+W23</f>
    </oc>
    <nc r="W9"/>
  </rcc>
  <rcc rId="17386" sId="14">
    <oc r="X9">
      <f>X20+X23</f>
    </oc>
    <nc r="X9"/>
  </rcc>
  <rcc rId="17387" sId="14">
    <oc r="Y9">
      <f>Y20+Y23</f>
    </oc>
    <nc r="Y9"/>
  </rcc>
  <rcc rId="17388" sId="14">
    <oc r="Z9">
      <f>Z20+Z23</f>
    </oc>
    <nc r="Z9"/>
  </rcc>
  <rcc rId="17389" sId="14">
    <oc r="AA9">
      <f>AA20+AA23</f>
    </oc>
    <nc r="AA9"/>
  </rcc>
  <rcc rId="17390" sId="14">
    <oc r="AB9">
      <f>AB20+AB23</f>
    </oc>
    <nc r="AB9"/>
  </rcc>
  <rcc rId="17391" sId="14">
    <oc r="AC9">
      <f>AC20+AC23</f>
    </oc>
    <nc r="AC9"/>
  </rcc>
  <rcc rId="17392" sId="14">
    <oc r="AD9">
      <f>AD20+AD23</f>
    </oc>
    <nc r="AD9"/>
  </rcc>
  <rcc rId="17393" sId="14">
    <oc r="AE9">
      <f>AE20+AE23</f>
    </oc>
    <nc r="AE9"/>
  </rcc>
  <rcc rId="17394" sId="14">
    <oc r="AF9">
      <f>AF20+AF23</f>
    </oc>
    <nc r="AF9"/>
  </rcc>
  <rcc rId="17395" sId="14">
    <oc r="AG9">
      <f>AG20+AG23</f>
    </oc>
    <nc r="AG9"/>
  </rcc>
  <rcc rId="17396" sId="14">
    <oc r="C10" t="inlineStr">
      <is>
        <t>бюджет города Когалыма</t>
      </is>
    </oc>
    <nc r="C10"/>
  </rcc>
  <rcc rId="17397" sId="14">
    <oc r="D10">
      <f>J10+L10+N10+P10+R10+T10+V10+X10+Z10+AB10+AD10+AF10</f>
    </oc>
    <nc r="D10"/>
  </rcc>
  <rcc rId="17398" sId="14">
    <oc r="E10">
      <f>J10</f>
    </oc>
    <nc r="E10"/>
  </rcc>
  <rcc rId="17399" sId="14">
    <oc r="F10">
      <f>G10</f>
    </oc>
    <nc r="F10"/>
  </rcc>
  <rcc rId="17400" sId="14">
    <oc r="G10">
      <f>K10+M10+O10+Q10+S10+U10+W10+Y10+AA10+AC10+AE10+AG10</f>
    </oc>
    <nc r="G10"/>
  </rcc>
  <rcc rId="17401" sId="14">
    <oc r="H10">
      <f>IFERROR(G10/D10*100,0)</f>
    </oc>
    <nc r="H10"/>
  </rcc>
  <rcc rId="17402" sId="14">
    <oc r="I10">
      <f>IFERROR(G10/E10*100,0)</f>
    </oc>
    <nc r="I10"/>
  </rcc>
  <rcc rId="17403" sId="14">
    <oc r="J10">
      <f>J16+J21+J24+J44</f>
    </oc>
    <nc r="J10"/>
  </rcc>
  <rcc rId="17404" sId="14">
    <oc r="K10">
      <f>K16+K21+K24+K44</f>
    </oc>
    <nc r="K10"/>
  </rcc>
  <rcc rId="17405" sId="14">
    <oc r="L10">
      <f>L16+L21+L24+L44</f>
    </oc>
    <nc r="L10"/>
  </rcc>
  <rcc rId="17406" sId="14">
    <oc r="M10">
      <f>M16+M21+M24+M44</f>
    </oc>
    <nc r="M10"/>
  </rcc>
  <rcc rId="17407" sId="14">
    <oc r="N10">
      <f>N16+N21+N24+N44</f>
    </oc>
    <nc r="N10"/>
  </rcc>
  <rcc rId="17408" sId="14">
    <oc r="O10">
      <f>O16+O21+O24+O44</f>
    </oc>
    <nc r="O10"/>
  </rcc>
  <rcc rId="17409" sId="14">
    <oc r="P10">
      <f>P16+P21+P24+P44</f>
    </oc>
    <nc r="P10"/>
  </rcc>
  <rcc rId="17410" sId="14">
    <oc r="Q10">
      <f>Q16+Q21+Q24+Q44</f>
    </oc>
    <nc r="Q10"/>
  </rcc>
  <rcc rId="17411" sId="14">
    <oc r="R10">
      <f>R16+R21+R24+R44</f>
    </oc>
    <nc r="R10"/>
  </rcc>
  <rcc rId="17412" sId="14">
    <oc r="S10">
      <f>S16+S21+S24+S44</f>
    </oc>
    <nc r="S10"/>
  </rcc>
  <rcc rId="17413" sId="14">
    <oc r="T10">
      <f>T16+T21+T24+T44</f>
    </oc>
    <nc r="T10"/>
  </rcc>
  <rcc rId="17414" sId="14">
    <oc r="U10">
      <f>U16+U21+U24+U44</f>
    </oc>
    <nc r="U10"/>
  </rcc>
  <rcc rId="17415" sId="14">
    <oc r="V10">
      <f>V16+V21+V24+V44</f>
    </oc>
    <nc r="V10"/>
  </rcc>
  <rcc rId="17416" sId="14">
    <oc r="W10">
      <f>W16+W21+W24+W44</f>
    </oc>
    <nc r="W10"/>
  </rcc>
  <rcc rId="17417" sId="14">
    <oc r="X10">
      <f>X16+X21+X24+X44</f>
    </oc>
    <nc r="X10"/>
  </rcc>
  <rcc rId="17418" sId="14">
    <oc r="Y10">
      <f>Y16+Y21+Y24+Y44</f>
    </oc>
    <nc r="Y10"/>
  </rcc>
  <rcc rId="17419" sId="14">
    <oc r="Z10">
      <f>Z16+Z21+Z24+Z44</f>
    </oc>
    <nc r="Z10"/>
  </rcc>
  <rcc rId="17420" sId="14">
    <oc r="AA10">
      <f>AA16+AA21+AA24+AA44</f>
    </oc>
    <nc r="AA10"/>
  </rcc>
  <rcc rId="17421" sId="14">
    <oc r="AB10">
      <f>AB16+AB21+AB24+AB44</f>
    </oc>
    <nc r="AB10"/>
  </rcc>
  <rcc rId="17422" sId="14">
    <oc r="AC10">
      <f>AC16+AC21+AC24+AC44</f>
    </oc>
    <nc r="AC10"/>
  </rcc>
  <rcc rId="17423" sId="14">
    <oc r="AD10">
      <f>AD16+AD21+AD24+AD44</f>
    </oc>
    <nc r="AD10"/>
  </rcc>
  <rcc rId="17424" sId="14">
    <oc r="AE10">
      <f>AE16+AE21+AE24+AE44</f>
    </oc>
    <nc r="AE10"/>
  </rcc>
  <rcc rId="17425" sId="14">
    <oc r="AF10">
      <f>AF16+AF21+AF24+AF44</f>
    </oc>
    <nc r="AF10"/>
  </rcc>
  <rcc rId="17426" sId="14">
    <oc r="AG10">
      <f>AG16+AG21+AG24+AG44</f>
    </oc>
    <nc r="AG10"/>
  </rcc>
  <rcc rId="17427" sId="14">
    <oc r="C11" t="inlineStr">
      <is>
        <t>внебюджетные источники</t>
      </is>
    </oc>
    <nc r="C11"/>
  </rcc>
  <rcc rId="17428" sId="14">
    <oc r="D11">
      <f>J11+L11+N11+P11+R11+T11+V11+X11+Z11+AB11+AD11+AF11</f>
    </oc>
    <nc r="D11"/>
  </rcc>
  <rcc rId="17429" sId="14">
    <oc r="E11">
      <f>J11</f>
    </oc>
    <nc r="E11"/>
  </rcc>
  <rcc rId="17430" sId="14">
    <oc r="F11">
      <f>G11</f>
    </oc>
    <nc r="F11"/>
  </rcc>
  <rcc rId="17431" sId="14">
    <oc r="G11">
      <f>K11+M11+O11+Q11+S11+U11+W11+Y11+AA11+AC11+AE11+AG11</f>
    </oc>
    <nc r="G11"/>
  </rcc>
  <rcc rId="17432" sId="14">
    <oc r="H11">
      <f>IFERROR(G11/D11*100,0)</f>
    </oc>
    <nc r="H11"/>
  </rcc>
  <rcc rId="17433" sId="14">
    <oc r="I11">
      <f>IFERROR(G11/E11*100,0)</f>
    </oc>
    <nc r="I11"/>
  </rcc>
  <rcc rId="17434" sId="14">
    <oc r="J11">
      <f>J25</f>
    </oc>
    <nc r="J11"/>
  </rcc>
  <rcc rId="17435" sId="14">
    <oc r="K11">
      <f>K25</f>
    </oc>
    <nc r="K11"/>
  </rcc>
  <rcc rId="17436" sId="14">
    <oc r="L11">
      <f>L25</f>
    </oc>
    <nc r="L11"/>
  </rcc>
  <rcc rId="17437" sId="14">
    <oc r="M11">
      <f>M25</f>
    </oc>
    <nc r="M11"/>
  </rcc>
  <rcc rId="17438" sId="14">
    <oc r="N11">
      <f>N25</f>
    </oc>
    <nc r="N11"/>
  </rcc>
  <rcc rId="17439" sId="14">
    <oc r="O11">
      <f>O25</f>
    </oc>
    <nc r="O11"/>
  </rcc>
  <rcc rId="17440" sId="14">
    <oc r="P11">
      <f>P25</f>
    </oc>
    <nc r="P11"/>
  </rcc>
  <rcc rId="17441" sId="14">
    <oc r="Q11">
      <f>Q25</f>
    </oc>
    <nc r="Q11"/>
  </rcc>
  <rcc rId="17442" sId="14">
    <oc r="R11">
      <f>R25</f>
    </oc>
    <nc r="R11"/>
  </rcc>
  <rcc rId="17443" sId="14">
    <oc r="S11">
      <f>S25</f>
    </oc>
    <nc r="S11"/>
  </rcc>
  <rcc rId="17444" sId="14">
    <oc r="T11">
      <f>T25</f>
    </oc>
    <nc r="T11"/>
  </rcc>
  <rcc rId="17445" sId="14">
    <oc r="U11">
      <f>U25</f>
    </oc>
    <nc r="U11"/>
  </rcc>
  <rcc rId="17446" sId="14">
    <oc r="V11">
      <f>V25</f>
    </oc>
    <nc r="V11"/>
  </rcc>
  <rcc rId="17447" sId="14">
    <oc r="W11">
      <f>W25</f>
    </oc>
    <nc r="W11"/>
  </rcc>
  <rcc rId="17448" sId="14">
    <oc r="X11">
      <f>X25</f>
    </oc>
    <nc r="X11"/>
  </rcc>
  <rcc rId="17449" sId="14">
    <oc r="Y11">
      <f>Y25</f>
    </oc>
    <nc r="Y11"/>
  </rcc>
  <rcc rId="17450" sId="14">
    <oc r="Z11">
      <f>Z25</f>
    </oc>
    <nc r="Z11"/>
  </rcc>
  <rcc rId="17451" sId="14">
    <oc r="AA11">
      <f>AA25</f>
    </oc>
    <nc r="AA11"/>
  </rcc>
  <rcc rId="17452" sId="14">
    <oc r="AB11">
      <f>AB25</f>
    </oc>
    <nc r="AB11"/>
  </rcc>
  <rcc rId="17453" sId="14">
    <oc r="AC11">
      <f>AC25</f>
    </oc>
    <nc r="AC11"/>
  </rcc>
  <rcc rId="17454" sId="14">
    <oc r="AD11">
      <f>AD25</f>
    </oc>
    <nc r="AD11"/>
  </rcc>
  <rcc rId="17455" sId="14">
    <oc r="AE11">
      <f>AE25</f>
    </oc>
    <nc r="AE11"/>
  </rcc>
  <rcc rId="17456" sId="14">
    <oc r="AF11">
      <f>AF25</f>
    </oc>
    <nc r="AF11"/>
  </rcc>
  <rcc rId="17457" sId="14">
    <oc r="AG11">
      <f>AG25</f>
    </oc>
    <nc r="AG11"/>
  </rcc>
  <rcc rId="17458" sId="14">
    <oc r="B12" t="inlineStr">
      <is>
        <t>Направление (подпрограмма) 1. «Автомобильный транспорт»</t>
      </is>
    </oc>
    <nc r="B12"/>
  </rcc>
  <rcc rId="17459" sId="14">
    <oc r="A13" t="inlineStr">
      <is>
        <t xml:space="preserve"> 1.1</t>
      </is>
    </oc>
    <nc r="A13"/>
  </rcc>
  <rcc rId="17460" sId="14">
    <oc r="B13" t="inlineStr">
      <is>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is>
    </oc>
    <nc r="B13"/>
  </rcc>
  <rcc rId="17461" sId="14">
    <oc r="C13" t="inlineStr">
      <is>
        <t>Всего</t>
      </is>
    </oc>
    <nc r="C13"/>
  </rcc>
  <rcc rId="17462" sId="14">
    <oc r="D13">
      <f>D15+D16+D14</f>
    </oc>
    <nc r="D13"/>
  </rcc>
  <rcc rId="17463" sId="14">
    <oc r="E13">
      <f>E15+E16+E14</f>
    </oc>
    <nc r="E13"/>
  </rcc>
  <rcc rId="17464" sId="14">
    <oc r="F13">
      <f>F15+F16+F14</f>
    </oc>
    <nc r="F13"/>
  </rcc>
  <rcc rId="17465" sId="14">
    <oc r="G13">
      <f>G15+G16+G14</f>
    </oc>
    <nc r="G13"/>
  </rcc>
  <rcc rId="17466" sId="14">
    <oc r="H13">
      <f>IFERROR(G13/D13*100,0)</f>
    </oc>
    <nc r="H13"/>
  </rcc>
  <rcc rId="17467" sId="14">
    <oc r="I13">
      <f>IFERROR(G13/E13*100,0)</f>
    </oc>
    <nc r="I13"/>
  </rcc>
  <rcc rId="17468" sId="14">
    <oc r="J13">
      <f>J15+J16+J14</f>
    </oc>
    <nc r="J13"/>
  </rcc>
  <rcc rId="17469" sId="14">
    <oc r="K13">
      <f>K15+K16+K14</f>
    </oc>
    <nc r="K13"/>
  </rcc>
  <rcc rId="17470" sId="14">
    <oc r="L13">
      <f>L15+L16+L14</f>
    </oc>
    <nc r="L13"/>
  </rcc>
  <rcc rId="17471" sId="14">
    <oc r="M13">
      <f>M15+M16+M14</f>
    </oc>
    <nc r="M13"/>
  </rcc>
  <rcc rId="17472" sId="14">
    <oc r="N13">
      <f>N15+N16+N14</f>
    </oc>
    <nc r="N13"/>
  </rcc>
  <rcc rId="17473" sId="14">
    <oc r="O13">
      <f>O15+O16+O14</f>
    </oc>
    <nc r="O13"/>
  </rcc>
  <rcc rId="17474" sId="14">
    <oc r="P13">
      <f>P15+P16+P14</f>
    </oc>
    <nc r="P13"/>
  </rcc>
  <rcc rId="17475" sId="14">
    <oc r="Q13">
      <f>Q15+Q16+Q14</f>
    </oc>
    <nc r="Q13"/>
  </rcc>
  <rcc rId="17476" sId="14">
    <oc r="R13">
      <f>R15+R16+R14</f>
    </oc>
    <nc r="R13"/>
  </rcc>
  <rcc rId="17477" sId="14">
    <oc r="S13">
      <f>S15+S16+S14</f>
    </oc>
    <nc r="S13"/>
  </rcc>
  <rcc rId="17478" sId="14">
    <oc r="T13">
      <f>T15+T16+T14</f>
    </oc>
    <nc r="T13"/>
  </rcc>
  <rcc rId="17479" sId="14">
    <oc r="U13">
      <f>U15+U16+U14</f>
    </oc>
    <nc r="U13"/>
  </rcc>
  <rcc rId="17480" sId="14">
    <oc r="V13">
      <f>V15+V16+V14</f>
    </oc>
    <nc r="V13"/>
  </rcc>
  <rcc rId="17481" sId="14">
    <oc r="W13">
      <f>W15+W16+W14</f>
    </oc>
    <nc r="W13"/>
  </rcc>
  <rcc rId="17482" sId="14">
    <oc r="X13">
      <f>X15+X16+X14</f>
    </oc>
    <nc r="X13"/>
  </rcc>
  <rcc rId="17483" sId="14">
    <oc r="Y13">
      <f>Y15+Y16+Y14</f>
    </oc>
    <nc r="Y13"/>
  </rcc>
  <rcc rId="17484" sId="14">
    <oc r="Z13">
      <f>Z15+Z16+Z14</f>
    </oc>
    <nc r="Z13"/>
  </rcc>
  <rcc rId="17485" sId="14">
    <oc r="AA13">
      <f>AA15+AA16+AA14</f>
    </oc>
    <nc r="AA13"/>
  </rcc>
  <rcc rId="17486" sId="14">
    <oc r="AB13">
      <f>AB15+AB16+AB14</f>
    </oc>
    <nc r="AB13"/>
  </rcc>
  <rcc rId="17487" sId="14">
    <oc r="AC13">
      <f>AC15+AC16+AC14</f>
    </oc>
    <nc r="AC13"/>
  </rcc>
  <rcc rId="17488" sId="14">
    <oc r="AD13">
      <f>AD15+AD16+AD14</f>
    </oc>
    <nc r="AD13"/>
  </rcc>
  <rcc rId="17489" sId="14">
    <oc r="AE13">
      <f>AE15+AE16+AE14</f>
    </oc>
    <nc r="AE13"/>
  </rcc>
  <rcc rId="17490" sId="14">
    <oc r="AF13">
      <f>AF15+AF16+AF14</f>
    </oc>
    <nc r="AF13"/>
  </rcc>
  <rcc rId="17491" sId="14">
    <oc r="AG13">
      <f>AG15+AG16+AG14</f>
    </oc>
    <nc r="AG13"/>
  </rcc>
  <rcc rId="17492" sId="14">
    <oc r="C14" t="inlineStr">
      <is>
        <t>федеральный бюджет</t>
      </is>
    </oc>
    <nc r="C14"/>
  </rcc>
  <rcc rId="17493" sId="14">
    <oc r="D14">
      <f>SUM(J14,L14,N14,P14,R14,T14,V14,X14,Z14,AB14,AD14,AF14)</f>
    </oc>
    <nc r="D14"/>
  </rcc>
  <rcc rId="17494" sId="14">
    <oc r="E14">
      <f>J14</f>
    </oc>
    <nc r="E14"/>
  </rcc>
  <rcc rId="17495" sId="14">
    <oc r="F14">
      <f>G14</f>
    </oc>
    <nc r="F14"/>
  </rcc>
  <rcc rId="17496" sId="14">
    <oc r="G14">
      <f>SUM(K14,M14,O14,Q14,S14,U14,W14,Y14,AA14,AC14,AE14,AG14)</f>
    </oc>
    <nc r="G14"/>
  </rcc>
  <rcc rId="17497" sId="14">
    <oc r="H14">
      <f>IFERROR(G14/D14*100,0)</f>
    </oc>
    <nc r="H14"/>
  </rcc>
  <rcc rId="17498" sId="14">
    <oc r="I14">
      <f>IFERROR(G14/E14*100,0)</f>
    </oc>
    <nc r="I14"/>
  </rcc>
  <rcc rId="17499" sId="14" numFmtId="4">
    <oc r="J14">
      <v>0</v>
    </oc>
    <nc r="J14"/>
  </rcc>
  <rcc rId="17500" sId="14" numFmtId="4">
    <oc r="K14">
      <v>0</v>
    </oc>
    <nc r="K14"/>
  </rcc>
  <rcc rId="17501" sId="14" numFmtId="4">
    <oc r="L14">
      <v>0</v>
    </oc>
    <nc r="L14"/>
  </rcc>
  <rcc rId="17502" sId="14" numFmtId="4">
    <oc r="M14">
      <v>0</v>
    </oc>
    <nc r="M14"/>
  </rcc>
  <rcc rId="17503" sId="14" numFmtId="4">
    <oc r="N14">
      <v>0</v>
    </oc>
    <nc r="N14"/>
  </rcc>
  <rcc rId="17504" sId="14" numFmtId="4">
    <oc r="O14">
      <v>0</v>
    </oc>
    <nc r="O14"/>
  </rcc>
  <rcc rId="17505" sId="14" numFmtId="4">
    <oc r="P14">
      <v>0</v>
    </oc>
    <nc r="P14"/>
  </rcc>
  <rcc rId="17506" sId="14" numFmtId="4">
    <oc r="Q14">
      <v>0</v>
    </oc>
    <nc r="Q14"/>
  </rcc>
  <rcc rId="17507" sId="14" numFmtId="4">
    <oc r="R14">
      <v>0</v>
    </oc>
    <nc r="R14"/>
  </rcc>
  <rcc rId="17508" sId="14" numFmtId="4">
    <oc r="S14">
      <v>0</v>
    </oc>
    <nc r="S14"/>
  </rcc>
  <rcc rId="17509" sId="14" numFmtId="4">
    <oc r="T14">
      <v>0</v>
    </oc>
    <nc r="T14"/>
  </rcc>
  <rcc rId="17510" sId="14" numFmtId="4">
    <oc r="U14">
      <v>0</v>
    </oc>
    <nc r="U14"/>
  </rcc>
  <rcc rId="17511" sId="14" numFmtId="4">
    <oc r="V14">
      <v>0</v>
    </oc>
    <nc r="V14"/>
  </rcc>
  <rcc rId="17512" sId="14" numFmtId="4">
    <oc r="W14">
      <v>0</v>
    </oc>
    <nc r="W14"/>
  </rcc>
  <rcc rId="17513" sId="14" numFmtId="4">
    <oc r="X14">
      <v>0</v>
    </oc>
    <nc r="X14"/>
  </rcc>
  <rcc rId="17514" sId="14" numFmtId="4">
    <oc r="Y14">
      <v>0</v>
    </oc>
    <nc r="Y14"/>
  </rcc>
  <rcc rId="17515" sId="14" numFmtId="4">
    <oc r="Z14">
      <v>0</v>
    </oc>
    <nc r="Z14"/>
  </rcc>
  <rcc rId="17516" sId="14" numFmtId="4">
    <oc r="AA14">
      <v>0</v>
    </oc>
    <nc r="AA14"/>
  </rcc>
  <rcc rId="17517" sId="14" numFmtId="4">
    <oc r="AB14">
      <v>0</v>
    </oc>
    <nc r="AB14"/>
  </rcc>
  <rcc rId="17518" sId="14" numFmtId="4">
    <oc r="AC14">
      <v>0</v>
    </oc>
    <nc r="AC14"/>
  </rcc>
  <rcc rId="17519" sId="14" numFmtId="4">
    <oc r="AD14">
      <v>0</v>
    </oc>
    <nc r="AD14"/>
  </rcc>
  <rcc rId="17520" sId="14" numFmtId="4">
    <oc r="AE14">
      <v>0</v>
    </oc>
    <nc r="AE14"/>
  </rcc>
  <rcc rId="17521" sId="14" numFmtId="4">
    <oc r="AF14">
      <v>0</v>
    </oc>
    <nc r="AF14"/>
  </rcc>
  <rcc rId="17522" sId="14" numFmtId="4">
    <oc r="AG14">
      <v>0</v>
    </oc>
    <nc r="AG14"/>
  </rcc>
  <rcc rId="17523" sId="14">
    <oc r="C15" t="inlineStr">
      <is>
        <t>бюджет автономного округа</t>
      </is>
    </oc>
    <nc r="C15"/>
  </rcc>
  <rcc rId="17524" sId="14">
    <oc r="D15">
      <f>SUM(J15,L15,N15,P15,R15,T15,V15,X15,Z15,AB15,AD15,AF15)</f>
    </oc>
    <nc r="D15"/>
  </rcc>
  <rcc rId="17525" sId="14">
    <oc r="E15">
      <f>J15</f>
    </oc>
    <nc r="E15"/>
  </rcc>
  <rcc rId="17526" sId="14">
    <oc r="F15">
      <f>G15</f>
    </oc>
    <nc r="F15"/>
  </rcc>
  <rcc rId="17527" sId="14">
    <oc r="G15">
      <f>SUM(K15,M15,O15,Q15,S15,U15,W15,Y15,AA15,AC15,AE15,AG15)</f>
    </oc>
    <nc r="G15"/>
  </rcc>
  <rcc rId="17528" sId="14">
    <oc r="H15">
      <f>IFERROR(G15/D15*100,0)</f>
    </oc>
    <nc r="H15"/>
  </rcc>
  <rcc rId="17529" sId="14">
    <oc r="I15">
      <f>IFERROR(G15/E15*100,0)</f>
    </oc>
    <nc r="I15"/>
  </rcc>
  <rcc rId="17530" sId="14" numFmtId="4">
    <oc r="J15">
      <v>0</v>
    </oc>
    <nc r="J15"/>
  </rcc>
  <rcc rId="17531" sId="14" numFmtId="4">
    <oc r="K15">
      <v>0</v>
    </oc>
    <nc r="K15"/>
  </rcc>
  <rcc rId="17532" sId="14" numFmtId="4">
    <oc r="L15">
      <v>0</v>
    </oc>
    <nc r="L15"/>
  </rcc>
  <rcc rId="17533" sId="14" numFmtId="4">
    <oc r="M15">
      <v>0</v>
    </oc>
    <nc r="M15"/>
  </rcc>
  <rcc rId="17534" sId="14" numFmtId="4">
    <oc r="N15">
      <v>0</v>
    </oc>
    <nc r="N15"/>
  </rcc>
  <rcc rId="17535" sId="14" numFmtId="4">
    <oc r="O15">
      <v>0</v>
    </oc>
    <nc r="O15"/>
  </rcc>
  <rcc rId="17536" sId="14" numFmtId="4">
    <oc r="P15">
      <v>0</v>
    </oc>
    <nc r="P15"/>
  </rcc>
  <rcc rId="17537" sId="14" numFmtId="4">
    <oc r="Q15">
      <v>0</v>
    </oc>
    <nc r="Q15"/>
  </rcc>
  <rcc rId="17538" sId="14" numFmtId="4">
    <oc r="R15">
      <v>0</v>
    </oc>
    <nc r="R15"/>
  </rcc>
  <rcc rId="17539" sId="14" numFmtId="4">
    <oc r="S15">
      <v>0</v>
    </oc>
    <nc r="S15"/>
  </rcc>
  <rcc rId="17540" sId="14" numFmtId="4">
    <oc r="T15">
      <v>0</v>
    </oc>
    <nc r="T15"/>
  </rcc>
  <rcc rId="17541" sId="14" numFmtId="4">
    <oc r="U15">
      <v>0</v>
    </oc>
    <nc r="U15"/>
  </rcc>
  <rcc rId="17542" sId="14" numFmtId="4">
    <oc r="V15">
      <v>0</v>
    </oc>
    <nc r="V15"/>
  </rcc>
  <rcc rId="17543" sId="14" numFmtId="4">
    <oc r="W15">
      <v>0</v>
    </oc>
    <nc r="W15"/>
  </rcc>
  <rcc rId="17544" sId="14" numFmtId="4">
    <oc r="X15">
      <v>0</v>
    </oc>
    <nc r="X15"/>
  </rcc>
  <rcc rId="17545" sId="14" numFmtId="4">
    <oc r="Y15">
      <v>0</v>
    </oc>
    <nc r="Y15"/>
  </rcc>
  <rcc rId="17546" sId="14" numFmtId="4">
    <oc r="Z15">
      <v>0</v>
    </oc>
    <nc r="Z15"/>
  </rcc>
  <rcc rId="17547" sId="14" numFmtId="4">
    <oc r="AA15">
      <v>0</v>
    </oc>
    <nc r="AA15"/>
  </rcc>
  <rcc rId="17548" sId="14" numFmtId="4">
    <oc r="AB15">
      <v>0</v>
    </oc>
    <nc r="AB15"/>
  </rcc>
  <rcc rId="17549" sId="14" numFmtId="4">
    <oc r="AC15">
      <v>0</v>
    </oc>
    <nc r="AC15"/>
  </rcc>
  <rcc rId="17550" sId="14" numFmtId="4">
    <oc r="AD15">
      <v>0</v>
    </oc>
    <nc r="AD15"/>
  </rcc>
  <rcc rId="17551" sId="14" numFmtId="4">
    <oc r="AE15">
      <v>0</v>
    </oc>
    <nc r="AE15"/>
  </rcc>
  <rcc rId="17552" sId="14" numFmtId="4">
    <oc r="AF15">
      <v>0</v>
    </oc>
    <nc r="AF15"/>
  </rcc>
  <rcc rId="17553" sId="14" numFmtId="4">
    <oc r="AG15">
      <v>0</v>
    </oc>
    <nc r="AG15"/>
  </rcc>
  <rcc rId="17554" sId="14">
    <oc r="C16" t="inlineStr">
      <is>
        <t>бюджет города Когалыма</t>
      </is>
    </oc>
    <nc r="C16"/>
  </rcc>
  <rcc rId="17555" sId="14">
    <oc r="D16">
      <f>SUM(J16,L16,N16,P16,R16,T16,V16,X16,Z16,AB16,AD16,AF16)</f>
    </oc>
    <nc r="D16"/>
  </rcc>
  <rcc rId="17556" sId="14">
    <oc r="E16">
      <f>J16</f>
    </oc>
    <nc r="E16"/>
  </rcc>
  <rcc rId="17557" sId="14">
    <oc r="F16">
      <f>G16</f>
    </oc>
    <nc r="F16"/>
  </rcc>
  <rcc rId="17558" sId="14">
    <oc r="G16">
      <f>SUM(K16,M16,O16,Q16,S16,U16,W16,Y16,AA16,AC16,AE16,AG16)</f>
    </oc>
    <nc r="G16"/>
  </rcc>
  <rcc rId="17559" sId="14">
    <oc r="H16">
      <f>IFERROR(G16/D16*100,0)</f>
    </oc>
    <nc r="H16"/>
  </rcc>
  <rcc rId="17560" sId="14">
    <oc r="I16">
      <f>IFERROR(G16/E16*100,0)</f>
    </oc>
    <nc r="I16"/>
  </rcc>
  <rcc rId="17561" sId="14" numFmtId="4">
    <oc r="J16">
      <v>3444.34</v>
    </oc>
    <nc r="J16"/>
  </rcc>
  <rcc rId="17562" sId="14" numFmtId="4">
    <oc r="K16">
      <v>0</v>
    </oc>
    <nc r="K16"/>
  </rcc>
  <rcc rId="17563" sId="14" numFmtId="4">
    <oc r="L16">
      <v>5022.3339999999998</v>
    </oc>
    <nc r="L16"/>
  </rcc>
  <rcc rId="17564" sId="14" numFmtId="4">
    <oc r="M16">
      <v>0</v>
    </oc>
    <nc r="M16"/>
  </rcc>
  <rcc rId="17565" sId="14" numFmtId="4">
    <oc r="N16">
      <v>4615.8639999999996</v>
    </oc>
    <nc r="N16"/>
  </rcc>
  <rcc rId="17566" sId="14" numFmtId="4">
    <oc r="O16">
      <v>0</v>
    </oc>
    <nc r="O16"/>
  </rcc>
  <rcc rId="17567" sId="14" numFmtId="4">
    <oc r="P16">
      <v>5074.71</v>
    </oc>
    <nc r="P16"/>
  </rcc>
  <rcc rId="17568" sId="14" numFmtId="4">
    <oc r="Q16">
      <v>0</v>
    </oc>
    <nc r="Q16"/>
  </rcc>
  <rcc rId="17569" sId="14" numFmtId="4">
    <oc r="R16">
      <v>4939.22</v>
    </oc>
    <nc r="R16"/>
  </rcc>
  <rcc rId="17570" sId="14" numFmtId="4">
    <oc r="S16">
      <v>0</v>
    </oc>
    <nc r="S16"/>
  </rcc>
  <rcc rId="17571" sId="14" numFmtId="4">
    <oc r="T16">
      <v>6485.4279999999999</v>
    </oc>
    <nc r="T16"/>
  </rcc>
  <rcc rId="17572" sId="14" numFmtId="4">
    <oc r="U16">
      <v>0</v>
    </oc>
    <nc r="U16"/>
  </rcc>
  <rcc rId="17573" sId="14" numFmtId="4">
    <oc r="V16">
      <v>4927.71</v>
    </oc>
    <nc r="V16"/>
  </rcc>
  <rcc rId="17574" sId="14" numFmtId="4">
    <oc r="W16">
      <v>0</v>
    </oc>
    <nc r="W16"/>
  </rcc>
  <rcc rId="17575" sId="14" numFmtId="4">
    <oc r="X16">
      <v>5121.0910000000003</v>
    </oc>
    <nc r="X16"/>
  </rcc>
  <rcc rId="17576" sId="14" numFmtId="4">
    <oc r="Y16">
      <v>0</v>
    </oc>
    <nc r="Y16"/>
  </rcc>
  <rcc rId="17577" sId="14" numFmtId="4">
    <oc r="Z16">
      <v>5099.9530000000004</v>
    </oc>
    <nc r="Z16"/>
  </rcc>
  <rcc rId="17578" sId="14" numFmtId="4">
    <oc r="AA16">
      <v>0</v>
    </oc>
    <nc r="AA16"/>
  </rcc>
  <rcc rId="17579" sId="14" numFmtId="4">
    <oc r="AB16">
      <v>4939.2190000000001</v>
    </oc>
    <nc r="AB16"/>
  </rcc>
  <rcc rId="17580" sId="14" numFmtId="4">
    <oc r="AC16">
      <v>0</v>
    </oc>
    <nc r="AC16"/>
  </rcc>
  <rcc rId="17581" sId="14" numFmtId="4">
    <oc r="AD16">
      <v>5100.8959999999997</v>
    </oc>
    <nc r="AD16"/>
  </rcc>
  <rcc rId="17582" sId="14" numFmtId="4">
    <oc r="AE16">
      <v>0</v>
    </oc>
    <nc r="AE16"/>
  </rcc>
  <rcc rId="17583" sId="14" numFmtId="4">
    <oc r="AF16">
      <v>4899.9380000000001</v>
    </oc>
    <nc r="AF16"/>
  </rcc>
  <rcc rId="17584" sId="14" numFmtId="4">
    <oc r="AG16">
      <v>0</v>
    </oc>
    <nc r="AG16"/>
  </rcc>
  <rcc rId="17585" sId="14">
    <oc r="B17" t="inlineStr">
      <is>
        <t>Направление (подпрограмма) 2. «Дорожное хозяйство»</t>
      </is>
    </oc>
    <nc r="B17"/>
  </rcc>
  <rcc rId="17586" sId="14">
    <oc r="A18" t="inlineStr">
      <is>
        <t>РП 2.1</t>
      </is>
    </oc>
    <nc r="A18"/>
  </rcc>
  <rcc rId="17587" sId="14">
    <oc r="B18" t="inlineStr">
      <is>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is>
    </oc>
    <nc r="B18"/>
  </rcc>
  <rcc rId="17588" sId="14">
    <oc r="C18" t="inlineStr">
      <is>
        <t>Всего</t>
      </is>
    </oc>
    <nc r="C18"/>
  </rcc>
  <rcc rId="17589" sId="14">
    <oc r="D18">
      <f>D20+D21+D19</f>
    </oc>
    <nc r="D18"/>
  </rcc>
  <rcc rId="17590" sId="14">
    <oc r="E18">
      <f>E20+E21+E19</f>
    </oc>
    <nc r="E18"/>
  </rcc>
  <rcc rId="17591" sId="14">
    <oc r="F18">
      <f>F20+F21+F19</f>
    </oc>
    <nc r="F18"/>
  </rcc>
  <rcc rId="17592" sId="14">
    <oc r="G18">
      <f>G20+G21+G19</f>
    </oc>
    <nc r="G18"/>
  </rcc>
  <rcc rId="17593" sId="14">
    <oc r="H18">
      <f>IFERROR(G18/D18*100,0)</f>
    </oc>
    <nc r="H18"/>
  </rcc>
  <rcc rId="17594" sId="14">
    <oc r="I18">
      <f>IFERROR(G18/E18*100,0)</f>
    </oc>
    <nc r="I18"/>
  </rcc>
  <rcc rId="17595" sId="14">
    <oc r="J18">
      <f>J20+J21+J19</f>
    </oc>
    <nc r="J18"/>
  </rcc>
  <rcc rId="17596" sId="14">
    <oc r="K18">
      <f>K20+K21+K19</f>
    </oc>
    <nc r="K18"/>
  </rcc>
  <rcc rId="17597" sId="14">
    <oc r="L18">
      <f>L20+L21+L19</f>
    </oc>
    <nc r="L18"/>
  </rcc>
  <rcc rId="17598" sId="14">
    <oc r="M18">
      <f>M20+M21+M19</f>
    </oc>
    <nc r="M18"/>
  </rcc>
  <rcc rId="17599" sId="14">
    <oc r="N18">
      <f>N20+N21+N19</f>
    </oc>
    <nc r="N18"/>
  </rcc>
  <rcc rId="17600" sId="14">
    <oc r="O18">
      <f>O20+O21+O19</f>
    </oc>
    <nc r="O18"/>
  </rcc>
  <rcc rId="17601" sId="14">
    <oc r="P18">
      <f>P20+P21+P19</f>
    </oc>
    <nc r="P18"/>
  </rcc>
  <rcc rId="17602" sId="14">
    <oc r="Q18">
      <f>Q20+Q21+Q19</f>
    </oc>
    <nc r="Q18"/>
  </rcc>
  <rcc rId="17603" sId="14">
    <oc r="R18">
      <f>R20+R21+R19</f>
    </oc>
    <nc r="R18"/>
  </rcc>
  <rcc rId="17604" sId="14">
    <oc r="S18">
      <f>S20+S21+S19</f>
    </oc>
    <nc r="S18"/>
  </rcc>
  <rcc rId="17605" sId="14">
    <oc r="T18">
      <f>T20+T21+T19</f>
    </oc>
    <nc r="T18"/>
  </rcc>
  <rcc rId="17606" sId="14">
    <oc r="U18">
      <f>U20+U21+U19</f>
    </oc>
    <nc r="U18"/>
  </rcc>
  <rcc rId="17607" sId="14">
    <oc r="V18">
      <f>V20+V21+V19</f>
    </oc>
    <nc r="V18"/>
  </rcc>
  <rcc rId="17608" sId="14">
    <oc r="W18">
      <f>W20+W21+W19</f>
    </oc>
    <nc r="W18"/>
  </rcc>
  <rcc rId="17609" sId="14">
    <oc r="X18">
      <f>X20+X21+X19</f>
    </oc>
    <nc r="X18"/>
  </rcc>
  <rcc rId="17610" sId="14">
    <oc r="Y18">
      <f>Y20+Y21+Y19</f>
    </oc>
    <nc r="Y18"/>
  </rcc>
  <rcc rId="17611" sId="14">
    <oc r="Z18">
      <f>Z20+Z21+Z19</f>
    </oc>
    <nc r="Z18"/>
  </rcc>
  <rcc rId="17612" sId="14">
    <oc r="AA18">
      <f>AA20+AA21+AA19</f>
    </oc>
    <nc r="AA18"/>
  </rcc>
  <rcc rId="17613" sId="14">
    <oc r="AB18">
      <f>AB20+AB21+AB19</f>
    </oc>
    <nc r="AB18"/>
  </rcc>
  <rcc rId="17614" sId="14">
    <oc r="AC18">
      <f>AC20+AC21+AC19</f>
    </oc>
    <nc r="AC18"/>
  </rcc>
  <rcc rId="17615" sId="14">
    <oc r="AD18">
      <f>AD20+AD21+AD19</f>
    </oc>
    <nc r="AD18"/>
  </rcc>
  <rcc rId="17616" sId="14">
    <oc r="AE18">
      <f>AE20+AE21+AE19</f>
    </oc>
    <nc r="AE18"/>
  </rcc>
  <rcc rId="17617" sId="14">
    <oc r="AF18">
      <f>AF20+AF21+AF19</f>
    </oc>
    <nc r="AF18"/>
  </rcc>
  <rcc rId="17618" sId="14">
    <oc r="AG18">
      <f>AG20+AG21+AG19</f>
    </oc>
    <nc r="AG18"/>
  </rcc>
  <rcc rId="17619" sId="14">
    <oc r="C19" t="inlineStr">
      <is>
        <t>федеральный бюджет</t>
      </is>
    </oc>
    <nc r="C19"/>
  </rcc>
  <rcc rId="17620" sId="14">
    <oc r="D19">
      <f>SUM(J19,L19,N19,P19,R19,T19,V19,X19,Z19,AB19,AD19,AF19)</f>
    </oc>
    <nc r="D19"/>
  </rcc>
  <rcc rId="17621" sId="14">
    <oc r="E19">
      <f>J19</f>
    </oc>
    <nc r="E19"/>
  </rcc>
  <rcc rId="17622" sId="14">
    <oc r="F19">
      <f>G19</f>
    </oc>
    <nc r="F19"/>
  </rcc>
  <rcc rId="17623" sId="14">
    <oc r="G19">
      <f>SUM(K19,M19,O19,Q19,S19,U19,W19,Y19,AA19,AC19,AE19,AG19)</f>
    </oc>
    <nc r="G19"/>
  </rcc>
  <rcc rId="17624" sId="14">
    <oc r="H19">
      <f>IFERROR(G19/D19*100,0)</f>
    </oc>
    <nc r="H19"/>
  </rcc>
  <rcc rId="17625" sId="14">
    <oc r="I19">
      <f>IFERROR(G19/E19*100,0)</f>
    </oc>
    <nc r="I19"/>
  </rcc>
  <rcc rId="17626" sId="14" numFmtId="4">
    <oc r="J19">
      <v>0</v>
    </oc>
    <nc r="J19"/>
  </rcc>
  <rcc rId="17627" sId="14" numFmtId="4">
    <oc r="K19">
      <v>0</v>
    </oc>
    <nc r="K19"/>
  </rcc>
  <rcc rId="17628" sId="14" numFmtId="4">
    <oc r="L19">
      <v>0</v>
    </oc>
    <nc r="L19"/>
  </rcc>
  <rcc rId="17629" sId="14" numFmtId="4">
    <oc r="M19">
      <v>0</v>
    </oc>
    <nc r="M19"/>
  </rcc>
  <rcc rId="17630" sId="14" numFmtId="4">
    <oc r="N19">
      <v>0</v>
    </oc>
    <nc r="N19"/>
  </rcc>
  <rcc rId="17631" sId="14" numFmtId="4">
    <oc r="O19">
      <v>0</v>
    </oc>
    <nc r="O19"/>
  </rcc>
  <rcc rId="17632" sId="14" numFmtId="4">
    <oc r="P19">
      <v>0</v>
    </oc>
    <nc r="P19"/>
  </rcc>
  <rcc rId="17633" sId="14" numFmtId="4">
    <oc r="Q19">
      <v>0</v>
    </oc>
    <nc r="Q19"/>
  </rcc>
  <rcc rId="17634" sId="14" numFmtId="4">
    <oc r="R19">
      <v>0</v>
    </oc>
    <nc r="R19"/>
  </rcc>
  <rcc rId="17635" sId="14" numFmtId="4">
    <oc r="S19">
      <v>0</v>
    </oc>
    <nc r="S19"/>
  </rcc>
  <rcc rId="17636" sId="14" numFmtId="4">
    <oc r="T19">
      <v>0</v>
    </oc>
    <nc r="T19"/>
  </rcc>
  <rcc rId="17637" sId="14" numFmtId="4">
    <oc r="U19">
      <v>0</v>
    </oc>
    <nc r="U19"/>
  </rcc>
  <rcc rId="17638" sId="14" numFmtId="4">
    <oc r="V19">
      <v>0</v>
    </oc>
    <nc r="V19"/>
  </rcc>
  <rcc rId="17639" sId="14" numFmtId="4">
    <oc r="W19">
      <v>0</v>
    </oc>
    <nc r="W19"/>
  </rcc>
  <rcc rId="17640" sId="14" numFmtId="4">
    <oc r="X19">
      <v>0</v>
    </oc>
    <nc r="X19"/>
  </rcc>
  <rcc rId="17641" sId="14" numFmtId="4">
    <oc r="Y19">
      <v>0</v>
    </oc>
    <nc r="Y19"/>
  </rcc>
  <rcc rId="17642" sId="14" numFmtId="4">
    <oc r="Z19">
      <v>0</v>
    </oc>
    <nc r="Z19"/>
  </rcc>
  <rcc rId="17643" sId="14" numFmtId="4">
    <oc r="AA19">
      <v>0</v>
    </oc>
    <nc r="AA19"/>
  </rcc>
  <rcc rId="17644" sId="14" numFmtId="4">
    <oc r="AB19">
      <v>0</v>
    </oc>
    <nc r="AB19"/>
  </rcc>
  <rcc rId="17645" sId="14" numFmtId="4">
    <oc r="AC19">
      <v>0</v>
    </oc>
    <nc r="AC19"/>
  </rcc>
  <rcc rId="17646" sId="14" numFmtId="4">
    <oc r="AD19">
      <v>0</v>
    </oc>
    <nc r="AD19"/>
  </rcc>
  <rcc rId="17647" sId="14" numFmtId="4">
    <oc r="AE19">
      <v>0</v>
    </oc>
    <nc r="AE19"/>
  </rcc>
  <rcc rId="17648" sId="14" numFmtId="4">
    <oc r="AF19">
      <v>0</v>
    </oc>
    <nc r="AF19"/>
  </rcc>
  <rcc rId="17649" sId="14" numFmtId="4">
    <oc r="AG19">
      <v>0</v>
    </oc>
    <nc r="AG19"/>
  </rcc>
  <rcc rId="17650" sId="14">
    <oc r="C20" t="inlineStr">
      <is>
        <t>бюджет автономного округа</t>
      </is>
    </oc>
    <nc r="C20"/>
  </rcc>
  <rcc rId="17651" sId="14">
    <oc r="D20">
      <f>SUM(J20,L20,N20,P20,R20,T20,V20,X20,Z20,AB20,AD20,AF20)</f>
    </oc>
    <nc r="D20"/>
  </rcc>
  <rcc rId="17652" sId="14">
    <oc r="E20">
      <f>J20</f>
    </oc>
    <nc r="E20"/>
  </rcc>
  <rcc rId="17653" sId="14">
    <oc r="F20">
      <f>G20</f>
    </oc>
    <nc r="F20"/>
  </rcc>
  <rcc rId="17654" sId="14">
    <oc r="G20">
      <f>SUM(K20,M20,O20,Q20,S20,U20,W20,Y20,AA20,AC20,AE20,AG20)</f>
    </oc>
    <nc r="G20"/>
  </rcc>
  <rcc rId="17655" sId="14">
    <oc r="H20">
      <f>IFERROR(G20/D20*100,0)</f>
    </oc>
    <nc r="H20"/>
  </rcc>
  <rcc rId="17656" sId="14">
    <oc r="I20">
      <f>IFERROR(G20/E20*100,0)</f>
    </oc>
    <nc r="I20"/>
  </rcc>
  <rcc rId="17657" sId="14" numFmtId="4">
    <oc r="J20">
      <v>0</v>
    </oc>
    <nc r="J20"/>
  </rcc>
  <rcc rId="17658" sId="14" numFmtId="4">
    <oc r="K20">
      <v>0</v>
    </oc>
    <nc r="K20"/>
  </rcc>
  <rcc rId="17659" sId="14" numFmtId="4">
    <oc r="L20">
      <v>0</v>
    </oc>
    <nc r="L20"/>
  </rcc>
  <rcc rId="17660" sId="14" numFmtId="4">
    <oc r="M20">
      <v>0</v>
    </oc>
    <nc r="M20"/>
  </rcc>
  <rcc rId="17661" sId="14" numFmtId="4">
    <oc r="N20">
      <v>0</v>
    </oc>
    <nc r="N20"/>
  </rcc>
  <rcc rId="17662" sId="14" numFmtId="4">
    <oc r="O20">
      <v>0</v>
    </oc>
    <nc r="O20"/>
  </rcc>
  <rcc rId="17663" sId="14" numFmtId="4">
    <oc r="P20">
      <v>0</v>
    </oc>
    <nc r="P20"/>
  </rcc>
  <rcc rId="17664" sId="14" numFmtId="4">
    <oc r="Q20">
      <v>0</v>
    </oc>
    <nc r="Q20"/>
  </rcc>
  <rcc rId="17665" sId="14" numFmtId="4">
    <oc r="R20">
      <v>0</v>
    </oc>
    <nc r="R20"/>
  </rcc>
  <rcc rId="17666" sId="14" numFmtId="4">
    <oc r="S20">
      <v>0</v>
    </oc>
    <nc r="S20"/>
  </rcc>
  <rcc rId="17667" sId="14" numFmtId="4">
    <oc r="T20">
      <v>0</v>
    </oc>
    <nc r="T20"/>
  </rcc>
  <rcc rId="17668" sId="14" numFmtId="4">
    <oc r="U20">
      <v>0</v>
    </oc>
    <nc r="U20"/>
  </rcc>
  <rcc rId="17669" sId="14" numFmtId="4">
    <oc r="V20">
      <v>0</v>
    </oc>
    <nc r="V20"/>
  </rcc>
  <rcc rId="17670" sId="14" numFmtId="4">
    <oc r="W20">
      <v>0</v>
    </oc>
    <nc r="W20"/>
  </rcc>
  <rcc rId="17671" sId="14" numFmtId="4">
    <oc r="X20">
      <v>0</v>
    </oc>
    <nc r="X20"/>
  </rcc>
  <rcc rId="17672" sId="14" numFmtId="4">
    <oc r="Y20">
      <v>0</v>
    </oc>
    <nc r="Y20"/>
  </rcc>
  <rcc rId="17673" sId="14" numFmtId="4">
    <oc r="Z20">
      <v>0</v>
    </oc>
    <nc r="Z20"/>
  </rcc>
  <rcc rId="17674" sId="14" numFmtId="4">
    <oc r="AA20">
      <v>0</v>
    </oc>
    <nc r="AA20"/>
  </rcc>
  <rcc rId="17675" sId="14" numFmtId="4">
    <oc r="AB20">
      <v>0</v>
    </oc>
    <nc r="AB20"/>
  </rcc>
  <rcc rId="17676" sId="14" numFmtId="4">
    <oc r="AC20">
      <v>0</v>
    </oc>
    <nc r="AC20"/>
  </rcc>
  <rcc rId="17677" sId="14" numFmtId="4">
    <oc r="AD20">
      <v>0</v>
    </oc>
    <nc r="AD20"/>
  </rcc>
  <rcc rId="17678" sId="14" numFmtId="4">
    <oc r="AE20">
      <v>0</v>
    </oc>
    <nc r="AE20"/>
  </rcc>
  <rcc rId="17679" sId="14" numFmtId="4">
    <oc r="AF20">
      <v>161975</v>
    </oc>
    <nc r="AF20"/>
  </rcc>
  <rcc rId="17680" sId="14" numFmtId="4">
    <oc r="AG20">
      <v>0</v>
    </oc>
    <nc r="AG20"/>
  </rcc>
  <rcc rId="17681" sId="14">
    <oc r="C21" t="inlineStr">
      <is>
        <t>бюджет города Когалыма</t>
      </is>
    </oc>
    <nc r="C21"/>
  </rcc>
  <rcc rId="17682" sId="14">
    <oc r="D21">
      <f>SUM(J21,L21,N21,P21,R21,T21,V21,X21,Z21,AB21,AD21,AF21)</f>
    </oc>
    <nc r="D21"/>
  </rcc>
  <rcc rId="17683" sId="14">
    <oc r="E21">
      <f>J21</f>
    </oc>
    <nc r="E21"/>
  </rcc>
  <rcc rId="17684" sId="14">
    <oc r="F21">
      <f>G21</f>
    </oc>
    <nc r="F21"/>
  </rcc>
  <rcc rId="17685" sId="14">
    <oc r="G21">
      <f>SUM(K21,M21,O21,Q21,S21,U21,W21,Y21,AA21,AC21,AE21,AG21)</f>
    </oc>
    <nc r="G21"/>
  </rcc>
  <rcc rId="17686" sId="14">
    <oc r="H21">
      <f>IFERROR(G21/D21*100,0)</f>
    </oc>
    <nc r="H21"/>
  </rcc>
  <rcc rId="17687" sId="14">
    <oc r="I21">
      <f>IFERROR(G21/E21*100,0)</f>
    </oc>
    <nc r="I21"/>
  </rcc>
  <rcc rId="17688" sId="14" numFmtId="4">
    <oc r="J21">
      <v>0</v>
    </oc>
    <nc r="J21"/>
  </rcc>
  <rcc rId="17689" sId="14" numFmtId="4">
    <oc r="K21">
      <v>0</v>
    </oc>
    <nc r="K21"/>
  </rcc>
  <rcc rId="17690" sId="14" numFmtId="4">
    <oc r="L21">
      <v>0</v>
    </oc>
    <nc r="L21"/>
  </rcc>
  <rcc rId="17691" sId="14" numFmtId="4">
    <oc r="M21">
      <v>0</v>
    </oc>
    <nc r="M21"/>
  </rcc>
  <rcc rId="17692" sId="14" numFmtId="4">
    <oc r="N21">
      <v>0</v>
    </oc>
    <nc r="N21"/>
  </rcc>
  <rcc rId="17693" sId="14" numFmtId="4">
    <oc r="O21">
      <v>0</v>
    </oc>
    <nc r="O21"/>
  </rcc>
  <rcc rId="17694" sId="14" numFmtId="4">
    <oc r="P21">
      <v>0</v>
    </oc>
    <nc r="P21"/>
  </rcc>
  <rcc rId="17695" sId="14" numFmtId="4">
    <oc r="Q21">
      <v>0</v>
    </oc>
    <nc r="Q21"/>
  </rcc>
  <rcc rId="17696" sId="14" numFmtId="4">
    <oc r="R21">
      <v>0</v>
    </oc>
    <nc r="R21"/>
  </rcc>
  <rcc rId="17697" sId="14" numFmtId="4">
    <oc r="S21">
      <v>0</v>
    </oc>
    <nc r="S21"/>
  </rcc>
  <rcc rId="17698" sId="14" numFmtId="4">
    <oc r="T21">
      <v>0</v>
    </oc>
    <nc r="T21"/>
  </rcc>
  <rcc rId="17699" sId="14" numFmtId="4">
    <oc r="U21">
      <v>0</v>
    </oc>
    <nc r="U21"/>
  </rcc>
  <rcc rId="17700" sId="14" numFmtId="4">
    <oc r="V21">
      <v>0</v>
    </oc>
    <nc r="V21"/>
  </rcc>
  <rcc rId="17701" sId="14" numFmtId="4">
    <oc r="W21">
      <v>0</v>
    </oc>
    <nc r="W21"/>
  </rcc>
  <rcc rId="17702" sId="14" numFmtId="4">
    <oc r="X21">
      <v>0</v>
    </oc>
    <nc r="X21"/>
  </rcc>
  <rcc rId="17703" sId="14" numFmtId="4">
    <oc r="Y21">
      <v>0</v>
    </oc>
    <nc r="Y21"/>
  </rcc>
  <rcc rId="17704" sId="14" numFmtId="4">
    <oc r="Z21">
      <v>0</v>
    </oc>
    <nc r="Z21"/>
  </rcc>
  <rcc rId="17705" sId="14" numFmtId="4">
    <oc r="AA21">
      <v>0</v>
    </oc>
    <nc r="AA21"/>
  </rcc>
  <rcc rId="17706" sId="14" numFmtId="4">
    <oc r="AB21">
      <v>0</v>
    </oc>
    <nc r="AB21"/>
  </rcc>
  <rcc rId="17707" sId="14" numFmtId="4">
    <oc r="AC21">
      <v>0</v>
    </oc>
    <nc r="AC21"/>
  </rcc>
  <rcc rId="17708" sId="14" numFmtId="4">
    <oc r="AD21">
      <v>0</v>
    </oc>
    <nc r="AD21"/>
  </rcc>
  <rcc rId="17709" sId="14" numFmtId="4">
    <oc r="AE21">
      <v>0</v>
    </oc>
    <nc r="AE21"/>
  </rcc>
  <rcc rId="17710" sId="14" numFmtId="4">
    <oc r="AF21">
      <v>24436.2</v>
    </oc>
    <nc r="AF21"/>
  </rcc>
  <rcc rId="17711" sId="14" numFmtId="4">
    <oc r="AG21">
      <v>0</v>
    </oc>
    <nc r="AG21"/>
  </rcc>
  <rcc rId="17712" sId="14">
    <oc r="A22" t="inlineStr">
      <is>
        <t xml:space="preserve"> 2.1</t>
      </is>
    </oc>
    <nc r="A22"/>
  </rcc>
  <rcc rId="17713" sId="14">
    <oc r="B22" t="inlineStr">
      <is>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is>
    </oc>
    <nc r="B22"/>
  </rcc>
  <rcc rId="17714" sId="14">
    <oc r="C22" t="inlineStr">
      <is>
        <t>Всего</t>
      </is>
    </oc>
    <nc r="C22"/>
  </rcc>
  <rcc rId="17715" sId="14">
    <oc r="D22">
      <f>D24+D23+D25</f>
    </oc>
    <nc r="D22"/>
  </rcc>
  <rcc rId="17716" sId="14">
    <oc r="E22">
      <f>E24+E23+E25</f>
    </oc>
    <nc r="E22"/>
  </rcc>
  <rcc rId="17717" sId="14">
    <oc r="F22">
      <f>F24+F23+F25</f>
    </oc>
    <nc r="F22"/>
  </rcc>
  <rcc rId="17718" sId="14">
    <oc r="G22">
      <f>G24+G23+G25</f>
    </oc>
    <nc r="G22"/>
  </rcc>
  <rcc rId="17719" sId="14">
    <oc r="H22">
      <f>IFERROR(G22/D22*100,0)</f>
    </oc>
    <nc r="H22"/>
  </rcc>
  <rcc rId="17720" sId="14">
    <oc r="I22">
      <f>IFERROR(G22/E22*100,0)</f>
    </oc>
    <nc r="I22"/>
  </rcc>
  <rcc rId="17721" sId="14">
    <oc r="J22">
      <f>J24+J23+J25</f>
    </oc>
    <nc r="J22"/>
  </rcc>
  <rcc rId="17722" sId="14">
    <oc r="K22">
      <f>K24+K23+K25</f>
    </oc>
    <nc r="K22"/>
  </rcc>
  <rcc rId="17723" sId="14">
    <oc r="L22">
      <f>L24+L23+L25</f>
    </oc>
    <nc r="L22"/>
  </rcc>
  <rcc rId="17724" sId="14">
    <oc r="M22">
      <f>M24+M23+M25</f>
    </oc>
    <nc r="M22"/>
  </rcc>
  <rcc rId="17725" sId="14">
    <oc r="N22">
      <f>N24+N23+N25</f>
    </oc>
    <nc r="N22"/>
  </rcc>
  <rcc rId="17726" sId="14">
    <oc r="O22">
      <f>O24+O23+O25</f>
    </oc>
    <nc r="O22"/>
  </rcc>
  <rcc rId="17727" sId="14">
    <oc r="P22">
      <f>P24+P23+P25</f>
    </oc>
    <nc r="P22"/>
  </rcc>
  <rcc rId="17728" sId="14">
    <oc r="Q22">
      <f>Q24+Q23+Q25</f>
    </oc>
    <nc r="Q22"/>
  </rcc>
  <rcc rId="17729" sId="14">
    <oc r="R22">
      <f>R24+R23+R25</f>
    </oc>
    <nc r="R22"/>
  </rcc>
  <rcc rId="17730" sId="14">
    <oc r="S22">
      <f>S24+S23+S25</f>
    </oc>
    <nc r="S22"/>
  </rcc>
  <rcc rId="17731" sId="14">
    <oc r="T22">
      <f>T24+T23+T25</f>
    </oc>
    <nc r="T22"/>
  </rcc>
  <rcc rId="17732" sId="14">
    <oc r="U22">
      <f>U24+U23+U25</f>
    </oc>
    <nc r="U22"/>
  </rcc>
  <rcc rId="17733" sId="14">
    <oc r="V22">
      <f>V24+V23+V25</f>
    </oc>
    <nc r="V22"/>
  </rcc>
  <rcc rId="17734" sId="14">
    <oc r="W22">
      <f>W24+W23+W25</f>
    </oc>
    <nc r="W22"/>
  </rcc>
  <rcc rId="17735" sId="14">
    <oc r="X22">
      <f>X24+X23+X25</f>
    </oc>
    <nc r="X22"/>
  </rcc>
  <rcc rId="17736" sId="14">
    <oc r="Y22">
      <f>Y24+Y23+Y25</f>
    </oc>
    <nc r="Y22"/>
  </rcc>
  <rcc rId="17737" sId="14">
    <oc r="Z22">
      <f>Z24+Z23+Z25</f>
    </oc>
    <nc r="Z22"/>
  </rcc>
  <rcc rId="17738" sId="14">
    <oc r="AA22">
      <f>AA24+AA23+AA25</f>
    </oc>
    <nc r="AA22"/>
  </rcc>
  <rcc rId="17739" sId="14">
    <oc r="AB22">
      <f>AB24+AB23+AB25</f>
    </oc>
    <nc r="AB22"/>
  </rcc>
  <rcc rId="17740" sId="14">
    <oc r="AC22">
      <f>AC24+AC23+AC25</f>
    </oc>
    <nc r="AC22"/>
  </rcc>
  <rcc rId="17741" sId="14">
    <oc r="AD22">
      <f>AD24+AD23+AD25</f>
    </oc>
    <nc r="AD22"/>
  </rcc>
  <rcc rId="17742" sId="14">
    <oc r="AE22">
      <f>AE24+AE23+AE25</f>
    </oc>
    <nc r="AE22"/>
  </rcc>
  <rcc rId="17743" sId="14">
    <oc r="AF22">
      <f>AF24+AF23+AF25</f>
    </oc>
    <nc r="AF22"/>
  </rcc>
  <rcc rId="17744" sId="14">
    <oc r="AG22">
      <f>AG24+AG23+AG25</f>
    </oc>
    <nc r="AG22"/>
  </rcc>
  <rcc rId="17745" sId="14">
    <oc r="C23" t="inlineStr">
      <is>
        <t>бюджет автономного округа</t>
      </is>
    </oc>
    <nc r="C23"/>
  </rcc>
  <rcc rId="17746" sId="14">
    <oc r="D23">
      <f>SUM(J23,L23,N23,P23,R23,T23,V23,X23,Z23,AB23,AD23,AF23)</f>
    </oc>
    <nc r="D23"/>
  </rcc>
  <rcc rId="17747" sId="14">
    <oc r="E23">
      <f>J23</f>
    </oc>
    <nc r="E23"/>
  </rcc>
  <rcc rId="17748" sId="14">
    <oc r="F23">
      <f>G23</f>
    </oc>
    <nc r="F23"/>
  </rcc>
  <rcc rId="17749" sId="14">
    <oc r="G23">
      <f>SUM(K23,M23,O23,Q23,S23,U23,W23,Y23,AA23,AC23,AE23,AG23)</f>
    </oc>
    <nc r="G23"/>
  </rcc>
  <rcc rId="17750" sId="14">
    <oc r="H23">
      <f>IFERROR(G23/D23*100,0)</f>
    </oc>
    <nc r="H23"/>
  </rcc>
  <rcc rId="17751" sId="14">
    <oc r="I23">
      <f>IFERROR(G23/E23*100,0)</f>
    </oc>
    <nc r="I23"/>
  </rcc>
  <rcc rId="17752" sId="14">
    <oc r="J23">
      <f>J39</f>
    </oc>
    <nc r="J23"/>
  </rcc>
  <rcc rId="17753" sId="14">
    <oc r="K23">
      <f>K39</f>
    </oc>
    <nc r="K23"/>
  </rcc>
  <rcc rId="17754" sId="14">
    <oc r="L23">
      <f>L39</f>
    </oc>
    <nc r="L23"/>
  </rcc>
  <rcc rId="17755" sId="14">
    <oc r="M23">
      <f>M39</f>
    </oc>
    <nc r="M23"/>
  </rcc>
  <rcc rId="17756" sId="14">
    <oc r="N23">
      <f>N39</f>
    </oc>
    <nc r="N23"/>
  </rcc>
  <rcc rId="17757" sId="14">
    <oc r="O23">
      <f>O39</f>
    </oc>
    <nc r="O23"/>
  </rcc>
  <rcc rId="17758" sId="14">
    <oc r="P23">
      <f>P39</f>
    </oc>
    <nc r="P23"/>
  </rcc>
  <rcc rId="17759" sId="14">
    <oc r="Q23">
      <f>Q39</f>
    </oc>
    <nc r="Q23"/>
  </rcc>
  <rcc rId="17760" sId="14">
    <oc r="R23">
      <f>R39</f>
    </oc>
    <nc r="R23"/>
  </rcc>
  <rcc rId="17761" sId="14">
    <oc r="S23">
      <f>S39</f>
    </oc>
    <nc r="S23"/>
  </rcc>
  <rcc rId="17762" sId="14">
    <oc r="T23">
      <f>T39</f>
    </oc>
    <nc r="T23"/>
  </rcc>
  <rcc rId="17763" sId="14">
    <oc r="U23">
      <f>U39</f>
    </oc>
    <nc r="U23"/>
  </rcc>
  <rcc rId="17764" sId="14">
    <oc r="V23">
      <f>V39</f>
    </oc>
    <nc r="V23"/>
  </rcc>
  <rcc rId="17765" sId="14">
    <oc r="W23">
      <f>W39</f>
    </oc>
    <nc r="W23"/>
  </rcc>
  <rcc rId="17766" sId="14">
    <oc r="X23">
      <f>X39</f>
    </oc>
    <nc r="X23"/>
  </rcc>
  <rcc rId="17767" sId="14">
    <oc r="Y23">
      <f>Y39</f>
    </oc>
    <nc r="Y23"/>
  </rcc>
  <rcc rId="17768" sId="14">
    <oc r="Z23">
      <f>Z39</f>
    </oc>
    <nc r="Z23"/>
  </rcc>
  <rcc rId="17769" sId="14">
    <oc r="AA23">
      <f>AA39</f>
    </oc>
    <nc r="AA23"/>
  </rcc>
  <rcc rId="17770" sId="14">
    <oc r="AB23">
      <f>AB39</f>
    </oc>
    <nc r="AB23"/>
  </rcc>
  <rcc rId="17771" sId="14">
    <oc r="AC23">
      <f>AC39</f>
    </oc>
    <nc r="AC23"/>
  </rcc>
  <rcc rId="17772" sId="14">
    <oc r="AD23">
      <f>AD39</f>
    </oc>
    <nc r="AD23"/>
  </rcc>
  <rcc rId="17773" sId="14">
    <oc r="AE23">
      <f>AE39</f>
    </oc>
    <nc r="AE23"/>
  </rcc>
  <rcc rId="17774" sId="14">
    <oc r="AF23">
      <f>AF39</f>
    </oc>
    <nc r="AF23"/>
  </rcc>
  <rcc rId="17775" sId="14">
    <oc r="AG23">
      <f>AG39</f>
    </oc>
    <nc r="AG23"/>
  </rcc>
  <rcc rId="17776" sId="14">
    <oc r="C24" t="inlineStr">
      <is>
        <t>бюджет города Когалыма</t>
      </is>
    </oc>
    <nc r="C24"/>
  </rcc>
  <rcc rId="17777" sId="14">
    <oc r="D24">
      <f>SUM(J24,L24,N24,P24,R24,T24,V24,X24,Z24,AB24,AD24,AF24)</f>
    </oc>
    <nc r="D24"/>
  </rcc>
  <rcc rId="17778" sId="14">
    <oc r="E24">
      <f>J24</f>
    </oc>
    <nc r="E24"/>
  </rcc>
  <rcc rId="17779" sId="14">
    <oc r="F24">
      <f>G24</f>
    </oc>
    <nc r="F24"/>
  </rcc>
  <rcc rId="17780" sId="14">
    <oc r="G24">
      <f>SUM(K24,M24,O24,Q24,S24,U24,W24,Y24,AA24,AC24,AE24,AG24)</f>
    </oc>
    <nc r="G24"/>
  </rcc>
  <rcc rId="17781" sId="14">
    <oc r="H24">
      <f>IFERROR(G24/D24*100,0)</f>
    </oc>
    <nc r="H24"/>
  </rcc>
  <rcc rId="17782" sId="14">
    <oc r="I24">
      <f>IFERROR(G24/E24*100,0)</f>
    </oc>
    <nc r="I24"/>
  </rcc>
  <rcc rId="17783" sId="14">
    <oc r="J24">
      <f>J27+J31+J34+J37+J40</f>
    </oc>
    <nc r="J24"/>
  </rcc>
  <rcc rId="17784" sId="14">
    <oc r="K24">
      <f>K27+K31+K34+K37+K40</f>
    </oc>
    <nc r="K24"/>
  </rcc>
  <rcc rId="17785" sId="14">
    <oc r="L24">
      <f>L27+L31+L34+L37+L40</f>
    </oc>
    <nc r="L24"/>
  </rcc>
  <rcc rId="17786" sId="14">
    <oc r="M24">
      <f>M27+M31+M34+M37+M40</f>
    </oc>
    <nc r="M24"/>
  </rcc>
  <rcc rId="17787" sId="14">
    <oc r="N24">
      <f>N27+N31+N34+N37+N40</f>
    </oc>
    <nc r="N24"/>
  </rcc>
  <rcc rId="17788" sId="14">
    <oc r="O24">
      <f>O27+O31+O34+O37+O40</f>
    </oc>
    <nc r="O24"/>
  </rcc>
  <rcc rId="17789" sId="14">
    <oc r="P24">
      <f>P27+P31+P34+P37+P40</f>
    </oc>
    <nc r="P24"/>
  </rcc>
  <rcc rId="17790" sId="14">
    <oc r="Q24">
      <f>Q27+Q31+Q34+Q37+Q40</f>
    </oc>
    <nc r="Q24"/>
  </rcc>
  <rcc rId="17791" sId="14">
    <oc r="R24">
      <f>R27+R31+R34+R37+R40</f>
    </oc>
    <nc r="R24"/>
  </rcc>
  <rcc rId="17792" sId="14">
    <oc r="S24">
      <f>S27+S31+S34+S37+S40</f>
    </oc>
    <nc r="S24"/>
  </rcc>
  <rcc rId="17793" sId="14">
    <oc r="T24">
      <f>T27+T31+T34+T37+T40</f>
    </oc>
    <nc r="T24"/>
  </rcc>
  <rcc rId="17794" sId="14">
    <oc r="U24">
      <f>U27+U31+U34+U37+U40</f>
    </oc>
    <nc r="U24"/>
  </rcc>
  <rcc rId="17795" sId="14">
    <oc r="V24">
      <f>V27+V31+V34+V37+V40</f>
    </oc>
    <nc r="V24"/>
  </rcc>
  <rcc rId="17796" sId="14">
    <oc r="W24">
      <f>W27+W31+W34+W37+W40</f>
    </oc>
    <nc r="W24"/>
  </rcc>
  <rcc rId="17797" sId="14">
    <oc r="X24">
      <f>X27+X31+X34+X37+X40</f>
    </oc>
    <nc r="X24"/>
  </rcc>
  <rcc rId="17798" sId="14">
    <oc r="Y24">
      <f>Y27+Y31+Y34+Y37+Y40</f>
    </oc>
    <nc r="Y24"/>
  </rcc>
  <rcc rId="17799" sId="14">
    <oc r="Z24">
      <f>Z27+Z31+Z34+Z37+Z40</f>
    </oc>
    <nc r="Z24"/>
  </rcc>
  <rcc rId="17800" sId="14">
    <oc r="AA24">
      <f>AA27+AA31+AA34+AA37+AA40</f>
    </oc>
    <nc r="AA24"/>
  </rcc>
  <rcc rId="17801" sId="14">
    <oc r="AB24">
      <f>AB27+AB31+AB34+AB37+AB40</f>
    </oc>
    <nc r="AB24"/>
  </rcc>
  <rcc rId="17802" sId="14">
    <oc r="AC24">
      <f>AC27+AC31+AC34+AC37+AC40</f>
    </oc>
    <nc r="AC24"/>
  </rcc>
  <rcc rId="17803" sId="14">
    <oc r="AD24">
      <f>AD27+AD31+AD34+AD37+AD40</f>
    </oc>
    <nc r="AD24"/>
  </rcc>
  <rcc rId="17804" sId="14">
    <oc r="AE24">
      <f>AE27+AE31+AE34+AE37+AE40</f>
    </oc>
    <nc r="AE24"/>
  </rcc>
  <rcc rId="17805" sId="14">
    <oc r="AF24">
      <f>AF27+AF31+AF34+AF37+AF40</f>
    </oc>
    <nc r="AF24"/>
  </rcc>
  <rcc rId="17806" sId="14">
    <oc r="AG24">
      <f>AG27+AG31+AG34+AG37+AG40</f>
    </oc>
    <nc r="AG24"/>
  </rcc>
  <rcc rId="17807" sId="14">
    <oc r="C25" t="inlineStr">
      <is>
        <t>внебюджетные источники</t>
      </is>
    </oc>
    <nc r="C25"/>
  </rcc>
  <rcc rId="17808" sId="14">
    <oc r="D25">
      <f>SUM(J25,L25,N25,P25,R25,T25,V25,X25,Z25,AB25,AD25,AF25)</f>
    </oc>
    <nc r="D25"/>
  </rcc>
  <rcc rId="17809" sId="14">
    <oc r="E25">
      <f>J25</f>
    </oc>
    <nc r="E25"/>
  </rcc>
  <rcc rId="17810" sId="14">
    <oc r="F25">
      <f>G25</f>
    </oc>
    <nc r="F25"/>
  </rcc>
  <rcc rId="17811" sId="14">
    <oc r="G25">
      <f>SUM(K25,M25,O25,Q25,S25,U25,W25,Y25,AA25,AC25,AE25,AG25)</f>
    </oc>
    <nc r="G25"/>
  </rcc>
  <rcc rId="17812" sId="14">
    <oc r="H25">
      <f>IFERROR(G25/D25*100,0)</f>
    </oc>
    <nc r="H25"/>
  </rcc>
  <rcc rId="17813" sId="14">
    <oc r="I25">
      <f>IFERROR(G25/E25*100,0)</f>
    </oc>
    <nc r="I25"/>
  </rcc>
  <rcc rId="17814" sId="14">
    <oc r="J25">
      <f>J28</f>
    </oc>
    <nc r="J25"/>
  </rcc>
  <rcc rId="17815" sId="14">
    <oc r="K25">
      <f>K28</f>
    </oc>
    <nc r="K25"/>
  </rcc>
  <rcc rId="17816" sId="14">
    <oc r="L25">
      <f>L28</f>
    </oc>
    <nc r="L25"/>
  </rcc>
  <rcc rId="17817" sId="14">
    <oc r="M25">
      <f>M28</f>
    </oc>
    <nc r="M25"/>
  </rcc>
  <rcc rId="17818" sId="14">
    <oc r="N25">
      <f>N28</f>
    </oc>
    <nc r="N25"/>
  </rcc>
  <rcc rId="17819" sId="14">
    <oc r="O25">
      <f>O28</f>
    </oc>
    <nc r="O25"/>
  </rcc>
  <rcc rId="17820" sId="14">
    <oc r="P25">
      <f>P28</f>
    </oc>
    <nc r="P25"/>
  </rcc>
  <rcc rId="17821" sId="14">
    <oc r="Q25">
      <f>Q28</f>
    </oc>
    <nc r="Q25"/>
  </rcc>
  <rcc rId="17822" sId="14">
    <oc r="R25">
      <f>R28</f>
    </oc>
    <nc r="R25"/>
  </rcc>
  <rcc rId="17823" sId="14">
    <oc r="S25">
      <f>S28</f>
    </oc>
    <nc r="S25"/>
  </rcc>
  <rcc rId="17824" sId="14">
    <oc r="T25">
      <f>T28</f>
    </oc>
    <nc r="T25"/>
  </rcc>
  <rcc rId="17825" sId="14">
    <oc r="U25">
      <f>U28</f>
    </oc>
    <nc r="U25"/>
  </rcc>
  <rcc rId="17826" sId="14">
    <oc r="V25">
      <f>V28</f>
    </oc>
    <nc r="V25"/>
  </rcc>
  <rcc rId="17827" sId="14">
    <oc r="W25">
      <f>W28</f>
    </oc>
    <nc r="W25"/>
  </rcc>
  <rcc rId="17828" sId="14">
    <oc r="X25">
      <f>X28</f>
    </oc>
    <nc r="X25"/>
  </rcc>
  <rcc rId="17829" sId="14">
    <oc r="Y25">
      <f>Y28</f>
    </oc>
    <nc r="Y25"/>
  </rcc>
  <rcc rId="17830" sId="14">
    <oc r="Z25">
      <f>Z28</f>
    </oc>
    <nc r="Z25"/>
  </rcc>
  <rcc rId="17831" sId="14">
    <oc r="AA25">
      <f>AA28</f>
    </oc>
    <nc r="AA25"/>
  </rcc>
  <rcc rId="17832" sId="14">
    <oc r="AB25">
      <f>AB28</f>
    </oc>
    <nc r="AB25"/>
  </rcc>
  <rcc rId="17833" sId="14">
    <oc r="AC25">
      <f>AC28</f>
    </oc>
    <nc r="AC25"/>
  </rcc>
  <rcc rId="17834" sId="14">
    <oc r="AD25">
      <f>AD28</f>
    </oc>
    <nc r="AD25"/>
  </rcc>
  <rcc rId="17835" sId="14">
    <oc r="AE25">
      <f>AE28</f>
    </oc>
    <nc r="AE25"/>
  </rcc>
  <rcc rId="17836" sId="14">
    <oc r="AF25">
      <f>AF28</f>
    </oc>
    <nc r="AF25"/>
  </rcc>
  <rcc rId="17837" sId="14">
    <oc r="AG25">
      <f>AG28</f>
    </oc>
    <nc r="AG25"/>
  </rcc>
  <rcc rId="17838" sId="14">
    <oc r="A26" t="inlineStr">
      <is>
        <t xml:space="preserve"> 2.1.1</t>
      </is>
    </oc>
    <nc r="A26"/>
  </rcc>
  <rcc rId="17839" sId="14">
    <oc r="B26" t="inlineStr">
      <is>
        <t>Обеспечение текущего содержания автомобильных дорог местного значения в рамках муниципального задания</t>
      </is>
    </oc>
    <nc r="B26"/>
  </rcc>
  <rcc rId="17840" sId="14">
    <oc r="C26" t="inlineStr">
      <is>
        <t>Всего</t>
      </is>
    </oc>
    <nc r="C26"/>
  </rcc>
  <rcc rId="17841" sId="14">
    <oc r="D26">
      <f>D28+D27</f>
    </oc>
    <nc r="D26"/>
  </rcc>
  <rcc rId="17842" sId="14">
    <oc r="E26">
      <f>E28+E27</f>
    </oc>
    <nc r="E26"/>
  </rcc>
  <rcc rId="17843" sId="14">
    <oc r="F26">
      <f>F28+F27</f>
    </oc>
    <nc r="F26"/>
  </rcc>
  <rcc rId="17844" sId="14">
    <oc r="G26">
      <f>G28+G27</f>
    </oc>
    <nc r="G26"/>
  </rcc>
  <rcc rId="17845" sId="14">
    <oc r="H26">
      <f>IFERROR(G26/D26*100,0)</f>
    </oc>
    <nc r="H26"/>
  </rcc>
  <rcc rId="17846" sId="14">
    <oc r="I26">
      <f>IFERROR(G26/E26*100,0)</f>
    </oc>
    <nc r="I26"/>
  </rcc>
  <rcc rId="17847" sId="14">
    <oc r="J26">
      <f>J28+J27</f>
    </oc>
    <nc r="J26"/>
  </rcc>
  <rcc rId="17848" sId="14">
    <oc r="K26">
      <f>K28+K27</f>
    </oc>
    <nc r="K26"/>
  </rcc>
  <rcc rId="17849" sId="14">
    <oc r="L26">
      <f>L28+L27</f>
    </oc>
    <nc r="L26"/>
  </rcc>
  <rcc rId="17850" sId="14">
    <oc r="M26">
      <f>M28+M27</f>
    </oc>
    <nc r="M26"/>
  </rcc>
  <rcc rId="17851" sId="14">
    <oc r="N26">
      <f>N28+N27</f>
    </oc>
    <nc r="N26"/>
  </rcc>
  <rcc rId="17852" sId="14">
    <oc r="O26">
      <f>O28+O27</f>
    </oc>
    <nc r="O26"/>
  </rcc>
  <rcc rId="17853" sId="14">
    <oc r="P26">
      <f>P28+P27</f>
    </oc>
    <nc r="P26"/>
  </rcc>
  <rcc rId="17854" sId="14">
    <oc r="Q26">
      <f>Q28+Q27</f>
    </oc>
    <nc r="Q26"/>
  </rcc>
  <rcc rId="17855" sId="14">
    <oc r="R26">
      <f>R28+R27</f>
    </oc>
    <nc r="R26"/>
  </rcc>
  <rcc rId="17856" sId="14">
    <oc r="S26">
      <f>S28+S27</f>
    </oc>
    <nc r="S26"/>
  </rcc>
  <rcc rId="17857" sId="14">
    <oc r="T26">
      <f>T28+T27</f>
    </oc>
    <nc r="T26"/>
  </rcc>
  <rcc rId="17858" sId="14">
    <oc r="U26">
      <f>U28+U27</f>
    </oc>
    <nc r="U26"/>
  </rcc>
  <rcc rId="17859" sId="14">
    <oc r="V26">
      <f>V28+V27</f>
    </oc>
    <nc r="V26"/>
  </rcc>
  <rcc rId="17860" sId="14">
    <oc r="W26">
      <f>W28+W27</f>
    </oc>
    <nc r="W26"/>
  </rcc>
  <rcc rId="17861" sId="14">
    <oc r="X26">
      <f>X28+X27</f>
    </oc>
    <nc r="X26"/>
  </rcc>
  <rcc rId="17862" sId="14">
    <oc r="Y26">
      <f>Y28+Y27</f>
    </oc>
    <nc r="Y26"/>
  </rcc>
  <rcc rId="17863" sId="14">
    <oc r="Z26">
      <f>Z28+Z27</f>
    </oc>
    <nc r="Z26"/>
  </rcc>
  <rcc rId="17864" sId="14">
    <oc r="AA26">
      <f>AA28+AA27</f>
    </oc>
    <nc r="AA26"/>
  </rcc>
  <rcc rId="17865" sId="14">
    <oc r="AB26">
      <f>AB28+AB27</f>
    </oc>
    <nc r="AB26"/>
  </rcc>
  <rcc rId="17866" sId="14">
    <oc r="AC26">
      <f>AC28+AC27</f>
    </oc>
    <nc r="AC26"/>
  </rcc>
  <rcc rId="17867" sId="14">
    <oc r="AD26">
      <f>AD28+AD27</f>
    </oc>
    <nc r="AD26"/>
  </rcc>
  <rcc rId="17868" sId="14">
    <oc r="AE26">
      <f>AE28+AE27</f>
    </oc>
    <nc r="AE26"/>
  </rcc>
  <rcc rId="17869" sId="14">
    <oc r="AF26">
      <f>AF28+AF27</f>
    </oc>
    <nc r="AF26"/>
  </rcc>
  <rcc rId="17870" sId="14">
    <oc r="AG26">
      <f>AG28+AG27</f>
    </oc>
    <nc r="AG26"/>
  </rcc>
  <rcc rId="17871" sId="14">
    <oc r="C27" t="inlineStr">
      <is>
        <t>бюджет города Когалыма</t>
      </is>
    </oc>
    <nc r="C27"/>
  </rcc>
  <rcc rId="17872" sId="14">
    <oc r="D27">
      <f>SUM(J27,L27,N27,P27,R27,T27,V27,X27,Z27,AB27,AD27,AF27)</f>
    </oc>
    <nc r="D27"/>
  </rcc>
  <rcc rId="17873" sId="14">
    <oc r="E27">
      <f>J27</f>
    </oc>
    <nc r="E27"/>
  </rcc>
  <rcc rId="17874" sId="14">
    <oc r="F27">
      <f>G27</f>
    </oc>
    <nc r="F27"/>
  </rcc>
  <rcc rId="17875" sId="14">
    <oc r="G27">
      <f>SUM(K27,M27,O27,Q27,S27,U27,W27,Y27,AA27,AC27,AE27,AG27)</f>
    </oc>
    <nc r="G27"/>
  </rcc>
  <rcc rId="17876" sId="14">
    <oc r="H27">
      <f>IFERROR(G27/D27*100,0)</f>
    </oc>
    <nc r="H27"/>
  </rcc>
  <rcc rId="17877" sId="14">
    <oc r="I27">
      <f>IFERROR(G27/E27*100,0)</f>
    </oc>
    <nc r="I27"/>
  </rcc>
  <rcc rId="17878" sId="14" numFmtId="4">
    <oc r="J27">
      <v>26248.743999999999</v>
    </oc>
    <nc r="J27"/>
  </rcc>
  <rcc rId="17879" sId="14" numFmtId="4">
    <oc r="K27">
      <v>0</v>
    </oc>
    <nc r="K27"/>
  </rcc>
  <rcc rId="17880" sId="14" numFmtId="4">
    <oc r="L27">
      <v>29440.957999999999</v>
    </oc>
    <nc r="L27"/>
  </rcc>
  <rcc rId="17881" sId="14" numFmtId="4">
    <oc r="M27">
      <v>0</v>
    </oc>
    <nc r="M27"/>
  </rcc>
  <rcc rId="17882" sId="14" numFmtId="4">
    <oc r="N27">
      <v>26449.102999999999</v>
    </oc>
    <nc r="N27"/>
  </rcc>
  <rcc rId="17883" sId="14" numFmtId="4">
    <oc r="O27">
      <v>0</v>
    </oc>
    <nc r="O27"/>
  </rcc>
  <rcc rId="17884" sId="14" numFmtId="4">
    <oc r="P27">
      <v>28509.95</v>
    </oc>
    <nc r="P27"/>
  </rcc>
  <rcc rId="17885" sId="14" numFmtId="4">
    <oc r="Q27">
      <v>0</v>
    </oc>
    <nc r="Q27"/>
  </rcc>
  <rcc rId="17886" sId="14" numFmtId="4">
    <oc r="R27">
      <v>19803.355</v>
    </oc>
    <nc r="R27"/>
  </rcc>
  <rcc rId="17887" sId="14" numFmtId="4">
    <oc r="S27">
      <v>0</v>
    </oc>
    <nc r="S27"/>
  </rcc>
  <rcc rId="17888" sId="14" numFmtId="4">
    <oc r="T27">
      <v>18318.731</v>
    </oc>
    <nc r="T27"/>
  </rcc>
  <rcc rId="17889" sId="14" numFmtId="4">
    <oc r="U27">
      <v>0</v>
    </oc>
    <nc r="U27"/>
  </rcc>
  <rcc rId="17890" sId="14" numFmtId="4">
    <oc r="V27">
      <v>17405.826000000001</v>
    </oc>
    <nc r="V27"/>
  </rcc>
  <rcc rId="17891" sId="14" numFmtId="4">
    <oc r="W27">
      <v>0</v>
    </oc>
    <nc r="W27"/>
  </rcc>
  <rcc rId="17892" sId="14" numFmtId="4">
    <oc r="X27">
      <v>13016.838</v>
    </oc>
    <nc r="X27"/>
  </rcc>
  <rcc rId="17893" sId="14" numFmtId="4">
    <oc r="Y27">
      <v>0</v>
    </oc>
    <nc r="Y27"/>
  </rcc>
  <rcc rId="17894" sId="14" numFmtId="4">
    <oc r="Z27">
      <v>12204.201999999999</v>
    </oc>
    <nc r="Z27"/>
  </rcc>
  <rcc rId="17895" sId="14" numFmtId="4">
    <oc r="AA27">
      <v>0</v>
    </oc>
    <nc r="AA27"/>
  </rcc>
  <rcc rId="17896" sId="14" numFmtId="4">
    <oc r="AB27">
      <v>10803.147999999999</v>
    </oc>
    <nc r="AB27"/>
  </rcc>
  <rcc rId="17897" sId="14" numFmtId="4">
    <oc r="AC27">
      <v>0</v>
    </oc>
    <nc r="AC27"/>
  </rcc>
  <rcc rId="17898" sId="14" numFmtId="4">
    <oc r="AD27">
      <v>11195.325000000001</v>
    </oc>
    <nc r="AD27"/>
  </rcc>
  <rcc rId="17899" sId="14" numFmtId="4">
    <oc r="AE27">
      <v>0</v>
    </oc>
    <nc r="AE27"/>
  </rcc>
  <rcc rId="17900" sId="14" numFmtId="4">
    <oc r="AF27">
      <v>9431.82</v>
    </oc>
    <nc r="AF27"/>
  </rcc>
  <rcc rId="17901" sId="14" numFmtId="4">
    <oc r="AG27">
      <v>0</v>
    </oc>
    <nc r="AG27"/>
  </rcc>
  <rcc rId="17902" sId="14">
    <oc r="C28" t="inlineStr">
      <is>
        <t>внебюджетные источники</t>
      </is>
    </oc>
    <nc r="C28"/>
  </rcc>
  <rcc rId="17903" sId="14">
    <oc r="D28">
      <f>SUM(J28,L28,N28,P28,R28,T28,V28,X28,Z28,AB28,AD28,AF28)</f>
    </oc>
    <nc r="D28"/>
  </rcc>
  <rcc rId="17904" sId="14">
    <oc r="E28">
      <f>J28</f>
    </oc>
    <nc r="E28"/>
  </rcc>
  <rcc rId="17905" sId="14">
    <oc r="F28">
      <f>G28</f>
    </oc>
    <nc r="F28"/>
  </rcc>
  <rcc rId="17906" sId="14">
    <oc r="G28">
      <f>SUM(K28,M28,O28,Q28,S28,U28,W28,Y28,AA28,AC28,AE28,AG28)</f>
    </oc>
    <nc r="G28"/>
  </rcc>
  <rcc rId="17907" sId="14">
    <oc r="H28">
      <f>IFERROR(G28/D28*100,0)</f>
    </oc>
    <nc r="H28"/>
  </rcc>
  <rcc rId="17908" sId="14">
    <oc r="I28">
      <f>IFERROR(G28/E28*100,0)</f>
    </oc>
    <nc r="I28"/>
  </rcc>
  <rcc rId="17909" sId="14" numFmtId="4">
    <oc r="J28">
      <v>1201.8399999999999</v>
    </oc>
    <nc r="J28"/>
  </rcc>
  <rcc rId="17910" sId="14" numFmtId="4">
    <oc r="K28">
      <v>0</v>
    </oc>
    <nc r="K28"/>
  </rcc>
  <rcc rId="17911" sId="14" numFmtId="4">
    <oc r="L28">
      <v>1164.48</v>
    </oc>
    <nc r="L28"/>
  </rcc>
  <rcc rId="17912" sId="14" numFmtId="4">
    <oc r="M28">
      <v>0</v>
    </oc>
    <nc r="M28"/>
  </rcc>
  <rcc rId="17913" sId="14" numFmtId="4">
    <oc r="N28">
      <v>1512.96</v>
    </oc>
    <nc r="N28"/>
  </rcc>
  <rcc rId="17914" sId="14" numFmtId="4">
    <oc r="O28">
      <v>0</v>
    </oc>
    <nc r="O28"/>
  </rcc>
  <rcc rId="17915" sId="14" numFmtId="4">
    <oc r="P28">
      <v>1387.2760000000001</v>
    </oc>
    <nc r="P28"/>
  </rcc>
  <rcc rId="17916" sId="14" numFmtId="4">
    <oc r="Q28">
      <v>0</v>
    </oc>
    <nc r="Q28"/>
  </rcc>
  <rcc rId="17917" sId="14" numFmtId="4">
    <oc r="R28">
      <v>1256.748</v>
    </oc>
    <nc r="R28"/>
  </rcc>
  <rcc rId="17918" sId="14" numFmtId="4">
    <oc r="S28">
      <v>0</v>
    </oc>
    <nc r="S28"/>
  </rcc>
  <rcc rId="17919" sId="14" numFmtId="4">
    <oc r="T28">
      <v>1522.373</v>
    </oc>
    <nc r="T28"/>
  </rcc>
  <rcc rId="17920" sId="14" numFmtId="4">
    <oc r="U28">
      <v>0</v>
    </oc>
    <nc r="U28"/>
  </rcc>
  <rcc rId="17921" sId="14" numFmtId="4">
    <oc r="V28">
      <v>1661.884</v>
    </oc>
    <nc r="V28"/>
  </rcc>
  <rcc rId="17922" sId="14" numFmtId="4">
    <oc r="W28">
      <v>0</v>
    </oc>
    <nc r="W28"/>
  </rcc>
  <rcc rId="17923" sId="14" numFmtId="4">
    <oc r="X28">
      <v>1929.9570000000001</v>
    </oc>
    <nc r="X28"/>
  </rcc>
  <rcc rId="17924" sId="14" numFmtId="4">
    <oc r="Y28">
      <v>0</v>
    </oc>
    <nc r="Y28"/>
  </rcc>
  <rcc rId="17925" sId="14" numFmtId="4">
    <oc r="Z28">
      <v>1174.876</v>
    </oc>
    <nc r="Z28"/>
  </rcc>
  <rcc rId="17926" sId="14" numFmtId="4">
    <oc r="AA28">
      <v>0</v>
    </oc>
    <nc r="AA28"/>
  </rcc>
  <rcc rId="17927" sId="14" numFmtId="4">
    <oc r="AB28">
      <v>1279.4939999999999</v>
    </oc>
    <nc r="AB28"/>
  </rcc>
  <rcc rId="17928" sId="14" numFmtId="4">
    <oc r="AC28">
      <v>0</v>
    </oc>
    <nc r="AC28"/>
  </rcc>
  <rcc rId="17929" sId="14" numFmtId="4">
    <oc r="AD28">
      <v>1256.538</v>
    </oc>
    <nc r="AD28"/>
  </rcc>
  <rcc rId="17930" sId="14" numFmtId="4">
    <oc r="AE28">
      <v>0</v>
    </oc>
    <nc r="AE28"/>
  </rcc>
  <rcc rId="17931" sId="14" numFmtId="4">
    <oc r="AF28">
      <v>1174.5740000000001</v>
    </oc>
    <nc r="AF28"/>
  </rcc>
  <rcc rId="17932" sId="14" numFmtId="4">
    <oc r="AG28">
      <v>0</v>
    </oc>
    <nc r="AG28"/>
  </rcc>
  <rcc rId="17933" sId="14">
    <oc r="A29" t="inlineStr">
      <is>
        <t xml:space="preserve"> 2.1.2</t>
      </is>
    </oc>
    <nc r="A29"/>
  </rcc>
  <rcc rId="17934" sId="14">
    <oc r="B29" t="inlineStr">
      <is>
        <t xml:space="preserve">Обеспечение организации дорожного движения </t>
      </is>
    </oc>
    <nc r="B29"/>
  </rcc>
  <rcc rId="17935" sId="14">
    <oc r="C29" t="inlineStr">
      <is>
        <t>Всего</t>
      </is>
    </oc>
    <nc r="C29"/>
  </rcc>
  <rcc rId="17936" sId="14">
    <oc r="D29">
      <f>D31+D30</f>
    </oc>
    <nc r="D29"/>
  </rcc>
  <rcc rId="17937" sId="14">
    <oc r="E29">
      <f>E31+E30</f>
    </oc>
    <nc r="E29"/>
  </rcc>
  <rcc rId="17938" sId="14">
    <oc r="F29">
      <f>F31+F30</f>
    </oc>
    <nc r="F29"/>
  </rcc>
  <rcc rId="17939" sId="14">
    <oc r="G29">
      <f>G31+G30</f>
    </oc>
    <nc r="G29"/>
  </rcc>
  <rcc rId="17940" sId="14">
    <oc r="H29">
      <f>IFERROR(G29/D29*100,0)</f>
    </oc>
    <nc r="H29"/>
  </rcc>
  <rcc rId="17941" sId="14">
    <oc r="I29">
      <f>IFERROR(G29/E29*100,0)</f>
    </oc>
    <nc r="I29"/>
  </rcc>
  <rcc rId="17942" sId="14">
    <oc r="J29">
      <f>J31+J30</f>
    </oc>
    <nc r="J29"/>
  </rcc>
  <rcc rId="17943" sId="14">
    <oc r="K29">
      <f>K31+K30</f>
    </oc>
    <nc r="K29"/>
  </rcc>
  <rcc rId="17944" sId="14">
    <oc r="L29">
      <f>L31+L30</f>
    </oc>
    <nc r="L29"/>
  </rcc>
  <rcc rId="17945" sId="14">
    <oc r="M29">
      <f>M31+M30</f>
    </oc>
    <nc r="M29"/>
  </rcc>
  <rcc rId="17946" sId="14">
    <oc r="N29">
      <f>N31+N30</f>
    </oc>
    <nc r="N29"/>
  </rcc>
  <rcc rId="17947" sId="14">
    <oc r="O29">
      <f>O31+O30</f>
    </oc>
    <nc r="O29"/>
  </rcc>
  <rcc rId="17948" sId="14">
    <oc r="P29">
      <f>P31+P30</f>
    </oc>
    <nc r="P29"/>
  </rcc>
  <rcc rId="17949" sId="14">
    <oc r="Q29">
      <f>Q31+Q30</f>
    </oc>
    <nc r="Q29"/>
  </rcc>
  <rcc rId="17950" sId="14">
    <oc r="R29">
      <f>R31+R30</f>
    </oc>
    <nc r="R29"/>
  </rcc>
  <rcc rId="17951" sId="14">
    <oc r="S29">
      <f>S31+S30</f>
    </oc>
    <nc r="S29"/>
  </rcc>
  <rcc rId="17952" sId="14">
    <oc r="T29">
      <f>T31+T30</f>
    </oc>
    <nc r="T29"/>
  </rcc>
  <rcc rId="17953" sId="14">
    <oc r="U29">
      <f>U31+U30</f>
    </oc>
    <nc r="U29"/>
  </rcc>
  <rcc rId="17954" sId="14">
    <oc r="V29">
      <f>V31+V30</f>
    </oc>
    <nc r="V29"/>
  </rcc>
  <rcc rId="17955" sId="14">
    <oc r="W29">
      <f>W31+W30</f>
    </oc>
    <nc r="W29"/>
  </rcc>
  <rcc rId="17956" sId="14">
    <oc r="X29">
      <f>X31+X30</f>
    </oc>
    <nc r="X29"/>
  </rcc>
  <rcc rId="17957" sId="14">
    <oc r="Y29">
      <f>Y31+Y30</f>
    </oc>
    <nc r="Y29"/>
  </rcc>
  <rcc rId="17958" sId="14">
    <oc r="Z29">
      <f>Z31+Z30</f>
    </oc>
    <nc r="Z29"/>
  </rcc>
  <rcc rId="17959" sId="14">
    <oc r="AA29">
      <f>AA31+AA30</f>
    </oc>
    <nc r="AA29"/>
  </rcc>
  <rcc rId="17960" sId="14">
    <oc r="AB29">
      <f>AB31+AB30</f>
    </oc>
    <nc r="AB29"/>
  </rcc>
  <rcc rId="17961" sId="14">
    <oc r="AC29">
      <f>AC31+AC30</f>
    </oc>
    <nc r="AC29"/>
  </rcc>
  <rcc rId="17962" sId="14">
    <oc r="AD29">
      <f>AD31+AD30</f>
    </oc>
    <nc r="AD29"/>
  </rcc>
  <rcc rId="17963" sId="14">
    <oc r="AE29">
      <f>AE31+AE30</f>
    </oc>
    <nc r="AE29"/>
  </rcc>
  <rcc rId="17964" sId="14">
    <oc r="AF29">
      <f>AF31+AF30</f>
    </oc>
    <nc r="AF29"/>
  </rcc>
  <rcc rId="17965" sId="14">
    <oc r="AG29">
      <f>AG31+AG30</f>
    </oc>
    <nc r="AG29"/>
  </rcc>
  <rcc rId="17966" sId="14">
    <oc r="C30" t="inlineStr">
      <is>
        <t>бюджет автономного округа</t>
      </is>
    </oc>
    <nc r="C30"/>
  </rcc>
  <rcc rId="17967" sId="14">
    <oc r="D30">
      <f>SUM(J30,L30,N30,P30,R30,T30,V30,X30,Z30,AB30,AD30,AF30)</f>
    </oc>
    <nc r="D30"/>
  </rcc>
  <rcc rId="17968" sId="14">
    <oc r="E30">
      <f>J30</f>
    </oc>
    <nc r="E30"/>
  </rcc>
  <rcc rId="17969" sId="14">
    <oc r="F30">
      <f>G30</f>
    </oc>
    <nc r="F30"/>
  </rcc>
  <rcc rId="17970" sId="14">
    <oc r="G30">
      <f>SUM(K30,M30,O30,Q30,S30,U30,W30,Y30,AA30,AC30,AE30,AG30)</f>
    </oc>
    <nc r="G30"/>
  </rcc>
  <rcc rId="17971" sId="14">
    <oc r="H30">
      <f>IFERROR(G30/D30*100,0)</f>
    </oc>
    <nc r="H30"/>
  </rcc>
  <rcc rId="17972" sId="14">
    <oc r="I30">
      <f>IFERROR(G30/E30*100,0)</f>
    </oc>
    <nc r="I30"/>
  </rcc>
  <rcc rId="17973" sId="14" numFmtId="4">
    <oc r="J30">
      <v>0</v>
    </oc>
    <nc r="J30"/>
  </rcc>
  <rcc rId="17974" sId="14" numFmtId="4">
    <oc r="K30">
      <v>0</v>
    </oc>
    <nc r="K30"/>
  </rcc>
  <rcc rId="17975" sId="14" numFmtId="4">
    <oc r="L30">
      <v>0</v>
    </oc>
    <nc r="L30"/>
  </rcc>
  <rcc rId="17976" sId="14" numFmtId="4">
    <oc r="M30">
      <v>0</v>
    </oc>
    <nc r="M30"/>
  </rcc>
  <rcc rId="17977" sId="14" numFmtId="4">
    <oc r="N30">
      <v>0</v>
    </oc>
    <nc r="N30"/>
  </rcc>
  <rcc rId="17978" sId="14" numFmtId="4">
    <oc r="O30">
      <v>0</v>
    </oc>
    <nc r="O30"/>
  </rcc>
  <rcc rId="17979" sId="14" numFmtId="4">
    <oc r="P30">
      <v>0</v>
    </oc>
    <nc r="P30"/>
  </rcc>
  <rcc rId="17980" sId="14" numFmtId="4">
    <oc r="Q30">
      <v>0</v>
    </oc>
    <nc r="Q30"/>
  </rcc>
  <rcc rId="17981" sId="14" numFmtId="4">
    <oc r="R30">
      <v>0</v>
    </oc>
    <nc r="R30"/>
  </rcc>
  <rcc rId="17982" sId="14" numFmtId="4">
    <oc r="S30">
      <v>0</v>
    </oc>
    <nc r="S30"/>
  </rcc>
  <rcc rId="17983" sId="14" numFmtId="4">
    <oc r="T30">
      <v>0</v>
    </oc>
    <nc r="T30"/>
  </rcc>
  <rcc rId="17984" sId="14" numFmtId="4">
    <oc r="U30">
      <v>0</v>
    </oc>
    <nc r="U30"/>
  </rcc>
  <rcc rId="17985" sId="14" numFmtId="4">
    <oc r="V30">
      <v>0</v>
    </oc>
    <nc r="V30"/>
  </rcc>
  <rcc rId="17986" sId="14" numFmtId="4">
    <oc r="W30">
      <v>0</v>
    </oc>
    <nc r="W30"/>
  </rcc>
  <rcc rId="17987" sId="14" numFmtId="4">
    <oc r="X30">
      <v>0</v>
    </oc>
    <nc r="X30"/>
  </rcc>
  <rcc rId="17988" sId="14" numFmtId="4">
    <oc r="Y30">
      <v>0</v>
    </oc>
    <nc r="Y30"/>
  </rcc>
  <rcc rId="17989" sId="14" numFmtId="4">
    <oc r="Z30">
      <v>0</v>
    </oc>
    <nc r="Z30"/>
  </rcc>
  <rcc rId="17990" sId="14" numFmtId="4">
    <oc r="AA30">
      <v>0</v>
    </oc>
    <nc r="AA30"/>
  </rcc>
  <rcc rId="17991" sId="14" numFmtId="4">
    <oc r="AB30">
      <v>0</v>
    </oc>
    <nc r="AB30"/>
  </rcc>
  <rcc rId="17992" sId="14" numFmtId="4">
    <oc r="AC30">
      <v>0</v>
    </oc>
    <nc r="AC30"/>
  </rcc>
  <rcc rId="17993" sId="14" numFmtId="4">
    <oc r="AD30">
      <v>0</v>
    </oc>
    <nc r="AD30"/>
  </rcc>
  <rcc rId="17994" sId="14" numFmtId="4">
    <oc r="AE30">
      <v>0</v>
    </oc>
    <nc r="AE30"/>
  </rcc>
  <rcc rId="17995" sId="14" numFmtId="4">
    <oc r="AF30">
      <v>0</v>
    </oc>
    <nc r="AF30"/>
  </rcc>
  <rcc rId="17996" sId="14" numFmtId="4">
    <oc r="AG30">
      <v>0</v>
    </oc>
    <nc r="AG30"/>
  </rcc>
  <rcc rId="17997" sId="14">
    <oc r="C31" t="inlineStr">
      <is>
        <t>бюджет города Когалыма</t>
      </is>
    </oc>
    <nc r="C31"/>
  </rcc>
  <rcc rId="17998" sId="14">
    <oc r="D31">
      <f>SUM(J31,L31,N31,P31,R31,T31,V31,X31,Z31,AB31,AD31,AF31)</f>
    </oc>
    <nc r="D31"/>
  </rcc>
  <rcc rId="17999" sId="14">
    <oc r="E31">
      <f>J31</f>
    </oc>
    <nc r="E31"/>
  </rcc>
  <rcc rId="18000" sId="14">
    <oc r="F31">
      <f>G31</f>
    </oc>
    <nc r="F31"/>
  </rcc>
  <rcc rId="18001" sId="14">
    <oc r="G31">
      <f>SUM(K31,M31,O31,Q31,S31,U31,W31,Y31,AA31,AC31,AE31,AG31)</f>
    </oc>
    <nc r="G31"/>
  </rcc>
  <rcc rId="18002" sId="14">
    <oc r="H31">
      <f>IFERROR(G31/D31*100,0)</f>
    </oc>
    <nc r="H31"/>
  </rcc>
  <rcc rId="18003" sId="14">
    <oc r="I31">
      <f>IFERROR(G31/E31*100,0)</f>
    </oc>
    <nc r="I31"/>
  </rcc>
  <rcc rId="18004" sId="14" numFmtId="4">
    <oc r="J31">
      <v>270.02</v>
    </oc>
    <nc r="J31"/>
  </rcc>
  <rcc rId="18005" sId="14" numFmtId="4">
    <oc r="K31">
      <v>0</v>
    </oc>
    <nc r="K31"/>
  </rcc>
  <rcc rId="18006" sId="14" numFmtId="4">
    <oc r="L31">
      <v>547.88699999999994</v>
    </oc>
    <nc r="L31"/>
  </rcc>
  <rcc rId="18007" sId="14" numFmtId="4">
    <oc r="M31">
      <v>0</v>
    </oc>
    <nc r="M31"/>
  </rcc>
  <rcc rId="18008" sId="14" numFmtId="4">
    <oc r="N31">
      <v>487.613</v>
    </oc>
    <nc r="N31"/>
  </rcc>
  <rcc rId="18009" sId="14" numFmtId="4">
    <oc r="O31">
      <v>0</v>
    </oc>
    <nc r="O31"/>
  </rcc>
  <rcc rId="18010" sId="14" numFmtId="4">
    <oc r="P31">
      <v>543.03499999999997</v>
    </oc>
    <nc r="P31"/>
  </rcc>
  <rcc rId="18011" sId="14" numFmtId="4">
    <oc r="Q31">
      <v>0</v>
    </oc>
    <nc r="Q31"/>
  </rcc>
  <rcc rId="18012" sId="14" numFmtId="4">
    <oc r="R31">
      <v>530.50900000000001</v>
    </oc>
    <nc r="R31"/>
  </rcc>
  <rcc rId="18013" sId="14" numFmtId="4">
    <oc r="S31">
      <v>0</v>
    </oc>
    <nc r="S31"/>
  </rcc>
  <rcc rId="18014" sId="14" numFmtId="4">
    <oc r="T31">
      <v>840.29</v>
    </oc>
    <nc r="T31"/>
  </rcc>
  <rcc rId="18015" sId="14" numFmtId="4">
    <oc r="U31">
      <v>0</v>
    </oc>
    <nc r="U31"/>
  </rcc>
  <rcc rId="18016" sId="14" numFmtId="4">
    <oc r="V31">
      <v>891.95799999999997</v>
    </oc>
    <nc r="V31"/>
  </rcc>
  <rcc rId="18017" sId="14" numFmtId="4">
    <oc r="W31">
      <v>0</v>
    </oc>
    <nc r="W31"/>
  </rcc>
  <rcc rId="18018" sId="14" numFmtId="4">
    <oc r="X31">
      <v>1275.6089999999999</v>
    </oc>
    <nc r="X31"/>
  </rcc>
  <rcc rId="18019" sId="14" numFmtId="4">
    <oc r="Y31">
      <v>0</v>
    </oc>
    <nc r="Y31"/>
  </rcc>
  <rcc rId="18020" sId="14" numFmtId="4">
    <oc r="Z31">
      <v>1517.66</v>
    </oc>
    <nc r="Z31"/>
  </rcc>
  <rcc rId="18021" sId="14" numFmtId="4">
    <oc r="AA31">
      <v>0</v>
    </oc>
    <nc r="AA31"/>
  </rcc>
  <rcc rId="18022" sId="14" numFmtId="4">
    <oc r="AB31">
      <v>4384.4740000000002</v>
    </oc>
    <nc r="AB31"/>
  </rcc>
  <rcc rId="18023" sId="14" numFmtId="4">
    <oc r="AC31">
      <v>0</v>
    </oc>
    <nc r="AC31"/>
  </rcc>
  <rcc rId="18024" sId="14" numFmtId="4">
    <oc r="AD31">
      <v>452.38</v>
    </oc>
    <nc r="AD31"/>
  </rcc>
  <rcc rId="18025" sId="14" numFmtId="4">
    <oc r="AE31">
      <v>0</v>
    </oc>
    <nc r="AE31"/>
  </rcc>
  <rcc rId="18026" sId="14" numFmtId="4">
    <oc r="AF31">
      <v>5220.6899999999996</v>
    </oc>
    <nc r="AF31"/>
  </rcc>
  <rcc rId="18027" sId="14" numFmtId="4">
    <oc r="AG31">
      <v>0</v>
    </oc>
    <nc r="AG31"/>
  </rcc>
  <rcc rId="18028" sId="14">
    <oc r="A32" t="inlineStr">
      <is>
        <t xml:space="preserve"> 2.1.3</t>
      </is>
    </oc>
    <nc r="A32"/>
  </rcc>
  <rcc rId="18029" sId="14">
    <oc r="B32" t="inlineStr">
      <is>
        <t>Строительство, реконструкция, капитальный ремонт, ремонт сетей наружного освещения автомобильных дорог общего пользования
местного значения</t>
      </is>
    </oc>
    <nc r="B32"/>
  </rcc>
  <rcc rId="18030" sId="14">
    <oc r="C32" t="inlineStr">
      <is>
        <t>Всего</t>
      </is>
    </oc>
    <nc r="C32"/>
  </rcc>
  <rcc rId="18031" sId="14">
    <oc r="D32">
      <f>D34+D33</f>
    </oc>
    <nc r="D32"/>
  </rcc>
  <rcc rId="18032" sId="14">
    <oc r="E32">
      <f>E34+E33</f>
    </oc>
    <nc r="E32"/>
  </rcc>
  <rcc rId="18033" sId="14">
    <oc r="F32">
      <f>F34+F33</f>
    </oc>
    <nc r="F32"/>
  </rcc>
  <rcc rId="18034" sId="14">
    <oc r="G32">
      <f>G34+G33</f>
    </oc>
    <nc r="G32"/>
  </rcc>
  <rcc rId="18035" sId="14">
    <oc r="H32">
      <f>IFERROR(G32/D32*100,0)</f>
    </oc>
    <nc r="H32"/>
  </rcc>
  <rcc rId="18036" sId="14">
    <oc r="I32">
      <f>IFERROR(G32/E32*100,0)</f>
    </oc>
    <nc r="I32"/>
  </rcc>
  <rcc rId="18037" sId="14">
    <oc r="J32">
      <f>J34+J33</f>
    </oc>
    <nc r="J32"/>
  </rcc>
  <rcc rId="18038" sId="14">
    <oc r="K32">
      <f>K34+K33</f>
    </oc>
    <nc r="K32"/>
  </rcc>
  <rcc rId="18039" sId="14">
    <oc r="L32">
      <f>L34+L33</f>
    </oc>
    <nc r="L32"/>
  </rcc>
  <rcc rId="18040" sId="14">
    <oc r="M32">
      <f>M34+M33</f>
    </oc>
    <nc r="M32"/>
  </rcc>
  <rcc rId="18041" sId="14">
    <oc r="N32">
      <f>N34+N33</f>
    </oc>
    <nc r="N32"/>
  </rcc>
  <rcc rId="18042" sId="14">
    <oc r="O32">
      <f>O34+O33</f>
    </oc>
    <nc r="O32"/>
  </rcc>
  <rcc rId="18043" sId="14">
    <oc r="P32">
      <f>P34+P33</f>
    </oc>
    <nc r="P32"/>
  </rcc>
  <rcc rId="18044" sId="14">
    <oc r="Q32">
      <f>Q34+Q33</f>
    </oc>
    <nc r="Q32"/>
  </rcc>
  <rcc rId="18045" sId="14">
    <oc r="R32">
      <f>R34+R33</f>
    </oc>
    <nc r="R32"/>
  </rcc>
  <rcc rId="18046" sId="14">
    <oc r="S32">
      <f>S34+S33</f>
    </oc>
    <nc r="S32"/>
  </rcc>
  <rcc rId="18047" sId="14">
    <oc r="T32">
      <f>T34+T33</f>
    </oc>
    <nc r="T32"/>
  </rcc>
  <rcc rId="18048" sId="14">
    <oc r="U32">
      <f>U34+U33</f>
    </oc>
    <nc r="U32"/>
  </rcc>
  <rcc rId="18049" sId="14">
    <oc r="V32">
      <f>V34+V33</f>
    </oc>
    <nc r="V32"/>
  </rcc>
  <rcc rId="18050" sId="14">
    <oc r="W32">
      <f>W34+W33</f>
    </oc>
    <nc r="W32"/>
  </rcc>
  <rcc rId="18051" sId="14">
    <oc r="X32">
      <f>X34+X33</f>
    </oc>
    <nc r="X32"/>
  </rcc>
  <rcc rId="18052" sId="14">
    <oc r="Y32">
      <f>Y34+Y33</f>
    </oc>
    <nc r="Y32"/>
  </rcc>
  <rcc rId="18053" sId="14">
    <oc r="Z32">
      <f>Z34+Z33</f>
    </oc>
    <nc r="Z32"/>
  </rcc>
  <rcc rId="18054" sId="14">
    <oc r="AA32">
      <f>AA34+AA33</f>
    </oc>
    <nc r="AA32"/>
  </rcc>
  <rcc rId="18055" sId="14">
    <oc r="AB32">
      <f>AB34+AB33</f>
    </oc>
    <nc r="AB32"/>
  </rcc>
  <rcc rId="18056" sId="14">
    <oc r="AC32">
      <f>AC34+AC33</f>
    </oc>
    <nc r="AC32"/>
  </rcc>
  <rcc rId="18057" sId="14">
    <oc r="AD32">
      <f>AD34+AD33</f>
    </oc>
    <nc r="AD32"/>
  </rcc>
  <rcc rId="18058" sId="14">
    <oc r="AE32">
      <f>AE34+AE33</f>
    </oc>
    <nc r="AE32"/>
  </rcc>
  <rcc rId="18059" sId="14">
    <oc r="AF32">
      <f>AF34+AF33</f>
    </oc>
    <nc r="AF32"/>
  </rcc>
  <rcc rId="18060" sId="14">
    <oc r="AG32">
      <f>AG34+AG33</f>
    </oc>
    <nc r="AG32"/>
  </rcc>
  <rcc rId="18061" sId="14">
    <oc r="C33" t="inlineStr">
      <is>
        <t>бюджет автономного округа</t>
      </is>
    </oc>
    <nc r="C33"/>
  </rcc>
  <rcc rId="18062" sId="14">
    <oc r="D33">
      <f>SUM(J33,L33,N33,P33,R33,T33,V33,X33,Z33,AB33,AD33,AF33)</f>
    </oc>
    <nc r="D33"/>
  </rcc>
  <rcc rId="18063" sId="14">
    <oc r="E33">
      <f>J33</f>
    </oc>
    <nc r="E33"/>
  </rcc>
  <rcc rId="18064" sId="14">
    <oc r="F33">
      <f>G33</f>
    </oc>
    <nc r="F33"/>
  </rcc>
  <rcc rId="18065" sId="14">
    <oc r="G33">
      <f>SUM(K33,M33,O33,Q33,S33,U33,W33,Y33,AA33,AC33,AE33,AG33)</f>
    </oc>
    <nc r="G33"/>
  </rcc>
  <rcc rId="18066" sId="14">
    <oc r="H33">
      <f>IFERROR(G33/D33*100,0)</f>
    </oc>
    <nc r="H33"/>
  </rcc>
  <rcc rId="18067" sId="14">
    <oc r="I33">
      <f>IFERROR(G33/E33*100,0)</f>
    </oc>
    <nc r="I33"/>
  </rcc>
  <rcc rId="18068" sId="14" numFmtId="4">
    <oc r="J33">
      <v>0</v>
    </oc>
    <nc r="J33"/>
  </rcc>
  <rcc rId="18069" sId="14" numFmtId="4">
    <oc r="K33">
      <v>0</v>
    </oc>
    <nc r="K33"/>
  </rcc>
  <rcc rId="18070" sId="14" numFmtId="4">
    <oc r="L33">
      <v>0</v>
    </oc>
    <nc r="L33"/>
  </rcc>
  <rcc rId="18071" sId="14" numFmtId="4">
    <oc r="M33">
      <v>0</v>
    </oc>
    <nc r="M33"/>
  </rcc>
  <rcc rId="18072" sId="14" numFmtId="4">
    <oc r="N33">
      <v>0</v>
    </oc>
    <nc r="N33"/>
  </rcc>
  <rcc rId="18073" sId="14" numFmtId="4">
    <oc r="O33">
      <v>0</v>
    </oc>
    <nc r="O33"/>
  </rcc>
  <rcc rId="18074" sId="14" numFmtId="4">
    <oc r="P33">
      <v>0</v>
    </oc>
    <nc r="P33"/>
  </rcc>
  <rcc rId="18075" sId="14" numFmtId="4">
    <oc r="Q33">
      <v>0</v>
    </oc>
    <nc r="Q33"/>
  </rcc>
  <rcc rId="18076" sId="14" numFmtId="4">
    <oc r="R33">
      <v>0</v>
    </oc>
    <nc r="R33"/>
  </rcc>
  <rcc rId="18077" sId="14" numFmtId="4">
    <oc r="S33">
      <v>0</v>
    </oc>
    <nc r="S33"/>
  </rcc>
  <rcc rId="18078" sId="14" numFmtId="4">
    <oc r="T33">
      <v>0</v>
    </oc>
    <nc r="T33"/>
  </rcc>
  <rcc rId="18079" sId="14" numFmtId="4">
    <oc r="U33">
      <v>0</v>
    </oc>
    <nc r="U33"/>
  </rcc>
  <rcc rId="18080" sId="14" numFmtId="4">
    <oc r="V33">
      <v>0</v>
    </oc>
    <nc r="V33"/>
  </rcc>
  <rcc rId="18081" sId="14" numFmtId="4">
    <oc r="W33">
      <v>0</v>
    </oc>
    <nc r="W33"/>
  </rcc>
  <rcc rId="18082" sId="14" numFmtId="4">
    <oc r="X33">
      <v>0</v>
    </oc>
    <nc r="X33"/>
  </rcc>
  <rcc rId="18083" sId="14" numFmtId="4">
    <oc r="Y33">
      <v>0</v>
    </oc>
    <nc r="Y33"/>
  </rcc>
  <rcc rId="18084" sId="14" numFmtId="4">
    <oc r="Z33">
      <v>0</v>
    </oc>
    <nc r="Z33"/>
  </rcc>
  <rcc rId="18085" sId="14" numFmtId="4">
    <oc r="AA33">
      <v>0</v>
    </oc>
    <nc r="AA33"/>
  </rcc>
  <rcc rId="18086" sId="14" numFmtId="4">
    <oc r="AB33">
      <v>0</v>
    </oc>
    <nc r="AB33"/>
  </rcc>
  <rcc rId="18087" sId="14" numFmtId="4">
    <oc r="AC33">
      <v>0</v>
    </oc>
    <nc r="AC33"/>
  </rcc>
  <rcc rId="18088" sId="14" numFmtId="4">
    <oc r="AD33">
      <v>0</v>
    </oc>
    <nc r="AD33"/>
  </rcc>
  <rcc rId="18089" sId="14" numFmtId="4">
    <oc r="AE33">
      <v>0</v>
    </oc>
    <nc r="AE33"/>
  </rcc>
  <rcc rId="18090" sId="14" numFmtId="4">
    <oc r="AF33">
      <v>0</v>
    </oc>
    <nc r="AF33"/>
  </rcc>
  <rcc rId="18091" sId="14" numFmtId="4">
    <oc r="AG33">
      <v>0</v>
    </oc>
    <nc r="AG33"/>
  </rcc>
  <rcc rId="18092" sId="14">
    <oc r="C34" t="inlineStr">
      <is>
        <t>бюджет города Когалыма</t>
      </is>
    </oc>
    <nc r="C34"/>
  </rcc>
  <rcc rId="18093" sId="14">
    <oc r="D34">
      <f>SUM(J34,L34,N34,P34,R34,T34,V34,X34,Z34,AB34,AD34,AF34)</f>
    </oc>
    <nc r="D34"/>
  </rcc>
  <rcc rId="18094" sId="14">
    <oc r="E34">
      <f>J34</f>
    </oc>
    <nc r="E34"/>
  </rcc>
  <rcc rId="18095" sId="14">
    <oc r="F34">
      <f>G34</f>
    </oc>
    <nc r="F34"/>
  </rcc>
  <rcc rId="18096" sId="14">
    <oc r="G34">
      <f>SUM(K34,M34,O34,Q34,S34,U34,W34,Y34,AA34,AC34,AE34,AG34)</f>
    </oc>
    <nc r="G34"/>
  </rcc>
  <rcc rId="18097" sId="14">
    <oc r="H34">
      <f>IFERROR(G34/D34*100,0)</f>
    </oc>
    <nc r="H34"/>
  </rcc>
  <rcc rId="18098" sId="14">
    <oc r="I34">
      <f>IFERROR(G34/E34*100,0)</f>
    </oc>
    <nc r="I34"/>
  </rcc>
  <rcc rId="18099" sId="14" numFmtId="4">
    <oc r="J34">
      <v>0</v>
    </oc>
    <nc r="J34"/>
  </rcc>
  <rcc rId="18100" sId="14" numFmtId="4">
    <oc r="K34">
      <v>0</v>
    </oc>
    <nc r="K34"/>
  </rcc>
  <rcc rId="18101" sId="14" numFmtId="4">
    <oc r="L34">
      <v>0</v>
    </oc>
    <nc r="L34"/>
  </rcc>
  <rcc rId="18102" sId="14" numFmtId="4">
    <oc r="M34">
      <v>0</v>
    </oc>
    <nc r="M34"/>
  </rcc>
  <rcc rId="18103" sId="14" numFmtId="4">
    <oc r="N34">
      <v>0</v>
    </oc>
    <nc r="N34"/>
  </rcc>
  <rcc rId="18104" sId="14" numFmtId="4">
    <oc r="O34">
      <v>0</v>
    </oc>
    <nc r="O34"/>
  </rcc>
  <rcc rId="18105" sId="14" numFmtId="4">
    <oc r="P34">
      <v>0</v>
    </oc>
    <nc r="P34"/>
  </rcc>
  <rcc rId="18106" sId="14" numFmtId="4">
    <oc r="Q34">
      <v>0</v>
    </oc>
    <nc r="Q34"/>
  </rcc>
  <rcc rId="18107" sId="14" numFmtId="4">
    <oc r="R34">
      <v>0</v>
    </oc>
    <nc r="R34"/>
  </rcc>
  <rcc rId="18108" sId="14" numFmtId="4">
    <oc r="S34">
      <v>0</v>
    </oc>
    <nc r="S34"/>
  </rcc>
  <rcc rId="18109" sId="14" numFmtId="4">
    <oc r="T34">
      <v>0</v>
    </oc>
    <nc r="T34"/>
  </rcc>
  <rcc rId="18110" sId="14" numFmtId="4">
    <oc r="U34">
      <v>0</v>
    </oc>
    <nc r="U34"/>
  </rcc>
  <rcc rId="18111" sId="14" numFmtId="4">
    <oc r="V34">
      <v>0</v>
    </oc>
    <nc r="V34"/>
  </rcc>
  <rcc rId="18112" sId="14" numFmtId="4">
    <oc r="W34">
      <v>0</v>
    </oc>
    <nc r="W34"/>
  </rcc>
  <rcc rId="18113" sId="14" numFmtId="4">
    <oc r="X34">
      <v>0</v>
    </oc>
    <nc r="X34"/>
  </rcc>
  <rcc rId="18114" sId="14" numFmtId="4">
    <oc r="Y34">
      <v>0</v>
    </oc>
    <nc r="Y34"/>
  </rcc>
  <rcc rId="18115" sId="14" numFmtId="4">
    <oc r="Z34">
      <v>9509.7000000000007</v>
    </oc>
    <nc r="Z34"/>
  </rcc>
  <rcc rId="18116" sId="14" numFmtId="4">
    <oc r="AA34">
      <v>0</v>
    </oc>
    <nc r="AA34"/>
  </rcc>
  <rcc rId="18117" sId="14" numFmtId="4">
    <oc r="AB34">
      <v>0</v>
    </oc>
    <nc r="AB34"/>
  </rcc>
  <rcc rId="18118" sId="14" numFmtId="4">
    <oc r="AC34">
      <v>0</v>
    </oc>
    <nc r="AC34"/>
  </rcc>
  <rcc rId="18119" sId="14" numFmtId="4">
    <oc r="AD34">
      <v>0</v>
    </oc>
    <nc r="AD34"/>
  </rcc>
  <rcc rId="18120" sId="14" numFmtId="4">
    <oc r="AE34">
      <v>0</v>
    </oc>
    <nc r="AE34"/>
  </rcc>
  <rcc rId="18121" sId="14" numFmtId="4">
    <oc r="AF34">
      <v>0</v>
    </oc>
    <nc r="AF34"/>
  </rcc>
  <rcc rId="18122" sId="14" numFmtId="4">
    <oc r="AG34">
      <v>0</v>
    </oc>
    <nc r="AG34"/>
  </rcc>
  <rcc rId="18123" sId="14">
    <oc r="A35" t="inlineStr">
      <is>
        <t xml:space="preserve"> 2.1.4</t>
      </is>
    </oc>
    <nc r="A35"/>
  </rcc>
  <rcc rId="18124" sId="14">
    <oc r="B35" t="inlineStr">
      <is>
        <t>Обустройство объектов дорожной инфраструктуры</t>
      </is>
    </oc>
    <nc r="B35"/>
  </rcc>
  <rcc rId="18125" sId="14">
    <oc r="C35" t="inlineStr">
      <is>
        <t>Всего</t>
      </is>
    </oc>
    <nc r="C35"/>
  </rcc>
  <rcc rId="18126" sId="14">
    <oc r="D35">
      <f>D37+D36</f>
    </oc>
    <nc r="D35"/>
  </rcc>
  <rcc rId="18127" sId="14">
    <oc r="E35">
      <f>E37+E36</f>
    </oc>
    <nc r="E35"/>
  </rcc>
  <rcc rId="18128" sId="14">
    <oc r="F35">
      <f>F37+F36</f>
    </oc>
    <nc r="F35"/>
  </rcc>
  <rcc rId="18129" sId="14">
    <oc r="G35">
      <f>G37+G36</f>
    </oc>
    <nc r="G35"/>
  </rcc>
  <rcc rId="18130" sId="14">
    <oc r="H35">
      <f>IFERROR(G35/D35*100,0)</f>
    </oc>
    <nc r="H35"/>
  </rcc>
  <rcc rId="18131" sId="14">
    <oc r="I35">
      <f>IFERROR(G35/E35*100,0)</f>
    </oc>
    <nc r="I35"/>
  </rcc>
  <rcc rId="18132" sId="14">
    <oc r="J35">
      <f>J37+J36</f>
    </oc>
    <nc r="J35"/>
  </rcc>
  <rcc rId="18133" sId="14">
    <oc r="K35">
      <f>K37+K36</f>
    </oc>
    <nc r="K35"/>
  </rcc>
  <rcc rId="18134" sId="14">
    <oc r="L35">
      <f>L37+L36</f>
    </oc>
    <nc r="L35"/>
  </rcc>
  <rcc rId="18135" sId="14">
    <oc r="M35">
      <f>M37+M36</f>
    </oc>
    <nc r="M35"/>
  </rcc>
  <rcc rId="18136" sId="14">
    <oc r="N35">
      <f>N37+N36</f>
    </oc>
    <nc r="N35"/>
  </rcc>
  <rcc rId="18137" sId="14">
    <oc r="O35">
      <f>O37+O36</f>
    </oc>
    <nc r="O35"/>
  </rcc>
  <rcc rId="18138" sId="14">
    <oc r="P35">
      <f>P37+P36</f>
    </oc>
    <nc r="P35"/>
  </rcc>
  <rcc rId="18139" sId="14">
    <oc r="Q35">
      <f>Q37+Q36</f>
    </oc>
    <nc r="Q35"/>
  </rcc>
  <rcc rId="18140" sId="14">
    <oc r="R35">
      <f>R37+R36</f>
    </oc>
    <nc r="R35"/>
  </rcc>
  <rcc rId="18141" sId="14">
    <oc r="S35">
      <f>S37+S36</f>
    </oc>
    <nc r="S35"/>
  </rcc>
  <rcc rId="18142" sId="14">
    <oc r="T35">
      <f>T37+T36</f>
    </oc>
    <nc r="T35"/>
  </rcc>
  <rcc rId="18143" sId="14">
    <oc r="U35">
      <f>U37+U36</f>
    </oc>
    <nc r="U35"/>
  </rcc>
  <rcc rId="18144" sId="14">
    <oc r="V35">
      <f>V37+V36</f>
    </oc>
    <nc r="V35"/>
  </rcc>
  <rcc rId="18145" sId="14">
    <oc r="W35">
      <f>W37+W36</f>
    </oc>
    <nc r="W35"/>
  </rcc>
  <rcc rId="18146" sId="14">
    <oc r="X35">
      <f>X37+X36</f>
    </oc>
    <nc r="X35"/>
  </rcc>
  <rcc rId="18147" sId="14">
    <oc r="Y35">
      <f>Y37+Y36</f>
    </oc>
    <nc r="Y35"/>
  </rcc>
  <rcc rId="18148" sId="14">
    <oc r="Z35">
      <f>Z37+Z36</f>
    </oc>
    <nc r="Z35"/>
  </rcc>
  <rcc rId="18149" sId="14">
    <oc r="AA35">
      <f>AA37+AA36</f>
    </oc>
    <nc r="AA35"/>
  </rcc>
  <rcc rId="18150" sId="14">
    <oc r="AB35">
      <f>AB37+AB36</f>
    </oc>
    <nc r="AB35"/>
  </rcc>
  <rcc rId="18151" sId="14">
    <oc r="AC35">
      <f>AC37+AC36</f>
    </oc>
    <nc r="AC35"/>
  </rcc>
  <rcc rId="18152" sId="14">
    <oc r="AD35">
      <f>AD37+AD36</f>
    </oc>
    <nc r="AD35"/>
  </rcc>
  <rcc rId="18153" sId="14">
    <oc r="AE35">
      <f>AE37+AE36</f>
    </oc>
    <nc r="AE35"/>
  </rcc>
  <rcc rId="18154" sId="14">
    <oc r="AF35">
      <f>AF37+AF36</f>
    </oc>
    <nc r="AF35"/>
  </rcc>
  <rcc rId="18155" sId="14">
    <oc r="AG35">
      <f>AG37+AG36</f>
    </oc>
    <nc r="AG35"/>
  </rcc>
  <rcc rId="18156" sId="14">
    <oc r="C36" t="inlineStr">
      <is>
        <t>бюджет автономного округа</t>
      </is>
    </oc>
    <nc r="C36"/>
  </rcc>
  <rcc rId="18157" sId="14">
    <oc r="D36">
      <f>SUM(J36,L36,N36,P36,R36,T36,V36,X36,Z36,AB36,AD36,AF36)</f>
    </oc>
    <nc r="D36"/>
  </rcc>
  <rcc rId="18158" sId="14">
    <oc r="E36">
      <f>J36</f>
    </oc>
    <nc r="E36"/>
  </rcc>
  <rcc rId="18159" sId="14">
    <oc r="F36">
      <f>G36</f>
    </oc>
    <nc r="F36"/>
  </rcc>
  <rcc rId="18160" sId="14">
    <oc r="G36">
      <f>SUM(K36,M36,O36,Q36,S36,U36,W36,Y36,AA36,AC36,AE36,AG36)</f>
    </oc>
    <nc r="G36"/>
  </rcc>
  <rcc rId="18161" sId="14">
    <oc r="H36">
      <f>IFERROR(G36/D36*100,0)</f>
    </oc>
    <nc r="H36"/>
  </rcc>
  <rcc rId="18162" sId="14">
    <oc r="I36">
      <f>IFERROR(G36/E36*100,0)</f>
    </oc>
    <nc r="I36"/>
  </rcc>
  <rcc rId="18163" sId="14" numFmtId="4">
    <oc r="J36">
      <v>0</v>
    </oc>
    <nc r="J36"/>
  </rcc>
  <rcc rId="18164" sId="14" numFmtId="4">
    <oc r="K36">
      <v>0</v>
    </oc>
    <nc r="K36"/>
  </rcc>
  <rcc rId="18165" sId="14" numFmtId="4">
    <oc r="L36">
      <v>0</v>
    </oc>
    <nc r="L36"/>
  </rcc>
  <rcc rId="18166" sId="14" numFmtId="4">
    <oc r="M36">
      <v>0</v>
    </oc>
    <nc r="M36"/>
  </rcc>
  <rcc rId="18167" sId="14" numFmtId="4">
    <oc r="N36">
      <v>0</v>
    </oc>
    <nc r="N36"/>
  </rcc>
  <rcc rId="18168" sId="14" numFmtId="4">
    <oc r="O36">
      <v>0</v>
    </oc>
    <nc r="O36"/>
  </rcc>
  <rcc rId="18169" sId="14" numFmtId="4">
    <oc r="P36">
      <v>0</v>
    </oc>
    <nc r="P36"/>
  </rcc>
  <rcc rId="18170" sId="14" numFmtId="4">
    <oc r="Q36">
      <v>0</v>
    </oc>
    <nc r="Q36"/>
  </rcc>
  <rcc rId="18171" sId="14" numFmtId="4">
    <oc r="R36">
      <v>0</v>
    </oc>
    <nc r="R36"/>
  </rcc>
  <rcc rId="18172" sId="14" numFmtId="4">
    <oc r="S36">
      <v>0</v>
    </oc>
    <nc r="S36"/>
  </rcc>
  <rcc rId="18173" sId="14" numFmtId="4">
    <oc r="T36">
      <v>0</v>
    </oc>
    <nc r="T36"/>
  </rcc>
  <rcc rId="18174" sId="14" numFmtId="4">
    <oc r="U36">
      <v>0</v>
    </oc>
    <nc r="U36"/>
  </rcc>
  <rcc rId="18175" sId="14" numFmtId="4">
    <oc r="V36">
      <v>0</v>
    </oc>
    <nc r="V36"/>
  </rcc>
  <rcc rId="18176" sId="14" numFmtId="4">
    <oc r="W36">
      <v>0</v>
    </oc>
    <nc r="W36"/>
  </rcc>
  <rcc rId="18177" sId="14" numFmtId="4">
    <oc r="X36">
      <v>0</v>
    </oc>
    <nc r="X36"/>
  </rcc>
  <rcc rId="18178" sId="14" numFmtId="4">
    <oc r="Y36">
      <v>0</v>
    </oc>
    <nc r="Y36"/>
  </rcc>
  <rcc rId="18179" sId="14" numFmtId="4">
    <oc r="Z36">
      <v>0</v>
    </oc>
    <nc r="Z36"/>
  </rcc>
  <rcc rId="18180" sId="14" numFmtId="4">
    <oc r="AA36">
      <v>0</v>
    </oc>
    <nc r="AA36"/>
  </rcc>
  <rcc rId="18181" sId="14" numFmtId="4">
    <oc r="AB36">
      <v>0</v>
    </oc>
    <nc r="AB36"/>
  </rcc>
  <rcc rId="18182" sId="14" numFmtId="4">
    <oc r="AC36">
      <v>0</v>
    </oc>
    <nc r="AC36"/>
  </rcc>
  <rcc rId="18183" sId="14" numFmtId="4">
    <oc r="AD36">
      <v>0</v>
    </oc>
    <nc r="AD36"/>
  </rcc>
  <rcc rId="18184" sId="14" numFmtId="4">
    <oc r="AE36">
      <v>0</v>
    </oc>
    <nc r="AE36"/>
  </rcc>
  <rcc rId="18185" sId="14" numFmtId="4">
    <oc r="AF36">
      <v>0</v>
    </oc>
    <nc r="AF36"/>
  </rcc>
  <rcc rId="18186" sId="14" numFmtId="4">
    <oc r="AG36">
      <v>0</v>
    </oc>
    <nc r="AG36"/>
  </rcc>
  <rcc rId="18187" sId="14">
    <oc r="C37" t="inlineStr">
      <is>
        <t>бюджет города Когалыма</t>
      </is>
    </oc>
    <nc r="C37"/>
  </rcc>
  <rcc rId="18188" sId="14">
    <oc r="D37">
      <f>SUM(J37,L37,N37,P37,R37,T37,V37,X37,Z37,AB37,AD37,AF37)</f>
    </oc>
    <nc r="D37"/>
  </rcc>
  <rcc rId="18189" sId="14">
    <oc r="E37">
      <f>J37</f>
    </oc>
    <nc r="E37"/>
  </rcc>
  <rcc rId="18190" sId="14">
    <oc r="F37">
      <f>G37</f>
    </oc>
    <nc r="F37"/>
  </rcc>
  <rcc rId="18191" sId="14">
    <oc r="G37">
      <f>SUM(K37,M37,O37,Q37,S37,U37,W37,Y37,AA37,AC37,AE37,AG37)</f>
    </oc>
    <nc r="G37"/>
  </rcc>
  <rcc rId="18192" sId="14">
    <oc r="H37">
      <f>IFERROR(G37/D37*100,0)</f>
    </oc>
    <nc r="H37"/>
  </rcc>
  <rcc rId="18193" sId="14">
    <oc r="I37">
      <f>IFERROR(G37/E37*100,0)</f>
    </oc>
    <nc r="I37"/>
  </rcc>
  <rcc rId="18194" sId="14" numFmtId="4">
    <oc r="J37">
      <v>0</v>
    </oc>
    <nc r="J37"/>
  </rcc>
  <rcc rId="18195" sId="14" numFmtId="4">
    <oc r="K37">
      <v>0</v>
    </oc>
    <nc r="K37"/>
  </rcc>
  <rcc rId="18196" sId="14" numFmtId="4">
    <oc r="L37">
      <v>0</v>
    </oc>
    <nc r="L37"/>
  </rcc>
  <rcc rId="18197" sId="14" numFmtId="4">
    <oc r="M37">
      <v>0</v>
    </oc>
    <nc r="M37"/>
  </rcc>
  <rcc rId="18198" sId="14" numFmtId="4">
    <oc r="N37">
      <v>0</v>
    </oc>
    <nc r="N37"/>
  </rcc>
  <rcc rId="18199" sId="14" numFmtId="4">
    <oc r="O37">
      <v>0</v>
    </oc>
    <nc r="O37"/>
  </rcc>
  <rcc rId="18200" sId="14" numFmtId="4">
    <oc r="P37">
      <v>0</v>
    </oc>
    <nc r="P37"/>
  </rcc>
  <rcc rId="18201" sId="14" numFmtId="4">
    <oc r="Q37">
      <v>0</v>
    </oc>
    <nc r="Q37"/>
  </rcc>
  <rcc rId="18202" sId="14" numFmtId="4">
    <oc r="R37">
      <v>0</v>
    </oc>
    <nc r="R37"/>
  </rcc>
  <rcc rId="18203" sId="14" numFmtId="4">
    <oc r="S37">
      <v>0</v>
    </oc>
    <nc r="S37"/>
  </rcc>
  <rcc rId="18204" sId="14" numFmtId="4">
    <oc r="T37">
      <v>0</v>
    </oc>
    <nc r="T37"/>
  </rcc>
  <rcc rId="18205" sId="14" numFmtId="4">
    <oc r="U37">
      <v>0</v>
    </oc>
    <nc r="U37"/>
  </rcc>
  <rcc rId="18206" sId="14" numFmtId="4">
    <oc r="V37">
      <v>0</v>
    </oc>
    <nc r="V37"/>
  </rcc>
  <rcc rId="18207" sId="14" numFmtId="4">
    <oc r="W37">
      <v>0</v>
    </oc>
    <nc r="W37"/>
  </rcc>
  <rcc rId="18208" sId="14" numFmtId="4">
    <oc r="X37">
      <v>0</v>
    </oc>
    <nc r="X37"/>
  </rcc>
  <rcc rId="18209" sId="14" numFmtId="4">
    <oc r="Y37">
      <v>0</v>
    </oc>
    <nc r="Y37"/>
  </rcc>
  <rcc rId="18210" sId="14" numFmtId="4">
    <oc r="Z37">
      <v>0</v>
    </oc>
    <nc r="Z37"/>
  </rcc>
  <rcc rId="18211" sId="14" numFmtId="4">
    <oc r="AA37">
      <v>0</v>
    </oc>
    <nc r="AA37"/>
  </rcc>
  <rcc rId="18212" sId="14" numFmtId="4">
    <oc r="AB37">
      <v>0</v>
    </oc>
    <nc r="AB37"/>
  </rcc>
  <rcc rId="18213" sId="14" numFmtId="4">
    <oc r="AC37">
      <v>0</v>
    </oc>
    <nc r="AC37"/>
  </rcc>
  <rcc rId="18214" sId="14" numFmtId="4">
    <oc r="AD37">
      <v>5420.3</v>
    </oc>
    <nc r="AD37"/>
  </rcc>
  <rcc rId="18215" sId="14" numFmtId="4">
    <oc r="AE37">
      <v>0</v>
    </oc>
    <nc r="AE37"/>
  </rcc>
  <rcc rId="18216" sId="14" numFmtId="4">
    <oc r="AF37">
      <v>0</v>
    </oc>
    <nc r="AF37"/>
  </rcc>
  <rcc rId="18217" sId="14" numFmtId="4">
    <oc r="AG37">
      <v>0</v>
    </oc>
    <nc r="AG37"/>
  </rcc>
  <rcc rId="18218" sId="14">
    <oc r="A38" t="inlineStr">
      <is>
        <t xml:space="preserve"> 2.1.5</t>
      </is>
    </oc>
    <nc r="A38"/>
  </rcc>
  <rcc rId="18219" sId="14">
    <oc r="B38" t="inlineStr">
      <is>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is>
    </oc>
    <nc r="B38"/>
  </rcc>
  <rcc rId="18220" sId="14">
    <oc r="C38" t="inlineStr">
      <is>
        <t>Всего</t>
      </is>
    </oc>
    <nc r="C38"/>
  </rcc>
  <rcc rId="18221" sId="14">
    <oc r="D38">
      <f>D40+D39</f>
    </oc>
    <nc r="D38"/>
  </rcc>
  <rcc rId="18222" sId="14">
    <oc r="E38">
      <f>E40+E39</f>
    </oc>
    <nc r="E38"/>
  </rcc>
  <rcc rId="18223" sId="14">
    <oc r="F38">
      <f>F40+F39</f>
    </oc>
    <nc r="F38"/>
  </rcc>
  <rcc rId="18224" sId="14">
    <oc r="G38">
      <f>G40+G39</f>
    </oc>
    <nc r="G38"/>
  </rcc>
  <rcc rId="18225" sId="14">
    <oc r="H38">
      <f>IFERROR(G38/D38*100,0)</f>
    </oc>
    <nc r="H38"/>
  </rcc>
  <rcc rId="18226" sId="14">
    <oc r="I38">
      <f>IFERROR(G38/E38*100,0)</f>
    </oc>
    <nc r="I38"/>
  </rcc>
  <rcc rId="18227" sId="14">
    <oc r="J38">
      <f>J40+J39</f>
    </oc>
    <nc r="J38"/>
  </rcc>
  <rcc rId="18228" sId="14">
    <oc r="K38">
      <f>K40+K39</f>
    </oc>
    <nc r="K38"/>
  </rcc>
  <rcc rId="18229" sId="14">
    <oc r="L38">
      <f>L40+L39</f>
    </oc>
    <nc r="L38"/>
  </rcc>
  <rcc rId="18230" sId="14">
    <oc r="M38">
      <f>M40+M39</f>
    </oc>
    <nc r="M38"/>
  </rcc>
  <rcc rId="18231" sId="14">
    <oc r="N38">
      <f>N40+N39</f>
    </oc>
    <nc r="N38"/>
  </rcc>
  <rcc rId="18232" sId="14">
    <oc r="O38">
      <f>O40+O39</f>
    </oc>
    <nc r="O38"/>
  </rcc>
  <rcc rId="18233" sId="14">
    <oc r="P38">
      <f>P40+P39</f>
    </oc>
    <nc r="P38"/>
  </rcc>
  <rcc rId="18234" sId="14">
    <oc r="Q38">
      <f>Q40+Q39</f>
    </oc>
    <nc r="Q38"/>
  </rcc>
  <rcc rId="18235" sId="14">
    <oc r="R38">
      <f>R40+R39</f>
    </oc>
    <nc r="R38"/>
  </rcc>
  <rcc rId="18236" sId="14">
    <oc r="S38">
      <f>S40+S39</f>
    </oc>
    <nc r="S38"/>
  </rcc>
  <rcc rId="18237" sId="14">
    <oc r="T38">
      <f>T40+T39</f>
    </oc>
    <nc r="T38"/>
  </rcc>
  <rcc rId="18238" sId="14">
    <oc r="U38">
      <f>U40+U39</f>
    </oc>
    <nc r="U38"/>
  </rcc>
  <rcc rId="18239" sId="14">
    <oc r="V38">
      <f>V40+V39</f>
    </oc>
    <nc r="V38"/>
  </rcc>
  <rcc rId="18240" sId="14">
    <oc r="W38">
      <f>W40+W39</f>
    </oc>
    <nc r="W38"/>
  </rcc>
  <rcc rId="18241" sId="14">
    <oc r="X38">
      <f>X40+X39</f>
    </oc>
    <nc r="X38"/>
  </rcc>
  <rcc rId="18242" sId="14">
    <oc r="Y38">
      <f>Y40+Y39</f>
    </oc>
    <nc r="Y38"/>
  </rcc>
  <rcc rId="18243" sId="14">
    <oc r="Z38">
      <f>Z40+Z39</f>
    </oc>
    <nc r="Z38"/>
  </rcc>
  <rcc rId="18244" sId="14">
    <oc r="AA38">
      <f>AA40+AA39</f>
    </oc>
    <nc r="AA38"/>
  </rcc>
  <rcc rId="18245" sId="14">
    <oc r="AB38">
      <f>AB40+AB39</f>
    </oc>
    <nc r="AB38"/>
  </rcc>
  <rcc rId="18246" sId="14">
    <oc r="AC38">
      <f>AC40+AC39</f>
    </oc>
    <nc r="AC38"/>
  </rcc>
  <rcc rId="18247" sId="14">
    <oc r="AD38">
      <f>AD40+AD39</f>
    </oc>
    <nc r="AD38"/>
  </rcc>
  <rcc rId="18248" sId="14">
    <oc r="AE38">
      <f>AE40+AE39</f>
    </oc>
    <nc r="AE38"/>
  </rcc>
  <rcc rId="18249" sId="14">
    <oc r="AF38">
      <f>AF40+AF39</f>
    </oc>
    <nc r="AF38"/>
  </rcc>
  <rcc rId="18250" sId="14">
    <oc r="AG38">
      <f>AG40+AG39</f>
    </oc>
    <nc r="AG38"/>
  </rcc>
  <rcc rId="18251" sId="14">
    <oc r="C39" t="inlineStr">
      <is>
        <t>бюджет автономного округа</t>
      </is>
    </oc>
    <nc r="C39"/>
  </rcc>
  <rcc rId="18252" sId="14">
    <oc r="D39">
      <f>SUM(J39,L39,N39,P39,R39,T39,V39,X39,Z39,AB39,AD39,AF39)</f>
    </oc>
    <nc r="D39"/>
  </rcc>
  <rcc rId="18253" sId="14">
    <oc r="E39">
      <f>J39</f>
    </oc>
    <nc r="E39"/>
  </rcc>
  <rcc rId="18254" sId="14">
    <oc r="F39">
      <f>G39</f>
    </oc>
    <nc r="F39"/>
  </rcc>
  <rcc rId="18255" sId="14">
    <oc r="G39">
      <f>SUM(K39,M39,O39,Q39,S39,U39,W39,Y39,AA39,AC39,AE39,AG39)</f>
    </oc>
    <nc r="G39"/>
  </rcc>
  <rcc rId="18256" sId="14">
    <oc r="H39">
      <f>IFERROR(G39/D39*100,0)</f>
    </oc>
    <nc r="H39"/>
  </rcc>
  <rcc rId="18257" sId="14">
    <oc r="I39">
      <f>IFERROR(G39/E39*100,0)</f>
    </oc>
    <nc r="I39"/>
  </rcc>
  <rcc rId="18258" sId="14" numFmtId="4">
    <oc r="J39">
      <v>0</v>
    </oc>
    <nc r="J39"/>
  </rcc>
  <rcc rId="18259" sId="14" numFmtId="4">
    <oc r="K39">
      <v>0</v>
    </oc>
    <nc r="K39"/>
  </rcc>
  <rcc rId="18260" sId="14" numFmtId="4">
    <oc r="L39">
      <v>0</v>
    </oc>
    <nc r="L39"/>
  </rcc>
  <rcc rId="18261" sId="14" numFmtId="4">
    <oc r="M39">
      <v>0</v>
    </oc>
    <nc r="M39"/>
  </rcc>
  <rcc rId="18262" sId="14" numFmtId="4">
    <oc r="N39">
      <v>0</v>
    </oc>
    <nc r="N39"/>
  </rcc>
  <rcc rId="18263" sId="14" numFmtId="4">
    <oc r="O39">
      <v>0</v>
    </oc>
    <nc r="O39"/>
  </rcc>
  <rcc rId="18264" sId="14" numFmtId="4">
    <oc r="P39">
      <v>0</v>
    </oc>
    <nc r="P39"/>
  </rcc>
  <rcc rId="18265" sId="14" numFmtId="4">
    <oc r="Q39">
      <v>0</v>
    </oc>
    <nc r="Q39"/>
  </rcc>
  <rcc rId="18266" sId="14" numFmtId="4">
    <oc r="R39">
      <v>0</v>
    </oc>
    <nc r="R39"/>
  </rcc>
  <rcc rId="18267" sId="14" numFmtId="4">
    <oc r="S39">
      <v>0</v>
    </oc>
    <nc r="S39"/>
  </rcc>
  <rcc rId="18268" sId="14" numFmtId="4">
    <oc r="T39">
      <v>0</v>
    </oc>
    <nc r="T39"/>
  </rcc>
  <rcc rId="18269" sId="14" numFmtId="4">
    <oc r="U39">
      <v>0</v>
    </oc>
    <nc r="U39"/>
  </rcc>
  <rcc rId="18270" sId="14" numFmtId="4">
    <oc r="V39">
      <v>0</v>
    </oc>
    <nc r="V39"/>
  </rcc>
  <rcc rId="18271" sId="14" numFmtId="4">
    <oc r="W39">
      <v>0</v>
    </oc>
    <nc r="W39"/>
  </rcc>
  <rcc rId="18272" sId="14" numFmtId="4">
    <oc r="X39">
      <v>0</v>
    </oc>
    <nc r="X39"/>
  </rcc>
  <rcc rId="18273" sId="14" numFmtId="4">
    <oc r="Y39">
      <v>0</v>
    </oc>
    <nc r="Y39"/>
  </rcc>
  <rcc rId="18274" sId="14" numFmtId="4">
    <oc r="Z39">
      <v>0</v>
    </oc>
    <nc r="Z39"/>
  </rcc>
  <rcc rId="18275" sId="14" numFmtId="4">
    <oc r="AA39">
      <v>0</v>
    </oc>
    <nc r="AA39"/>
  </rcc>
  <rcc rId="18276" sId="14" numFmtId="4">
    <oc r="AB39">
      <v>26873.4</v>
    </oc>
    <nc r="AB39"/>
  </rcc>
  <rcc rId="18277" sId="14" numFmtId="4">
    <oc r="AC39">
      <v>0</v>
    </oc>
    <nc r="AC39"/>
  </rcc>
  <rcc rId="18278" sId="14" numFmtId="4">
    <oc r="AD39">
      <v>0</v>
    </oc>
    <nc r="AD39"/>
  </rcc>
  <rcc rId="18279" sId="14" numFmtId="4">
    <oc r="AE39">
      <v>0</v>
    </oc>
    <nc r="AE39"/>
  </rcc>
  <rcc rId="18280" sId="14" numFmtId="4">
    <oc r="AF39">
      <v>0</v>
    </oc>
    <nc r="AF39"/>
  </rcc>
  <rcc rId="18281" sId="14" numFmtId="4">
    <oc r="AG39">
      <v>0</v>
    </oc>
    <nc r="AG39"/>
  </rcc>
  <rcc rId="18282" sId="14">
    <oc r="C40" t="inlineStr">
      <is>
        <t>бюджет города Когалыма</t>
      </is>
    </oc>
    <nc r="C40"/>
  </rcc>
  <rcc rId="18283" sId="14">
    <oc r="D40">
      <f>SUM(J40,L40,N40,P40,R40,T40,V40,X40,Z40,AB40,AD40,AF40)</f>
    </oc>
    <nc r="D40"/>
  </rcc>
  <rcc rId="18284" sId="14">
    <oc r="E40">
      <f>J40</f>
    </oc>
    <nc r="E40"/>
  </rcc>
  <rcc rId="18285" sId="14">
    <oc r="F40">
      <f>G40</f>
    </oc>
    <nc r="F40"/>
  </rcc>
  <rcc rId="18286" sId="14">
    <oc r="G40">
      <f>SUM(K40,M40,O40,Q40,S40,U40,W40,Y40,AA40,AC40,AE40,AG40)</f>
    </oc>
    <nc r="G40"/>
  </rcc>
  <rcc rId="18287" sId="14">
    <oc r="H40">
      <f>IFERROR(G40/D40*100,0)</f>
    </oc>
    <nc r="H40"/>
  </rcc>
  <rcc rId="18288" sId="14">
    <oc r="I40">
      <f>IFERROR(G40/E40*100,0)</f>
    </oc>
    <nc r="I40"/>
  </rcc>
  <rcc rId="18289" sId="14" numFmtId="4">
    <oc r="J40">
      <v>0</v>
    </oc>
    <nc r="J40"/>
  </rcc>
  <rcc rId="18290" sId="14" numFmtId="4">
    <oc r="K40">
      <v>0</v>
    </oc>
    <nc r="K40"/>
  </rcc>
  <rcc rId="18291" sId="14" numFmtId="4">
    <oc r="L40">
      <v>0</v>
    </oc>
    <nc r="L40"/>
  </rcc>
  <rcc rId="18292" sId="14" numFmtId="4">
    <oc r="M40">
      <v>0</v>
    </oc>
    <nc r="M40"/>
  </rcc>
  <rcc rId="18293" sId="14" numFmtId="4">
    <oc r="N40">
      <v>0</v>
    </oc>
    <nc r="N40"/>
  </rcc>
  <rcc rId="18294" sId="14" numFmtId="4">
    <oc r="O40">
      <v>0</v>
    </oc>
    <nc r="O40"/>
  </rcc>
  <rcc rId="18295" sId="14" numFmtId="4">
    <oc r="P40">
      <v>0</v>
    </oc>
    <nc r="P40"/>
  </rcc>
  <rcc rId="18296" sId="14" numFmtId="4">
    <oc r="Q40">
      <v>0</v>
    </oc>
    <nc r="Q40"/>
  </rcc>
  <rcc rId="18297" sId="14" numFmtId="4">
    <oc r="R40">
      <v>0</v>
    </oc>
    <nc r="R40"/>
  </rcc>
  <rcc rId="18298" sId="14" numFmtId="4">
    <oc r="S40">
      <v>0</v>
    </oc>
    <nc r="S40"/>
  </rcc>
  <rcc rId="18299" sId="14" numFmtId="4">
    <oc r="T40">
      <v>0</v>
    </oc>
    <nc r="T40"/>
  </rcc>
  <rcc rId="18300" sId="14" numFmtId="4">
    <oc r="U40">
      <v>0</v>
    </oc>
    <nc r="U40"/>
  </rcc>
  <rcc rId="18301" sId="14" numFmtId="4">
    <oc r="V40">
      <v>0</v>
    </oc>
    <nc r="V40"/>
  </rcc>
  <rcc rId="18302" sId="14" numFmtId="4">
    <oc r="W40">
      <v>0</v>
    </oc>
    <nc r="W40"/>
  </rcc>
  <rcc rId="18303" sId="14" numFmtId="4">
    <oc r="X40">
      <v>0</v>
    </oc>
    <nc r="X40"/>
  </rcc>
  <rcc rId="18304" sId="14" numFmtId="4">
    <oc r="Y40">
      <v>0</v>
    </oc>
    <nc r="Y40"/>
  </rcc>
  <rcc rId="18305" sId="14" numFmtId="4">
    <oc r="Z40">
      <v>0</v>
    </oc>
    <nc r="Z40"/>
  </rcc>
  <rcc rId="18306" sId="14" numFmtId="4">
    <oc r="AA40">
      <v>0</v>
    </oc>
    <nc r="AA40"/>
  </rcc>
  <rcc rId="18307" sId="14" numFmtId="4">
    <oc r="AB40">
      <v>20334.099999999999</v>
    </oc>
    <nc r="AB40"/>
  </rcc>
  <rcc rId="18308" sId="14" numFmtId="4">
    <oc r="AC40">
      <v>0</v>
    </oc>
    <nc r="AC40"/>
  </rcc>
  <rcc rId="18309" sId="14" numFmtId="4">
    <oc r="AD40">
      <v>388.9</v>
    </oc>
    <nc r="AD40"/>
  </rcc>
  <rcc rId="18310" sId="14" numFmtId="4">
    <oc r="AE40">
      <v>0</v>
    </oc>
    <nc r="AE40"/>
  </rcc>
  <rcc rId="18311" sId="14" numFmtId="4">
    <oc r="AF40">
      <v>65467.855000000003</v>
    </oc>
    <nc r="AF40"/>
  </rcc>
  <rcc rId="18312" sId="14" numFmtId="4">
    <oc r="AG40">
      <v>0</v>
    </oc>
    <nc r="AG40"/>
  </rcc>
  <rcc rId="18313" sId="14">
    <oc r="B41" t="inlineStr">
      <is>
        <t>Направление (подпрограмма) 3. «Безопасность дорожного движения»</t>
      </is>
    </oc>
    <nc r="B41"/>
  </rcc>
  <rcc rId="18314" sId="14">
    <oc r="A42" t="inlineStr">
      <is>
        <t xml:space="preserve"> 3.1</t>
      </is>
    </oc>
    <nc r="A42"/>
  </rcc>
  <rcc rId="18315" sId="14">
    <oc r="B42" t="inlineStr">
      <is>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is>
    </oc>
    <nc r="B42"/>
  </rcc>
  <rcc rId="18316" sId="14">
    <oc r="C42" t="inlineStr">
      <is>
        <t>Всего</t>
      </is>
    </oc>
    <nc r="C42"/>
  </rcc>
  <rcc rId="18317" sId="14">
    <oc r="D42">
      <f>SUM(J42,L42,N42,P42,R42,T42,V42,X42,Z42,AB42,AD42,AF42)</f>
    </oc>
    <nc r="D42"/>
  </rcc>
  <rcc rId="18318" sId="14">
    <oc r="E42">
      <f>E43+E44</f>
    </oc>
    <nc r="E42"/>
  </rcc>
  <rcc rId="18319" sId="14">
    <oc r="F42">
      <f>F43+F44</f>
    </oc>
    <nc r="F42"/>
  </rcc>
  <rcc rId="18320" sId="14">
    <oc r="G42">
      <f>G43+G44</f>
    </oc>
    <nc r="G42"/>
  </rcc>
  <rcc rId="18321" sId="14">
    <oc r="H42">
      <f>IFERROR(G42/D42*100,0)</f>
    </oc>
    <nc r="H42"/>
  </rcc>
  <rcc rId="18322" sId="14">
    <oc r="I42">
      <f>IFERROR(G42/E42*100,0)</f>
    </oc>
    <nc r="I42"/>
  </rcc>
  <rcc rId="18323" sId="14">
    <oc r="J42">
      <f>J43+J44</f>
    </oc>
    <nc r="J42"/>
  </rcc>
  <rcc rId="18324" sId="14">
    <oc r="K42">
      <f>K43+K44</f>
    </oc>
    <nc r="K42"/>
  </rcc>
  <rcc rId="18325" sId="14">
    <oc r="L42">
      <f>L43+L44</f>
    </oc>
    <nc r="L42"/>
  </rcc>
  <rcc rId="18326" sId="14">
    <oc r="M42">
      <f>M43+M44</f>
    </oc>
    <nc r="M42"/>
  </rcc>
  <rcc rId="18327" sId="14">
    <oc r="N42">
      <f>N43+N44</f>
    </oc>
    <nc r="N42"/>
  </rcc>
  <rcc rId="18328" sId="14">
    <oc r="O42">
      <f>O43+O44</f>
    </oc>
    <nc r="O42"/>
  </rcc>
  <rcc rId="18329" sId="14">
    <oc r="P42">
      <f>P43+P44</f>
    </oc>
    <nc r="P42"/>
  </rcc>
  <rcc rId="18330" sId="14">
    <oc r="Q42">
      <f>Q43+Q44</f>
    </oc>
    <nc r="Q42"/>
  </rcc>
  <rcc rId="18331" sId="14">
    <oc r="R42">
      <f>R43+R44</f>
    </oc>
    <nc r="R42"/>
  </rcc>
  <rcc rId="18332" sId="14">
    <oc r="S42">
      <f>S43+S44</f>
    </oc>
    <nc r="S42"/>
  </rcc>
  <rcc rId="18333" sId="14">
    <oc r="T42">
      <f>T43+T44</f>
    </oc>
    <nc r="T42"/>
  </rcc>
  <rcc rId="18334" sId="14">
    <oc r="U42">
      <f>U43+U44</f>
    </oc>
    <nc r="U42"/>
  </rcc>
  <rcc rId="18335" sId="14">
    <oc r="V42">
      <f>V43+V44</f>
    </oc>
    <nc r="V42"/>
  </rcc>
  <rcc rId="18336" sId="14">
    <oc r="W42">
      <f>W43+W44</f>
    </oc>
    <nc r="W42"/>
  </rcc>
  <rcc rId="18337" sId="14">
    <oc r="X42">
      <f>X43+X44</f>
    </oc>
    <nc r="X42"/>
  </rcc>
  <rcc rId="18338" sId="14">
    <oc r="Y42">
      <f>Y43+Y44</f>
    </oc>
    <nc r="Y42"/>
  </rcc>
  <rcc rId="18339" sId="14">
    <oc r="Z42">
      <f>Z43+Z44</f>
    </oc>
    <nc r="Z42"/>
  </rcc>
  <rcc rId="18340" sId="14">
    <oc r="AA42">
      <f>AA43+AA44</f>
    </oc>
    <nc r="AA42"/>
  </rcc>
  <rcc rId="18341" sId="14">
    <oc r="AB42">
      <f>AB43+AB44</f>
    </oc>
    <nc r="AB42"/>
  </rcc>
  <rcc rId="18342" sId="14">
    <oc r="AC42">
      <f>AC43+AC44</f>
    </oc>
    <nc r="AC42"/>
  </rcc>
  <rcc rId="18343" sId="14">
    <oc r="AD42">
      <f>AD43+AD44</f>
    </oc>
    <nc r="AD42"/>
  </rcc>
  <rcc rId="18344" sId="14">
    <oc r="AE42">
      <f>AE43+AE44</f>
    </oc>
    <nc r="AE42"/>
  </rcc>
  <rcc rId="18345" sId="14">
    <oc r="AF42">
      <f>AF43+AF44</f>
    </oc>
    <nc r="AF42"/>
  </rcc>
  <rcc rId="18346" sId="14">
    <oc r="AG42">
      <f>AG43+AG44</f>
    </oc>
    <nc r="AG42"/>
  </rcc>
  <rcc rId="18347" sId="14">
    <oc r="C43" t="inlineStr">
      <is>
        <t>федеральный бюджет</t>
      </is>
    </oc>
    <nc r="C43"/>
  </rcc>
  <rcc rId="18348" sId="14">
    <oc r="D43">
      <f>SUM(J43,L43,N43,P43,R43,T43,V43,X43,Z43,AB43,AD43,AF43)</f>
    </oc>
    <nc r="D43"/>
  </rcc>
  <rcc rId="18349" sId="14">
    <oc r="E43">
      <f>J43</f>
    </oc>
    <nc r="E43"/>
  </rcc>
  <rcc rId="18350" sId="14">
    <oc r="F43">
      <f>G43</f>
    </oc>
    <nc r="F43"/>
  </rcc>
  <rcc rId="18351" sId="14">
    <oc r="G43">
      <f>SUM(K43,M43,O43,Q43,S43,U43,W43,Y43,AA43,AC43,AE43,AG43)</f>
    </oc>
    <nc r="G43"/>
  </rcc>
  <rcc rId="18352" sId="14">
    <oc r="H43">
      <f>IFERROR(G43/D43*100,0)</f>
    </oc>
    <nc r="H43"/>
  </rcc>
  <rcc rId="18353" sId="14">
    <oc r="I43">
      <f>IFERROR(G43/E43*100,0)</f>
    </oc>
    <nc r="I43"/>
  </rcc>
  <rcc rId="18354" sId="14" numFmtId="4">
    <oc r="J43">
      <v>0</v>
    </oc>
    <nc r="J43"/>
  </rcc>
  <rcc rId="18355" sId="14" numFmtId="4">
    <oc r="K43">
      <v>0</v>
    </oc>
    <nc r="K43"/>
  </rcc>
  <rcc rId="18356" sId="14" numFmtId="4">
    <oc r="L43">
      <v>0</v>
    </oc>
    <nc r="L43"/>
  </rcc>
  <rcc rId="18357" sId="14" numFmtId="4">
    <oc r="M43">
      <v>0</v>
    </oc>
    <nc r="M43"/>
  </rcc>
  <rcc rId="18358" sId="14" numFmtId="4">
    <oc r="N43">
      <v>0</v>
    </oc>
    <nc r="N43"/>
  </rcc>
  <rcc rId="18359" sId="14" numFmtId="4">
    <oc r="O43">
      <v>0</v>
    </oc>
    <nc r="O43"/>
  </rcc>
  <rcc rId="18360" sId="14" numFmtId="4">
    <oc r="P43">
      <v>0</v>
    </oc>
    <nc r="P43"/>
  </rcc>
  <rcc rId="18361" sId="14" numFmtId="4">
    <oc r="Q43">
      <v>0</v>
    </oc>
    <nc r="Q43"/>
  </rcc>
  <rcc rId="18362" sId="14" numFmtId="4">
    <oc r="R43">
      <v>0</v>
    </oc>
    <nc r="R43"/>
  </rcc>
  <rcc rId="18363" sId="14" numFmtId="4">
    <oc r="S43">
      <v>0</v>
    </oc>
    <nc r="S43"/>
  </rcc>
  <rcc rId="18364" sId="14" numFmtId="4">
    <oc r="T43">
      <v>0</v>
    </oc>
    <nc r="T43"/>
  </rcc>
  <rcc rId="18365" sId="14" numFmtId="4">
    <oc r="U43">
      <v>0</v>
    </oc>
    <nc r="U43"/>
  </rcc>
  <rcc rId="18366" sId="14" numFmtId="4">
    <oc r="V43">
      <v>0</v>
    </oc>
    <nc r="V43"/>
  </rcc>
  <rcc rId="18367" sId="14" numFmtId="4">
    <oc r="W43">
      <v>0</v>
    </oc>
    <nc r="W43"/>
  </rcc>
  <rcc rId="18368" sId="14" numFmtId="4">
    <oc r="X43">
      <v>0</v>
    </oc>
    <nc r="X43"/>
  </rcc>
  <rcc rId="18369" sId="14" numFmtId="4">
    <oc r="Y43">
      <v>0</v>
    </oc>
    <nc r="Y43"/>
  </rcc>
  <rcc rId="18370" sId="14" numFmtId="4">
    <oc r="Z43">
      <v>0</v>
    </oc>
    <nc r="Z43"/>
  </rcc>
  <rcc rId="18371" sId="14" numFmtId="4">
    <oc r="AA43">
      <v>0</v>
    </oc>
    <nc r="AA43"/>
  </rcc>
  <rcc rId="18372" sId="14" numFmtId="4">
    <oc r="AB43">
      <v>0</v>
    </oc>
    <nc r="AB43"/>
  </rcc>
  <rcc rId="18373" sId="14" numFmtId="4">
    <oc r="AC43">
      <v>0</v>
    </oc>
    <nc r="AC43"/>
  </rcc>
  <rcc rId="18374" sId="14" numFmtId="4">
    <oc r="AD43">
      <v>0</v>
    </oc>
    <nc r="AD43"/>
  </rcc>
  <rcc rId="18375" sId="14" numFmtId="4">
    <oc r="AE43">
      <v>0</v>
    </oc>
    <nc r="AE43"/>
  </rcc>
  <rcc rId="18376" sId="14" numFmtId="4">
    <oc r="AF43">
      <v>0</v>
    </oc>
    <nc r="AF43"/>
  </rcc>
  <rcc rId="18377" sId="14" numFmtId="4">
    <oc r="AG43">
      <v>0</v>
    </oc>
    <nc r="AG43"/>
  </rcc>
  <rcc rId="18378" sId="14">
    <oc r="C44" t="inlineStr">
      <is>
        <t>бюджет города Когалыма</t>
      </is>
    </oc>
    <nc r="C44"/>
  </rcc>
  <rcc rId="18379" sId="14">
    <oc r="D44">
      <f>SUM(J44,L44,N44,P44,R44,T44,V44,X44,Z44,AB44,AD44,AF44)</f>
    </oc>
    <nc r="D44"/>
  </rcc>
  <rcc rId="18380" sId="14">
    <oc r="E44">
      <f>J44</f>
    </oc>
    <nc r="E44"/>
  </rcc>
  <rcc rId="18381" sId="14">
    <oc r="F44">
      <f>G44</f>
    </oc>
    <nc r="F44"/>
  </rcc>
  <rcc rId="18382" sId="14">
    <oc r="G44">
      <f>SUM(K44,M44,O44,Q44,S44,U44,W44,Y44,AA44,AC44,AE44,AG44)</f>
    </oc>
    <nc r="G44"/>
  </rcc>
  <rcc rId="18383" sId="14">
    <oc r="H44">
      <f>IFERROR(G44/D44*100,0)</f>
    </oc>
    <nc r="H44"/>
  </rcc>
  <rcc rId="18384" sId="14">
    <oc r="I44">
      <f>IFERROR(G44/E44*100,0)</f>
    </oc>
    <nc r="I44"/>
  </rcc>
  <rcc rId="18385" sId="14" numFmtId="4">
    <oc r="J44">
      <v>299.541</v>
    </oc>
    <nc r="J44"/>
  </rcc>
  <rcc rId="18386" sId="14" numFmtId="4">
    <oc r="K44">
      <v>0</v>
    </oc>
    <nc r="K44"/>
  </rcc>
  <rcc rId="18387" sId="14" numFmtId="4">
    <oc r="L44">
      <v>430.86099999999999</v>
    </oc>
    <nc r="L44"/>
  </rcc>
  <rcc rId="18388" sId="14" numFmtId="4">
    <oc r="M44">
      <v>0</v>
    </oc>
    <nc r="M44"/>
  </rcc>
  <rcc rId="18389" sId="14" numFmtId="4">
    <oc r="N44">
      <v>430.86099999999999</v>
    </oc>
    <nc r="N44"/>
  </rcc>
  <rcc rId="18390" sId="14" numFmtId="4">
    <oc r="O44">
      <v>0</v>
    </oc>
    <nc r="O44"/>
  </rcc>
  <rcc rId="18391" sId="14" numFmtId="4">
    <oc r="P44">
      <v>556.76</v>
    </oc>
    <nc r="P44"/>
  </rcc>
  <rcc rId="18392" sId="14" numFmtId="4">
    <oc r="Q44">
      <v>0</v>
    </oc>
    <nc r="Q44"/>
  </rcc>
  <rcc rId="18393" sId="14" numFmtId="4">
    <oc r="R44">
      <v>430.86099999999999</v>
    </oc>
    <nc r="R44"/>
  </rcc>
  <rcc rId="18394" sId="14" numFmtId="4">
    <oc r="S44">
      <v>0</v>
    </oc>
    <nc r="S44"/>
  </rcc>
  <rcc rId="18395" sId="14" numFmtId="4">
    <oc r="T44">
      <v>436.34500000000003</v>
    </oc>
    <nc r="T44"/>
  </rcc>
  <rcc rId="18396" sId="14" numFmtId="4">
    <oc r="U44">
      <v>0</v>
    </oc>
    <nc r="U44"/>
  </rcc>
  <rcc rId="18397" sId="14" numFmtId="4">
    <oc r="V44">
      <v>430.86</v>
    </oc>
    <nc r="V44"/>
  </rcc>
  <rcc rId="18398" sId="14" numFmtId="4">
    <oc r="W44">
      <v>0</v>
    </oc>
    <nc r="W44"/>
  </rcc>
  <rcc rId="18399" sId="14" numFmtId="4">
    <oc r="X44">
      <v>430.86</v>
    </oc>
    <nc r="X44"/>
  </rcc>
  <rcc rId="18400" sId="14" numFmtId="4">
    <oc r="Y44">
      <v>0</v>
    </oc>
    <nc r="Y44"/>
  </rcc>
  <rcc rId="18401" sId="14" numFmtId="4">
    <oc r="Z44">
      <v>430.86099999999999</v>
    </oc>
    <nc r="Z44"/>
  </rcc>
  <rcc rId="18402" sId="14" numFmtId="4">
    <oc r="AA44">
      <v>0</v>
    </oc>
    <nc r="AA44"/>
  </rcc>
  <rcc rId="18403" sId="14" numFmtId="4">
    <oc r="AB44">
      <v>430.86</v>
    </oc>
    <nc r="AB44"/>
  </rcc>
  <rcc rId="18404" sId="14" numFmtId="4">
    <oc r="AC44">
      <v>0</v>
    </oc>
    <nc r="AC44"/>
  </rcc>
  <rcc rId="18405" sId="14" numFmtId="4">
    <oc r="AD44">
      <v>1213.376</v>
    </oc>
    <nc r="AD44"/>
  </rcc>
  <rcc rId="18406" sId="14" numFmtId="4">
    <oc r="AE44">
      <v>0</v>
    </oc>
    <nc r="AE44"/>
  </rcc>
  <rcc rId="18407" sId="14" numFmtId="4">
    <oc r="AF44">
      <v>663.53700000000003</v>
    </oc>
    <nc r="AF44"/>
  </rcc>
  <rcc rId="18408" sId="14" numFmtId="4">
    <oc r="AG44">
      <v>0</v>
    </oc>
    <nc r="AG44"/>
  </rcc>
  <rcc rId="18409" sId="15">
    <oc r="C2" t="inlineStr">
      <is>
        <t xml:space="preserve">Отчет о ходе реализации муниципальной программы </t>
      </is>
    </oc>
    <nc r="C2"/>
  </rcc>
  <rcc rId="18410" sId="15">
    <oc r="C3" t="inlineStr">
      <is>
        <t>"Управление муниципальными финансами в городе Когалыме"</t>
      </is>
    </oc>
    <nc r="C3"/>
  </rcc>
  <rcc rId="18411" sId="15">
    <oc r="AG3" t="inlineStr">
      <is>
        <t>тыс. рублей</t>
      </is>
    </oc>
    <nc r="AG3"/>
  </rcc>
  <rcc rId="18412" sId="15">
    <oc r="A4" t="inlineStr">
      <is>
        <t>№п/п</t>
      </is>
    </oc>
    <nc r="A4"/>
  </rcc>
  <rcc rId="18413" sId="15">
    <oc r="B4" t="inlineStr">
      <is>
        <t>Наименование направления (подпрограмм), структурных элементов</t>
      </is>
    </oc>
    <nc r="B4"/>
  </rcc>
  <rcc rId="18414" sId="15">
    <oc r="C4" t="inlineStr">
      <is>
        <t>Источники финансирования</t>
      </is>
    </oc>
    <nc r="C4"/>
  </rcc>
  <rcc rId="18415" sId="15">
    <oc r="D4" t="inlineStr">
      <is>
        <t>План на</t>
      </is>
    </oc>
    <nc r="D4"/>
  </rcc>
  <rcc rId="18416" sId="15">
    <oc r="E4" t="inlineStr">
      <is>
        <t>План на</t>
      </is>
    </oc>
    <nc r="E4"/>
  </rcc>
  <rcc rId="18417" sId="15">
    <oc r="F4" t="inlineStr">
      <is>
        <t xml:space="preserve">Профинансировано на </t>
      </is>
    </oc>
    <nc r="F4"/>
  </rcc>
  <rcc rId="18418" sId="15">
    <oc r="G4" t="inlineStr">
      <is>
        <t xml:space="preserve">Кассовый расход на </t>
      </is>
    </oc>
    <nc r="G4"/>
  </rcc>
  <rcc rId="18419" sId="15">
    <oc r="H4" t="inlineStr">
      <is>
        <t>Исполнение, %</t>
      </is>
    </oc>
    <nc r="H4"/>
  </rcc>
  <rcc rId="18420" sId="15">
    <oc r="J4" t="inlineStr">
      <is>
        <t>январь</t>
      </is>
    </oc>
    <nc r="J4"/>
  </rcc>
  <rcc rId="18421" sId="15">
    <oc r="L4" t="inlineStr">
      <is>
        <t>февраль</t>
      </is>
    </oc>
    <nc r="L4"/>
  </rcc>
  <rcc rId="18422" sId="15">
    <oc r="N4" t="inlineStr">
      <is>
        <t>март</t>
      </is>
    </oc>
    <nc r="N4"/>
  </rcc>
  <rcc rId="18423" sId="15">
    <oc r="P4" t="inlineStr">
      <is>
        <t>апрель</t>
      </is>
    </oc>
    <nc r="P4"/>
  </rcc>
  <rcc rId="18424" sId="15">
    <oc r="R4" t="inlineStr">
      <is>
        <t>май</t>
      </is>
    </oc>
    <nc r="R4"/>
  </rcc>
  <rcc rId="18425" sId="15">
    <oc r="T4" t="inlineStr">
      <is>
        <t>июнь</t>
      </is>
    </oc>
    <nc r="T4"/>
  </rcc>
  <rcc rId="18426" sId="15">
    <oc r="V4" t="inlineStr">
      <is>
        <t>июль</t>
      </is>
    </oc>
    <nc r="V4"/>
  </rcc>
  <rcc rId="18427" sId="15">
    <oc r="X4" t="inlineStr">
      <is>
        <t>август</t>
      </is>
    </oc>
    <nc r="X4"/>
  </rcc>
  <rcc rId="18428" sId="15">
    <oc r="Z4" t="inlineStr">
      <is>
        <t>сентябрь</t>
      </is>
    </oc>
    <nc r="Z4"/>
  </rcc>
  <rcc rId="18429" sId="15">
    <oc r="AB4" t="inlineStr">
      <is>
        <t>октябрь</t>
      </is>
    </oc>
    <nc r="AB4"/>
  </rcc>
  <rcc rId="18430" sId="15">
    <oc r="AD4" t="inlineStr">
      <is>
        <t>ноябрь</t>
      </is>
    </oc>
    <nc r="AD4"/>
  </rcc>
  <rcc rId="18431" sId="15">
    <oc r="AF4" t="inlineStr">
      <is>
        <t>декабрь</t>
      </is>
    </oc>
    <nc r="AF4"/>
  </rcc>
  <rcc rId="18432" sId="15">
    <oc r="AH4" t="inlineStr">
      <is>
        <t>Результаты реализации и причины отклонений факта от плана</t>
      </is>
    </oc>
    <nc r="AH4"/>
  </rcc>
  <rcc rId="18433" sId="15">
    <oc r="D6">
      <v>2025</v>
    </oc>
    <nc r="D6"/>
  </rcc>
  <rcc rId="18434" sId="15" numFmtId="19">
    <oc r="E6">
      <v>45778</v>
    </oc>
    <nc r="E6"/>
  </rcc>
  <rcc rId="18435" sId="15" numFmtId="19">
    <oc r="F6">
      <v>45778</v>
    </oc>
    <nc r="F6"/>
  </rcc>
  <rcc rId="18436" sId="15" numFmtId="19">
    <oc r="G6">
      <v>45778</v>
    </oc>
    <nc r="G6"/>
  </rcc>
  <rcc rId="18437" sId="15">
    <oc r="H6" t="inlineStr">
      <is>
        <t>к плану на год</t>
      </is>
    </oc>
    <nc r="H6"/>
  </rcc>
  <rcc rId="18438" sId="15">
    <oc r="I6" t="inlineStr">
      <is>
        <t>к плану на отчетную дату</t>
      </is>
    </oc>
    <nc r="I6"/>
  </rcc>
  <rcc rId="18439" sId="15">
    <oc r="J6" t="inlineStr">
      <is>
        <t xml:space="preserve">план </t>
      </is>
    </oc>
    <nc r="J6"/>
  </rcc>
  <rcc rId="18440" sId="15">
    <oc r="K6" t="inlineStr">
      <is>
        <t>кассовый расход</t>
      </is>
    </oc>
    <nc r="K6"/>
  </rcc>
  <rcc rId="18441" sId="15">
    <oc r="L6" t="inlineStr">
      <is>
        <t xml:space="preserve">план </t>
      </is>
    </oc>
    <nc r="L6"/>
  </rcc>
  <rcc rId="18442" sId="15">
    <oc r="M6" t="inlineStr">
      <is>
        <t>кассовый расход</t>
      </is>
    </oc>
    <nc r="M6"/>
  </rcc>
  <rcc rId="18443" sId="15">
    <oc r="N6" t="inlineStr">
      <is>
        <t xml:space="preserve">план </t>
      </is>
    </oc>
    <nc r="N6"/>
  </rcc>
  <rcc rId="18444" sId="15">
    <oc r="O6" t="inlineStr">
      <is>
        <t>кассовый расход</t>
      </is>
    </oc>
    <nc r="O6"/>
  </rcc>
  <rcc rId="18445" sId="15">
    <oc r="P6" t="inlineStr">
      <is>
        <t xml:space="preserve">план </t>
      </is>
    </oc>
    <nc r="P6"/>
  </rcc>
  <rcc rId="18446" sId="15">
    <oc r="Q6" t="inlineStr">
      <is>
        <t>кассовый расход</t>
      </is>
    </oc>
    <nc r="Q6"/>
  </rcc>
  <rcc rId="18447" sId="15">
    <oc r="R6" t="inlineStr">
      <is>
        <t xml:space="preserve">план </t>
      </is>
    </oc>
    <nc r="R6"/>
  </rcc>
  <rcc rId="18448" sId="15">
    <oc r="S6" t="inlineStr">
      <is>
        <t>кассовый расход</t>
      </is>
    </oc>
    <nc r="S6"/>
  </rcc>
  <rcc rId="18449" sId="15">
    <oc r="T6" t="inlineStr">
      <is>
        <t xml:space="preserve">план </t>
      </is>
    </oc>
    <nc r="T6"/>
  </rcc>
  <rcc rId="18450" sId="15">
    <oc r="U6" t="inlineStr">
      <is>
        <t>кассовый расход</t>
      </is>
    </oc>
    <nc r="U6"/>
  </rcc>
  <rcc rId="18451" sId="15">
    <oc r="V6" t="inlineStr">
      <is>
        <t xml:space="preserve">план </t>
      </is>
    </oc>
    <nc r="V6"/>
  </rcc>
  <rcc rId="18452" sId="15">
    <oc r="W6" t="inlineStr">
      <is>
        <t>кассовый расход</t>
      </is>
    </oc>
    <nc r="W6"/>
  </rcc>
  <rcc rId="18453" sId="15">
    <oc r="X6" t="inlineStr">
      <is>
        <t xml:space="preserve">план </t>
      </is>
    </oc>
    <nc r="X6"/>
  </rcc>
  <rcc rId="18454" sId="15">
    <oc r="Y6" t="inlineStr">
      <is>
        <t>кассовый расход</t>
      </is>
    </oc>
    <nc r="Y6"/>
  </rcc>
  <rcc rId="18455" sId="15">
    <oc r="Z6" t="inlineStr">
      <is>
        <t xml:space="preserve">план </t>
      </is>
    </oc>
    <nc r="Z6"/>
  </rcc>
  <rcc rId="18456" sId="15">
    <oc r="AA6" t="inlineStr">
      <is>
        <t>кассовый расход</t>
      </is>
    </oc>
    <nc r="AA6"/>
  </rcc>
  <rcc rId="18457" sId="15">
    <oc r="AB6" t="inlineStr">
      <is>
        <t xml:space="preserve">план </t>
      </is>
    </oc>
    <nc r="AB6"/>
  </rcc>
  <rcc rId="18458" sId="15">
    <oc r="AC6" t="inlineStr">
      <is>
        <t>кассовый расход</t>
      </is>
    </oc>
    <nc r="AC6"/>
  </rcc>
  <rcc rId="18459" sId="15">
    <oc r="AD6" t="inlineStr">
      <is>
        <t xml:space="preserve">план </t>
      </is>
    </oc>
    <nc r="AD6"/>
  </rcc>
  <rcc rId="18460" sId="15">
    <oc r="AE6" t="inlineStr">
      <is>
        <t>кассовый расход</t>
      </is>
    </oc>
    <nc r="AE6"/>
  </rcc>
  <rcc rId="18461" sId="15">
    <oc r="AF6" t="inlineStr">
      <is>
        <t xml:space="preserve">план </t>
      </is>
    </oc>
    <nc r="AF6"/>
  </rcc>
  <rcc rId="18462" sId="15">
    <oc r="AG6" t="inlineStr">
      <is>
        <t>кассовый расход</t>
      </is>
    </oc>
    <nc r="AG6"/>
  </rcc>
  <rcc rId="18463" sId="15" numFmtId="4">
    <oc r="A7">
      <v>1</v>
    </oc>
    <nc r="A7"/>
  </rcc>
  <rcc rId="18464" sId="15" numFmtId="4">
    <oc r="B7">
      <v>2</v>
    </oc>
    <nc r="B7"/>
  </rcc>
  <rcc rId="18465" sId="15" numFmtId="4">
    <oc r="C7">
      <v>3</v>
    </oc>
    <nc r="C7"/>
  </rcc>
  <rcc rId="18466" sId="15" numFmtId="4">
    <oc r="D7">
      <v>4</v>
    </oc>
    <nc r="D7"/>
  </rcc>
  <rcc rId="18467" sId="15" numFmtId="4">
    <oc r="E7">
      <v>5</v>
    </oc>
    <nc r="E7"/>
  </rcc>
  <rcc rId="18468" sId="15" numFmtId="4">
    <oc r="F7">
      <v>6</v>
    </oc>
    <nc r="F7"/>
  </rcc>
  <rcc rId="18469" sId="15" numFmtId="4">
    <oc r="G7">
      <v>7</v>
    </oc>
    <nc r="G7"/>
  </rcc>
  <rcc rId="18470" sId="15" numFmtId="4">
    <oc r="H7">
      <v>8</v>
    </oc>
    <nc r="H7"/>
  </rcc>
  <rcc rId="18471" sId="15" numFmtId="4">
    <oc r="I7">
      <v>9</v>
    </oc>
    <nc r="I7"/>
  </rcc>
  <rcc rId="18472" sId="15" numFmtId="4">
    <oc r="J7">
      <v>10</v>
    </oc>
    <nc r="J7"/>
  </rcc>
  <rcc rId="18473" sId="15" numFmtId="4">
    <oc r="K7">
      <v>11</v>
    </oc>
    <nc r="K7"/>
  </rcc>
  <rcc rId="18474" sId="15" numFmtId="4">
    <oc r="L7">
      <v>12</v>
    </oc>
    <nc r="L7"/>
  </rcc>
  <rcc rId="18475" sId="15" numFmtId="4">
    <oc r="M7">
      <v>13</v>
    </oc>
    <nc r="M7"/>
  </rcc>
  <rcc rId="18476" sId="15" numFmtId="4">
    <oc r="N7">
      <v>14</v>
    </oc>
    <nc r="N7"/>
  </rcc>
  <rcc rId="18477" sId="15" numFmtId="4">
    <oc r="O7">
      <v>15</v>
    </oc>
    <nc r="O7"/>
  </rcc>
  <rcc rId="18478" sId="15" numFmtId="4">
    <oc r="P7">
      <v>16</v>
    </oc>
    <nc r="P7"/>
  </rcc>
  <rcc rId="18479" sId="15" numFmtId="4">
    <oc r="Q7">
      <v>17</v>
    </oc>
    <nc r="Q7"/>
  </rcc>
  <rcc rId="18480" sId="15" numFmtId="4">
    <oc r="R7">
      <v>18</v>
    </oc>
    <nc r="R7"/>
  </rcc>
  <rcc rId="18481" sId="15" numFmtId="4">
    <oc r="S7">
      <v>19</v>
    </oc>
    <nc r="S7"/>
  </rcc>
  <rcc rId="18482" sId="15" numFmtId="4">
    <oc r="T7">
      <v>20</v>
    </oc>
    <nc r="T7"/>
  </rcc>
  <rcc rId="18483" sId="15" numFmtId="4">
    <oc r="U7">
      <v>21</v>
    </oc>
    <nc r="U7"/>
  </rcc>
  <rcc rId="18484" sId="15" numFmtId="4">
    <oc r="V7">
      <v>22</v>
    </oc>
    <nc r="V7"/>
  </rcc>
  <rcc rId="18485" sId="15" numFmtId="4">
    <oc r="W7">
      <v>23</v>
    </oc>
    <nc r="W7"/>
  </rcc>
  <rcc rId="18486" sId="15" numFmtId="4">
    <oc r="X7">
      <v>24</v>
    </oc>
    <nc r="X7"/>
  </rcc>
  <rcc rId="18487" sId="15" numFmtId="4">
    <oc r="Y7">
      <v>25</v>
    </oc>
    <nc r="Y7"/>
  </rcc>
  <rcc rId="18488" sId="15" numFmtId="4">
    <oc r="Z7">
      <v>26</v>
    </oc>
    <nc r="Z7"/>
  </rcc>
  <rcc rId="18489" sId="15" numFmtId="4">
    <oc r="AA7">
      <v>27</v>
    </oc>
    <nc r="AA7"/>
  </rcc>
  <rcc rId="18490" sId="15" numFmtId="4">
    <oc r="AB7">
      <v>28</v>
    </oc>
    <nc r="AB7"/>
  </rcc>
  <rcc rId="18491" sId="15" numFmtId="4">
    <oc r="AC7">
      <v>29</v>
    </oc>
    <nc r="AC7"/>
  </rcc>
  <rcc rId="18492" sId="15" numFmtId="4">
    <oc r="AD7">
      <v>30</v>
    </oc>
    <nc r="AD7"/>
  </rcc>
  <rcc rId="18493" sId="15" numFmtId="4">
    <oc r="AE7">
      <v>31</v>
    </oc>
    <nc r="AE7"/>
  </rcc>
  <rcc rId="18494" sId="15" numFmtId="4">
    <oc r="AF7">
      <v>32</v>
    </oc>
    <nc r="AF7"/>
  </rcc>
  <rcc rId="18495" sId="15" numFmtId="4">
    <oc r="AG7">
      <v>33</v>
    </oc>
    <nc r="AG7"/>
  </rcc>
  <rcc rId="18496" sId="15" numFmtId="4">
    <oc r="AH7">
      <v>34</v>
    </oc>
    <nc r="AH7"/>
  </rcc>
  <rcc rId="18497" sId="15">
    <oc r="B8" t="inlineStr">
      <is>
        <t>Всего по муниципальной программе</t>
      </is>
    </oc>
    <nc r="B8"/>
  </rcc>
  <rcc rId="18498" sId="15">
    <oc r="C8" t="inlineStr">
      <is>
        <t>Всего</t>
      </is>
    </oc>
    <nc r="C8"/>
  </rcc>
  <rcc rId="18499" sId="15">
    <oc r="D8">
      <f>SUM(D9:D9)</f>
    </oc>
    <nc r="D8"/>
  </rcc>
  <rcc rId="18500" sId="15">
    <oc r="E8">
      <f>SUM(E9:E9)</f>
    </oc>
    <nc r="E8"/>
  </rcc>
  <rcc rId="18501" sId="15">
    <oc r="F8">
      <f>SUM(F9:F9)</f>
    </oc>
    <nc r="F8"/>
  </rcc>
  <rcc rId="18502" sId="15">
    <oc r="G8">
      <f>SUM(G9:G9)</f>
    </oc>
    <nc r="G8"/>
  </rcc>
  <rcc rId="18503" sId="15">
    <oc r="H8">
      <f>IFERROR(G8/D8*100,0)</f>
    </oc>
    <nc r="H8"/>
  </rcc>
  <rcc rId="18504" sId="15">
    <oc r="I8">
      <f>IFERROR(G8/E8*100,0)</f>
    </oc>
    <nc r="I8"/>
  </rcc>
  <rcc rId="18505" sId="15">
    <oc r="J8">
      <f>SUM(J9:J9)</f>
    </oc>
    <nc r="J8"/>
  </rcc>
  <rcc rId="18506" sId="15">
    <oc r="K8">
      <f>SUM(K9:K9)</f>
    </oc>
    <nc r="K8"/>
  </rcc>
  <rcc rId="18507" sId="15">
    <oc r="L8">
      <f>SUM(L9:L9)</f>
    </oc>
    <nc r="L8"/>
  </rcc>
  <rcc rId="18508" sId="15">
    <oc r="M8">
      <f>SUM(M9:M9)</f>
    </oc>
    <nc r="M8"/>
  </rcc>
  <rcc rId="18509" sId="15">
    <oc r="N8">
      <f>SUM(N9:N9)</f>
    </oc>
    <nc r="N8"/>
  </rcc>
  <rcc rId="18510" sId="15">
    <oc r="O8">
      <f>SUM(O9:O9)</f>
    </oc>
    <nc r="O8"/>
  </rcc>
  <rcc rId="18511" sId="15">
    <oc r="P8">
      <f>SUM(P9:P9)</f>
    </oc>
    <nc r="P8"/>
  </rcc>
  <rcc rId="18512" sId="15">
    <oc r="Q8">
      <f>SUM(Q9:Q9)</f>
    </oc>
    <nc r="Q8"/>
  </rcc>
  <rcc rId="18513" sId="15">
    <oc r="R8">
      <f>SUM(R9:R9)</f>
    </oc>
    <nc r="R8"/>
  </rcc>
  <rcc rId="18514" sId="15">
    <oc r="S8">
      <f>SUM(S9:S9)</f>
    </oc>
    <nc r="S8"/>
  </rcc>
  <rcc rId="18515" sId="15">
    <oc r="T8">
      <f>SUM(T9:T9)</f>
    </oc>
    <nc r="T8"/>
  </rcc>
  <rcc rId="18516" sId="15">
    <oc r="U8">
      <f>SUM(U9:U9)</f>
    </oc>
    <nc r="U8"/>
  </rcc>
  <rcc rId="18517" sId="15">
    <oc r="V8">
      <f>SUM(V9:V9)</f>
    </oc>
    <nc r="V8"/>
  </rcc>
  <rcc rId="18518" sId="15">
    <oc r="W8">
      <f>SUM(W9:W9)</f>
    </oc>
    <nc r="W8"/>
  </rcc>
  <rcc rId="18519" sId="15">
    <oc r="X8">
      <f>SUM(X9:X9)</f>
    </oc>
    <nc r="X8"/>
  </rcc>
  <rcc rId="18520" sId="15">
    <oc r="Y8">
      <f>SUM(Y9:Y9)</f>
    </oc>
    <nc r="Y8"/>
  </rcc>
  <rcc rId="18521" sId="15">
    <oc r="Z8">
      <f>SUM(Z9:Z9)</f>
    </oc>
    <nc r="Z8"/>
  </rcc>
  <rcc rId="18522" sId="15">
    <oc r="AA8">
      <f>SUM(AA9:AA9)</f>
    </oc>
    <nc r="AA8"/>
  </rcc>
  <rcc rId="18523" sId="15">
    <oc r="AB8">
      <f>SUM(AB9:AB9)</f>
    </oc>
    <nc r="AB8"/>
  </rcc>
  <rcc rId="18524" sId="15">
    <oc r="AC8">
      <f>SUM(AC9:AC9)</f>
    </oc>
    <nc r="AC8"/>
  </rcc>
  <rcc rId="18525" sId="15">
    <oc r="AD8">
      <f>SUM(AD9:AD9)</f>
    </oc>
    <nc r="AD8"/>
  </rcc>
  <rcc rId="18526" sId="15">
    <oc r="AE8">
      <f>SUM(AE9:AE9)</f>
    </oc>
    <nc r="AE8"/>
  </rcc>
  <rcc rId="18527" sId="15">
    <oc r="AF8">
      <f>SUM(AF9:AF9)</f>
    </oc>
    <nc r="AF8"/>
  </rcc>
  <rcc rId="18528" sId="15">
    <oc r="AG8">
      <f>SUM(AG9:AG9)</f>
    </oc>
    <nc r="AG8"/>
  </rcc>
  <rcc rId="18529" sId="15">
    <oc r="C9" t="inlineStr">
      <is>
        <t>бюджет города Когалыма</t>
      </is>
    </oc>
    <nc r="C9"/>
  </rcc>
  <rcc rId="18530" sId="15">
    <oc r="D9">
      <f>D12</f>
    </oc>
    <nc r="D9"/>
  </rcc>
  <rcc rId="18531" sId="15">
    <oc r="E9">
      <f>E12</f>
    </oc>
    <nc r="E9"/>
  </rcc>
  <rcc rId="18532" sId="15">
    <oc r="F9">
      <f>F12</f>
    </oc>
    <nc r="F9"/>
  </rcc>
  <rcc rId="18533" sId="15">
    <oc r="G9">
      <f>G12</f>
    </oc>
    <nc r="G9"/>
  </rcc>
  <rcc rId="18534" sId="15">
    <oc r="H9">
      <f>IFERROR(G9/D9*100,0)</f>
    </oc>
    <nc r="H9"/>
  </rcc>
  <rcc rId="18535" sId="15">
    <oc r="I9">
      <f>IFERROR(G9/E9*100,0)</f>
    </oc>
    <nc r="I9"/>
  </rcc>
  <rcc rId="18536" sId="15">
    <oc r="J9">
      <f>J12</f>
    </oc>
    <nc r="J9"/>
  </rcc>
  <rcc rId="18537" sId="15">
    <oc r="K9">
      <f>K12</f>
    </oc>
    <nc r="K9"/>
  </rcc>
  <rcc rId="18538" sId="15">
    <oc r="L9">
      <f>L12</f>
    </oc>
    <nc r="L9"/>
  </rcc>
  <rcc rId="18539" sId="15">
    <oc r="M9">
      <f>M12</f>
    </oc>
    <nc r="M9"/>
  </rcc>
  <rcc rId="18540" sId="15">
    <oc r="N9">
      <f>N12</f>
    </oc>
    <nc r="N9"/>
  </rcc>
  <rcc rId="18541" sId="15">
    <oc r="O9">
      <f>O12</f>
    </oc>
    <nc r="O9"/>
  </rcc>
  <rcc rId="18542" sId="15">
    <oc r="P9">
      <f>P12</f>
    </oc>
    <nc r="P9"/>
  </rcc>
  <rcc rId="18543" sId="15">
    <oc r="Q9">
      <f>Q12</f>
    </oc>
    <nc r="Q9"/>
  </rcc>
  <rcc rId="18544" sId="15">
    <oc r="R9">
      <f>R12</f>
    </oc>
    <nc r="R9"/>
  </rcc>
  <rcc rId="18545" sId="15">
    <oc r="S9">
      <f>S12</f>
    </oc>
    <nc r="S9"/>
  </rcc>
  <rcc rId="18546" sId="15">
    <oc r="T9">
      <f>T12</f>
    </oc>
    <nc r="T9"/>
  </rcc>
  <rcc rId="18547" sId="15">
    <oc r="U9">
      <f>U12</f>
    </oc>
    <nc r="U9"/>
  </rcc>
  <rcc rId="18548" sId="15">
    <oc r="V9">
      <f>V12</f>
    </oc>
    <nc r="V9"/>
  </rcc>
  <rcc rId="18549" sId="15">
    <oc r="W9">
      <f>W12</f>
    </oc>
    <nc r="W9"/>
  </rcc>
  <rcc rId="18550" sId="15">
    <oc r="X9">
      <f>X12</f>
    </oc>
    <nc r="X9"/>
  </rcc>
  <rcc rId="18551" sId="15">
    <oc r="Y9">
      <f>Y12</f>
    </oc>
    <nc r="Y9"/>
  </rcc>
  <rcc rId="18552" sId="15">
    <oc r="Z9">
      <f>Z12</f>
    </oc>
    <nc r="Z9"/>
  </rcc>
  <rcc rId="18553" sId="15">
    <oc r="AA9">
      <f>AA12</f>
    </oc>
    <nc r="AA9"/>
  </rcc>
  <rcc rId="18554" sId="15">
    <oc r="AB9">
      <f>AB12</f>
    </oc>
    <nc r="AB9"/>
  </rcc>
  <rcc rId="18555" sId="15">
    <oc r="AC9">
      <f>AC12</f>
    </oc>
    <nc r="AC9"/>
  </rcc>
  <rcc rId="18556" sId="15">
    <oc r="AD9">
      <f>AD12</f>
    </oc>
    <nc r="AD9"/>
  </rcc>
  <rcc rId="18557" sId="15">
    <oc r="AE9">
      <f>AE12</f>
    </oc>
    <nc r="AE9"/>
  </rcc>
  <rcc rId="18558" sId="15">
    <oc r="AF9">
      <f>AF12</f>
    </oc>
    <nc r="AF9"/>
  </rcc>
  <rcc rId="18559" sId="15">
    <oc r="AG9">
      <f>AG12</f>
    </oc>
    <nc r="AG9"/>
  </rcc>
  <rcc rId="18560" sId="15">
    <oc r="B10" t="inlineStr">
      <is>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is>
    </oc>
    <nc r="B10"/>
  </rcc>
  <rcc rId="18561" sId="15">
    <oc r="A11" t="inlineStr">
      <is>
        <t>1.1.</t>
      </is>
    </oc>
    <nc r="A11"/>
  </rcc>
  <rcc rId="18562" sId="15">
    <oc r="B11" t="inlineStr">
      <is>
        <t xml:space="preserve">Комплекс процессных мероприятий «Обеспечение деятельности органов местного самоуправления города Когалыма», в том числе:
</t>
      </is>
    </oc>
    <nc r="B11"/>
  </rcc>
  <rcc rId="18563" sId="15">
    <oc r="C11" t="inlineStr">
      <is>
        <t>Всего</t>
      </is>
    </oc>
    <nc r="C11"/>
  </rcc>
  <rcc rId="18564" sId="15">
    <oc r="D11">
      <f>SUM(D12:D12)</f>
    </oc>
    <nc r="D11"/>
  </rcc>
  <rcc rId="18565" sId="15">
    <oc r="E11">
      <f>SUM(E12:E12)</f>
    </oc>
    <nc r="E11"/>
  </rcc>
  <rcc rId="18566" sId="15">
    <oc r="F11">
      <f>SUM(F12:F12)</f>
    </oc>
    <nc r="F11"/>
  </rcc>
  <rcc rId="18567" sId="15">
    <oc r="G11">
      <f>SUM(G12:G12)</f>
    </oc>
    <nc r="G11"/>
  </rcc>
  <rcc rId="18568" sId="15">
    <oc r="H11">
      <f>IFERROR(G11/D11*100,0)</f>
    </oc>
    <nc r="H11"/>
  </rcc>
  <rcc rId="18569" sId="15">
    <oc r="I11">
      <f>IFERROR(G11/E11*100,0)</f>
    </oc>
    <nc r="I11"/>
  </rcc>
  <rcc rId="18570" sId="15">
    <oc r="J11">
      <f>SUM(J12:J12)</f>
    </oc>
    <nc r="J11"/>
  </rcc>
  <rcc rId="18571" sId="15">
    <oc r="K11">
      <f>SUM(K12:K12)</f>
    </oc>
    <nc r="K11"/>
  </rcc>
  <rcc rId="18572" sId="15">
    <oc r="L11">
      <f>SUM(L12:L12)</f>
    </oc>
    <nc r="L11"/>
  </rcc>
  <rcc rId="18573" sId="15">
    <oc r="M11">
      <f>SUM(M12:M12)</f>
    </oc>
    <nc r="M11"/>
  </rcc>
  <rcc rId="18574" sId="15">
    <oc r="N11">
      <f>SUM(N12:N12)</f>
    </oc>
    <nc r="N11"/>
  </rcc>
  <rcc rId="18575" sId="15">
    <oc r="O11">
      <f>SUM(O12:O12)</f>
    </oc>
    <nc r="O11"/>
  </rcc>
  <rcc rId="18576" sId="15">
    <oc r="P11">
      <f>SUM(P12:P12)</f>
    </oc>
    <nc r="P11"/>
  </rcc>
  <rcc rId="18577" sId="15">
    <oc r="Q11">
      <f>SUM(Q12:Q12)</f>
    </oc>
    <nc r="Q11"/>
  </rcc>
  <rcc rId="18578" sId="15">
    <oc r="R11">
      <f>SUM(R12:R12)</f>
    </oc>
    <nc r="R11"/>
  </rcc>
  <rcc rId="18579" sId="15">
    <oc r="S11">
      <f>SUM(S12:S12)</f>
    </oc>
    <nc r="S11"/>
  </rcc>
  <rcc rId="18580" sId="15">
    <oc r="T11">
      <f>SUM(T12:T12)</f>
    </oc>
    <nc r="T11"/>
  </rcc>
  <rcc rId="18581" sId="15">
    <oc r="U11">
      <f>SUM(U12:U12)</f>
    </oc>
    <nc r="U11"/>
  </rcc>
  <rcc rId="18582" sId="15">
    <oc r="V11">
      <f>SUM(V12:V12)</f>
    </oc>
    <nc r="V11"/>
  </rcc>
  <rcc rId="18583" sId="15">
    <oc r="W11">
      <f>SUM(W12:W12)</f>
    </oc>
    <nc r="W11"/>
  </rcc>
  <rcc rId="18584" sId="15">
    <oc r="X11">
      <f>SUM(X12:X12)</f>
    </oc>
    <nc r="X11"/>
  </rcc>
  <rcc rId="18585" sId="15">
    <oc r="Y11">
      <f>SUM(Y12:Y12)</f>
    </oc>
    <nc r="Y11"/>
  </rcc>
  <rcc rId="18586" sId="15">
    <oc r="Z11">
      <f>SUM(Z12:Z12)</f>
    </oc>
    <nc r="Z11"/>
  </rcc>
  <rcc rId="18587" sId="15">
    <oc r="AA11">
      <f>SUM(AA12:AA12)</f>
    </oc>
    <nc r="AA11"/>
  </rcc>
  <rcc rId="18588" sId="15">
    <oc r="AB11">
      <f>SUM(AB12:AB12)</f>
    </oc>
    <nc r="AB11"/>
  </rcc>
  <rcc rId="18589" sId="15">
    <oc r="AC11">
      <f>SUM(AC12:AC12)</f>
    </oc>
    <nc r="AC11"/>
  </rcc>
  <rcc rId="18590" sId="15">
    <oc r="AD11">
      <f>SUM(AD12:AD12)</f>
    </oc>
    <nc r="AD11"/>
  </rcc>
  <rcc rId="18591" sId="15">
    <oc r="AE11">
      <f>SUM(AE12:AE12)</f>
    </oc>
    <nc r="AE11"/>
  </rcc>
  <rcc rId="18592" sId="15">
    <oc r="AF11">
      <f>SUM(AF12:AF12)</f>
    </oc>
    <nc r="AF11"/>
  </rcc>
  <rcc rId="18593" sId="15">
    <oc r="AG11">
      <f>SUM(AG12:AG12)</f>
    </oc>
    <nc r="AG11"/>
  </rcc>
  <rcc rId="18594" sId="15">
    <oc r="C12" t="inlineStr">
      <is>
        <t>бюджет города Когалыма</t>
      </is>
    </oc>
    <nc r="C12"/>
  </rcc>
  <rcc rId="18595" sId="15">
    <oc r="D12">
      <f>SUM(J12,L12,N12,P12,R12,T12,V12,X12,Z12,AB12,AD12,AF12)</f>
    </oc>
    <nc r="D12"/>
  </rcc>
  <rcc rId="18596" sId="15">
    <oc r="E12">
      <f>J12+L12+N12+P12</f>
    </oc>
    <nc r="E12"/>
  </rcc>
  <rcc rId="18597" sId="15">
    <oc r="F12">
      <f>G12</f>
    </oc>
    <nc r="F12"/>
  </rcc>
  <rcc rId="18598" sId="15">
    <oc r="G12">
      <f>SUM(K12,M12,O12,Q12,S12,U12,W12,Y12,AA12,AC12,AE12,AG12)</f>
    </oc>
    <nc r="G12"/>
  </rcc>
  <rcc rId="18599" sId="15">
    <oc r="H12">
      <f>IFERROR(G12/D12*100,0)</f>
    </oc>
    <nc r="H12"/>
  </rcc>
  <rcc rId="18600" sId="15">
    <oc r="I12">
      <f>IFERROR(G12/E12*100,0)</f>
    </oc>
    <nc r="I12"/>
  </rcc>
  <rcc rId="18601" sId="15">
    <oc r="J12">
      <f>J14</f>
    </oc>
    <nc r="J12"/>
  </rcc>
  <rcc rId="18602" sId="15">
    <oc r="K12">
      <f>K14</f>
    </oc>
    <nc r="K12"/>
  </rcc>
  <rcc rId="18603" sId="15">
    <oc r="L12">
      <f>L14</f>
    </oc>
    <nc r="L12"/>
  </rcc>
  <rcc rId="18604" sId="15">
    <oc r="M12">
      <f>M14</f>
    </oc>
    <nc r="M12"/>
  </rcc>
  <rcc rId="18605" sId="15">
    <oc r="N12">
      <f>N14</f>
    </oc>
    <nc r="N12"/>
  </rcc>
  <rcc rId="18606" sId="15">
    <oc r="O12">
      <f>O14</f>
    </oc>
    <nc r="O12"/>
  </rcc>
  <rcc rId="18607" sId="15">
    <oc r="P12">
      <f>P14</f>
    </oc>
    <nc r="P12"/>
  </rcc>
  <rcc rId="18608" sId="15">
    <oc r="Q12">
      <f>Q14</f>
    </oc>
    <nc r="Q12"/>
  </rcc>
  <rcc rId="18609" sId="15">
    <oc r="R12">
      <f>R14</f>
    </oc>
    <nc r="R12"/>
  </rcc>
  <rcc rId="18610" sId="15">
    <oc r="S12">
      <f>S14</f>
    </oc>
    <nc r="S12"/>
  </rcc>
  <rcc rId="18611" sId="15">
    <oc r="T12">
      <f>T14</f>
    </oc>
    <nc r="T12"/>
  </rcc>
  <rcc rId="18612" sId="15">
    <oc r="U12">
      <f>U14</f>
    </oc>
    <nc r="U12"/>
  </rcc>
  <rcc rId="18613" sId="15">
    <oc r="V12">
      <f>V14</f>
    </oc>
    <nc r="V12"/>
  </rcc>
  <rcc rId="18614" sId="15">
    <oc r="W12">
      <f>W14</f>
    </oc>
    <nc r="W12"/>
  </rcc>
  <rcc rId="18615" sId="15">
    <oc r="X12">
      <f>X14</f>
    </oc>
    <nc r="X12"/>
  </rcc>
  <rcc rId="18616" sId="15">
    <oc r="Y12">
      <f>Y14</f>
    </oc>
    <nc r="Y12"/>
  </rcc>
  <rcc rId="18617" sId="15">
    <oc r="Z12">
      <f>Z14</f>
    </oc>
    <nc r="Z12"/>
  </rcc>
  <rcc rId="18618" sId="15">
    <oc r="AA12">
      <f>AA14</f>
    </oc>
    <nc r="AA12"/>
  </rcc>
  <rcc rId="18619" sId="15">
    <oc r="AB12">
      <f>AB14</f>
    </oc>
    <nc r="AB12"/>
  </rcc>
  <rcc rId="18620" sId="15">
    <oc r="AC12">
      <f>AC14</f>
    </oc>
    <nc r="AC12"/>
  </rcc>
  <rcc rId="18621" sId="15">
    <oc r="AD12">
      <f>AD14</f>
    </oc>
    <nc r="AD12"/>
  </rcc>
  <rcc rId="18622" sId="15">
    <oc r="AE12">
      <f>AE14</f>
    </oc>
    <nc r="AE12"/>
  </rcc>
  <rcc rId="18623" sId="15">
    <oc r="AF12">
      <f>AF14</f>
    </oc>
    <nc r="AF12"/>
  </rcc>
  <rcc rId="18624" sId="15">
    <oc r="AG12">
      <f>AG14</f>
    </oc>
    <nc r="AG12"/>
  </rcc>
  <rcc rId="18625" sId="15">
    <oc r="B13" t="inlineStr">
      <is>
        <t xml:space="preserve">Мероприятие (результат) «Обеспечена деятельность Комитета финансов Администрации города Когалыма» </t>
      </is>
    </oc>
    <nc r="B13"/>
  </rcc>
  <rcc rId="18626" sId="15">
    <oc r="C13" t="inlineStr">
      <is>
        <t>Всего</t>
      </is>
    </oc>
    <nc r="C13"/>
  </rcc>
  <rcc rId="18627" sId="15">
    <oc r="D13">
      <f>D14</f>
    </oc>
    <nc r="D13"/>
  </rcc>
  <rcc rId="18628" sId="15">
    <oc r="E13">
      <f>E14</f>
    </oc>
    <nc r="E13"/>
  </rcc>
  <rcc rId="18629" sId="15">
    <oc r="F13">
      <f>F14</f>
    </oc>
    <nc r="F13"/>
  </rcc>
  <rcc rId="18630" sId="15">
    <oc r="G13">
      <f>G14</f>
    </oc>
    <nc r="G13"/>
  </rcc>
  <rcc rId="18631" sId="15">
    <oc r="H13">
      <f>IFERROR(G13/D13*100,0)</f>
    </oc>
    <nc r="H13"/>
  </rcc>
  <rcc rId="18632" sId="15">
    <oc r="I13">
      <f>IFERROR(G13/E13*100,0)</f>
    </oc>
    <nc r="I13"/>
  </rcc>
  <rcc rId="18633" sId="15">
    <oc r="J13">
      <f>J14</f>
    </oc>
    <nc r="J13"/>
  </rcc>
  <rcc rId="18634" sId="15">
    <oc r="K13">
      <f>K14</f>
    </oc>
    <nc r="K13"/>
  </rcc>
  <rcc rId="18635" sId="15">
    <oc r="L13">
      <f>L14</f>
    </oc>
    <nc r="L13"/>
  </rcc>
  <rcc rId="18636" sId="15">
    <oc r="M13">
      <f>M14</f>
    </oc>
    <nc r="M13"/>
  </rcc>
  <rcc rId="18637" sId="15">
    <oc r="N13">
      <f>N14</f>
    </oc>
    <nc r="N13"/>
  </rcc>
  <rcc rId="18638" sId="15">
    <oc r="O13">
      <f>O14</f>
    </oc>
    <nc r="O13"/>
  </rcc>
  <rcc rId="18639" sId="15">
    <oc r="P13">
      <f>P14</f>
    </oc>
    <nc r="P13"/>
  </rcc>
  <rcc rId="18640" sId="15">
    <oc r="Q13">
      <f>Q14</f>
    </oc>
    <nc r="Q13"/>
  </rcc>
  <rcc rId="18641" sId="15">
    <oc r="R13">
      <f>R14</f>
    </oc>
    <nc r="R13"/>
  </rcc>
  <rcc rId="18642" sId="15">
    <oc r="S13">
      <f>S14</f>
    </oc>
    <nc r="S13"/>
  </rcc>
  <rcc rId="18643" sId="15">
    <oc r="T13">
      <f>T14</f>
    </oc>
    <nc r="T13"/>
  </rcc>
  <rcc rId="18644" sId="15">
    <oc r="U13">
      <f>U14</f>
    </oc>
    <nc r="U13"/>
  </rcc>
  <rcc rId="18645" sId="15">
    <oc r="V13">
      <f>V14</f>
    </oc>
    <nc r="V13"/>
  </rcc>
  <rcc rId="18646" sId="15">
    <oc r="W13">
      <f>W14</f>
    </oc>
    <nc r="W13"/>
  </rcc>
  <rcc rId="18647" sId="15">
    <oc r="X13">
      <f>X14</f>
    </oc>
    <nc r="X13"/>
  </rcc>
  <rcc rId="18648" sId="15">
    <oc r="Y13">
      <f>Y14</f>
    </oc>
    <nc r="Y13"/>
  </rcc>
  <rcc rId="18649" sId="15">
    <oc r="Z13">
      <f>Z14</f>
    </oc>
    <nc r="Z13"/>
  </rcc>
  <rcc rId="18650" sId="15">
    <oc r="AA13">
      <f>AA14</f>
    </oc>
    <nc r="AA13"/>
  </rcc>
  <rcc rId="18651" sId="15">
    <oc r="AB13">
      <f>AB14</f>
    </oc>
    <nc r="AB13"/>
  </rcc>
  <rcc rId="18652" sId="15">
    <oc r="AC13">
      <f>AC14</f>
    </oc>
    <nc r="AC13"/>
  </rcc>
  <rcc rId="18653" sId="15">
    <oc r="AD13">
      <f>AD14</f>
    </oc>
    <nc r="AD13"/>
  </rcc>
  <rcc rId="18654" sId="15">
    <oc r="AE13">
      <f>AE14</f>
    </oc>
    <nc r="AE13"/>
  </rcc>
  <rcc rId="18655" sId="15">
    <oc r="AF13">
      <f>AF14</f>
    </oc>
    <nc r="AF13"/>
  </rcc>
  <rcc rId="18656" sId="15">
    <oc r="AG13">
      <f>AG14</f>
    </oc>
    <nc r="AG13"/>
  </rcc>
  <rcc rId="18657" sId="15">
    <oc r="C14" t="inlineStr">
      <is>
        <t>бюджет города Когалыма</t>
      </is>
    </oc>
    <nc r="C14"/>
  </rcc>
  <rcc rId="18658" sId="15">
    <oc r="D14">
      <f>SUM(J14,L14,N14,P14,R14,T14,V14,X14,Z14,AB14,AD14,AF14)</f>
    </oc>
    <nc r="D14"/>
  </rcc>
  <rcc rId="18659" sId="15">
    <oc r="E14">
      <f>J14+L14+N14+P14</f>
    </oc>
    <nc r="E14"/>
  </rcc>
  <rcc rId="18660" sId="15">
    <oc r="F14">
      <f>G14</f>
    </oc>
    <nc r="F14"/>
  </rcc>
  <rcc rId="18661" sId="15">
    <oc r="G14">
      <f>SUM(K14,M14,O14,Q14,S14,U14,W14,Y14,AA14,AC14,AE14,AG14)</f>
    </oc>
    <nc r="G14"/>
  </rcc>
  <rcc rId="18662" sId="15">
    <oc r="H14">
      <f>IFERROR(G14/D14*100,0)</f>
    </oc>
    <nc r="H14"/>
  </rcc>
  <rcc rId="18663" sId="15">
    <oc r="I14">
      <f>IFERROR(G14/E14*100,0)</f>
    </oc>
    <nc r="I14"/>
  </rcc>
  <rcc rId="18664" sId="15" numFmtId="4">
    <oc r="J14">
      <v>7097.3509999999997</v>
    </oc>
    <nc r="J14"/>
  </rcc>
  <rcc rId="18665" sId="15" numFmtId="4">
    <oc r="K14">
      <v>4289.4799999999996</v>
    </oc>
    <nc r="K14"/>
  </rcc>
  <rcc rId="18666" sId="15" numFmtId="4">
    <oc r="L14">
      <v>3533.8</v>
    </oc>
    <nc r="L14"/>
  </rcc>
  <rcc rId="18667" sId="15" numFmtId="4">
    <oc r="M14">
      <v>5094.54</v>
    </oc>
    <nc r="M14"/>
  </rcc>
  <rcc rId="18668" sId="15" numFmtId="4">
    <oc r="N14">
      <v>3048.6</v>
    </oc>
    <nc r="N14"/>
  </rcc>
  <rcc rId="18669" sId="15" numFmtId="4">
    <oc r="O14">
      <v>3732.34</v>
    </oc>
    <nc r="O14"/>
  </rcc>
  <rcc rId="18670" sId="15" numFmtId="4">
    <oc r="P14">
      <v>5336.32</v>
    </oc>
    <nc r="P14"/>
  </rcc>
  <rcc rId="18671" sId="15" numFmtId="4">
    <oc r="Q14">
      <v>4872.3999999999996</v>
    </oc>
    <nc r="Q14"/>
  </rcc>
  <rcc rId="18672" sId="15" numFmtId="4">
    <oc r="R14">
      <v>4927.8999999999996</v>
    </oc>
    <nc r="R14"/>
  </rcc>
  <rcc rId="18673" sId="15" numFmtId="4">
    <oc r="S14">
      <v>0</v>
    </oc>
    <nc r="S14"/>
  </rcc>
  <rcc rId="18674" sId="15" numFmtId="4">
    <oc r="T14">
      <v>4673.3</v>
    </oc>
    <nc r="T14"/>
  </rcc>
  <rcc rId="18675" sId="15" numFmtId="4">
    <oc r="U14">
      <v>0</v>
    </oc>
    <nc r="U14"/>
  </rcc>
  <rcc rId="18676" sId="15" numFmtId="4">
    <oc r="V14">
      <v>5445</v>
    </oc>
    <nc r="V14"/>
  </rcc>
  <rcc rId="18677" sId="15" numFmtId="4">
    <oc r="W14">
      <v>0</v>
    </oc>
    <nc r="W14"/>
  </rcc>
  <rcc rId="18678" sId="15" numFmtId="4">
    <oc r="X14">
      <v>4725.1000000000004</v>
    </oc>
    <nc r="X14"/>
  </rcc>
  <rcc rId="18679" sId="15" numFmtId="4">
    <oc r="Y14">
      <v>0</v>
    </oc>
    <nc r="Y14"/>
  </rcc>
  <rcc rId="18680" sId="15" numFmtId="4">
    <oc r="Z14">
      <v>3476</v>
    </oc>
    <nc r="Z14"/>
  </rcc>
  <rcc rId="18681" sId="15" numFmtId="4">
    <oc r="AA14">
      <v>0</v>
    </oc>
    <nc r="AA14"/>
  </rcc>
  <rcc rId="18682" sId="15" numFmtId="4">
    <oc r="AB14">
      <v>3645.6</v>
    </oc>
    <nc r="AB14"/>
  </rcc>
  <rcc rId="18683" sId="15" numFmtId="4">
    <oc r="AC14">
      <v>0</v>
    </oc>
    <nc r="AC14"/>
  </rcc>
  <rcc rId="18684" sId="15" numFmtId="4">
    <oc r="AD14">
      <v>3710.7</v>
    </oc>
    <nc r="AD14"/>
  </rcc>
  <rcc rId="18685" sId="15" numFmtId="4">
    <oc r="AE14">
      <v>0</v>
    </oc>
    <nc r="AE14"/>
  </rcc>
  <rcc rId="18686" sId="15" numFmtId="4">
    <oc r="AF14">
      <v>6312.63</v>
    </oc>
    <nc r="AF14"/>
  </rcc>
  <rcc rId="18687" sId="15" numFmtId="4">
    <oc r="AG14">
      <v>0</v>
    </oc>
    <nc r="AG14"/>
  </rcc>
  <rcc rId="18688" sId="16">
    <oc r="C2" t="inlineStr">
      <is>
        <t xml:space="preserve">Отчет о ходе реализации муниципальной программы </t>
      </is>
    </oc>
    <nc r="C2"/>
  </rcc>
  <rcc rId="18689" sId="16">
    <oc r="C3" t="inlineStr">
      <is>
        <t xml:space="preserve"> "Развитие гражданского общества города Когалыма»" </t>
      </is>
    </oc>
    <nc r="C3"/>
  </rcc>
  <rcc rId="18690" sId="16">
    <oc r="AG3" t="inlineStr">
      <is>
        <t>тыс. рублей</t>
      </is>
    </oc>
    <nc r="AG3"/>
  </rcc>
  <rcc rId="18691" sId="16">
    <oc r="A4" t="inlineStr">
      <is>
        <t>№п/п</t>
      </is>
    </oc>
    <nc r="A4"/>
  </rcc>
  <rcc rId="18692" sId="16">
    <oc r="B4" t="inlineStr">
      <is>
        <t>Наименование направления (подпрограмм), структурных элементов</t>
      </is>
    </oc>
    <nc r="B4"/>
  </rcc>
  <rcc rId="18693" sId="16">
    <oc r="C4" t="inlineStr">
      <is>
        <t>Источники финансирования</t>
      </is>
    </oc>
    <nc r="C4"/>
  </rcc>
  <rcc rId="18694" sId="16">
    <oc r="D4" t="inlineStr">
      <is>
        <t>План на</t>
      </is>
    </oc>
    <nc r="D4"/>
  </rcc>
  <rcc rId="18695" sId="16">
    <oc r="E4" t="inlineStr">
      <is>
        <t>План на</t>
      </is>
    </oc>
    <nc r="E4"/>
  </rcc>
  <rcc rId="18696" sId="16">
    <oc r="F4" t="inlineStr">
      <is>
        <t xml:space="preserve">Профинансировано на </t>
      </is>
    </oc>
    <nc r="F4"/>
  </rcc>
  <rcc rId="18697" sId="16">
    <oc r="G4" t="inlineStr">
      <is>
        <t xml:space="preserve">Кассовый расход на </t>
      </is>
    </oc>
    <nc r="G4"/>
  </rcc>
  <rcc rId="18698" sId="16">
    <oc r="H4" t="inlineStr">
      <is>
        <t>Исполнение, %</t>
      </is>
    </oc>
    <nc r="H4"/>
  </rcc>
  <rcc rId="18699" sId="16">
    <oc r="J4" t="inlineStr">
      <is>
        <t>январь</t>
      </is>
    </oc>
    <nc r="J4"/>
  </rcc>
  <rcc rId="18700" sId="16">
    <oc r="L4" t="inlineStr">
      <is>
        <t>февраль</t>
      </is>
    </oc>
    <nc r="L4"/>
  </rcc>
  <rcc rId="18701" sId="16">
    <oc r="N4" t="inlineStr">
      <is>
        <t>март</t>
      </is>
    </oc>
    <nc r="N4"/>
  </rcc>
  <rcc rId="18702" sId="16">
    <oc r="P4" t="inlineStr">
      <is>
        <t>апрель</t>
      </is>
    </oc>
    <nc r="P4"/>
  </rcc>
  <rcc rId="18703" sId="16">
    <oc r="R4" t="inlineStr">
      <is>
        <t>май</t>
      </is>
    </oc>
    <nc r="R4"/>
  </rcc>
  <rcc rId="18704" sId="16">
    <oc r="T4" t="inlineStr">
      <is>
        <t>июнь</t>
      </is>
    </oc>
    <nc r="T4"/>
  </rcc>
  <rcc rId="18705" sId="16">
    <oc r="V4" t="inlineStr">
      <is>
        <t>июль</t>
      </is>
    </oc>
    <nc r="V4"/>
  </rcc>
  <rcc rId="18706" sId="16">
    <oc r="X4" t="inlineStr">
      <is>
        <t>август</t>
      </is>
    </oc>
    <nc r="X4"/>
  </rcc>
  <rcc rId="18707" sId="16">
    <oc r="Z4" t="inlineStr">
      <is>
        <t>сентябрь</t>
      </is>
    </oc>
    <nc r="Z4"/>
  </rcc>
  <rcc rId="18708" sId="16">
    <oc r="AB4" t="inlineStr">
      <is>
        <t>октябрь</t>
      </is>
    </oc>
    <nc r="AB4"/>
  </rcc>
  <rcc rId="18709" sId="16">
    <oc r="AD4" t="inlineStr">
      <is>
        <t>ноябрь</t>
      </is>
    </oc>
    <nc r="AD4"/>
  </rcc>
  <rcc rId="18710" sId="16">
    <oc r="AF4" t="inlineStr">
      <is>
        <t>декабрь</t>
      </is>
    </oc>
    <nc r="AF4"/>
  </rcc>
  <rcc rId="18711" sId="16">
    <oc r="AH4" t="inlineStr">
      <is>
        <t>Результаты реализации и причины отклонений факта от плана</t>
      </is>
    </oc>
    <nc r="AH4"/>
  </rcc>
  <rcc rId="18712" sId="16">
    <oc r="D6">
      <v>2025</v>
    </oc>
    <nc r="D6"/>
  </rcc>
  <rcc rId="18713" sId="16" numFmtId="19">
    <oc r="E6">
      <v>45778</v>
    </oc>
    <nc r="E6"/>
  </rcc>
  <rcc rId="18714" sId="16" numFmtId="19">
    <oc r="F6">
      <v>45778</v>
    </oc>
    <nc r="F6"/>
  </rcc>
  <rcc rId="18715" sId="16" numFmtId="19">
    <oc r="G6">
      <v>45778</v>
    </oc>
    <nc r="G6"/>
  </rcc>
  <rcc rId="18716" sId="16">
    <oc r="H6" t="inlineStr">
      <is>
        <t>к плану на год</t>
      </is>
    </oc>
    <nc r="H6"/>
  </rcc>
  <rcc rId="18717" sId="16">
    <oc r="I6" t="inlineStr">
      <is>
        <t>к плану на отчетную дату</t>
      </is>
    </oc>
    <nc r="I6"/>
  </rcc>
  <rcc rId="18718" sId="16">
    <oc r="J6" t="inlineStr">
      <is>
        <t xml:space="preserve">план </t>
      </is>
    </oc>
    <nc r="J6"/>
  </rcc>
  <rcc rId="18719" sId="16">
    <oc r="K6" t="inlineStr">
      <is>
        <t>кассовый расход</t>
      </is>
    </oc>
    <nc r="K6"/>
  </rcc>
  <rcc rId="18720" sId="16">
    <oc r="L6" t="inlineStr">
      <is>
        <t xml:space="preserve">план </t>
      </is>
    </oc>
    <nc r="L6"/>
  </rcc>
  <rcc rId="18721" sId="16">
    <oc r="M6" t="inlineStr">
      <is>
        <t>кассовый расход</t>
      </is>
    </oc>
    <nc r="M6"/>
  </rcc>
  <rcc rId="18722" sId="16">
    <oc r="N6" t="inlineStr">
      <is>
        <t xml:space="preserve">план </t>
      </is>
    </oc>
    <nc r="N6"/>
  </rcc>
  <rcc rId="18723" sId="16">
    <oc r="O6" t="inlineStr">
      <is>
        <t>кассовый расход</t>
      </is>
    </oc>
    <nc r="O6"/>
  </rcc>
  <rcc rId="18724" sId="16">
    <oc r="P6" t="inlineStr">
      <is>
        <t xml:space="preserve">план </t>
      </is>
    </oc>
    <nc r="P6"/>
  </rcc>
  <rcc rId="18725" sId="16">
    <oc r="Q6" t="inlineStr">
      <is>
        <t>кассовый расход</t>
      </is>
    </oc>
    <nc r="Q6"/>
  </rcc>
  <rcc rId="18726" sId="16">
    <oc r="R6" t="inlineStr">
      <is>
        <t xml:space="preserve">план </t>
      </is>
    </oc>
    <nc r="R6"/>
  </rcc>
  <rcc rId="18727" sId="16">
    <oc r="S6" t="inlineStr">
      <is>
        <t>кассовый расход</t>
      </is>
    </oc>
    <nc r="S6"/>
  </rcc>
  <rcc rId="18728" sId="16">
    <oc r="T6" t="inlineStr">
      <is>
        <t xml:space="preserve">план </t>
      </is>
    </oc>
    <nc r="T6"/>
  </rcc>
  <rcc rId="18729" sId="16">
    <oc r="U6" t="inlineStr">
      <is>
        <t>кассовый расход</t>
      </is>
    </oc>
    <nc r="U6"/>
  </rcc>
  <rcc rId="18730" sId="16">
    <oc r="V6" t="inlineStr">
      <is>
        <t xml:space="preserve">план </t>
      </is>
    </oc>
    <nc r="V6"/>
  </rcc>
  <rcc rId="18731" sId="16">
    <oc r="W6" t="inlineStr">
      <is>
        <t>кассовый расход</t>
      </is>
    </oc>
    <nc r="W6"/>
  </rcc>
  <rcc rId="18732" sId="16">
    <oc r="X6" t="inlineStr">
      <is>
        <t xml:space="preserve">план </t>
      </is>
    </oc>
    <nc r="X6"/>
  </rcc>
  <rcc rId="18733" sId="16">
    <oc r="Y6" t="inlineStr">
      <is>
        <t>кассовый расход</t>
      </is>
    </oc>
    <nc r="Y6"/>
  </rcc>
  <rcc rId="18734" sId="16">
    <oc r="Z6" t="inlineStr">
      <is>
        <t xml:space="preserve">план </t>
      </is>
    </oc>
    <nc r="Z6"/>
  </rcc>
  <rcc rId="18735" sId="16">
    <oc r="AA6" t="inlineStr">
      <is>
        <t>кассовый расход</t>
      </is>
    </oc>
    <nc r="AA6"/>
  </rcc>
  <rcc rId="18736" sId="16">
    <oc r="AB6" t="inlineStr">
      <is>
        <t xml:space="preserve">план </t>
      </is>
    </oc>
    <nc r="AB6"/>
  </rcc>
  <rcc rId="18737" sId="16">
    <oc r="AC6" t="inlineStr">
      <is>
        <t>кассовый расход</t>
      </is>
    </oc>
    <nc r="AC6"/>
  </rcc>
  <rcc rId="18738" sId="16">
    <oc r="AD6" t="inlineStr">
      <is>
        <t xml:space="preserve">план </t>
      </is>
    </oc>
    <nc r="AD6"/>
  </rcc>
  <rcc rId="18739" sId="16">
    <oc r="AE6" t="inlineStr">
      <is>
        <t>кассовый расход</t>
      </is>
    </oc>
    <nc r="AE6"/>
  </rcc>
  <rcc rId="18740" sId="16">
    <oc r="AF6" t="inlineStr">
      <is>
        <t xml:space="preserve">план </t>
      </is>
    </oc>
    <nc r="AF6"/>
  </rcc>
  <rcc rId="18741" sId="16">
    <oc r="AG6" t="inlineStr">
      <is>
        <t>кассовый расход</t>
      </is>
    </oc>
    <nc r="AG6"/>
  </rcc>
  <rcc rId="18742" sId="16" numFmtId="4">
    <oc r="A7">
      <v>1</v>
    </oc>
    <nc r="A7"/>
  </rcc>
  <rcc rId="18743" sId="16" numFmtId="4">
    <oc r="B7">
      <v>2</v>
    </oc>
    <nc r="B7"/>
  </rcc>
  <rcc rId="18744" sId="16" numFmtId="4">
    <oc r="C7">
      <v>3</v>
    </oc>
    <nc r="C7"/>
  </rcc>
  <rcc rId="18745" sId="16" numFmtId="4">
    <oc r="D7">
      <v>4</v>
    </oc>
    <nc r="D7"/>
  </rcc>
  <rcc rId="18746" sId="16" numFmtId="4">
    <oc r="E7">
      <v>5</v>
    </oc>
    <nc r="E7"/>
  </rcc>
  <rcc rId="18747" sId="16" numFmtId="4">
    <oc r="F7">
      <v>6</v>
    </oc>
    <nc r="F7"/>
  </rcc>
  <rcc rId="18748" sId="16" numFmtId="4">
    <oc r="G7">
      <v>7</v>
    </oc>
    <nc r="G7"/>
  </rcc>
  <rcc rId="18749" sId="16" numFmtId="4">
    <oc r="H7">
      <v>8</v>
    </oc>
    <nc r="H7"/>
  </rcc>
  <rcc rId="18750" sId="16" numFmtId="4">
    <oc r="I7">
      <v>9</v>
    </oc>
    <nc r="I7"/>
  </rcc>
  <rcc rId="18751" sId="16" numFmtId="4">
    <oc r="J7">
      <v>10</v>
    </oc>
    <nc r="J7"/>
  </rcc>
  <rcc rId="18752" sId="16" numFmtId="4">
    <oc r="K7">
      <v>11</v>
    </oc>
    <nc r="K7"/>
  </rcc>
  <rcc rId="18753" sId="16" numFmtId="4">
    <oc r="L7">
      <v>12</v>
    </oc>
    <nc r="L7"/>
  </rcc>
  <rcc rId="18754" sId="16" numFmtId="4">
    <oc r="M7">
      <v>13</v>
    </oc>
    <nc r="M7"/>
  </rcc>
  <rcc rId="18755" sId="16" numFmtId="4">
    <oc r="N7">
      <v>14</v>
    </oc>
    <nc r="N7"/>
  </rcc>
  <rcc rId="18756" sId="16" numFmtId="4">
    <oc r="O7">
      <v>15</v>
    </oc>
    <nc r="O7"/>
  </rcc>
  <rcc rId="18757" sId="16" numFmtId="4">
    <oc r="P7">
      <v>16</v>
    </oc>
    <nc r="P7"/>
  </rcc>
  <rcc rId="18758" sId="16" numFmtId="4">
    <oc r="Q7">
      <v>17</v>
    </oc>
    <nc r="Q7"/>
  </rcc>
  <rcc rId="18759" sId="16" numFmtId="4">
    <oc r="R7">
      <v>18</v>
    </oc>
    <nc r="R7"/>
  </rcc>
  <rcc rId="18760" sId="16" numFmtId="4">
    <oc r="S7">
      <v>19</v>
    </oc>
    <nc r="S7"/>
  </rcc>
  <rcc rId="18761" sId="16" numFmtId="4">
    <oc r="T7">
      <v>20</v>
    </oc>
    <nc r="T7"/>
  </rcc>
  <rcc rId="18762" sId="16" numFmtId="4">
    <oc r="U7">
      <v>21</v>
    </oc>
    <nc r="U7"/>
  </rcc>
  <rcc rId="18763" sId="16" numFmtId="4">
    <oc r="V7">
      <v>22</v>
    </oc>
    <nc r="V7"/>
  </rcc>
  <rcc rId="18764" sId="16" numFmtId="4">
    <oc r="W7">
      <v>23</v>
    </oc>
    <nc r="W7"/>
  </rcc>
  <rcc rId="18765" sId="16" numFmtId="4">
    <oc r="X7">
      <v>24</v>
    </oc>
    <nc r="X7"/>
  </rcc>
  <rcc rId="18766" sId="16" numFmtId="4">
    <oc r="Y7">
      <v>25</v>
    </oc>
    <nc r="Y7"/>
  </rcc>
  <rcc rId="18767" sId="16" numFmtId="4">
    <oc r="Z7">
      <v>26</v>
    </oc>
    <nc r="Z7"/>
  </rcc>
  <rcc rId="18768" sId="16" numFmtId="4">
    <oc r="AA7">
      <v>27</v>
    </oc>
    <nc r="AA7"/>
  </rcc>
  <rcc rId="18769" sId="16" numFmtId="4">
    <oc r="AB7">
      <v>28</v>
    </oc>
    <nc r="AB7"/>
  </rcc>
  <rcc rId="18770" sId="16" numFmtId="4">
    <oc r="AC7">
      <v>29</v>
    </oc>
    <nc r="AC7"/>
  </rcc>
  <rcc rId="18771" sId="16" numFmtId="4">
    <oc r="AD7">
      <v>30</v>
    </oc>
    <nc r="AD7"/>
  </rcc>
  <rcc rId="18772" sId="16" numFmtId="4">
    <oc r="AE7">
      <v>31</v>
    </oc>
    <nc r="AE7"/>
  </rcc>
  <rcc rId="18773" sId="16" numFmtId="4">
    <oc r="AF7">
      <v>32</v>
    </oc>
    <nc r="AF7"/>
  </rcc>
  <rcc rId="18774" sId="16" numFmtId="4">
    <oc r="AG7">
      <v>33</v>
    </oc>
    <nc r="AG7"/>
  </rcc>
  <rcc rId="18775" sId="16" numFmtId="4">
    <oc r="AH7">
      <v>34</v>
    </oc>
    <nc r="AH7"/>
  </rcc>
  <rcc rId="18776" sId="16">
    <oc r="B8" t="inlineStr">
      <is>
        <t>Всего по муниципальной программе</t>
      </is>
    </oc>
    <nc r="B8"/>
  </rcc>
  <rcc rId="18777" sId="16">
    <oc r="C8" t="inlineStr">
      <is>
        <t>Всего</t>
      </is>
    </oc>
    <nc r="C8"/>
  </rcc>
  <rcc rId="18778" sId="16">
    <oc r="D8">
      <f>D10+D9</f>
    </oc>
    <nc r="D8"/>
  </rcc>
  <rcc rId="18779" sId="16">
    <oc r="E8">
      <f>E10+E9</f>
    </oc>
    <nc r="E8"/>
  </rcc>
  <rcc rId="18780" sId="16">
    <oc r="F8">
      <f>F10+F9</f>
    </oc>
    <nc r="F8"/>
  </rcc>
  <rcc rId="18781" sId="16">
    <oc r="G8">
      <f>G10+G9</f>
    </oc>
    <nc r="G8"/>
  </rcc>
  <rcc rId="18782" sId="16">
    <oc r="H8">
      <f>IFERROR(G8/D8*100,0)</f>
    </oc>
    <nc r="H8"/>
  </rcc>
  <rcc rId="18783" sId="16">
    <oc r="I8">
      <f>IFERROR(G8/E8*100,0)</f>
    </oc>
    <nc r="I8"/>
  </rcc>
  <rcc rId="18784" sId="16">
    <oc r="J8">
      <f>J9+J10</f>
    </oc>
    <nc r="J8"/>
  </rcc>
  <rcc rId="18785" sId="16">
    <oc r="K8">
      <f>K9+K10</f>
    </oc>
    <nc r="K8"/>
  </rcc>
  <rcc rId="18786" sId="16">
    <oc r="L8">
      <f>L9+L10</f>
    </oc>
    <nc r="L8"/>
  </rcc>
  <rcc rId="18787" sId="16">
    <oc r="M8">
      <f>M9+M10</f>
    </oc>
    <nc r="M8"/>
  </rcc>
  <rcc rId="18788" sId="16">
    <oc r="N8">
      <f>N9+N10</f>
    </oc>
    <nc r="N8"/>
  </rcc>
  <rcc rId="18789" sId="16">
    <oc r="O8">
      <f>O9+O10</f>
    </oc>
    <nc r="O8"/>
  </rcc>
  <rcc rId="18790" sId="16">
    <oc r="P8">
      <f>P9+P10</f>
    </oc>
    <nc r="P8"/>
  </rcc>
  <rcc rId="18791" sId="16">
    <oc r="Q8">
      <f>Q9+Q10</f>
    </oc>
    <nc r="Q8"/>
  </rcc>
  <rcc rId="18792" sId="16">
    <oc r="R8">
      <f>R9+R10</f>
    </oc>
    <nc r="R8"/>
  </rcc>
  <rcc rId="18793" sId="16">
    <oc r="S8">
      <f>S9+S10</f>
    </oc>
    <nc r="S8"/>
  </rcc>
  <rcc rId="18794" sId="16">
    <oc r="T8">
      <f>T9+T10</f>
    </oc>
    <nc r="T8"/>
  </rcc>
  <rcc rId="18795" sId="16">
    <oc r="U8">
      <f>U9+U10</f>
    </oc>
    <nc r="U8"/>
  </rcc>
  <rcc rId="18796" sId="16">
    <oc r="V8">
      <f>V9+V10</f>
    </oc>
    <nc r="V8"/>
  </rcc>
  <rcc rId="18797" sId="16">
    <oc r="W8">
      <f>W9+W10</f>
    </oc>
    <nc r="W8"/>
  </rcc>
  <rcc rId="18798" sId="16">
    <oc r="X8">
      <f>X9+X10</f>
    </oc>
    <nc r="X8"/>
  </rcc>
  <rcc rId="18799" sId="16">
    <oc r="Y8">
      <f>Y9+Y10</f>
    </oc>
    <nc r="Y8"/>
  </rcc>
  <rcc rId="18800" sId="16">
    <oc r="Z8">
      <f>Z9+Z10</f>
    </oc>
    <nc r="Z8"/>
  </rcc>
  <rcc rId="18801" sId="16">
    <oc r="AA8">
      <f>AA9+AA10</f>
    </oc>
    <nc r="AA8"/>
  </rcc>
  <rcc rId="18802" sId="16">
    <oc r="AB8">
      <f>AB9+AB10</f>
    </oc>
    <nc r="AB8"/>
  </rcc>
  <rcc rId="18803" sId="16">
    <oc r="AC8">
      <f>AC9+AC10</f>
    </oc>
    <nc r="AC8"/>
  </rcc>
  <rcc rId="18804" sId="16">
    <oc r="AD8">
      <f>AD9+AD10</f>
    </oc>
    <nc r="AD8"/>
  </rcc>
  <rcc rId="18805" sId="16">
    <oc r="AE8">
      <f>AE9+AE10</f>
    </oc>
    <nc r="AE8"/>
  </rcc>
  <rcc rId="18806" sId="16">
    <oc r="AF8">
      <f>AF9+AF10</f>
    </oc>
    <nc r="AF8"/>
  </rcc>
  <rcc rId="18807" sId="16">
    <oc r="AG8">
      <f>AG9+AG10</f>
    </oc>
    <nc r="AG8"/>
  </rcc>
  <rcc rId="18808" sId="16">
    <oc r="C9" t="inlineStr">
      <is>
        <t>бюджет города Когалыма</t>
      </is>
    </oc>
    <nc r="C9"/>
  </rcc>
  <rcc rId="18809" sId="16">
    <oc r="D9">
      <f>J9+L9+N9+P9+R9+T9+V9+X9+Z9+AB9+AD9+AF9</f>
    </oc>
    <nc r="D9"/>
  </rcc>
  <rcc rId="18810" sId="16">
    <oc r="E9">
      <f>J9+L9+N9</f>
    </oc>
    <nc r="E9"/>
  </rcc>
  <rcc rId="18811" sId="16">
    <oc r="F9">
      <f>G9</f>
    </oc>
    <nc r="F9"/>
  </rcc>
  <rcc rId="18812" sId="16">
    <oc r="G9">
      <f>K9+M9+O9+Q9+S9+U9+W9+Y9+AA9+AC9+AE9+AG9</f>
    </oc>
    <nc r="G9"/>
  </rcc>
  <rcc rId="18813" sId="16">
    <oc r="H9">
      <f>IFERROR(G9/D9*100,0)</f>
    </oc>
    <nc r="H9"/>
  </rcc>
  <rcc rId="18814" sId="16">
    <oc r="I9">
      <f>IFERROR(G9/E9*100,0)</f>
    </oc>
    <nc r="I9"/>
  </rcc>
  <rcc rId="18815" sId="16">
    <oc r="J9">
      <f>J13+J22+J25+J30+J55</f>
    </oc>
    <nc r="J9"/>
  </rcc>
  <rcc rId="18816" sId="16">
    <oc r="K9">
      <f>K13+K22+K25+K30+K55</f>
    </oc>
    <nc r="K9"/>
  </rcc>
  <rcc rId="18817" sId="16">
    <oc r="L9">
      <f>L13+L22+L25+L30+L55</f>
    </oc>
    <nc r="L9"/>
  </rcc>
  <rcc rId="18818" sId="16">
    <oc r="M9">
      <f>M13+M22+M25+M30+M55</f>
    </oc>
    <nc r="M9"/>
  </rcc>
  <rcc rId="18819" sId="16">
    <oc r="N9">
      <f>N13+N22+N25+N30+N55</f>
    </oc>
    <nc r="N9"/>
  </rcc>
  <rcc rId="18820" sId="16">
    <oc r="O9">
      <f>O13+O22+O25+O30+O55</f>
    </oc>
    <nc r="O9"/>
  </rcc>
  <rcc rId="18821" sId="16">
    <oc r="P9">
      <f>P13+P22+P25+P30+P55</f>
    </oc>
    <nc r="P9"/>
  </rcc>
  <rcc rId="18822" sId="16">
    <oc r="Q9">
      <f>Q13+Q22+Q25+Q30+Q55</f>
    </oc>
    <nc r="Q9"/>
  </rcc>
  <rcc rId="18823" sId="16">
    <oc r="R9">
      <f>R13+R22+R25+R30+R55</f>
    </oc>
    <nc r="R9"/>
  </rcc>
  <rcc rId="18824" sId="16">
    <oc r="S9">
      <f>S13+S22+S25+S30+S55</f>
    </oc>
    <nc r="S9"/>
  </rcc>
  <rcc rId="18825" sId="16">
    <oc r="T9">
      <f>T13+T22+T25+T30+T55</f>
    </oc>
    <nc r="T9"/>
  </rcc>
  <rcc rId="18826" sId="16">
    <oc r="U9">
      <f>U13+U22+U25+U30+U55</f>
    </oc>
    <nc r="U9"/>
  </rcc>
  <rcc rId="18827" sId="16">
    <oc r="V9">
      <f>V13+V22+V25+V30+V55</f>
    </oc>
    <nc r="V9"/>
  </rcc>
  <rcc rId="18828" sId="16">
    <oc r="W9">
      <f>W13+W22+W25+W30+W55</f>
    </oc>
    <nc r="W9"/>
  </rcc>
  <rcc rId="18829" sId="16">
    <oc r="X9">
      <f>X13+X22+X25+X30+X55</f>
    </oc>
    <nc r="X9"/>
  </rcc>
  <rcc rId="18830" sId="16">
    <oc r="Y9">
      <f>Y13+Y22+Y25+Y30+Y55</f>
    </oc>
    <nc r="Y9"/>
  </rcc>
  <rcc rId="18831" sId="16">
    <oc r="Z9">
      <f>Z13+Z22+Z25+Z30+Z55</f>
    </oc>
    <nc r="Z9"/>
  </rcc>
  <rcc rId="18832" sId="16">
    <oc r="AA9">
      <f>AA13+AA22+AA25+AA30+AA55</f>
    </oc>
    <nc r="AA9"/>
  </rcc>
  <rcc rId="18833" sId="16">
    <oc r="AB9">
      <f>AB13+AB22+AB25+AB30+AB55</f>
    </oc>
    <nc r="AB9"/>
  </rcc>
  <rcc rId="18834" sId="16">
    <oc r="AC9">
      <f>AC13+AC22+AC25+AC30+AC55</f>
    </oc>
    <nc r="AC9"/>
  </rcc>
  <rcc rId="18835" sId="16">
    <oc r="AD9">
      <f>AD13+AD22+AD25+AD30+AD55</f>
    </oc>
    <nc r="AD9"/>
  </rcc>
  <rcc rId="18836" sId="16">
    <oc r="AE9">
      <f>AE13+AE22+AE25+AE30+AE55</f>
    </oc>
    <nc r="AE9"/>
  </rcc>
  <rcc rId="18837" sId="16">
    <oc r="AF9">
      <f>AF13+AF22+AF25+AF30+AF55</f>
    </oc>
    <nc r="AF9"/>
  </rcc>
  <rcc rId="18838" sId="16">
    <oc r="AG9">
      <f>AG13+AG22+AG25+AG30+AG55</f>
    </oc>
    <nc r="AG9"/>
  </rcc>
  <rcc rId="18839" sId="16">
    <oc r="C10" t="inlineStr">
      <is>
        <t>внебюджетные источики</t>
      </is>
    </oc>
    <nc r="C10"/>
  </rcc>
  <rcc rId="18840" sId="16">
    <oc r="D10">
      <f>J10+L10+N10+P10+R10+T10+V10+X10+Z10+AB10+AD10+AF10</f>
    </oc>
    <nc r="D10"/>
  </rcc>
  <rcc rId="18841" sId="16">
    <oc r="E10">
      <f>J10</f>
    </oc>
    <nc r="E10"/>
  </rcc>
  <rcc rId="18842" sId="16">
    <oc r="F10">
      <f>G10</f>
    </oc>
    <nc r="F10"/>
  </rcc>
  <rcc rId="18843" sId="16">
    <oc r="G10">
      <f>K10+M10+O10+Q10+S10+U10+W10+Y10+AA10+AC10+AE10+AG10</f>
    </oc>
    <nc r="G10"/>
  </rcc>
  <rcc rId="18844" sId="16">
    <oc r="H10">
      <f>IFERROR(G10/D10*100,0)</f>
    </oc>
    <nc r="H10"/>
  </rcc>
  <rcc rId="18845" sId="16">
    <oc r="I10">
      <f>IFERROR(G10/E10*100,0)</f>
    </oc>
    <nc r="I10"/>
  </rcc>
  <rcc rId="18846" sId="16">
    <oc r="J10">
      <f>J31</f>
    </oc>
    <nc r="J10"/>
  </rcc>
  <rcc rId="18847" sId="16">
    <oc r="K10">
      <f>K31</f>
    </oc>
    <nc r="K10"/>
  </rcc>
  <rcc rId="18848" sId="16">
    <oc r="L10">
      <f>L31</f>
    </oc>
    <nc r="L10"/>
  </rcc>
  <rcc rId="18849" sId="16">
    <oc r="M10">
      <f>M31</f>
    </oc>
    <nc r="M10"/>
  </rcc>
  <rcc rId="18850" sId="16">
    <oc r="N10">
      <f>N31</f>
    </oc>
    <nc r="N10"/>
  </rcc>
  <rcc rId="18851" sId="16">
    <oc r="O10">
      <f>O31</f>
    </oc>
    <nc r="O10"/>
  </rcc>
  <rcc rId="18852" sId="16">
    <oc r="P10">
      <f>P31</f>
    </oc>
    <nc r="P10"/>
  </rcc>
  <rcc rId="18853" sId="16">
    <oc r="Q10">
      <f>Q31</f>
    </oc>
    <nc r="Q10"/>
  </rcc>
  <rcc rId="18854" sId="16">
    <oc r="R10">
      <f>R31</f>
    </oc>
    <nc r="R10"/>
  </rcc>
  <rcc rId="18855" sId="16">
    <oc r="S10">
      <f>S31</f>
    </oc>
    <nc r="S10"/>
  </rcc>
  <rcc rId="18856" sId="16">
    <oc r="T10">
      <f>T31</f>
    </oc>
    <nc r="T10"/>
  </rcc>
  <rcc rId="18857" sId="16">
    <oc r="U10">
      <f>U31</f>
    </oc>
    <nc r="U10"/>
  </rcc>
  <rcc rId="18858" sId="16">
    <oc r="V10">
      <f>V31</f>
    </oc>
    <nc r="V10"/>
  </rcc>
  <rcc rId="18859" sId="16">
    <oc r="W10">
      <f>W31</f>
    </oc>
    <nc r="W10"/>
  </rcc>
  <rcc rId="18860" sId="16">
    <oc r="X10">
      <f>X31</f>
    </oc>
    <nc r="X10"/>
  </rcc>
  <rcc rId="18861" sId="16">
    <oc r="Y10">
      <f>Y31</f>
    </oc>
    <nc r="Y10"/>
  </rcc>
  <rcc rId="18862" sId="16">
    <oc r="Z10">
      <f>Z31</f>
    </oc>
    <nc r="Z10"/>
  </rcc>
  <rcc rId="18863" sId="16">
    <oc r="AA10">
      <f>AA31</f>
    </oc>
    <nc r="AA10"/>
  </rcc>
  <rcc rId="18864" sId="16">
    <oc r="AB10">
      <f>AB31</f>
    </oc>
    <nc r="AB10"/>
  </rcc>
  <rcc rId="18865" sId="16">
    <oc r="AC10">
      <f>AC31</f>
    </oc>
    <nc r="AC10"/>
  </rcc>
  <rcc rId="18866" sId="16">
    <oc r="AD10">
      <f>AD31</f>
    </oc>
    <nc r="AD10"/>
  </rcc>
  <rcc rId="18867" sId="16">
    <oc r="AE10">
      <f>AE31</f>
    </oc>
    <nc r="AE10"/>
  </rcc>
  <rcc rId="18868" sId="16">
    <oc r="AF10">
      <f>AF31</f>
    </oc>
    <nc r="AF10"/>
  </rcc>
  <rcc rId="18869" sId="16">
    <oc r="AG10">
      <f>AG31</f>
    </oc>
    <nc r="AG10"/>
  </rcc>
  <rcc rId="18870" sId="16">
    <oc r="B11" t="inlineStr">
      <is>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is>
    </oc>
    <nc r="B11"/>
  </rcc>
  <rcc rId="18871" sId="16">
    <oc r="A12" t="inlineStr">
      <is>
        <t xml:space="preserve"> 1.1</t>
      </is>
    </oc>
    <nc r="A12"/>
  </rcc>
  <rcc rId="18872" sId="16">
    <oc r="B12" t="inlineStr">
      <is>
        <t>Комплекс процессных мероприятий «Обеспечение поддержки гражданских инициатив», в том числе:</t>
      </is>
    </oc>
    <nc r="B12"/>
  </rcc>
  <rcc rId="18873" sId="16">
    <oc r="C12" t="inlineStr">
      <is>
        <t>Всего</t>
      </is>
    </oc>
    <nc r="C12"/>
  </rcc>
  <rcc rId="18874" sId="16">
    <oc r="D12">
      <f>D13</f>
    </oc>
    <nc r="D12"/>
  </rcc>
  <rcc rId="18875" sId="16">
    <oc r="E12">
      <f>E13</f>
    </oc>
    <nc r="E12"/>
  </rcc>
  <rcc rId="18876" sId="16">
    <oc r="F12">
      <f>F13</f>
    </oc>
    <nc r="F12"/>
  </rcc>
  <rcc rId="18877" sId="16">
    <oc r="G12">
      <f>G13</f>
    </oc>
    <nc r="G12"/>
  </rcc>
  <rcc rId="18878" sId="16">
    <oc r="H12">
      <f>IFERROR(G12/D12*100,0)</f>
    </oc>
    <nc r="H12"/>
  </rcc>
  <rcc rId="18879" sId="16">
    <oc r="I12">
      <f>IFERROR(G12/E12*100,0)</f>
    </oc>
    <nc r="I12"/>
  </rcc>
  <rcc rId="18880" sId="16">
    <oc r="J12">
      <f>J13</f>
    </oc>
    <nc r="J12"/>
  </rcc>
  <rcc rId="18881" sId="16">
    <oc r="K12">
      <f>K13</f>
    </oc>
    <nc r="K12"/>
  </rcc>
  <rcc rId="18882" sId="16">
    <oc r="L12">
      <f>L13</f>
    </oc>
    <nc r="L12"/>
  </rcc>
  <rcc rId="18883" sId="16">
    <oc r="M12">
      <f>M13</f>
    </oc>
    <nc r="M12"/>
  </rcc>
  <rcc rId="18884" sId="16">
    <oc r="N12">
      <f>N13</f>
    </oc>
    <nc r="N12"/>
  </rcc>
  <rcc rId="18885" sId="16">
    <oc r="O12">
      <f>O13</f>
    </oc>
    <nc r="O12"/>
  </rcc>
  <rcc rId="18886" sId="16">
    <oc r="P12">
      <f>P13</f>
    </oc>
    <nc r="P12"/>
  </rcc>
  <rcc rId="18887" sId="16">
    <oc r="Q12">
      <f>Q13</f>
    </oc>
    <nc r="Q12"/>
  </rcc>
  <rcc rId="18888" sId="16">
    <oc r="R12">
      <f>R13</f>
    </oc>
    <nc r="R12"/>
  </rcc>
  <rcc rId="18889" sId="16">
    <oc r="S12">
      <f>S13</f>
    </oc>
    <nc r="S12"/>
  </rcc>
  <rcc rId="18890" sId="16">
    <oc r="T12">
      <f>T13</f>
    </oc>
    <nc r="T12"/>
  </rcc>
  <rcc rId="18891" sId="16">
    <oc r="U12">
      <f>U13</f>
    </oc>
    <nc r="U12"/>
  </rcc>
  <rcc rId="18892" sId="16">
    <oc r="V12">
      <f>V13</f>
    </oc>
    <nc r="V12"/>
  </rcc>
  <rcc rId="18893" sId="16">
    <oc r="W12">
      <f>W13</f>
    </oc>
    <nc r="W12"/>
  </rcc>
  <rcc rId="18894" sId="16">
    <oc r="X12">
      <f>X13</f>
    </oc>
    <nc r="X12"/>
  </rcc>
  <rcc rId="18895" sId="16">
    <oc r="Y12">
      <f>Y13</f>
    </oc>
    <nc r="Y12"/>
  </rcc>
  <rcc rId="18896" sId="16">
    <oc r="Z12">
      <f>Z13</f>
    </oc>
    <nc r="Z12"/>
  </rcc>
  <rcc rId="18897" sId="16">
    <oc r="AA12">
      <f>AA13</f>
    </oc>
    <nc r="AA12"/>
  </rcc>
  <rcc rId="18898" sId="16">
    <oc r="AB12">
      <f>AB13</f>
    </oc>
    <nc r="AB12"/>
  </rcc>
  <rcc rId="18899" sId="16">
    <oc r="AC12">
      <f>AC13</f>
    </oc>
    <nc r="AC12"/>
  </rcc>
  <rcc rId="18900" sId="16">
    <oc r="AD12">
      <f>AD13</f>
    </oc>
    <nc r="AD12"/>
  </rcc>
  <rcc rId="18901" sId="16">
    <oc r="AE12">
      <f>AE13</f>
    </oc>
    <nc r="AE12"/>
  </rcc>
  <rcc rId="18902" sId="16">
    <oc r="AF12">
      <f>AF13</f>
    </oc>
    <nc r="AF12"/>
  </rcc>
  <rcc rId="18903" sId="16">
    <oc r="AG12">
      <f>AG13</f>
    </oc>
    <nc r="AG12"/>
  </rcc>
  <rcc rId="18904" sId="16">
    <oc r="C13" t="inlineStr">
      <is>
        <t>бюджет города Когалыма</t>
      </is>
    </oc>
    <nc r="C13"/>
  </rcc>
  <rcc rId="18905" sId="16">
    <oc r="D13">
      <f>SUM(J13,L13,N13,P13,R13,T13,V13,X13,Z13,AB13,AD13,AF13)</f>
    </oc>
    <nc r="D13"/>
  </rcc>
  <rcc rId="18906" sId="16">
    <oc r="E13">
      <f>J13+L13</f>
    </oc>
    <nc r="E13"/>
  </rcc>
  <rcc rId="18907" sId="16">
    <oc r="F13">
      <f>G13</f>
    </oc>
    <nc r="F13"/>
  </rcc>
  <rcc rId="18908" sId="16">
    <oc r="G13">
      <f>SUM(K13,M13,O13,Q13,S13,U13,W13,Y13,AA13,AC13,AE13,AG13)</f>
    </oc>
    <nc r="G13"/>
  </rcc>
  <rcc rId="18909" sId="16">
    <oc r="H13">
      <f>IFERROR(G13/D13*100,0)</f>
    </oc>
    <nc r="H13"/>
  </rcc>
  <rcc rId="18910" sId="16">
    <oc r="I13">
      <f>IFERROR(G13/E13*100,0)</f>
    </oc>
    <nc r="I13"/>
  </rcc>
  <rcc rId="18911" sId="16">
    <oc r="J13">
      <f>J15+J17+J19</f>
    </oc>
    <nc r="J13"/>
  </rcc>
  <rcc rId="18912" sId="16">
    <oc r="K13">
      <f>K15+K17+K19</f>
    </oc>
    <nc r="K13"/>
  </rcc>
  <rcc rId="18913" sId="16">
    <oc r="L13">
      <f>L15+L17+L19</f>
    </oc>
    <nc r="L13"/>
  </rcc>
  <rcc rId="18914" sId="16">
    <oc r="M13">
      <f>M15+M17+M19</f>
    </oc>
    <nc r="M13"/>
  </rcc>
  <rcc rId="18915" sId="16">
    <oc r="N13">
      <f>N15+N17+N19</f>
    </oc>
    <nc r="N13"/>
  </rcc>
  <rcc rId="18916" sId="16">
    <oc r="O13">
      <f>O15+O17+O19</f>
    </oc>
    <nc r="O13"/>
  </rcc>
  <rcc rId="18917" sId="16">
    <oc r="P13">
      <f>P15+P17+P19</f>
    </oc>
    <nc r="P13"/>
  </rcc>
  <rcc rId="18918" sId="16">
    <oc r="Q13">
      <f>Q15+Q17+Q19</f>
    </oc>
    <nc r="Q13"/>
  </rcc>
  <rcc rId="18919" sId="16">
    <oc r="R13">
      <f>R15+R17+R19</f>
    </oc>
    <nc r="R13"/>
  </rcc>
  <rcc rId="18920" sId="16">
    <oc r="S13">
      <f>S15+S17+S19</f>
    </oc>
    <nc r="S13"/>
  </rcc>
  <rcc rId="18921" sId="16">
    <oc r="T13">
      <f>T15+T17+T19</f>
    </oc>
    <nc r="T13"/>
  </rcc>
  <rcc rId="18922" sId="16">
    <oc r="U13">
      <f>U15+U17+U19</f>
    </oc>
    <nc r="U13"/>
  </rcc>
  <rcc rId="18923" sId="16">
    <oc r="V13">
      <f>V15+V17+V19</f>
    </oc>
    <nc r="V13"/>
  </rcc>
  <rcc rId="18924" sId="16">
    <oc r="W13">
      <f>W15+W17+W19</f>
    </oc>
    <nc r="W13"/>
  </rcc>
  <rcc rId="18925" sId="16">
    <oc r="X13">
      <f>X15+X17+X19</f>
    </oc>
    <nc r="X13"/>
  </rcc>
  <rcc rId="18926" sId="16">
    <oc r="Y13">
      <f>Y15+Y17+Y19</f>
    </oc>
    <nc r="Y13"/>
  </rcc>
  <rcc rId="18927" sId="16">
    <oc r="Z13">
      <f>Z15+Z17+Z19</f>
    </oc>
    <nc r="Z13"/>
  </rcc>
  <rcc rId="18928" sId="16">
    <oc r="AA13">
      <f>AA15+AA17+AA19</f>
    </oc>
    <nc r="AA13"/>
  </rcc>
  <rcc rId="18929" sId="16">
    <oc r="AB13">
      <f>AB15+AB17+AB19</f>
    </oc>
    <nc r="AB13"/>
  </rcc>
  <rcc rId="18930" sId="16">
    <oc r="AC13">
      <f>AC15+AC17+AC19</f>
    </oc>
    <nc r="AC13"/>
  </rcc>
  <rcc rId="18931" sId="16">
    <oc r="AD13">
      <f>AD15+AD17+AD19</f>
    </oc>
    <nc r="AD13"/>
  </rcc>
  <rcc rId="18932" sId="16">
    <oc r="AE13">
      <f>AE15+AE17+AE19</f>
    </oc>
    <nc r="AE13"/>
  </rcc>
  <rcc rId="18933" sId="16">
    <oc r="AF13">
      <f>AF15+AF17+AF19</f>
    </oc>
    <nc r="AF13"/>
  </rcc>
  <rcc rId="18934" sId="16">
    <oc r="AG13">
      <f>AG15+AG17+AG19</f>
    </oc>
    <nc r="AG13"/>
  </rcc>
  <rcc rId="18935" sId="16">
    <oc r="B14" t="inlineStr">
      <is>
        <t>1.  Организован и проведен конкурс социально значимых проектов среди социально ориентированных
некоммерческих организаций города Когалыма</t>
      </is>
    </oc>
    <nc r="B14"/>
  </rcc>
  <rcc rId="18936" sId="16">
    <oc r="C14" t="inlineStr">
      <is>
        <t>Всего</t>
      </is>
    </oc>
    <nc r="C14"/>
  </rcc>
  <rcc rId="18937" sId="16">
    <oc r="D14">
      <f>D15</f>
    </oc>
    <nc r="D14"/>
  </rcc>
  <rcc rId="18938" sId="16">
    <oc r="E14">
      <f>E15</f>
    </oc>
    <nc r="E14"/>
  </rcc>
  <rcc rId="18939" sId="16">
    <oc r="F14">
      <f>F15</f>
    </oc>
    <nc r="F14"/>
  </rcc>
  <rcc rId="18940" sId="16">
    <oc r="G14">
      <f>G15</f>
    </oc>
    <nc r="G14"/>
  </rcc>
  <rcc rId="18941" sId="16">
    <oc r="H14">
      <f>IFERROR(G14/D14*100,0)</f>
    </oc>
    <nc r="H14"/>
  </rcc>
  <rcc rId="18942" sId="16">
    <oc r="I14">
      <f>IFERROR(G14/E14*100,0)</f>
    </oc>
    <nc r="I14"/>
  </rcc>
  <rcc rId="18943" sId="16">
    <oc r="J14">
      <f>J15</f>
    </oc>
    <nc r="J14"/>
  </rcc>
  <rcc rId="18944" sId="16">
    <oc r="K14">
      <f>K15</f>
    </oc>
    <nc r="K14"/>
  </rcc>
  <rcc rId="18945" sId="16">
    <oc r="L14">
      <f>L15</f>
    </oc>
    <nc r="L14"/>
  </rcc>
  <rcc rId="18946" sId="16">
    <oc r="M14">
      <f>M15</f>
    </oc>
    <nc r="M14"/>
  </rcc>
  <rcc rId="18947" sId="16">
    <oc r="N14">
      <f>N15</f>
    </oc>
    <nc r="N14"/>
  </rcc>
  <rcc rId="18948" sId="16">
    <oc r="O14">
      <f>O15</f>
    </oc>
    <nc r="O14"/>
  </rcc>
  <rcc rId="18949" sId="16">
    <oc r="P14">
      <f>P15</f>
    </oc>
    <nc r="P14"/>
  </rcc>
  <rcc rId="18950" sId="16">
    <oc r="Q14">
      <f>Q15</f>
    </oc>
    <nc r="Q14"/>
  </rcc>
  <rcc rId="18951" sId="16">
    <oc r="R14">
      <f>R15</f>
    </oc>
    <nc r="R14"/>
  </rcc>
  <rcc rId="18952" sId="16">
    <oc r="S14">
      <f>S15</f>
    </oc>
    <nc r="S14"/>
  </rcc>
  <rcc rId="18953" sId="16">
    <oc r="T14">
      <f>T15</f>
    </oc>
    <nc r="T14"/>
  </rcc>
  <rcc rId="18954" sId="16">
    <oc r="U14">
      <f>U15</f>
    </oc>
    <nc r="U14"/>
  </rcc>
  <rcc rId="18955" sId="16">
    <oc r="V14">
      <f>V15</f>
    </oc>
    <nc r="V14"/>
  </rcc>
  <rcc rId="18956" sId="16">
    <oc r="W14">
      <f>W15</f>
    </oc>
    <nc r="W14"/>
  </rcc>
  <rcc rId="18957" sId="16">
    <oc r="X14">
      <f>X15</f>
    </oc>
    <nc r="X14"/>
  </rcc>
  <rcc rId="18958" sId="16">
    <oc r="Y14">
      <f>Y15</f>
    </oc>
    <nc r="Y14"/>
  </rcc>
  <rcc rId="18959" sId="16">
    <oc r="Z14">
      <f>Z15</f>
    </oc>
    <nc r="Z14"/>
  </rcc>
  <rcc rId="18960" sId="16">
    <oc r="AA14">
      <f>AA15</f>
    </oc>
    <nc r="AA14"/>
  </rcc>
  <rcc rId="18961" sId="16">
    <oc r="AB14">
      <f>AB15</f>
    </oc>
    <nc r="AB14"/>
  </rcc>
  <rcc rId="18962" sId="16">
    <oc r="AC14">
      <f>AC15</f>
    </oc>
    <nc r="AC14"/>
  </rcc>
  <rcc rId="18963" sId="16">
    <oc r="AD14">
      <f>AD15</f>
    </oc>
    <nc r="AD14"/>
  </rcc>
  <rcc rId="18964" sId="16">
    <oc r="AE14">
      <f>AE15</f>
    </oc>
    <nc r="AE14"/>
  </rcc>
  <rcc rId="18965" sId="16">
    <oc r="AF14">
      <f>AF15</f>
    </oc>
    <nc r="AF14"/>
  </rcc>
  <rcc rId="18966" sId="16">
    <oc r="AG14">
      <f>AG15</f>
    </oc>
    <nc r="AG14"/>
  </rcc>
  <rcc rId="18967" sId="16">
    <oc r="AH14" t="inlineStr">
      <is>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is>
    </oc>
    <nc r="AH14"/>
  </rcc>
  <rcc rId="18968" sId="16">
    <oc r="C15" t="inlineStr">
      <is>
        <t>бюджет города Когалыма</t>
      </is>
    </oc>
    <nc r="C15"/>
  </rcc>
  <rcc rId="18969" sId="16">
    <oc r="D15">
      <f>SUM(J15,L15,N15,P15,R15,T15,V15,X15,Z15,AB15,AD15,AF15)</f>
    </oc>
    <nc r="D15"/>
  </rcc>
  <rcc rId="18970" sId="16">
    <oc r="E15">
      <f>J15+L15</f>
    </oc>
    <nc r="E15"/>
  </rcc>
  <rcc rId="18971" sId="16">
    <oc r="F15">
      <f>G15</f>
    </oc>
    <nc r="F15"/>
  </rcc>
  <rcc rId="18972" sId="16">
    <oc r="G15">
      <f>SUM(K15,M15,O15,Q15,S15,U15,W15,Y15,AA15,AC15,AE15,AG15)</f>
    </oc>
    <nc r="G15"/>
  </rcc>
  <rcc rId="18973" sId="16">
    <oc r="H15">
      <f>IFERROR(G15/D15*100,0)</f>
    </oc>
    <nc r="H15"/>
  </rcc>
  <rcc rId="18974" sId="16">
    <oc r="I15">
      <f>IFERROR(G15/E15*100,0)</f>
    </oc>
    <nc r="I15"/>
  </rcc>
  <rcc rId="18975" sId="16" numFmtId="4">
    <oc r="J15">
      <v>0</v>
    </oc>
    <nc r="J15"/>
  </rcc>
  <rcc rId="18976" sId="16" numFmtId="4">
    <oc r="K15">
      <v>0</v>
    </oc>
    <nc r="K15"/>
  </rcc>
  <rcc rId="18977" sId="16" numFmtId="4">
    <oc r="L15">
      <v>0</v>
    </oc>
    <nc r="L15"/>
  </rcc>
  <rcc rId="18978" sId="16" numFmtId="4">
    <oc r="M15">
      <v>0</v>
    </oc>
    <nc r="M15"/>
  </rcc>
  <rcc rId="18979" sId="16" numFmtId="4">
    <oc r="N15">
      <v>0</v>
    </oc>
    <nc r="N15"/>
  </rcc>
  <rcc rId="18980" sId="16" numFmtId="4">
    <oc r="O15">
      <v>0</v>
    </oc>
    <nc r="O15"/>
  </rcc>
  <rcc rId="18981" sId="16" numFmtId="4">
    <oc r="P15">
      <v>0</v>
    </oc>
    <nc r="P15"/>
  </rcc>
  <rcc rId="18982" sId="16" numFmtId="4">
    <oc r="Q15">
      <v>0</v>
    </oc>
    <nc r="Q15"/>
  </rcc>
  <rcc rId="18983" sId="16" numFmtId="4">
    <oc r="R15">
      <v>0</v>
    </oc>
    <nc r="R15"/>
  </rcc>
  <rcc rId="18984" sId="16" numFmtId="4">
    <oc r="S15">
      <v>0</v>
    </oc>
    <nc r="S15"/>
  </rcc>
  <rcc rId="18985" sId="16" numFmtId="4">
    <oc r="T15">
      <v>0</v>
    </oc>
    <nc r="T15"/>
  </rcc>
  <rcc rId="18986" sId="16" numFmtId="4">
    <oc r="U15">
      <v>0</v>
    </oc>
    <nc r="U15"/>
  </rcc>
  <rcc rId="18987" sId="16" numFmtId="4">
    <oc r="V15">
      <v>0</v>
    </oc>
    <nc r="V15"/>
  </rcc>
  <rcc rId="18988" sId="16" numFmtId="4">
    <oc r="W15">
      <v>0</v>
    </oc>
    <nc r="W15"/>
  </rcc>
  <rcc rId="18989" sId="16" numFmtId="4">
    <oc r="X15">
      <v>0</v>
    </oc>
    <nc r="X15"/>
  </rcc>
  <rcc rId="18990" sId="16" numFmtId="4">
    <oc r="Y15">
      <v>0</v>
    </oc>
    <nc r="Y15"/>
  </rcc>
  <rcc rId="18991" sId="16" numFmtId="4">
    <oc r="Z15">
      <v>0</v>
    </oc>
    <nc r="Z15"/>
  </rcc>
  <rcc rId="18992" sId="16" numFmtId="4">
    <oc r="AA15">
      <v>0</v>
    </oc>
    <nc r="AA15"/>
  </rcc>
  <rcc rId="18993" sId="16" numFmtId="4">
    <oc r="AB15">
      <v>0</v>
    </oc>
    <nc r="AB15"/>
  </rcc>
  <rcc rId="18994" sId="16" numFmtId="4">
    <oc r="AC15">
      <v>0</v>
    </oc>
    <nc r="AC15"/>
  </rcc>
  <rcc rId="18995" sId="16" numFmtId="4">
    <oc r="AD15">
      <v>1000</v>
    </oc>
    <nc r="AD15"/>
  </rcc>
  <rcc rId="18996" sId="16" numFmtId="4">
    <oc r="AE15">
      <v>0</v>
    </oc>
    <nc r="AE15"/>
  </rcc>
  <rcc rId="18997" sId="16" numFmtId="4">
    <oc r="AF15">
      <v>0</v>
    </oc>
    <nc r="AF15"/>
  </rcc>
  <rcc rId="18998" sId="16" numFmtId="4">
    <oc r="AG15">
      <v>0</v>
    </oc>
    <nc r="AG15"/>
  </rcc>
  <rcc rId="18999" sId="16">
    <oc r="B16" t="inlineStr">
      <is>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is>
    </oc>
    <nc r="B16"/>
  </rcc>
  <rcc rId="19000" sId="16">
    <oc r="C16" t="inlineStr">
      <is>
        <t>Всего</t>
      </is>
    </oc>
    <nc r="C16"/>
  </rcc>
  <rcc rId="19001" sId="16">
    <oc r="D16">
      <f>D17</f>
    </oc>
    <nc r="D16"/>
  </rcc>
  <rcc rId="19002" sId="16">
    <oc r="E16">
      <f>E17</f>
    </oc>
    <nc r="E16"/>
  </rcc>
  <rcc rId="19003" sId="16">
    <oc r="F16">
      <f>F17</f>
    </oc>
    <nc r="F16"/>
  </rcc>
  <rcc rId="19004" sId="16">
    <oc r="G16">
      <f>G17</f>
    </oc>
    <nc r="G16"/>
  </rcc>
  <rcc rId="19005" sId="16">
    <oc r="H16">
      <f>IFERROR(G16/D16*100,0)</f>
    </oc>
    <nc r="H16"/>
  </rcc>
  <rcc rId="19006" sId="16">
    <oc r="I16">
      <f>IFERROR(G16/E16*100,0)</f>
    </oc>
    <nc r="I16"/>
  </rcc>
  <rcc rId="19007" sId="16">
    <oc r="J16">
      <f>J17</f>
    </oc>
    <nc r="J16"/>
  </rcc>
  <rcc rId="19008" sId="16">
    <oc r="K16">
      <f>K17</f>
    </oc>
    <nc r="K16"/>
  </rcc>
  <rcc rId="19009" sId="16">
    <oc r="L16">
      <f>L17</f>
    </oc>
    <nc r="L16"/>
  </rcc>
  <rcc rId="19010" sId="16">
    <oc r="M16">
      <f>M17</f>
    </oc>
    <nc r="M16"/>
  </rcc>
  <rcc rId="19011" sId="16">
    <oc r="N16">
      <f>N17</f>
    </oc>
    <nc r="N16"/>
  </rcc>
  <rcc rId="19012" sId="16">
    <oc r="O16">
      <f>O17</f>
    </oc>
    <nc r="O16"/>
  </rcc>
  <rcc rId="19013" sId="16">
    <oc r="P16">
      <f>P17</f>
    </oc>
    <nc r="P16"/>
  </rcc>
  <rcc rId="19014" sId="16">
    <oc r="Q16">
      <f>Q17</f>
    </oc>
    <nc r="Q16"/>
  </rcc>
  <rcc rId="19015" sId="16">
    <oc r="R16">
      <f>R17</f>
    </oc>
    <nc r="R16"/>
  </rcc>
  <rcc rId="19016" sId="16">
    <oc r="S16">
      <f>S17</f>
    </oc>
    <nc r="S16"/>
  </rcc>
  <rcc rId="19017" sId="16">
    <oc r="T16">
      <f>T17</f>
    </oc>
    <nc r="T16"/>
  </rcc>
  <rcc rId="19018" sId="16">
    <oc r="U16">
      <f>U17</f>
    </oc>
    <nc r="U16"/>
  </rcc>
  <rcc rId="19019" sId="16">
    <oc r="V16">
      <f>V17</f>
    </oc>
    <nc r="V16"/>
  </rcc>
  <rcc rId="19020" sId="16">
    <oc r="W16">
      <f>W17</f>
    </oc>
    <nc r="W16"/>
  </rcc>
  <rcc rId="19021" sId="16">
    <oc r="X16">
      <f>X17</f>
    </oc>
    <nc r="X16"/>
  </rcc>
  <rcc rId="19022" sId="16">
    <oc r="Y16">
      <f>Y17</f>
    </oc>
    <nc r="Y16"/>
  </rcc>
  <rcc rId="19023" sId="16">
    <oc r="Z16">
      <f>Z17</f>
    </oc>
    <nc r="Z16"/>
  </rcc>
  <rcc rId="19024" sId="16">
    <oc r="AA16">
      <f>AA17</f>
    </oc>
    <nc r="AA16"/>
  </rcc>
  <rcc rId="19025" sId="16">
    <oc r="AB16">
      <f>AB17</f>
    </oc>
    <nc r="AB16"/>
  </rcc>
  <rcc rId="19026" sId="16">
    <oc r="AC16">
      <f>AC17</f>
    </oc>
    <nc r="AC16"/>
  </rcc>
  <rcc rId="19027" sId="16">
    <oc r="AD16">
      <f>AD17</f>
    </oc>
    <nc r="AD16"/>
  </rcc>
  <rcc rId="19028" sId="16">
    <oc r="AE16">
      <f>AE17</f>
    </oc>
    <nc r="AE16"/>
  </rcc>
  <rcc rId="19029" sId="16">
    <oc r="AF16">
      <f>AF17</f>
    </oc>
    <nc r="AF16"/>
  </rcc>
  <rcc rId="19030" sId="16">
    <oc r="AG16">
      <f>AG17</f>
    </oc>
    <nc r="AG16"/>
  </rcc>
  <rcc rId="19031"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oc>
    <nc r="AH16"/>
  </rcc>
  <rcc rId="19032" sId="16">
    <oc r="C17" t="inlineStr">
      <is>
        <t>бюджет города Когалыма</t>
      </is>
    </oc>
    <nc r="C17"/>
  </rcc>
  <rcc rId="19033" sId="16">
    <oc r="D17">
      <f>SUM(J17,L17,N17,P17,R17,T17,V17,X17,Z17,AB17,AD17,AF17)</f>
    </oc>
    <nc r="D17"/>
  </rcc>
  <rcc rId="19034" sId="16">
    <oc r="E17">
      <f>J17+L17</f>
    </oc>
    <nc r="E17"/>
  </rcc>
  <rcc rId="19035" sId="16">
    <oc r="F17">
      <f>G17</f>
    </oc>
    <nc r="F17"/>
  </rcc>
  <rcc rId="19036" sId="16">
    <oc r="G17">
      <f>SUM(K17,M17,O17,Q17,S17,U17,W17,Y17,AA17,AC17,AE17,AG17)</f>
    </oc>
    <nc r="G17"/>
  </rcc>
  <rcc rId="19037" sId="16">
    <oc r="H17">
      <f>IFERROR(G17/D17*100,0)</f>
    </oc>
    <nc r="H17"/>
  </rcc>
  <rcc rId="19038" sId="16">
    <oc r="I17">
      <f>IFERROR(G17/E17*100,0)</f>
    </oc>
    <nc r="I17"/>
  </rcc>
  <rcc rId="19039" sId="16" numFmtId="4">
    <oc r="J17">
      <v>6499.4</v>
    </oc>
    <nc r="J17"/>
  </rcc>
  <rcc rId="19040" sId="16" numFmtId="4">
    <oc r="K17">
      <v>6499.4</v>
    </oc>
    <nc r="K17"/>
  </rcc>
  <rcc rId="19041" sId="16" numFmtId="4">
    <oc r="L17">
      <v>0</v>
    </oc>
    <nc r="L17"/>
  </rcc>
  <rcc rId="19042" sId="16" numFmtId="4">
    <oc r="M17">
      <v>0</v>
    </oc>
    <nc r="M17"/>
  </rcc>
  <rcc rId="19043" sId="16" numFmtId="4">
    <oc r="N17">
      <v>0</v>
    </oc>
    <nc r="N17"/>
  </rcc>
  <rcc rId="19044" sId="16" numFmtId="4">
    <oc r="O17">
      <v>0</v>
    </oc>
    <nc r="O17"/>
  </rcc>
  <rcc rId="19045" sId="16" numFmtId="4">
    <oc r="P17">
      <v>0</v>
    </oc>
    <nc r="P17"/>
  </rcc>
  <rcc rId="19046" sId="16" numFmtId="4">
    <oc r="Q17">
      <v>0</v>
    </oc>
    <nc r="Q17"/>
  </rcc>
  <rcc rId="19047" sId="16" numFmtId="4">
    <oc r="R17">
      <v>0</v>
    </oc>
    <nc r="R17"/>
  </rcc>
  <rcc rId="19048" sId="16" numFmtId="4">
    <oc r="S17">
      <v>0</v>
    </oc>
    <nc r="S17"/>
  </rcc>
  <rcc rId="19049" sId="16" numFmtId="4">
    <oc r="T17">
      <v>0</v>
    </oc>
    <nc r="T17"/>
  </rcc>
  <rcc rId="19050" sId="16" numFmtId="4">
    <oc r="U17">
      <v>0</v>
    </oc>
    <nc r="U17"/>
  </rcc>
  <rcc rId="19051" sId="16" numFmtId="4">
    <oc r="V17">
      <v>0</v>
    </oc>
    <nc r="V17"/>
  </rcc>
  <rcc rId="19052" sId="16" numFmtId="4">
    <oc r="W17">
      <v>0</v>
    </oc>
    <nc r="W17"/>
  </rcc>
  <rcc rId="19053" sId="16" numFmtId="4">
    <oc r="X17">
      <v>0</v>
    </oc>
    <nc r="X17"/>
  </rcc>
  <rcc rId="19054" sId="16" numFmtId="4">
    <oc r="Y17">
      <v>0</v>
    </oc>
    <nc r="Y17"/>
  </rcc>
  <rcc rId="19055" sId="16" numFmtId="4">
    <oc r="Z17">
      <v>0</v>
    </oc>
    <nc r="Z17"/>
  </rcc>
  <rcc rId="19056" sId="16" numFmtId="4">
    <oc r="AA17">
      <v>0</v>
    </oc>
    <nc r="AA17"/>
  </rcc>
  <rcc rId="19057" sId="16" numFmtId="4">
    <oc r="AB17">
      <v>0</v>
    </oc>
    <nc r="AB17"/>
  </rcc>
  <rcc rId="19058" sId="16" numFmtId="4">
    <oc r="AC17">
      <v>0</v>
    </oc>
    <nc r="AC17"/>
  </rcc>
  <rcc rId="19059" sId="16" numFmtId="4">
    <oc r="AD17">
      <v>0</v>
    </oc>
    <nc r="AD17"/>
  </rcc>
  <rcc rId="19060" sId="16" numFmtId="4">
    <oc r="AE17">
      <v>0</v>
    </oc>
    <nc r="AE17"/>
  </rcc>
  <rcc rId="19061" sId="16" numFmtId="4">
    <oc r="AF17">
      <v>0</v>
    </oc>
    <nc r="AF17"/>
  </rcc>
  <rcc rId="19062" sId="16" numFmtId="4">
    <oc r="AG17">
      <v>0</v>
    </oc>
    <nc r="AG17"/>
  </rcc>
  <rcc rId="19063" sId="16">
    <oc r="B18" t="inlineStr">
      <is>
        <t>3.    Организован и проведен отбор на предоставление субсидий ТОС города Когалыма на осуществление собственных инициатив по вопросам местного значения</t>
      </is>
    </oc>
    <nc r="B18"/>
  </rcc>
  <rcc rId="19064" sId="16">
    <oc r="C18" t="inlineStr">
      <is>
        <t>Всего</t>
      </is>
    </oc>
    <nc r="C18"/>
  </rcc>
  <rcc rId="19065" sId="16">
    <oc r="D18">
      <f>D19</f>
    </oc>
    <nc r="D18"/>
  </rcc>
  <rcc rId="19066" sId="16">
    <oc r="E18">
      <f>E19</f>
    </oc>
    <nc r="E18"/>
  </rcc>
  <rcc rId="19067" sId="16">
    <oc r="F18">
      <f>F19</f>
    </oc>
    <nc r="F18"/>
  </rcc>
  <rcc rId="19068" sId="16">
    <oc r="G18">
      <f>G19</f>
    </oc>
    <nc r="G18"/>
  </rcc>
  <rcc rId="19069" sId="16">
    <oc r="H18">
      <f>IFERROR(G18/D18*100,0)</f>
    </oc>
    <nc r="H18"/>
  </rcc>
  <rcc rId="19070" sId="16">
    <oc r="I18">
      <f>IFERROR(G18/E18*100,0)</f>
    </oc>
    <nc r="I18"/>
  </rcc>
  <rcc rId="19071" sId="16">
    <oc r="J18">
      <f>J19</f>
    </oc>
    <nc r="J18"/>
  </rcc>
  <rcc rId="19072" sId="16">
    <oc r="K18">
      <f>K19</f>
    </oc>
    <nc r="K18"/>
  </rcc>
  <rcc rId="19073" sId="16">
    <oc r="L18">
      <f>L19</f>
    </oc>
    <nc r="L18"/>
  </rcc>
  <rcc rId="19074" sId="16">
    <oc r="M18">
      <f>M19</f>
    </oc>
    <nc r="M18"/>
  </rcc>
  <rcc rId="19075" sId="16">
    <oc r="N18">
      <f>N19</f>
    </oc>
    <nc r="N18"/>
  </rcc>
  <rcc rId="19076" sId="16">
    <oc r="O18">
      <f>O19</f>
    </oc>
    <nc r="O18"/>
  </rcc>
  <rcc rId="19077" sId="16">
    <oc r="P18">
      <f>P19</f>
    </oc>
    <nc r="P18"/>
  </rcc>
  <rcc rId="19078" sId="16">
    <oc r="Q18">
      <f>Q19</f>
    </oc>
    <nc r="Q18"/>
  </rcc>
  <rcc rId="19079" sId="16">
    <oc r="R18">
      <f>R19</f>
    </oc>
    <nc r="R18"/>
  </rcc>
  <rcc rId="19080" sId="16">
    <oc r="S18">
      <f>S19</f>
    </oc>
    <nc r="S18"/>
  </rcc>
  <rcc rId="19081" sId="16">
    <oc r="T18">
      <f>T19</f>
    </oc>
    <nc r="T18"/>
  </rcc>
  <rcc rId="19082" sId="16">
    <oc r="U18">
      <f>U19</f>
    </oc>
    <nc r="U18"/>
  </rcc>
  <rcc rId="19083" sId="16">
    <oc r="V18">
      <f>V19</f>
    </oc>
    <nc r="V18"/>
  </rcc>
  <rcc rId="19084" sId="16">
    <oc r="W18">
      <f>W19</f>
    </oc>
    <nc r="W18"/>
  </rcc>
  <rcc rId="19085" sId="16">
    <oc r="X18">
      <f>X19</f>
    </oc>
    <nc r="X18"/>
  </rcc>
  <rcc rId="19086" sId="16">
    <oc r="Y18">
      <f>Y19</f>
    </oc>
    <nc r="Y18"/>
  </rcc>
  <rcc rId="19087" sId="16">
    <oc r="Z18">
      <f>Z19</f>
    </oc>
    <nc r="Z18"/>
  </rcc>
  <rcc rId="19088" sId="16">
    <oc r="AA18">
      <f>AA19</f>
    </oc>
    <nc r="AA18"/>
  </rcc>
  <rcc rId="19089" sId="16">
    <oc r="AB18">
      <f>AB19</f>
    </oc>
    <nc r="AB18"/>
  </rcc>
  <rcc rId="19090" sId="16">
    <oc r="AC18">
      <f>AC19</f>
    </oc>
    <nc r="AC18"/>
  </rcc>
  <rcc rId="19091" sId="16">
    <oc r="AD18">
      <f>AD19</f>
    </oc>
    <nc r="AD18"/>
  </rcc>
  <rcc rId="19092" sId="16">
    <oc r="AE18">
      <f>AE19</f>
    </oc>
    <nc r="AE18"/>
  </rcc>
  <rcc rId="19093" sId="16">
    <oc r="AF18">
      <f>AF19</f>
    </oc>
    <nc r="AF18"/>
  </rcc>
  <rcc rId="19094" sId="16">
    <oc r="AG18">
      <f>AG19</f>
    </oc>
    <nc r="AG18"/>
  </rcc>
  <rcc rId="19095" sId="16">
    <oc r="AH18" t="inlineStr">
      <is>
        <t>В отчетном периоде конкурс не проводился</t>
      </is>
    </oc>
    <nc r="AH18"/>
  </rcc>
  <rcc rId="19096" sId="16">
    <oc r="C19" t="inlineStr">
      <is>
        <t>бюджет города Когалыма</t>
      </is>
    </oc>
    <nc r="C19"/>
  </rcc>
  <rcc rId="19097" sId="16">
    <oc r="D19">
      <f>SUM(J19,L19,N19,P19,R19,T19,V19,X19,Z19,AB19,AD19,AF19)</f>
    </oc>
    <nc r="D19"/>
  </rcc>
  <rcc rId="19098" sId="16">
    <oc r="E19">
      <f>J19+L19</f>
    </oc>
    <nc r="E19"/>
  </rcc>
  <rcc rId="19099" sId="16">
    <oc r="F19">
      <f>G19</f>
    </oc>
    <nc r="F19"/>
  </rcc>
  <rcc rId="19100" sId="16">
    <oc r="G19">
      <f>SUM(K19,M19,O19,Q19,S19,U19,W19,Y19,AA19,AC19,AE19,AG19)</f>
    </oc>
    <nc r="G19"/>
  </rcc>
  <rcc rId="19101" sId="16">
    <oc r="H19">
      <f>IFERROR(G19/D19*100,0)</f>
    </oc>
    <nc r="H19"/>
  </rcc>
  <rcc rId="19102" sId="16">
    <oc r="I19">
      <f>IFERROR(G19/E19*100,0)</f>
    </oc>
    <nc r="I19"/>
  </rcc>
  <rcc rId="19103" sId="16" numFmtId="4">
    <oc r="J19">
      <v>0</v>
    </oc>
    <nc r="J19"/>
  </rcc>
  <rcc rId="19104" sId="16" numFmtId="4">
    <oc r="K19">
      <v>0</v>
    </oc>
    <nc r="K19"/>
  </rcc>
  <rcc rId="19105" sId="16" numFmtId="4">
    <oc r="L19">
      <v>0</v>
    </oc>
    <nc r="L19"/>
  </rcc>
  <rcc rId="19106" sId="16" numFmtId="4">
    <oc r="M19">
      <v>0</v>
    </oc>
    <nc r="M19"/>
  </rcc>
  <rcc rId="19107" sId="16" numFmtId="4">
    <oc r="N19">
      <v>0</v>
    </oc>
    <nc r="N19"/>
  </rcc>
  <rcc rId="19108" sId="16" numFmtId="4">
    <oc r="O19">
      <v>0</v>
    </oc>
    <nc r="O19"/>
  </rcc>
  <rcc rId="19109" sId="16" numFmtId="4">
    <oc r="P19">
      <v>300</v>
    </oc>
    <nc r="P19"/>
  </rcc>
  <rcc rId="19110" sId="16" numFmtId="4">
    <oc r="Q19">
      <v>0</v>
    </oc>
    <nc r="Q19"/>
  </rcc>
  <rcc rId="19111" sId="16" numFmtId="4">
    <oc r="R19">
      <v>0</v>
    </oc>
    <nc r="R19"/>
  </rcc>
  <rcc rId="19112" sId="16" numFmtId="4">
    <oc r="S19">
      <v>0</v>
    </oc>
    <nc r="S19"/>
  </rcc>
  <rcc rId="19113" sId="16" numFmtId="4">
    <oc r="T19">
      <v>0</v>
    </oc>
    <nc r="T19"/>
  </rcc>
  <rcc rId="19114" sId="16" numFmtId="4">
    <oc r="U19">
      <v>0</v>
    </oc>
    <nc r="U19"/>
  </rcc>
  <rcc rId="19115" sId="16" numFmtId="4">
    <oc r="V19">
      <v>0</v>
    </oc>
    <nc r="V19"/>
  </rcc>
  <rcc rId="19116" sId="16" numFmtId="4">
    <oc r="W19">
      <v>0</v>
    </oc>
    <nc r="W19"/>
  </rcc>
  <rcc rId="19117" sId="16" numFmtId="4">
    <oc r="X19">
      <v>0</v>
    </oc>
    <nc r="X19"/>
  </rcc>
  <rcc rId="19118" sId="16" numFmtId="4">
    <oc r="Y19">
      <v>0</v>
    </oc>
    <nc r="Y19"/>
  </rcc>
  <rcc rId="19119" sId="16" numFmtId="4">
    <oc r="Z19">
      <v>0</v>
    </oc>
    <nc r="Z19"/>
  </rcc>
  <rcc rId="19120" sId="16" numFmtId="4">
    <oc r="AA19">
      <v>0</v>
    </oc>
    <nc r="AA19"/>
  </rcc>
  <rcc rId="19121" sId="16" numFmtId="4">
    <oc r="AB19">
      <v>0</v>
    </oc>
    <nc r="AB19"/>
  </rcc>
  <rcc rId="19122" sId="16" numFmtId="4">
    <oc r="AC19">
      <v>0</v>
    </oc>
    <nc r="AC19"/>
  </rcc>
  <rcc rId="19123" sId="16" numFmtId="4">
    <oc r="AD19">
      <v>0</v>
    </oc>
    <nc r="AD19"/>
  </rcc>
  <rcc rId="19124" sId="16" numFmtId="4">
    <oc r="AE19">
      <v>0</v>
    </oc>
    <nc r="AE19"/>
  </rcc>
  <rcc rId="19125" sId="16" numFmtId="4">
    <oc r="AF19">
      <v>0</v>
    </oc>
    <nc r="AF19"/>
  </rcc>
  <rcc rId="19126" sId="16" numFmtId="4">
    <oc r="AG19">
      <v>0</v>
    </oc>
    <nc r="AG19"/>
  </rcc>
  <rcc rId="19127" sId="16">
    <oc r="B20" t="inlineStr">
      <is>
        <t>Поддержка граждан, внесших значительный вклад в развитие гражданского общества</t>
      </is>
    </oc>
    <nc r="B20"/>
  </rcc>
  <rcc rId="19128" sId="16">
    <oc r="A21" t="inlineStr">
      <is>
        <t xml:space="preserve"> 2.1</t>
      </is>
    </oc>
    <nc r="A21"/>
  </rcc>
  <rcc rId="19129" sId="16">
    <oc r="B21" t="inlineStr">
      <is>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is>
    </oc>
    <nc r="B21"/>
  </rcc>
  <rcc rId="19130" sId="16">
    <oc r="C21" t="inlineStr">
      <is>
        <t>Всего</t>
      </is>
    </oc>
    <nc r="C21"/>
  </rcc>
  <rcc rId="19131" sId="16">
    <oc r="D21">
      <f>D22</f>
    </oc>
    <nc r="D21"/>
  </rcc>
  <rcc rId="19132" sId="16">
    <oc r="E21">
      <f>E22</f>
    </oc>
    <nc r="E21"/>
  </rcc>
  <rcc rId="19133" sId="16">
    <oc r="F21">
      <f>F22</f>
    </oc>
    <nc r="F21"/>
  </rcc>
  <rcc rId="19134" sId="16">
    <oc r="G21">
      <f>G22</f>
    </oc>
    <nc r="G21"/>
  </rcc>
  <rcc rId="19135" sId="16">
    <oc r="H21">
      <f>IFERROR(G21/D21*100,0)</f>
    </oc>
    <nc r="H21"/>
  </rcc>
  <rcc rId="19136" sId="16">
    <oc r="I21">
      <f>IFERROR(G21/E21*100,0)</f>
    </oc>
    <nc r="I21"/>
  </rcc>
  <rcc rId="19137" sId="16">
    <oc r="J21">
      <f>J22</f>
    </oc>
    <nc r="J21"/>
  </rcc>
  <rcc rId="19138" sId="16">
    <oc r="K21">
      <f>K22</f>
    </oc>
    <nc r="K21"/>
  </rcc>
  <rcc rId="19139" sId="16">
    <oc r="L21">
      <f>L22</f>
    </oc>
    <nc r="L21"/>
  </rcc>
  <rcc rId="19140" sId="16">
    <oc r="M21">
      <f>M22</f>
    </oc>
    <nc r="M21"/>
  </rcc>
  <rcc rId="19141" sId="16">
    <oc r="N21">
      <f>N22</f>
    </oc>
    <nc r="N21"/>
  </rcc>
  <rcc rId="19142" sId="16">
    <oc r="O21">
      <f>O22</f>
    </oc>
    <nc r="O21"/>
  </rcc>
  <rcc rId="19143" sId="16">
    <oc r="P21">
      <f>P22</f>
    </oc>
    <nc r="P21"/>
  </rcc>
  <rcc rId="19144" sId="16">
    <oc r="Q21">
      <f>Q22</f>
    </oc>
    <nc r="Q21"/>
  </rcc>
  <rcc rId="19145" sId="16">
    <oc r="R21">
      <f>R22</f>
    </oc>
    <nc r="R21"/>
  </rcc>
  <rcc rId="19146" sId="16">
    <oc r="S21">
      <f>S22</f>
    </oc>
    <nc r="S21"/>
  </rcc>
  <rcc rId="19147" sId="16">
    <oc r="T21">
      <f>T22</f>
    </oc>
    <nc r="T21"/>
  </rcc>
  <rcc rId="19148" sId="16">
    <oc r="U21">
      <f>U22</f>
    </oc>
    <nc r="U21"/>
  </rcc>
  <rcc rId="19149" sId="16">
    <oc r="V21">
      <f>V22</f>
    </oc>
    <nc r="V21"/>
  </rcc>
  <rcc rId="19150" sId="16">
    <oc r="W21">
      <f>W22</f>
    </oc>
    <nc r="W21"/>
  </rcc>
  <rcc rId="19151" sId="16">
    <oc r="X21">
      <f>X22</f>
    </oc>
    <nc r="X21"/>
  </rcc>
  <rcc rId="19152" sId="16">
    <oc r="Y21">
      <f>Y22</f>
    </oc>
    <nc r="Y21"/>
  </rcc>
  <rcc rId="19153" sId="16">
    <oc r="Z21">
      <f>Z22</f>
    </oc>
    <nc r="Z21"/>
  </rcc>
  <rcc rId="19154" sId="16">
    <oc r="AA21">
      <f>AA22</f>
    </oc>
    <nc r="AA21"/>
  </rcc>
  <rcc rId="19155" sId="16">
    <oc r="AB21">
      <f>AB22</f>
    </oc>
    <nc r="AB21"/>
  </rcc>
  <rcc rId="19156" sId="16">
    <oc r="AC21">
      <f>AC22</f>
    </oc>
    <nc r="AC21"/>
  </rcc>
  <rcc rId="19157" sId="16">
    <oc r="AD21">
      <f>AD22</f>
    </oc>
    <nc r="AD21"/>
  </rcc>
  <rcc rId="19158" sId="16">
    <oc r="AE21">
      <f>AE22</f>
    </oc>
    <nc r="AE21"/>
  </rcc>
  <rcc rId="19159" sId="16">
    <oc r="AF21">
      <f>AF22</f>
    </oc>
    <nc r="AF21"/>
  </rcc>
  <rcc rId="19160" sId="16">
    <oc r="AG21">
      <f>AG22</f>
    </oc>
    <nc r="AG21"/>
  </rcc>
  <rcc rId="19161" sId="16">
    <oc r="C22" t="inlineStr">
      <is>
        <t>бюджет города Когалыма</t>
      </is>
    </oc>
    <nc r="C22"/>
  </rcc>
  <rcc rId="19162" sId="16">
    <oc r="D22">
      <f>SUM(J22,L22,N22,P22,R22,T22,V22,X22,Z22,AB22,AD22,AF22)</f>
    </oc>
    <nc r="D22"/>
  </rcc>
  <rcc rId="19163" sId="16">
    <oc r="E22">
      <f>J22+L22</f>
    </oc>
    <nc r="E22"/>
  </rcc>
  <rcc rId="19164" sId="16">
    <oc r="F22">
      <f>G22</f>
    </oc>
    <nc r="F22"/>
  </rcc>
  <rcc rId="19165" sId="16">
    <oc r="G22">
      <f>SUM(K22,M22,O22,Q22,S22,U22,W22,Y22,AA22,AC22,AE22,AG22)</f>
    </oc>
    <nc r="G22"/>
  </rcc>
  <rcc rId="19166" sId="16">
    <oc r="H22">
      <f>IFERROR(G22/D22*100,0)</f>
    </oc>
    <nc r="H22"/>
  </rcc>
  <rcc rId="19167" sId="16">
    <oc r="I22">
      <f>IFERROR(G22/E22*100,0)</f>
    </oc>
    <nc r="I22"/>
  </rcc>
  <rcc rId="19168" sId="16" numFmtId="4">
    <oc r="J22">
      <v>0</v>
    </oc>
    <nc r="J22"/>
  </rcc>
  <rcc rId="19169" sId="16" numFmtId="4">
    <oc r="K22">
      <v>0</v>
    </oc>
    <nc r="K22"/>
  </rcc>
  <rcc rId="19170" sId="16" numFmtId="4">
    <oc r="L22">
      <v>0</v>
    </oc>
    <nc r="L22"/>
  </rcc>
  <rcc rId="19171" sId="16" numFmtId="4">
    <oc r="M22">
      <v>0</v>
    </oc>
    <nc r="M22"/>
  </rcc>
  <rcc rId="19172" sId="16" numFmtId="4">
    <oc r="N22">
      <v>0</v>
    </oc>
    <nc r="N22"/>
  </rcc>
  <rcc rId="19173" sId="16" numFmtId="4">
    <oc r="O22">
      <v>0</v>
    </oc>
    <nc r="O22"/>
  </rcc>
  <rcc rId="19174" sId="16" numFmtId="4">
    <oc r="P22">
      <v>0</v>
    </oc>
    <nc r="P22"/>
  </rcc>
  <rcc rId="19175" sId="16" numFmtId="4">
    <oc r="Q22">
      <v>0</v>
    </oc>
    <nc r="Q22"/>
  </rcc>
  <rcc rId="19176" sId="16" numFmtId="4">
    <oc r="R22">
      <v>0</v>
    </oc>
    <nc r="R22"/>
  </rcc>
  <rcc rId="19177" sId="16" numFmtId="4">
    <oc r="S22">
      <v>0</v>
    </oc>
    <nc r="S22"/>
  </rcc>
  <rcc rId="19178" sId="16" numFmtId="4">
    <oc r="T22">
      <v>0</v>
    </oc>
    <nc r="T22"/>
  </rcc>
  <rcc rId="19179" sId="16" numFmtId="4">
    <oc r="U22">
      <v>0</v>
    </oc>
    <nc r="U22"/>
  </rcc>
  <rcc rId="19180" sId="16" numFmtId="4">
    <oc r="V22">
      <v>0</v>
    </oc>
    <nc r="V22"/>
  </rcc>
  <rcc rId="19181" sId="16" numFmtId="4">
    <oc r="W22">
      <v>0</v>
    </oc>
    <nc r="W22"/>
  </rcc>
  <rcc rId="19182" sId="16" numFmtId="4">
    <oc r="X22">
      <v>924</v>
    </oc>
    <nc r="X22"/>
  </rcc>
  <rcc rId="19183" sId="16" numFmtId="4">
    <oc r="Y22">
      <v>0</v>
    </oc>
    <nc r="Y22"/>
  </rcc>
  <rcc rId="19184" sId="16" numFmtId="4">
    <oc r="Z22">
      <v>0</v>
    </oc>
    <nc r="Z22"/>
  </rcc>
  <rcc rId="19185" sId="16" numFmtId="4">
    <oc r="AA22">
      <v>0</v>
    </oc>
    <nc r="AA22"/>
  </rcc>
  <rcc rId="19186" sId="16" numFmtId="4">
    <oc r="AB22">
      <v>0</v>
    </oc>
    <nc r="AB22"/>
  </rcc>
  <rcc rId="19187" sId="16" numFmtId="4">
    <oc r="AC22">
      <v>0</v>
    </oc>
    <nc r="AC22"/>
  </rcc>
  <rcc rId="19188" sId="16" numFmtId="4">
    <oc r="AD22">
      <v>0</v>
    </oc>
    <nc r="AD22"/>
  </rcc>
  <rcc rId="19189" sId="16" numFmtId="4">
    <oc r="AE22">
      <v>0</v>
    </oc>
    <nc r="AE22"/>
  </rcc>
  <rcc rId="19190" sId="16" numFmtId="4">
    <oc r="AF22">
      <v>100</v>
    </oc>
    <nc r="AF22"/>
  </rcc>
  <rcc rId="19191" sId="16" numFmtId="4">
    <oc r="AG22">
      <v>0</v>
    </oc>
    <nc r="AG22"/>
  </rcc>
  <rcc rId="19192" sId="16">
    <oc r="B23" t="inlineStr">
      <is>
        <t>Информационная открытость деятельности Администрации города Когалыма</t>
      </is>
    </oc>
    <nc r="B23"/>
  </rcc>
  <rcc rId="19193" sId="16">
    <oc r="A24" t="inlineStr">
      <is>
        <t xml:space="preserve"> 3.1. </t>
      </is>
    </oc>
    <nc r="A24"/>
  </rcc>
  <rcc rId="19194" sId="16">
    <oc r="B24" t="inlineStr">
      <is>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is>
    </oc>
    <nc r="B24"/>
  </rcc>
  <rcc rId="19195" sId="16">
    <oc r="C24" t="inlineStr">
      <is>
        <t>Всего</t>
      </is>
    </oc>
    <nc r="C24"/>
  </rcc>
  <rcc rId="19196" sId="16">
    <oc r="D24">
      <f>D25</f>
    </oc>
    <nc r="D24"/>
  </rcc>
  <rcc rId="19197" sId="16">
    <oc r="E24">
      <f>E25</f>
    </oc>
    <nc r="E24"/>
  </rcc>
  <rcc rId="19198" sId="16">
    <oc r="F24">
      <f>F25</f>
    </oc>
    <nc r="F24"/>
  </rcc>
  <rcc rId="19199" sId="16">
    <oc r="G24">
      <f>G25</f>
    </oc>
    <nc r="G24"/>
  </rcc>
  <rcc rId="19200" sId="16">
    <oc r="H24">
      <f>IFERROR(G24/D24*100,0)</f>
    </oc>
    <nc r="H24"/>
  </rcc>
  <rcc rId="19201" sId="16">
    <oc r="I24">
      <f>IFERROR(G24/E24*100,0)</f>
    </oc>
    <nc r="I24"/>
  </rcc>
  <rcc rId="19202" sId="16">
    <oc r="J24">
      <f>J25</f>
    </oc>
    <nc r="J24"/>
  </rcc>
  <rcc rId="19203" sId="16">
    <oc r="K24">
      <f>K25</f>
    </oc>
    <nc r="K24"/>
  </rcc>
  <rcc rId="19204" sId="16">
    <oc r="L24">
      <f>L25</f>
    </oc>
    <nc r="L24"/>
  </rcc>
  <rcc rId="19205" sId="16">
    <oc r="M24">
      <f>M25</f>
    </oc>
    <nc r="M24"/>
  </rcc>
  <rcc rId="19206" sId="16">
    <oc r="N24">
      <f>N25</f>
    </oc>
    <nc r="N24"/>
  </rcc>
  <rcc rId="19207" sId="16">
    <oc r="O24">
      <f>O25</f>
    </oc>
    <nc r="O24"/>
  </rcc>
  <rcc rId="19208" sId="16">
    <oc r="P24">
      <f>P25</f>
    </oc>
    <nc r="P24"/>
  </rcc>
  <rcc rId="19209" sId="16">
    <oc r="Q24">
      <f>Q25</f>
    </oc>
    <nc r="Q24"/>
  </rcc>
  <rcc rId="19210" sId="16">
    <oc r="R24">
      <f>R25</f>
    </oc>
    <nc r="R24"/>
  </rcc>
  <rcc rId="19211" sId="16">
    <oc r="S24">
      <f>S25</f>
    </oc>
    <nc r="S24"/>
  </rcc>
  <rcc rId="19212" sId="16">
    <oc r="T24">
      <f>T25</f>
    </oc>
    <nc r="T24"/>
  </rcc>
  <rcc rId="19213" sId="16">
    <oc r="U24">
      <f>U25</f>
    </oc>
    <nc r="U24"/>
  </rcc>
  <rcc rId="19214" sId="16">
    <oc r="V24">
      <f>V25</f>
    </oc>
    <nc r="V24"/>
  </rcc>
  <rcc rId="19215" sId="16">
    <oc r="W24">
      <f>W25</f>
    </oc>
    <nc r="W24"/>
  </rcc>
  <rcc rId="19216" sId="16">
    <oc r="X24">
      <f>X25</f>
    </oc>
    <nc r="X24"/>
  </rcc>
  <rcc rId="19217" sId="16">
    <oc r="Y24">
      <f>Y25</f>
    </oc>
    <nc r="Y24"/>
  </rcc>
  <rcc rId="19218" sId="16">
    <oc r="Z24">
      <f>Z25</f>
    </oc>
    <nc r="Z24"/>
  </rcc>
  <rcc rId="19219" sId="16">
    <oc r="AA24">
      <f>AA25</f>
    </oc>
    <nc r="AA24"/>
  </rcc>
  <rcc rId="19220" sId="16">
    <oc r="AB24">
      <f>AB25</f>
    </oc>
    <nc r="AB24"/>
  </rcc>
  <rcc rId="19221" sId="16">
    <oc r="AC24">
      <f>AC25</f>
    </oc>
    <nc r="AC24"/>
  </rcc>
  <rcc rId="19222" sId="16">
    <oc r="AD24">
      <f>AD25</f>
    </oc>
    <nc r="AD24"/>
  </rcc>
  <rcc rId="19223" sId="16">
    <oc r="AE24">
      <f>AE25</f>
    </oc>
    <nc r="AE24"/>
  </rcc>
  <rcc rId="19224" sId="16">
    <oc r="AF24">
      <f>AF25</f>
    </oc>
    <nc r="AF24"/>
  </rcc>
  <rcc rId="19225" sId="16">
    <oc r="AG24">
      <f>AG25</f>
    </oc>
    <nc r="AG24"/>
  </rcc>
  <rcc rId="19226" sId="16">
    <oc r="C25" t="inlineStr">
      <is>
        <t>бюджет города Когалыма</t>
      </is>
    </oc>
    <nc r="C25"/>
  </rcc>
  <rcc rId="19227" sId="16">
    <oc r="D25">
      <f>SUM(J25,L25,N25,P25,R25,T25,V25,X25,Z25,AB25,AD25,AF25)</f>
    </oc>
    <nc r="D25"/>
  </rcc>
  <rcc rId="19228" sId="16">
    <oc r="E25">
      <f>J25+L25+N25+P25</f>
    </oc>
    <nc r="E25"/>
  </rcc>
  <rcc rId="19229" sId="16">
    <oc r="F25">
      <f>K25+M25+O25+Q25</f>
    </oc>
    <nc r="F25"/>
  </rcc>
  <rcc rId="19230" sId="16">
    <oc r="G25">
      <f>SUM(K25,M25,O25,Q25,S25,U25,W25,Y25,AA25,AC25,AE25,AG25)</f>
    </oc>
    <nc r="G25"/>
  </rcc>
  <rcc rId="19231" sId="16">
    <oc r="H25">
      <f>IFERROR(G25/D25*100,0)</f>
    </oc>
    <nc r="H25"/>
  </rcc>
  <rcc rId="19232" sId="16">
    <oc r="I25">
      <f>IFERROR(G25/E25*100,0)</f>
    </oc>
    <nc r="I25"/>
  </rcc>
  <rcc rId="19233" sId="16" numFmtId="4">
    <oc r="J25">
      <v>1658.1</v>
    </oc>
    <nc r="J25"/>
  </rcc>
  <rcc rId="19234" sId="16" numFmtId="4">
    <oc r="K25">
      <v>684.57500000000005</v>
    </oc>
    <nc r="K25"/>
  </rcc>
  <rcc rId="19235" sId="16" numFmtId="4">
    <oc r="L25">
      <v>1365.44</v>
    </oc>
    <nc r="L25"/>
  </rcc>
  <rcc rId="19236" sId="16" numFmtId="4">
    <oc r="M25">
      <v>1630.58</v>
    </oc>
    <nc r="M25"/>
  </rcc>
  <rcc rId="19237" sId="16" numFmtId="4">
    <oc r="N25">
      <v>1499.29</v>
    </oc>
    <nc r="N25"/>
  </rcc>
  <rcc rId="19238" sId="16" numFmtId="4">
    <oc r="O25">
      <v>1420.98</v>
    </oc>
    <nc r="O25"/>
  </rcc>
  <rcc rId="19239" sId="16">
    <oc r="P25">
      <f>P26+P27</f>
    </oc>
    <nc r="P25"/>
  </rcc>
  <rcc rId="19240" sId="16">
    <oc r="Q25">
      <f>Q26+Q27</f>
    </oc>
    <nc r="Q25"/>
  </rcc>
  <rcc rId="19241" sId="16">
    <oc r="R25">
      <f>R26+R27</f>
    </oc>
    <nc r="R25"/>
  </rcc>
  <rcc rId="19242" sId="16" numFmtId="4">
    <oc r="S25">
      <v>0</v>
    </oc>
    <nc r="S25"/>
  </rcc>
  <rcc rId="19243" sId="16">
    <oc r="T25">
      <f>T26+T27</f>
    </oc>
    <nc r="T25"/>
  </rcc>
  <rcc rId="19244" sId="16" numFmtId="4">
    <oc r="U25">
      <v>0</v>
    </oc>
    <nc r="U25"/>
  </rcc>
  <rcc rId="19245" sId="16">
    <oc r="V25">
      <f>V26+V27</f>
    </oc>
    <nc r="V25"/>
  </rcc>
  <rcc rId="19246" sId="16" numFmtId="4">
    <oc r="W25">
      <v>0</v>
    </oc>
    <nc r="W25"/>
  </rcc>
  <rcc rId="19247" sId="16">
    <oc r="X25">
      <f>X26+X27</f>
    </oc>
    <nc r="X25"/>
  </rcc>
  <rcc rId="19248" sId="16" numFmtId="4">
    <oc r="Y25">
      <v>0</v>
    </oc>
    <nc r="Y25"/>
  </rcc>
  <rcc rId="19249" sId="16">
    <oc r="Z25">
      <f>Z26+Z27</f>
    </oc>
    <nc r="Z25"/>
  </rcc>
  <rcc rId="19250" sId="16" numFmtId="4">
    <oc r="AA25">
      <v>0</v>
    </oc>
    <nc r="AA25"/>
  </rcc>
  <rcc rId="19251" sId="16">
    <oc r="AB25">
      <f>AB26+AB27</f>
    </oc>
    <nc r="AB25"/>
  </rcc>
  <rcc rId="19252" sId="16" numFmtId="4">
    <oc r="AC25">
      <v>0</v>
    </oc>
    <nc r="AC25"/>
  </rcc>
  <rcc rId="19253" sId="16">
    <oc r="AD25">
      <f>AD26+AD27</f>
    </oc>
    <nc r="AD25"/>
  </rcc>
  <rcc rId="19254" sId="16" numFmtId="4">
    <oc r="AE25">
      <v>0</v>
    </oc>
    <nc r="AE25"/>
  </rcc>
  <rcc rId="19255" sId="16">
    <oc r="AF25">
      <f>AF26+AF27</f>
    </oc>
    <nc r="AF25"/>
  </rcc>
  <rcc rId="19256" sId="16" numFmtId="4">
    <oc r="AG25">
      <v>0</v>
    </oc>
    <nc r="AG25"/>
  </rcc>
  <rcc rId="19257" sId="16">
    <oc r="AH25" t="inlineStr">
      <is>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is>
    </oc>
    <nc r="AH25"/>
  </rcc>
  <rcc rId="19258" sId="16">
    <oc r="B26" t="inlineStr">
      <is>
        <t>Оосвещение деятельности  структурных подразделенийАдминистрации города Когалыма  в телевизионных эфирах</t>
      </is>
    </oc>
    <nc r="B26"/>
  </rcc>
  <rcc rId="19259" sId="16">
    <oc r="C26" t="inlineStr">
      <is>
        <t>бюджет города Когалыма</t>
      </is>
    </oc>
    <nc r="C26"/>
  </rcc>
  <rcc rId="19260" sId="16">
    <oc r="D26">
      <f>J26+L26+N26+P26+R26+T26+V26+X26+Z26+AB26+AD26+AF26</f>
    </oc>
    <nc r="D26"/>
  </rcc>
  <rcc rId="19261" sId="16">
    <oc r="E26">
      <f>J26+L26+N26+P26</f>
    </oc>
    <nc r="E26"/>
  </rcc>
  <rcc rId="19262" sId="16">
    <oc r="F26">
      <f>K26+M26+O26+Q26</f>
    </oc>
    <nc r="F26"/>
  </rcc>
  <rcc rId="19263" sId="16">
    <oc r="G26">
      <f>K26+M26+O26+Q26</f>
    </oc>
    <nc r="G26"/>
  </rcc>
  <rcc rId="19264" sId="16">
    <oc r="H26">
      <f>IFERROR(G26/D26*100,0)</f>
    </oc>
    <nc r="H26"/>
  </rcc>
  <rcc rId="19265" sId="16">
    <oc r="I26">
      <f>IFERROR(G26/E26*100,0)</f>
    </oc>
    <nc r="I26"/>
  </rcc>
  <rcc rId="19266" sId="16" numFmtId="4">
    <oc r="J26">
      <v>335.17500000000001</v>
    </oc>
    <nc r="J26"/>
  </rcc>
  <rcc rId="19267" sId="16" numFmtId="4">
    <oc r="K26">
      <v>335.17500000000001</v>
    </oc>
    <nc r="K26"/>
  </rcc>
  <rcc rId="19268" sId="16" numFmtId="4">
    <oc r="L26">
      <v>144.67500000000001</v>
    </oc>
    <nc r="L26"/>
  </rcc>
  <rcc rId="19269" sId="16" numFmtId="4">
    <oc r="M26">
      <v>144.67500000000001</v>
    </oc>
    <nc r="M26"/>
  </rcc>
  <rcc rId="19270" sId="16" numFmtId="4">
    <oc r="N26">
      <v>144.67500000000001</v>
    </oc>
    <nc r="N26"/>
  </rcc>
  <rcc rId="19271" sId="16" numFmtId="4">
    <oc r="O26">
      <v>144.67500000000001</v>
    </oc>
    <nc r="O26"/>
  </rcc>
  <rcc rId="19272" sId="16" numFmtId="4">
    <oc r="P26">
      <v>144.67500000000001</v>
    </oc>
    <nc r="P26"/>
  </rcc>
  <rcc rId="19273" sId="16" numFmtId="4">
    <oc r="Q26">
      <v>144.67500000000001</v>
    </oc>
    <nc r="Q26"/>
  </rcc>
  <rcc rId="19274" sId="16" numFmtId="4">
    <oc r="R26">
      <v>144.67500000000001</v>
    </oc>
    <nc r="R26"/>
  </rcc>
  <rcc rId="19275" sId="16" numFmtId="4">
    <oc r="T26">
      <v>144.67500000000001</v>
    </oc>
    <nc r="T26"/>
  </rcc>
  <rcc rId="19276" sId="16" numFmtId="4">
    <oc r="V26">
      <v>144.67500000000001</v>
    </oc>
    <nc r="V26"/>
  </rcc>
  <rcc rId="19277" sId="16" numFmtId="4">
    <oc r="X26">
      <v>144.67500000000001</v>
    </oc>
    <nc r="X26"/>
  </rcc>
  <rcc rId="19278" sId="16" numFmtId="4">
    <oc r="Z26">
      <v>144.67500000000001</v>
    </oc>
    <nc r="Z26"/>
  </rcc>
  <rcc rId="19279" sId="16" numFmtId="4">
    <oc r="AB26">
      <v>144.67500000000001</v>
    </oc>
    <nc r="AB26"/>
  </rcc>
  <rcc rId="19280" sId="16" numFmtId="4">
    <oc r="AD26">
      <v>144.67500000000001</v>
    </oc>
    <nc r="AD26"/>
  </rcc>
  <rcc rId="19281" sId="16" numFmtId="4">
    <oc r="AF26">
      <v>144.67500000000001</v>
    </oc>
    <nc r="AF26"/>
  </rcc>
  <rcc rId="19282" sId="16">
    <oc r="B27" t="inlineStr">
      <is>
        <t>Обеспечение осуществления деятельности муниципального тказенного учреждения "Редакция газеты "Когалымский вестник"</t>
      </is>
    </oc>
    <nc r="B27"/>
  </rcc>
  <rcc rId="19283" sId="16">
    <oc r="C27" t="inlineStr">
      <is>
        <t>бюджет города Когалыма</t>
      </is>
    </oc>
    <nc r="C27"/>
  </rcc>
  <rcc rId="19284" sId="16">
    <oc r="D27">
      <f>J27+L27+N27+P27+R27+T27+V27+X27+Z27+AB27+AD27+AF27</f>
    </oc>
    <nc r="D27"/>
  </rcc>
  <rcc rId="19285" sId="16">
    <oc r="E27">
      <f>J27+L27+N27+P27</f>
    </oc>
    <nc r="E27"/>
  </rcc>
  <rcc rId="19286" sId="16">
    <oc r="F27">
      <f>K27+M27+O27+Q27</f>
    </oc>
    <nc r="F27"/>
  </rcc>
  <rcc rId="19287" sId="16">
    <oc r="G27">
      <f>K27+M27+O27+Q27</f>
    </oc>
    <nc r="G27"/>
  </rcc>
  <rcc rId="19288" sId="16">
    <oc r="H27">
      <f>IFERROR(G27/D27*100,0)</f>
    </oc>
    <nc r="H27"/>
  </rcc>
  <rcc rId="19289" sId="16">
    <oc r="I27">
      <f>IFERROR(G27/E27*100,0)</f>
    </oc>
    <nc r="I27"/>
  </rcc>
  <rcc rId="19290" sId="16" numFmtId="4">
    <oc r="J27">
      <v>1322.9159999999999</v>
    </oc>
    <nc r="J27"/>
  </rcc>
  <rcc rId="19291" sId="16" numFmtId="4">
    <oc r="K27">
      <v>349.4</v>
    </oc>
    <nc r="K27"/>
  </rcc>
  <rcc rId="19292" sId="16" numFmtId="4">
    <oc r="L27">
      <v>1220.7739999999999</v>
    </oc>
    <nc r="L27"/>
  </rcc>
  <rcc rId="19293" sId="16" numFmtId="4">
    <oc r="M27">
      <v>1485.9</v>
    </oc>
    <nc r="M27"/>
  </rcc>
  <rcc rId="19294" sId="16" numFmtId="4">
    <oc r="N27">
      <v>1354.6144999999999</v>
    </oc>
    <nc r="N27"/>
  </rcc>
  <rcc rId="19295" sId="16" numFmtId="4">
    <oc r="O27">
      <v>1276.3</v>
    </oc>
    <nc r="O27"/>
  </rcc>
  <rcc rId="19296" sId="16" numFmtId="4">
    <oc r="P27">
      <v>1567.8030000000001</v>
    </oc>
    <nc r="P27"/>
  </rcc>
  <rcc rId="19297" sId="16" numFmtId="4">
    <oc r="Q27">
      <v>1389.9</v>
    </oc>
    <nc r="Q27"/>
  </rcc>
  <rcc rId="19298" sId="16" numFmtId="4">
    <oc r="R27">
      <v>1380.4179999999999</v>
    </oc>
    <nc r="R27"/>
  </rcc>
  <rcc rId="19299" sId="16" numFmtId="4">
    <oc r="T27">
      <v>1495.1590000000001</v>
    </oc>
    <nc r="T27"/>
  </rcc>
  <rcc rId="19300" sId="16" numFmtId="4">
    <oc r="V27">
      <v>1827.54</v>
    </oc>
    <nc r="V27"/>
  </rcc>
  <rcc rId="19301" sId="16" numFmtId="4">
    <oc r="X27">
      <v>1453.259</v>
    </oc>
    <nc r="X27"/>
  </rcc>
  <rcc rId="19302" sId="16" numFmtId="4">
    <oc r="Z27">
      <v>1268.499</v>
    </oc>
    <nc r="Z27"/>
  </rcc>
  <rcc rId="19303" sId="16" numFmtId="4">
    <oc r="AB27">
      <v>1271.634</v>
    </oc>
    <nc r="AB27"/>
  </rcc>
  <rcc rId="19304" sId="16" numFmtId="4">
    <oc r="AD27">
      <v>1269.258</v>
    </oc>
    <nc r="AD27"/>
  </rcc>
  <rcc rId="19305" sId="16" numFmtId="4">
    <oc r="AF27">
      <v>1407.124</v>
    </oc>
    <nc r="AF27"/>
  </rcc>
  <rcc rId="19306" sId="16">
    <oc r="B28" t="inlineStr">
      <is>
        <t>Молодежь города Когалыма</t>
      </is>
    </oc>
    <nc r="B28"/>
  </rcc>
  <rcc rId="19307" sId="16">
    <oc r="A29" t="inlineStr">
      <is>
        <t xml:space="preserve"> 4.1.</t>
      </is>
    </oc>
    <nc r="A29"/>
  </rcc>
  <rcc rId="19308" sId="16">
    <oc r="B29" t="inlineStr">
      <is>
        <t xml:space="preserve">Комплекс процессных мероприятий «Молодёжь города Когалыма» всего,
в том числе
</t>
      </is>
    </oc>
    <nc r="B29"/>
  </rcc>
  <rcc rId="19309" sId="16">
    <oc r="C29" t="inlineStr">
      <is>
        <t>Всего</t>
      </is>
    </oc>
    <nc r="C29"/>
  </rcc>
  <rcc rId="19310" sId="16">
    <oc r="D29">
      <f>D31+D30</f>
    </oc>
    <nc r="D29"/>
  </rcc>
  <rcc rId="19311" sId="16">
    <oc r="E29">
      <f>E31+E30</f>
    </oc>
    <nc r="E29"/>
  </rcc>
  <rcc rId="19312" sId="16">
    <oc r="F29">
      <f>F31+F30</f>
    </oc>
    <nc r="F29"/>
  </rcc>
  <rcc rId="19313" sId="16">
    <oc r="G29">
      <f>G31+G30</f>
    </oc>
    <nc r="G29"/>
  </rcc>
  <rcc rId="19314" sId="16">
    <oc r="H29">
      <f>IFERROR(G29/D29*100,0)</f>
    </oc>
    <nc r="H29"/>
  </rcc>
  <rcc rId="19315" sId="16">
    <oc r="I29">
      <f>IFERROR(G29/E29*100,0)</f>
    </oc>
    <nc r="I29"/>
  </rcc>
  <rcc rId="19316" sId="16">
    <oc r="J29">
      <f>J31+J30</f>
    </oc>
    <nc r="J29"/>
  </rcc>
  <rcc rId="19317" sId="16">
    <oc r="K29">
      <f>K31+K30</f>
    </oc>
    <nc r="K29"/>
  </rcc>
  <rcc rId="19318" sId="16">
    <oc r="L29">
      <f>L31+L30</f>
    </oc>
    <nc r="L29"/>
  </rcc>
  <rcc rId="19319" sId="16">
    <oc r="M29">
      <f>M31+M30</f>
    </oc>
    <nc r="M29"/>
  </rcc>
  <rcc rId="19320" sId="16">
    <oc r="N29">
      <f>N31+N30</f>
    </oc>
    <nc r="N29"/>
  </rcc>
  <rcc rId="19321" sId="16">
    <oc r="O29">
      <f>O31+O30</f>
    </oc>
    <nc r="O29"/>
  </rcc>
  <rcc rId="19322" sId="16">
    <oc r="P29">
      <f>P31+P30</f>
    </oc>
    <nc r="P29"/>
  </rcc>
  <rcc rId="19323" sId="16">
    <oc r="Q29">
      <f>Q31+Q30</f>
    </oc>
    <nc r="Q29"/>
  </rcc>
  <rcc rId="19324" sId="16">
    <oc r="R29">
      <f>R31+R30</f>
    </oc>
    <nc r="R29"/>
  </rcc>
  <rcc rId="19325" sId="16">
    <oc r="S29">
      <f>S31+S30</f>
    </oc>
    <nc r="S29"/>
  </rcc>
  <rcc rId="19326" sId="16">
    <oc r="T29">
      <f>T31+T30</f>
    </oc>
    <nc r="T29"/>
  </rcc>
  <rcc rId="19327" sId="16">
    <oc r="U29">
      <f>U31+U30</f>
    </oc>
    <nc r="U29"/>
  </rcc>
  <rcc rId="19328" sId="16">
    <oc r="V29">
      <f>V31+V30</f>
    </oc>
    <nc r="V29"/>
  </rcc>
  <rcc rId="19329" sId="16">
    <oc r="W29">
      <f>W31+W30</f>
    </oc>
    <nc r="W29"/>
  </rcc>
  <rcc rId="19330" sId="16">
    <oc r="X29">
      <f>X31+X30</f>
    </oc>
    <nc r="X29"/>
  </rcc>
  <rcc rId="19331" sId="16">
    <oc r="Y29">
      <f>Y31+Y30</f>
    </oc>
    <nc r="Y29"/>
  </rcc>
  <rcc rId="19332" sId="16">
    <oc r="Z29">
      <f>Z31+Z30</f>
    </oc>
    <nc r="Z29"/>
  </rcc>
  <rcc rId="19333" sId="16">
    <oc r="AA29">
      <f>AA31+AA30</f>
    </oc>
    <nc r="AA29"/>
  </rcc>
  <rcc rId="19334" sId="16">
    <oc r="AB29">
      <f>AB31+AB30</f>
    </oc>
    <nc r="AB29"/>
  </rcc>
  <rcc rId="19335" sId="16">
    <oc r="AC29">
      <f>AC31+AC30</f>
    </oc>
    <nc r="AC29"/>
  </rcc>
  <rcc rId="19336" sId="16">
    <oc r="AD29">
      <f>AD31+AD30</f>
    </oc>
    <nc r="AD29"/>
  </rcc>
  <rcc rId="19337" sId="16">
    <oc r="AE29">
      <f>AE31+AE30</f>
    </oc>
    <nc r="AE29"/>
  </rcc>
  <rcc rId="19338" sId="16">
    <oc r="AF29">
      <f>AF31+AF30</f>
    </oc>
    <nc r="AF29"/>
  </rcc>
  <rcc rId="19339" sId="16">
    <oc r="AG29">
      <f>AG31+AG30</f>
    </oc>
    <nc r="AG29"/>
  </rcc>
  <rcc rId="19340" sId="16">
    <oc r="C30" t="inlineStr">
      <is>
        <t>бюджет города Когалыма</t>
      </is>
    </oc>
    <nc r="C30"/>
  </rcc>
  <rcc rId="19341" sId="16">
    <oc r="D30">
      <f>SUM(J30,L30,N30,P30,R30,T30,V30,X30,Z30,AB30,AD30,AF30)</f>
    </oc>
    <nc r="D30"/>
  </rcc>
  <rcc rId="19342" sId="16">
    <oc r="E30">
      <f>J30+L30+N30+P30</f>
    </oc>
    <nc r="E30"/>
  </rcc>
  <rcc rId="19343" sId="16">
    <oc r="F30">
      <f>G30</f>
    </oc>
    <nc r="F30"/>
  </rcc>
  <rcc rId="19344" sId="16">
    <oc r="G30">
      <f>SUM(K30,M30,O30,Q30,S30,U30,W30,Y30,AA30,AC30,AE30,AG30)</f>
    </oc>
    <nc r="G30"/>
  </rcc>
  <rcc rId="19345" sId="16">
    <oc r="H30">
      <f>IFERROR(G30/D30*100,0)</f>
    </oc>
    <nc r="H30"/>
  </rcc>
  <rcc rId="19346" sId="16">
    <oc r="I30">
      <f>IFERROR(G30/E30*100,0)</f>
    </oc>
    <nc r="I30"/>
  </rcc>
  <rcc rId="19347" sId="16">
    <oc r="J30">
      <f>J33+J35+J45+J48</f>
    </oc>
    <nc r="J30"/>
  </rcc>
  <rcc rId="19348" sId="16">
    <oc r="K30">
      <f>K33+K35+K45+K48</f>
    </oc>
    <nc r="K30"/>
  </rcc>
  <rcc rId="19349" sId="16">
    <oc r="L30">
      <f>L33+L35+L45+L48</f>
    </oc>
    <nc r="L30"/>
  </rcc>
  <rcc rId="19350" sId="16">
    <oc r="M30">
      <f>M33+M35+M45+M48</f>
    </oc>
    <nc r="M30"/>
  </rcc>
  <rcc rId="19351" sId="16">
    <oc r="N30">
      <f>N33+N35+N45+N48</f>
    </oc>
    <nc r="N30"/>
  </rcc>
  <rcc rId="19352" sId="16">
    <oc r="O30">
      <f>O33+O35+O45+O48</f>
    </oc>
    <nc r="O30"/>
  </rcc>
  <rcc rId="19353" sId="16">
    <oc r="P30">
      <f>P33+P35+P45+P48</f>
    </oc>
    <nc r="P30"/>
  </rcc>
  <rcc rId="19354" sId="16">
    <oc r="Q30">
      <f>Q33+Q35+Q45+Q48</f>
    </oc>
    <nc r="Q30"/>
  </rcc>
  <rcc rId="19355" sId="16">
    <oc r="R30">
      <f>R33+R35+R45+R48</f>
    </oc>
    <nc r="R30"/>
  </rcc>
  <rcc rId="19356" sId="16">
    <oc r="S30">
      <f>S33+S35+S45+S48</f>
    </oc>
    <nc r="S30"/>
  </rcc>
  <rcc rId="19357" sId="16">
    <oc r="T30">
      <f>T33+T35+T45+T48</f>
    </oc>
    <nc r="T30"/>
  </rcc>
  <rcc rId="19358" sId="16">
    <oc r="U30">
      <f>U33+U35+U45+U48</f>
    </oc>
    <nc r="U30"/>
  </rcc>
  <rcc rId="19359" sId="16">
    <oc r="V30">
      <f>V33+V35+V45+V48</f>
    </oc>
    <nc r="V30"/>
  </rcc>
  <rcc rId="19360" sId="16">
    <oc r="W30">
      <f>W33+W35+W45+W48</f>
    </oc>
    <nc r="W30"/>
  </rcc>
  <rcc rId="19361" sId="16">
    <oc r="X30">
      <f>X33+X35+X45+X48</f>
    </oc>
    <nc r="X30"/>
  </rcc>
  <rcc rId="19362" sId="16">
    <oc r="Y30">
      <f>Y33+Y35+Y45+Y48</f>
    </oc>
    <nc r="Y30"/>
  </rcc>
  <rcc rId="19363" sId="16">
    <oc r="Z30">
      <f>Z33+Z35+Z45+Z48</f>
    </oc>
    <nc r="Z30"/>
  </rcc>
  <rcc rId="19364" sId="16">
    <oc r="AA30">
      <f>AA33+AA35+AA45+AA48</f>
    </oc>
    <nc r="AA30"/>
  </rcc>
  <rcc rId="19365" sId="16">
    <oc r="AB30">
      <f>AB33+AB35+AB45+AB48</f>
    </oc>
    <nc r="AB30"/>
  </rcc>
  <rcc rId="19366" sId="16">
    <oc r="AC30">
      <f>AC33+AC35+AC45+AC48</f>
    </oc>
    <nc r="AC30"/>
  </rcc>
  <rcc rId="19367" sId="16">
    <oc r="AD30">
      <f>AD33+AD35+AD45+AD48</f>
    </oc>
    <nc r="AD30"/>
  </rcc>
  <rcc rId="19368" sId="16">
    <oc r="AE30">
      <f>AE33+AE35+AE45+AE48</f>
    </oc>
    <nc r="AE30"/>
  </rcc>
  <rcc rId="19369" sId="16">
    <oc r="AF30">
      <f>AF33+AF35+AF45+AF48</f>
    </oc>
    <nc r="AF30"/>
  </rcc>
  <rcc rId="19370" sId="16">
    <oc r="AG30">
      <f>AG33+AG35+AG45+AG48</f>
    </oc>
    <nc r="AG30"/>
  </rcc>
  <rcc rId="19371" sId="16">
    <oc r="C31" t="inlineStr">
      <is>
        <t>внебюджетные источики</t>
      </is>
    </oc>
    <nc r="C31"/>
  </rcc>
  <rcc rId="19372" sId="16">
    <oc r="D31">
      <f>SUM(J31,L31,N31,P31,R31,T31,V31,X31,Z31,AB31,AD31,AF31)</f>
    </oc>
    <nc r="D31"/>
  </rcc>
  <rcc rId="19373" sId="16">
    <oc r="E31">
      <f>J31</f>
    </oc>
    <nc r="E31"/>
  </rcc>
  <rcc rId="19374" sId="16">
    <oc r="F31">
      <f>G31</f>
    </oc>
    <nc r="F31"/>
  </rcc>
  <rcc rId="19375" sId="16">
    <oc r="G31">
      <f>SUM(K31,M31,O31,Q31,S31,U31,W31,Y31,AA31,AC31,AE31,AG31)</f>
    </oc>
    <nc r="G31"/>
  </rcc>
  <rcc rId="19376" sId="16">
    <oc r="H31">
      <f>IFERROR(G31/D31*100,0)</f>
    </oc>
    <nc r="H31"/>
  </rcc>
  <rcc rId="19377" sId="16">
    <oc r="I31">
      <f>IFERROR(G31/E31*100,0)</f>
    </oc>
    <nc r="I31"/>
  </rcc>
  <rcc rId="19378" sId="16">
    <oc r="J31">
      <f>J46</f>
    </oc>
    <nc r="J31"/>
  </rcc>
  <rcc rId="19379" sId="16">
    <oc r="K31">
      <f>K46</f>
    </oc>
    <nc r="K31"/>
  </rcc>
  <rcc rId="19380" sId="16">
    <oc r="L31">
      <f>L46</f>
    </oc>
    <nc r="L31"/>
  </rcc>
  <rcc rId="19381" sId="16">
    <oc r="M31">
      <f>M46</f>
    </oc>
    <nc r="M31"/>
  </rcc>
  <rcc rId="19382" sId="16">
    <oc r="N31">
      <f>N46</f>
    </oc>
    <nc r="N31"/>
  </rcc>
  <rcc rId="19383" sId="16">
    <oc r="O31">
      <f>O46</f>
    </oc>
    <nc r="O31"/>
  </rcc>
  <rcc rId="19384" sId="16">
    <oc r="P31">
      <f>P46</f>
    </oc>
    <nc r="P31"/>
  </rcc>
  <rcc rId="19385" sId="16">
    <oc r="Q31">
      <f>Q46</f>
    </oc>
    <nc r="Q31"/>
  </rcc>
  <rcc rId="19386" sId="16">
    <oc r="R31">
      <f>R46</f>
    </oc>
    <nc r="R31"/>
  </rcc>
  <rcc rId="19387" sId="16">
    <oc r="S31">
      <f>S46</f>
    </oc>
    <nc r="S31"/>
  </rcc>
  <rcc rId="19388" sId="16">
    <oc r="T31">
      <f>T46</f>
    </oc>
    <nc r="T31"/>
  </rcc>
  <rcc rId="19389" sId="16">
    <oc r="U31">
      <f>U46</f>
    </oc>
    <nc r="U31"/>
  </rcc>
  <rcc rId="19390" sId="16">
    <oc r="V31">
      <f>V46</f>
    </oc>
    <nc r="V31"/>
  </rcc>
  <rcc rId="19391" sId="16">
    <oc r="W31">
      <f>W46</f>
    </oc>
    <nc r="W31"/>
  </rcc>
  <rcc rId="19392" sId="16">
    <oc r="X31">
      <f>X46</f>
    </oc>
    <nc r="X31"/>
  </rcc>
  <rcc rId="19393" sId="16">
    <oc r="Y31">
      <f>Y46</f>
    </oc>
    <nc r="Y31"/>
  </rcc>
  <rcc rId="19394" sId="16">
    <oc r="Z31">
      <f>Z46</f>
    </oc>
    <nc r="Z31"/>
  </rcc>
  <rcc rId="19395" sId="16">
    <oc r="AA31">
      <f>AA46</f>
    </oc>
    <nc r="AA31"/>
  </rcc>
  <rcc rId="19396" sId="16">
    <oc r="AB31">
      <f>AB46</f>
    </oc>
    <nc r="AB31"/>
  </rcc>
  <rcc rId="19397" sId="16">
    <oc r="AC31">
      <f>AC46</f>
    </oc>
    <nc r="AC31"/>
  </rcc>
  <rcc rId="19398" sId="16">
    <oc r="AD31">
      <f>AD46</f>
    </oc>
    <nc r="AD31"/>
  </rcc>
  <rcc rId="19399" sId="16">
    <oc r="AE31">
      <f>AE46</f>
    </oc>
    <nc r="AE31"/>
  </rcc>
  <rcc rId="19400" sId="16">
    <oc r="AF31">
      <f>AF46</f>
    </oc>
    <nc r="AF31"/>
  </rcc>
  <rcc rId="19401" sId="16">
    <oc r="AG31">
      <f>AG46</f>
    </oc>
    <nc r="AG31"/>
  </rcc>
  <rcc rId="19402" sId="16">
    <oc r="B32" t="inlineStr">
      <is>
        <t>1    Создание условий для развития духовно-нравственных и гражданско-патриотических качеств детей и молодёжи</t>
      </is>
    </oc>
    <nc r="B32"/>
  </rcc>
  <rcc rId="19403" sId="16">
    <oc r="C32" t="inlineStr">
      <is>
        <t>Всего</t>
      </is>
    </oc>
    <nc r="C32"/>
  </rcc>
  <rcc rId="19404" sId="16">
    <oc r="D32">
      <f>D33</f>
    </oc>
    <nc r="D32"/>
  </rcc>
  <rcc rId="19405" sId="16">
    <oc r="E32">
      <f>E33</f>
    </oc>
    <nc r="E32"/>
  </rcc>
  <rcc rId="19406" sId="16">
    <oc r="F32">
      <f>F33</f>
    </oc>
    <nc r="F32"/>
  </rcc>
  <rcc rId="19407" sId="16">
    <oc r="G32">
      <f>G33</f>
    </oc>
    <nc r="G32"/>
  </rcc>
  <rcc rId="19408" sId="16">
    <oc r="H32">
      <f>IFERROR(G32/D32*100,0)</f>
    </oc>
    <nc r="H32"/>
  </rcc>
  <rcc rId="19409" sId="16">
    <oc r="I32">
      <f>IFERROR(G32/E32*100,0)</f>
    </oc>
    <nc r="I32"/>
  </rcc>
  <rcc rId="19410" sId="16">
    <oc r="J32">
      <f>J33</f>
    </oc>
    <nc r="J32"/>
  </rcc>
  <rcc rId="19411" sId="16">
    <oc r="K32">
      <f>K33</f>
    </oc>
    <nc r="K32"/>
  </rcc>
  <rcc rId="19412" sId="16">
    <oc r="L32">
      <f>L33</f>
    </oc>
    <nc r="L32"/>
  </rcc>
  <rcc rId="19413" sId="16">
    <oc r="M32">
      <f>M33</f>
    </oc>
    <nc r="M32"/>
  </rcc>
  <rcc rId="19414" sId="16">
    <oc r="N32">
      <f>N33</f>
    </oc>
    <nc r="N32"/>
  </rcc>
  <rcc rId="19415" sId="16">
    <oc r="O32">
      <f>O33</f>
    </oc>
    <nc r="O32"/>
  </rcc>
  <rcc rId="19416" sId="16">
    <oc r="P32">
      <f>P33</f>
    </oc>
    <nc r="P32"/>
  </rcc>
  <rcc rId="19417" sId="16">
    <oc r="Q32">
      <f>Q33</f>
    </oc>
    <nc r="Q32"/>
  </rcc>
  <rcc rId="19418" sId="16">
    <oc r="R32">
      <f>R33</f>
    </oc>
    <nc r="R32"/>
  </rcc>
  <rcc rId="19419" sId="16">
    <oc r="S32">
      <f>S33</f>
    </oc>
    <nc r="S32"/>
  </rcc>
  <rcc rId="19420" sId="16">
    <oc r="T32">
      <f>T33</f>
    </oc>
    <nc r="T32"/>
  </rcc>
  <rcc rId="19421" sId="16">
    <oc r="U32">
      <f>U33</f>
    </oc>
    <nc r="U32"/>
  </rcc>
  <rcc rId="19422" sId="16">
    <oc r="V32">
      <f>V33</f>
    </oc>
    <nc r="V32"/>
  </rcc>
  <rcc rId="19423" sId="16">
    <oc r="W32">
      <f>W33</f>
    </oc>
    <nc r="W32"/>
  </rcc>
  <rcc rId="19424" sId="16">
    <oc r="X32">
      <f>X33</f>
    </oc>
    <nc r="X32"/>
  </rcc>
  <rcc rId="19425" sId="16">
    <oc r="Y32">
      <f>Y33</f>
    </oc>
    <nc r="Y32"/>
  </rcc>
  <rcc rId="19426" sId="16">
    <oc r="Z32">
      <f>Z33</f>
    </oc>
    <nc r="Z32"/>
  </rcc>
  <rcc rId="19427" sId="16">
    <oc r="AA32">
      <f>AA33</f>
    </oc>
    <nc r="AA32"/>
  </rcc>
  <rcc rId="19428" sId="16">
    <oc r="AB32">
      <f>AB33</f>
    </oc>
    <nc r="AB32"/>
  </rcc>
  <rcc rId="19429" sId="16">
    <oc r="AC32">
      <f>AC33</f>
    </oc>
    <nc r="AC32"/>
  </rcc>
  <rcc rId="19430" sId="16">
    <oc r="AD32">
      <f>AD33</f>
    </oc>
    <nc r="AD32"/>
  </rcc>
  <rcc rId="19431" sId="16">
    <oc r="AE32">
      <f>AE33</f>
    </oc>
    <nc r="AE32"/>
  </rcc>
  <rcc rId="19432" sId="16">
    <oc r="AF32">
      <f>AF33</f>
    </oc>
    <nc r="AF32"/>
  </rcc>
  <rcc rId="19433" sId="16">
    <oc r="AG32">
      <f>AG33</f>
    </oc>
    <nc r="AG32"/>
  </rcc>
  <rcc rId="19434" sId="16">
    <oc r="C33" t="inlineStr">
      <is>
        <t>бюджет города Когалыма</t>
      </is>
    </oc>
    <nc r="C33"/>
  </rcc>
  <rcc rId="19435" sId="16">
    <oc r="D33">
      <f>SUM(J33,L33,N33,P33,R33,T33,V33,X33,Z33,AB33,AD33,AF33)</f>
    </oc>
    <nc r="D33"/>
  </rcc>
  <rcc rId="19436" sId="16">
    <oc r="E33">
      <f>J33+L33+N33+P33</f>
    </oc>
    <nc r="E33"/>
  </rcc>
  <rcc rId="19437" sId="16">
    <oc r="F33">
      <f>G33</f>
    </oc>
    <nc r="F33"/>
  </rcc>
  <rcc rId="19438" sId="16">
    <oc r="G33">
      <f>SUM(K33,M33,O33,Q33,S33,U33,W33,Y33,AA33,AC33,AE33,AG33)</f>
    </oc>
    <nc r="G33"/>
  </rcc>
  <rcc rId="19439" sId="16">
    <oc r="H33">
      <f>IFERROR(G33/D33*100,0)</f>
    </oc>
    <nc r="H33"/>
  </rcc>
  <rcc rId="19440" sId="16">
    <oc r="I33">
      <f>IFERROR(G33/E33*100,0)</f>
    </oc>
    <nc r="I33"/>
  </rcc>
  <rcc rId="19441" sId="16" numFmtId="4">
    <oc r="J33">
      <v>0</v>
    </oc>
    <nc r="J33"/>
  </rcc>
  <rcc rId="19442" sId="16" numFmtId="4">
    <oc r="K33">
      <v>0</v>
    </oc>
    <nc r="K33"/>
  </rcc>
  <rcc rId="19443" sId="16" numFmtId="4">
    <oc r="L33">
      <v>401.77</v>
    </oc>
    <nc r="L33"/>
  </rcc>
  <rcc rId="19444" sId="16" numFmtId="4">
    <oc r="M33">
      <v>401.77</v>
    </oc>
    <nc r="M33"/>
  </rcc>
  <rcc rId="19445" sId="16" numFmtId="4">
    <oc r="N33">
      <v>1375.03</v>
    </oc>
    <nc r="N33"/>
  </rcc>
  <rcc rId="19446" sId="16" numFmtId="4">
    <oc r="O33">
      <v>1375.03</v>
    </oc>
    <nc r="O33"/>
  </rcc>
  <rcc rId="19447" sId="16" numFmtId="4">
    <oc r="P33">
      <v>1100</v>
    </oc>
    <nc r="P33"/>
  </rcc>
  <rcc rId="19448" sId="16" numFmtId="4">
    <oc r="Q33">
      <v>1100</v>
    </oc>
    <nc r="Q33"/>
  </rcc>
  <rcc rId="19449" sId="16" numFmtId="4">
    <oc r="R33">
      <v>32.491</v>
    </oc>
    <nc r="R33"/>
  </rcc>
  <rcc rId="19450" sId="16" numFmtId="4">
    <oc r="S33">
      <v>0</v>
    </oc>
    <nc r="S33"/>
  </rcc>
  <rcc rId="19451" sId="16" numFmtId="4">
    <oc r="T33">
      <v>0</v>
    </oc>
    <nc r="T33"/>
  </rcc>
  <rcc rId="19452" sId="16" numFmtId="4">
    <oc r="U33">
      <v>0</v>
    </oc>
    <nc r="U33"/>
  </rcc>
  <rcc rId="19453" sId="16" numFmtId="4">
    <oc r="V33">
      <v>0</v>
    </oc>
    <nc r="V33"/>
  </rcc>
  <rcc rId="19454" sId="16" numFmtId="4">
    <oc r="W33">
      <v>0</v>
    </oc>
    <nc r="W33"/>
  </rcc>
  <rcc rId="19455" sId="16" numFmtId="4">
    <oc r="X33">
      <v>0</v>
    </oc>
    <nc r="X33"/>
  </rcc>
  <rcc rId="19456" sId="16" numFmtId="4">
    <oc r="Y33">
      <v>0</v>
    </oc>
    <nc r="Y33"/>
  </rcc>
  <rcc rId="19457" sId="16" numFmtId="4">
    <oc r="Z33">
      <v>36.609000000000002</v>
    </oc>
    <nc r="Z33"/>
  </rcc>
  <rcc rId="19458" sId="16" numFmtId="4">
    <oc r="AA33">
      <v>0</v>
    </oc>
    <nc r="AA33"/>
  </rcc>
  <rcc rId="19459" sId="16" numFmtId="4">
    <oc r="AB33">
      <v>0</v>
    </oc>
    <nc r="AB33"/>
  </rcc>
  <rcc rId="19460" sId="16" numFmtId="4">
    <oc r="AC33">
      <v>0</v>
    </oc>
    <nc r="AC33"/>
  </rcc>
  <rcc rId="19461" sId="16" numFmtId="4">
    <oc r="AD33">
      <v>0</v>
    </oc>
    <nc r="AD33"/>
  </rcc>
  <rcc rId="19462" sId="16" numFmtId="4">
    <oc r="AE33">
      <v>0</v>
    </oc>
    <nc r="AE33"/>
  </rcc>
  <rcc rId="19463" sId="16" numFmtId="4">
    <oc r="AF33">
      <v>0</v>
    </oc>
    <nc r="AF33"/>
  </rcc>
  <rcc rId="19464" sId="16" numFmtId="4">
    <oc r="AG33">
      <v>0</v>
    </oc>
    <nc r="AG33"/>
  </rcc>
  <rcc rId="19465" sId="16">
    <o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oc>
    <nc r="AH33"/>
  </rcc>
  <rcc rId="19466" sId="16">
    <oc r="B34" t="inlineStr">
      <is>
        <t xml:space="preserve"> 2.    Создание условий для разностороннего развития, самореализации и роста созидательной активности молодёж», (всего), в том числе: </t>
      </is>
    </oc>
    <nc r="B34"/>
  </rcc>
  <rcc rId="19467" sId="16">
    <oc r="C34" t="inlineStr">
      <is>
        <t>Всего</t>
      </is>
    </oc>
    <nc r="C34"/>
  </rcc>
  <rcc rId="19468" sId="16">
    <oc r="D34">
      <f>D35</f>
    </oc>
    <nc r="D34"/>
  </rcc>
  <rcc rId="19469" sId="16">
    <oc r="E34">
      <f>E35</f>
    </oc>
    <nc r="E34"/>
  </rcc>
  <rcc rId="19470" sId="16">
    <oc r="F34">
      <f>F35</f>
    </oc>
    <nc r="F34"/>
  </rcc>
  <rcc rId="19471" sId="16">
    <oc r="G34">
      <f>G35</f>
    </oc>
    <nc r="G34"/>
  </rcc>
  <rcc rId="19472" sId="16">
    <oc r="H34">
      <f>IFERROR(G34/D34*100,0)</f>
    </oc>
    <nc r="H34"/>
  </rcc>
  <rcc rId="19473" sId="16">
    <oc r="I34">
      <f>IFERROR(G34/E34*100,0)</f>
    </oc>
    <nc r="I34"/>
  </rcc>
  <rcc rId="19474" sId="16">
    <oc r="J34">
      <f>J35</f>
    </oc>
    <nc r="J34"/>
  </rcc>
  <rcc rId="19475" sId="16">
    <oc r="K34">
      <f>K35</f>
    </oc>
    <nc r="K34"/>
  </rcc>
  <rcc rId="19476" sId="16">
    <oc r="L34">
      <f>L35</f>
    </oc>
    <nc r="L34"/>
  </rcc>
  <rcc rId="19477" sId="16">
    <oc r="M34">
      <f>M35</f>
    </oc>
    <nc r="M34"/>
  </rcc>
  <rcc rId="19478" sId="16">
    <oc r="N34">
      <f>N35</f>
    </oc>
    <nc r="N34"/>
  </rcc>
  <rcc rId="19479" sId="16">
    <oc r="O34">
      <f>O35</f>
    </oc>
    <nc r="O34"/>
  </rcc>
  <rcc rId="19480" sId="16">
    <oc r="P34">
      <f>P35</f>
    </oc>
    <nc r="P34"/>
  </rcc>
  <rcc rId="19481" sId="16">
    <oc r="Q34">
      <f>Q35</f>
    </oc>
    <nc r="Q34"/>
  </rcc>
  <rcc rId="19482" sId="16">
    <oc r="R34">
      <f>R35</f>
    </oc>
    <nc r="R34"/>
  </rcc>
  <rcc rId="19483" sId="16">
    <oc r="S34">
      <f>S35</f>
    </oc>
    <nc r="S34"/>
  </rcc>
  <rcc rId="19484" sId="16">
    <oc r="T34">
      <f>T35</f>
    </oc>
    <nc r="T34"/>
  </rcc>
  <rcc rId="19485" sId="16">
    <oc r="U34">
      <f>U35</f>
    </oc>
    <nc r="U34"/>
  </rcc>
  <rcc rId="19486" sId="16">
    <oc r="V34">
      <f>V35</f>
    </oc>
    <nc r="V34"/>
  </rcc>
  <rcc rId="19487" sId="16">
    <oc r="W34">
      <f>W35</f>
    </oc>
    <nc r="W34"/>
  </rcc>
  <rcc rId="19488" sId="16">
    <oc r="X34">
      <f>X35</f>
    </oc>
    <nc r="X34"/>
  </rcc>
  <rcc rId="19489" sId="16">
    <oc r="Y34">
      <f>Y35</f>
    </oc>
    <nc r="Y34"/>
  </rcc>
  <rcc rId="19490" sId="16">
    <oc r="Z34">
      <f>Z35</f>
    </oc>
    <nc r="Z34"/>
  </rcc>
  <rcc rId="19491" sId="16">
    <oc r="AA34">
      <f>AA35</f>
    </oc>
    <nc r="AA34"/>
  </rcc>
  <rcc rId="19492" sId="16">
    <oc r="AB34">
      <f>AB35</f>
    </oc>
    <nc r="AB34"/>
  </rcc>
  <rcc rId="19493" sId="16">
    <oc r="AC34">
      <f>AC35</f>
    </oc>
    <nc r="AC34"/>
  </rcc>
  <rcc rId="19494" sId="16">
    <oc r="AD34">
      <f>AD35</f>
    </oc>
    <nc r="AD34"/>
  </rcc>
  <rcc rId="19495" sId="16">
    <oc r="AE34">
      <f>AE35</f>
    </oc>
    <nc r="AE34"/>
  </rcc>
  <rcc rId="19496" sId="16">
    <oc r="AF34">
      <f>AF35</f>
    </oc>
    <nc r="AF34"/>
  </rcc>
  <rcc rId="19497" sId="16">
    <oc r="AG34">
      <f>AG35</f>
    </oc>
    <nc r="AG34"/>
  </rcc>
  <rcc rId="19498" sId="16">
    <oc r="C35" t="inlineStr">
      <is>
        <t>бюджет города Когалыма</t>
      </is>
    </oc>
    <nc r="C35"/>
  </rcc>
  <rcc rId="19499" sId="16">
    <oc r="D35">
      <f>SUM(J35,L35,N35,P35,R35,T35,V35,X35,Z35,AB35,AD35,AF35)</f>
    </oc>
    <nc r="D35"/>
  </rcc>
  <rcc rId="19500" sId="16">
    <oc r="E35">
      <f>J35+L35+N35+P35</f>
    </oc>
    <nc r="E35"/>
  </rcc>
  <rcc rId="19501" sId="16">
    <oc r="F35">
      <f>G35</f>
    </oc>
    <nc r="F35"/>
  </rcc>
  <rcc rId="19502" sId="16">
    <oc r="G35">
      <f>SUM(K35,M35,O35,Q35,S35,U35,W35,Y35,AA35,AC35,AE35,AG35)</f>
    </oc>
    <nc r="G35"/>
  </rcc>
  <rcc rId="19503" sId="16">
    <oc r="H35">
      <f>IFERROR(G35/D35*100,0)</f>
    </oc>
    <nc r="H35"/>
  </rcc>
  <rcc rId="19504" sId="16">
    <oc r="I35">
      <f>IFERROR(G35/E35*100,0)</f>
    </oc>
    <nc r="I35"/>
  </rcc>
  <rcc rId="19505" sId="16">
    <oc r="J35">
      <f>J37+J39+J41+J43</f>
    </oc>
    <nc r="J35"/>
  </rcc>
  <rcc rId="19506" sId="16" numFmtId="4">
    <oc r="K35">
      <v>2992.1</v>
    </oc>
    <nc r="K35"/>
  </rcc>
  <rcc rId="19507" sId="16">
    <oc r="L35">
      <f>L37+L39+L41+L43</f>
    </oc>
    <nc r="L35"/>
  </rcc>
  <rcc rId="19508" sId="16">
    <oc r="M35">
      <f>M37+M39+M41+M43</f>
    </oc>
    <nc r="M35"/>
  </rcc>
  <rcc rId="19509" sId="16">
    <oc r="N35">
      <f>N37+N39+N41+N43</f>
    </oc>
    <nc r="N35"/>
  </rcc>
  <rcc rId="19510" sId="16">
    <oc r="O35">
      <f>O37+O39+O41+O43</f>
    </oc>
    <nc r="O35"/>
  </rcc>
  <rcc rId="19511" sId="16">
    <oc r="P35">
      <f>P37+P39+P41+P43</f>
    </oc>
    <nc r="P35"/>
  </rcc>
  <rcc rId="19512" sId="16" numFmtId="4">
    <oc r="Q35">
      <v>59.4</v>
    </oc>
    <nc r="Q35"/>
  </rcc>
  <rcc rId="19513" sId="16">
    <oc r="R35">
      <f>R37+R39+R41+R43</f>
    </oc>
    <nc r="R35"/>
  </rcc>
  <rcc rId="19514" sId="16">
    <oc r="S35">
      <f>S37+S39+S41+S43</f>
    </oc>
    <nc r="S35"/>
  </rcc>
  <rcc rId="19515" sId="16">
    <oc r="T35">
      <f>T37+T39+T41+T43</f>
    </oc>
    <nc r="T35"/>
  </rcc>
  <rcc rId="19516" sId="16">
    <oc r="U35">
      <f>U37+U39+U41+U43</f>
    </oc>
    <nc r="U35"/>
  </rcc>
  <rcc rId="19517" sId="16">
    <oc r="V35">
      <f>V37+V39+V41+V43</f>
    </oc>
    <nc r="V35"/>
  </rcc>
  <rcc rId="19518" sId="16">
    <oc r="W35">
      <f>W37+W39+W41+W43</f>
    </oc>
    <nc r="W35"/>
  </rcc>
  <rcc rId="19519" sId="16">
    <oc r="X35">
      <f>X37+X39+X41+X43</f>
    </oc>
    <nc r="X35"/>
  </rcc>
  <rcc rId="19520" sId="16">
    <oc r="Y35">
      <f>Y37+Y39+Y41+Y43</f>
    </oc>
    <nc r="Y35"/>
  </rcc>
  <rcc rId="19521" sId="16">
    <oc r="Z35">
      <f>Z37+Z39+Z41+Z43</f>
    </oc>
    <nc r="Z35"/>
  </rcc>
  <rcc rId="19522" sId="16">
    <oc r="AA35">
      <f>AA37+AA39+AA41+AA43</f>
    </oc>
    <nc r="AA35"/>
  </rcc>
  <rcc rId="19523" sId="16">
    <oc r="AB35">
      <f>AB37+AB39+AB41+AB43</f>
    </oc>
    <nc r="AB35"/>
  </rcc>
  <rcc rId="19524" sId="16">
    <oc r="AC35">
      <f>AC37+AC39+AC41+AC43</f>
    </oc>
    <nc r="AC35"/>
  </rcc>
  <rcc rId="19525" sId="16">
    <oc r="AD35">
      <f>AD37+AD39+AD41+AD43</f>
    </oc>
    <nc r="AD35"/>
  </rcc>
  <rcc rId="19526" sId="16">
    <oc r="AE35">
      <f>AE37+AE39+AE41+AE43</f>
    </oc>
    <nc r="AE35"/>
  </rcc>
  <rcc rId="19527" sId="16">
    <oc r="AF35">
      <f>AF37+AF39+AF41+AF43</f>
    </oc>
    <nc r="AF35"/>
  </rcc>
  <rcc rId="19528" sId="16">
    <oc r="AG35">
      <f>AG37+AG39+AG41+AG43</f>
    </oc>
    <nc r="AG35"/>
  </rcc>
  <rcc rId="19529" sId="16">
    <oc r="B36" t="inlineStr">
      <is>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is>
    </oc>
    <nc r="B36"/>
  </rcc>
  <rcc rId="19530" sId="16">
    <oc r="C36" t="inlineStr">
      <is>
        <t>Всего</t>
      </is>
    </oc>
    <nc r="C36"/>
  </rcc>
  <rcc rId="19531" sId="16">
    <oc r="D36">
      <f>D37</f>
    </oc>
    <nc r="D36"/>
  </rcc>
  <rcc rId="19532" sId="16">
    <oc r="E36">
      <f>E37</f>
    </oc>
    <nc r="E36"/>
  </rcc>
  <rcc rId="19533" sId="16">
    <oc r="F36">
      <f>F37</f>
    </oc>
    <nc r="F36"/>
  </rcc>
  <rcc rId="19534" sId="16">
    <oc r="G36">
      <f>G37</f>
    </oc>
    <nc r="G36"/>
  </rcc>
  <rcc rId="19535" sId="16">
    <oc r="H36">
      <f>IFERROR(G36/D36*100,0)</f>
    </oc>
    <nc r="H36"/>
  </rcc>
  <rcc rId="19536" sId="16">
    <oc r="I36">
      <f>IFERROR(G36/E36*100,0)</f>
    </oc>
    <nc r="I36"/>
  </rcc>
  <rcc rId="19537" sId="16">
    <oc r="J36">
      <f>J37</f>
    </oc>
    <nc r="J36"/>
  </rcc>
  <rcc rId="19538" sId="16">
    <oc r="K36">
      <f>K37</f>
    </oc>
    <nc r="K36"/>
  </rcc>
  <rcc rId="19539" sId="16">
    <oc r="L36">
      <f>L37</f>
    </oc>
    <nc r="L36"/>
  </rcc>
  <rcc rId="19540" sId="16">
    <oc r="M36">
      <f>M37</f>
    </oc>
    <nc r="M36"/>
  </rcc>
  <rcc rId="19541" sId="16">
    <oc r="N36">
      <f>N37</f>
    </oc>
    <nc r="N36"/>
  </rcc>
  <rcc rId="19542" sId="16">
    <oc r="O36">
      <f>O37</f>
    </oc>
    <nc r="O36"/>
  </rcc>
  <rcc rId="19543" sId="16">
    <oc r="P36">
      <f>P37</f>
    </oc>
    <nc r="P36"/>
  </rcc>
  <rcc rId="19544" sId="16">
    <oc r="Q36">
      <f>Q37</f>
    </oc>
    <nc r="Q36"/>
  </rcc>
  <rcc rId="19545" sId="16">
    <oc r="R36">
      <f>R37</f>
    </oc>
    <nc r="R36"/>
  </rcc>
  <rcc rId="19546" sId="16">
    <oc r="S36">
      <f>S37</f>
    </oc>
    <nc r="S36"/>
  </rcc>
  <rcc rId="19547" sId="16">
    <oc r="T36">
      <f>T37</f>
    </oc>
    <nc r="T36"/>
  </rcc>
  <rcc rId="19548" sId="16">
    <oc r="U36">
      <f>U37</f>
    </oc>
    <nc r="U36"/>
  </rcc>
  <rcc rId="19549" sId="16">
    <oc r="V36">
      <f>V37</f>
    </oc>
    <nc r="V36"/>
  </rcc>
  <rcc rId="19550" sId="16">
    <oc r="W36">
      <f>W37</f>
    </oc>
    <nc r="W36"/>
  </rcc>
  <rcc rId="19551" sId="16">
    <oc r="X36">
      <f>X37</f>
    </oc>
    <nc r="X36"/>
  </rcc>
  <rcc rId="19552" sId="16">
    <oc r="Y36">
      <f>Y37</f>
    </oc>
    <nc r="Y36"/>
  </rcc>
  <rcc rId="19553" sId="16">
    <oc r="Z36">
      <f>Z37</f>
    </oc>
    <nc r="Z36"/>
  </rcc>
  <rcc rId="19554" sId="16">
    <oc r="AA36">
      <f>AA37</f>
    </oc>
    <nc r="AA36"/>
  </rcc>
  <rcc rId="19555" sId="16">
    <oc r="AB36">
      <f>AB37</f>
    </oc>
    <nc r="AB36"/>
  </rcc>
  <rcc rId="19556" sId="16">
    <oc r="AC36">
      <f>AC37</f>
    </oc>
    <nc r="AC36"/>
  </rcc>
  <rcc rId="19557" sId="16">
    <oc r="AD36">
      <f>AD37</f>
    </oc>
    <nc r="AD36"/>
  </rcc>
  <rcc rId="19558" sId="16">
    <oc r="AE36">
      <f>AE37</f>
    </oc>
    <nc r="AE36"/>
  </rcc>
  <rcc rId="19559" sId="16">
    <oc r="AF36">
      <f>AF37</f>
    </oc>
    <nc r="AF36"/>
  </rcc>
  <rcc rId="19560" sId="16">
    <oc r="AG36">
      <f>AG37</f>
    </oc>
    <nc r="AG36"/>
  </rcc>
  <rcc rId="19561" sId="16">
    <oc r="C37" t="inlineStr">
      <is>
        <t>бюджет города Когалыма</t>
      </is>
    </oc>
    <nc r="C37"/>
  </rcc>
  <rcc rId="19562" sId="16">
    <oc r="D37">
      <f>SUM(J37,L37,N37,P37,R37,T37,V37,X37,Z37,AB37,AD37,AF37)</f>
    </oc>
    <nc r="D37"/>
  </rcc>
  <rcc rId="19563" sId="16">
    <oc r="E37">
      <f>J37+L37+N37+P37</f>
    </oc>
    <nc r="E37"/>
  </rcc>
  <rcc rId="19564" sId="16">
    <oc r="F37">
      <f>G37</f>
    </oc>
    <nc r="F37"/>
  </rcc>
  <rcc rId="19565" sId="16">
    <oc r="G37">
      <f>SUM(K37,M37,O37,Q37,S37,U37,W37,Y37,AA37,AC37,AE37,AG37)</f>
    </oc>
    <nc r="G37"/>
  </rcc>
  <rcc rId="19566" sId="16">
    <oc r="H37">
      <f>IFERROR(G37/D37*100,0)</f>
    </oc>
    <nc r="H37"/>
  </rcc>
  <rcc rId="19567" sId="16">
    <oc r="I37">
      <f>IFERROR(G37/E37*100,0)</f>
    </oc>
    <nc r="I37"/>
  </rcc>
  <rcc rId="19568" sId="16" numFmtId="4">
    <oc r="J37">
      <v>0</v>
    </oc>
    <nc r="J37"/>
  </rcc>
  <rcc rId="19569" sId="16" numFmtId="4">
    <oc r="K37">
      <v>0</v>
    </oc>
    <nc r="K37"/>
  </rcc>
  <rcc rId="19570" sId="16" numFmtId="4">
    <oc r="L37">
      <v>1769.4580000000001</v>
    </oc>
    <nc r="L37"/>
  </rcc>
  <rcc rId="19571" sId="16" numFmtId="4">
    <oc r="M37">
      <v>1769.4580000000001</v>
    </oc>
    <nc r="M37"/>
  </rcc>
  <rcc rId="19572" sId="16" numFmtId="4">
    <oc r="N37">
      <v>1769.3</v>
    </oc>
    <nc r="N37"/>
  </rcc>
  <rcc rId="19573" sId="16" numFmtId="4">
    <oc r="O37">
      <v>1769.3</v>
    </oc>
    <nc r="O37"/>
  </rcc>
  <rcc rId="19574" sId="16" numFmtId="4">
    <oc r="P37">
      <v>59.4</v>
    </oc>
    <nc r="P37"/>
  </rcc>
  <rcc rId="19575" sId="16" numFmtId="4">
    <oc r="Q37">
      <v>59.4</v>
    </oc>
    <nc r="Q37"/>
  </rcc>
  <rcc rId="19576" sId="16" numFmtId="4">
    <oc r="R37">
      <v>13.8</v>
    </oc>
    <nc r="R37"/>
  </rcc>
  <rcc rId="19577" sId="16" numFmtId="4">
    <oc r="S37">
      <v>0</v>
    </oc>
    <nc r="S37"/>
  </rcc>
  <rcc rId="19578" sId="16" numFmtId="4">
    <oc r="T37">
      <v>0</v>
    </oc>
    <nc r="T37"/>
  </rcc>
  <rcc rId="19579" sId="16" numFmtId="4">
    <oc r="U37">
      <v>0</v>
    </oc>
    <nc r="U37"/>
  </rcc>
  <rcc rId="19580" sId="16" numFmtId="4">
    <oc r="V37">
      <v>0</v>
    </oc>
    <nc r="V37"/>
  </rcc>
  <rcc rId="19581" sId="16" numFmtId="4">
    <oc r="W37">
      <v>0</v>
    </oc>
    <nc r="W37"/>
  </rcc>
  <rcc rId="19582" sId="16" numFmtId="4">
    <oc r="X37">
      <v>97.8</v>
    </oc>
    <nc r="X37"/>
  </rcc>
  <rcc rId="19583" sId="16" numFmtId="4">
    <oc r="Y37">
      <v>0</v>
    </oc>
    <nc r="Y37"/>
  </rcc>
  <rcc rId="19584" sId="16" numFmtId="4">
    <oc r="Z37">
      <v>96.941999999999993</v>
    </oc>
    <nc r="Z37"/>
  </rcc>
  <rcc rId="19585" sId="16" numFmtId="4">
    <oc r="AA37">
      <v>0</v>
    </oc>
    <nc r="AA37"/>
  </rcc>
  <rcc rId="19586" sId="16" numFmtId="4">
    <oc r="AB37">
      <v>104.6</v>
    </oc>
    <nc r="AB37"/>
  </rcc>
  <rcc rId="19587" sId="16" numFmtId="4">
    <oc r="AC37">
      <v>0</v>
    </oc>
    <nc r="AC37"/>
  </rcc>
  <rcc rId="19588" sId="16" numFmtId="4">
    <oc r="AD37">
      <v>354.4</v>
    </oc>
    <nc r="AD37"/>
  </rcc>
  <rcc rId="19589" sId="16" numFmtId="4">
    <oc r="AE37">
      <v>0</v>
    </oc>
    <nc r="AE37"/>
  </rcc>
  <rcc rId="19590" sId="16" numFmtId="4">
    <oc r="AF37">
      <v>0</v>
    </oc>
    <nc r="AF37"/>
  </rcc>
  <rcc rId="19591" sId="16" numFmtId="4">
    <oc r="AG37">
      <v>0</v>
    </oc>
    <nc r="AG37"/>
  </rcc>
  <rcc rId="19592" sId="16">
    <oc r="B38" t="inlineStr">
      <is>
        <t>2 ./  2.2   Организован и проведен конкурс молодёжных инициатив города Когалыма</t>
      </is>
    </oc>
    <nc r="B38"/>
  </rcc>
  <rcc rId="19593" sId="16">
    <oc r="C38" t="inlineStr">
      <is>
        <t>Всего</t>
      </is>
    </oc>
    <nc r="C38"/>
  </rcc>
  <rcc rId="19594" sId="16">
    <oc r="D38">
      <f>D39</f>
    </oc>
    <nc r="D38"/>
  </rcc>
  <rcc rId="19595" sId="16">
    <oc r="E38">
      <f>E39</f>
    </oc>
    <nc r="E38"/>
  </rcc>
  <rcc rId="19596" sId="16">
    <oc r="F38">
      <f>G38</f>
    </oc>
    <nc r="F38"/>
  </rcc>
  <rcc rId="19597" sId="16">
    <oc r="G38">
      <f>G39</f>
    </oc>
    <nc r="G38"/>
  </rcc>
  <rcc rId="19598" sId="16">
    <oc r="H38">
      <f>IFERROR(G38/D38*100,0)</f>
    </oc>
    <nc r="H38"/>
  </rcc>
  <rcc rId="19599" sId="16">
    <oc r="I38">
      <f>IFERROR(G38/E38*100,0)</f>
    </oc>
    <nc r="I38"/>
  </rcc>
  <rcc rId="19600" sId="16">
    <oc r="J38">
      <f>J39</f>
    </oc>
    <nc r="J38"/>
  </rcc>
  <rcc rId="19601" sId="16">
    <oc r="K38">
      <f>K39</f>
    </oc>
    <nc r="K38"/>
  </rcc>
  <rcc rId="19602" sId="16">
    <oc r="L38">
      <f>L39</f>
    </oc>
    <nc r="L38"/>
  </rcc>
  <rcc rId="19603" sId="16">
    <oc r="M38">
      <f>M39</f>
    </oc>
    <nc r="M38"/>
  </rcc>
  <rcc rId="19604" sId="16">
    <oc r="N38">
      <f>N39</f>
    </oc>
    <nc r="N38"/>
  </rcc>
  <rcc rId="19605" sId="16">
    <oc r="O38">
      <f>O39</f>
    </oc>
    <nc r="O38"/>
  </rcc>
  <rcc rId="19606" sId="16">
    <oc r="P38">
      <f>P39</f>
    </oc>
    <nc r="P38"/>
  </rcc>
  <rcc rId="19607" sId="16">
    <oc r="Q38">
      <f>Q39</f>
    </oc>
    <nc r="Q38"/>
  </rcc>
  <rcc rId="19608" sId="16">
    <oc r="R38">
      <f>R39</f>
    </oc>
    <nc r="R38"/>
  </rcc>
  <rcc rId="19609" sId="16">
    <oc r="S38">
      <f>S39</f>
    </oc>
    <nc r="S38"/>
  </rcc>
  <rcc rId="19610" sId="16">
    <oc r="T38">
      <f>T39</f>
    </oc>
    <nc r="T38"/>
  </rcc>
  <rcc rId="19611" sId="16">
    <oc r="U38">
      <f>U39</f>
    </oc>
    <nc r="U38"/>
  </rcc>
  <rcc rId="19612" sId="16">
    <oc r="V38">
      <f>V39</f>
    </oc>
    <nc r="V38"/>
  </rcc>
  <rcc rId="19613" sId="16">
    <oc r="W38">
      <f>W39</f>
    </oc>
    <nc r="W38"/>
  </rcc>
  <rcc rId="19614" sId="16">
    <oc r="X38">
      <f>X39</f>
    </oc>
    <nc r="X38"/>
  </rcc>
  <rcc rId="19615" sId="16">
    <oc r="Y38">
      <f>Y39</f>
    </oc>
    <nc r="Y38"/>
  </rcc>
  <rcc rId="19616" sId="16">
    <oc r="Z38">
      <f>Z39</f>
    </oc>
    <nc r="Z38"/>
  </rcc>
  <rcc rId="19617" sId="16">
    <oc r="AA38">
      <f>AA39</f>
    </oc>
    <nc r="AA38"/>
  </rcc>
  <rcc rId="19618" sId="16">
    <oc r="AB38">
      <f>AB39</f>
    </oc>
    <nc r="AB38"/>
  </rcc>
  <rcc rId="19619" sId="16">
    <oc r="AC38">
      <f>AC39</f>
    </oc>
    <nc r="AC38"/>
  </rcc>
  <rcc rId="19620" sId="16">
    <oc r="AD38">
      <f>AD39</f>
    </oc>
    <nc r="AD38"/>
  </rcc>
  <rcc rId="19621" sId="16">
    <oc r="AE38">
      <f>AE39</f>
    </oc>
    <nc r="AE38"/>
  </rcc>
  <rcc rId="19622" sId="16">
    <oc r="AF38">
      <f>AF39</f>
    </oc>
    <nc r="AF38"/>
  </rcc>
  <rcc rId="19623" sId="16">
    <oc r="AG38">
      <f>AG39</f>
    </oc>
    <nc r="AG38"/>
  </rcc>
  <rcc rId="19624" sId="16">
    <oc r="C39" t="inlineStr">
      <is>
        <t>бюджет города Когалыма</t>
      </is>
    </oc>
    <nc r="C39"/>
  </rcc>
  <rcc rId="19625" sId="16">
    <oc r="D39">
      <f>SUM(J39,L39,N39,P39,R39,T39,V39,X39,Z39,AB39,AD39,AF39)</f>
    </oc>
    <nc r="D39"/>
  </rcc>
  <rcc rId="19626" sId="16">
    <oc r="E39">
      <f>J39</f>
    </oc>
    <nc r="E39"/>
  </rcc>
  <rcc rId="19627" sId="16">
    <oc r="F39">
      <f>G39</f>
    </oc>
    <nc r="F39"/>
  </rcc>
  <rcc rId="19628" sId="16">
    <oc r="G39">
      <f>SUM(K39,M39,O39,Q39,S39,U39,W39,Y39,AA39,AC39,AE39,AG39)</f>
    </oc>
    <nc r="G39"/>
  </rcc>
  <rcc rId="19629" sId="16">
    <oc r="H39">
      <f>IFERROR(G39/D39*100,0)</f>
    </oc>
    <nc r="H39"/>
  </rcc>
  <rcc rId="19630" sId="16">
    <oc r="I39">
      <f>IFERROR(G39/E39*100,0)</f>
    </oc>
    <nc r="I39"/>
  </rcc>
  <rcc rId="19631" sId="16" numFmtId="4">
    <oc r="J39">
      <v>0</v>
    </oc>
    <nc r="J39"/>
  </rcc>
  <rcc rId="19632" sId="16" numFmtId="4">
    <oc r="K39">
      <v>0</v>
    </oc>
    <nc r="K39"/>
  </rcc>
  <rcc rId="19633" sId="16" numFmtId="4">
    <oc r="L39">
      <v>0</v>
    </oc>
    <nc r="L39"/>
  </rcc>
  <rcc rId="19634" sId="16" numFmtId="4">
    <oc r="M39">
      <v>0</v>
    </oc>
    <nc r="M39"/>
  </rcc>
  <rcc rId="19635" sId="16" numFmtId="4">
    <oc r="N39">
      <v>0</v>
    </oc>
    <nc r="N39"/>
  </rcc>
  <rcc rId="19636" sId="16" numFmtId="4">
    <oc r="O39">
      <v>0</v>
    </oc>
    <nc r="O39"/>
  </rcc>
  <rcc rId="19637" sId="16" numFmtId="4">
    <oc r="P39">
      <v>0</v>
    </oc>
    <nc r="P39"/>
  </rcc>
  <rcc rId="19638" sId="16" numFmtId="4">
    <oc r="Q39">
      <v>0</v>
    </oc>
    <nc r="Q39"/>
  </rcc>
  <rcc rId="19639" sId="16" numFmtId="4">
    <oc r="R39">
      <v>600</v>
    </oc>
    <nc r="R39"/>
  </rcc>
  <rcc rId="19640" sId="16" numFmtId="4">
    <oc r="S39">
      <v>0</v>
    </oc>
    <nc r="S39"/>
  </rcc>
  <rcc rId="19641" sId="16" numFmtId="4">
    <oc r="T39">
      <v>0</v>
    </oc>
    <nc r="T39"/>
  </rcc>
  <rcc rId="19642" sId="16" numFmtId="4">
    <oc r="U39">
      <v>0</v>
    </oc>
    <nc r="U39"/>
  </rcc>
  <rcc rId="19643" sId="16" numFmtId="4">
    <oc r="V39">
      <v>0</v>
    </oc>
    <nc r="V39"/>
  </rcc>
  <rcc rId="19644" sId="16" numFmtId="4">
    <oc r="W39">
      <v>0</v>
    </oc>
    <nc r="W39"/>
  </rcc>
  <rcc rId="19645" sId="16" numFmtId="4">
    <oc r="X39">
      <v>0</v>
    </oc>
    <nc r="X39"/>
  </rcc>
  <rcc rId="19646" sId="16" numFmtId="4">
    <oc r="Y39">
      <v>0</v>
    </oc>
    <nc r="Y39"/>
  </rcc>
  <rcc rId="19647" sId="16" numFmtId="4">
    <oc r="Z39">
      <v>0</v>
    </oc>
    <nc r="Z39"/>
  </rcc>
  <rcc rId="19648" sId="16" numFmtId="4">
    <oc r="AA39">
      <v>0</v>
    </oc>
    <nc r="AA39"/>
  </rcc>
  <rcc rId="19649" sId="16" numFmtId="4">
    <oc r="AB39">
      <v>0</v>
    </oc>
    <nc r="AB39"/>
  </rcc>
  <rcc rId="19650" sId="16" numFmtId="4">
    <oc r="AC39">
      <v>0</v>
    </oc>
    <nc r="AC39"/>
  </rcc>
  <rcc rId="19651" sId="16" numFmtId="4">
    <oc r="AD39">
      <v>0</v>
    </oc>
    <nc r="AD39"/>
  </rcc>
  <rcc rId="19652" sId="16" numFmtId="4">
    <oc r="AE39">
      <v>0</v>
    </oc>
    <nc r="AE39"/>
  </rcc>
  <rcc rId="19653" sId="16" numFmtId="4">
    <oc r="AF39">
      <v>0</v>
    </oc>
    <nc r="AF39"/>
  </rcc>
  <rcc rId="19654" sId="16" numFmtId="4">
    <oc r="AG39">
      <v>0</v>
    </oc>
    <nc r="AG39"/>
  </rcc>
  <rcc rId="19655" sId="16">
    <oc r="B40" t="inlineStr">
      <is>
        <t>2 / 2.3    Организованы и проведены мероприятия, проекты по вовлечению молодёжи в добровольческую деятельность</t>
      </is>
    </oc>
    <nc r="B40"/>
  </rcc>
  <rcc rId="19656" sId="16">
    <oc r="C40" t="inlineStr">
      <is>
        <t>Всего</t>
      </is>
    </oc>
    <nc r="C40"/>
  </rcc>
  <rcc rId="19657" sId="16">
    <oc r="D40">
      <f>D41</f>
    </oc>
    <nc r="D40"/>
  </rcc>
  <rcc rId="19658" sId="16">
    <oc r="E40">
      <f>E41</f>
    </oc>
    <nc r="E40"/>
  </rcc>
  <rcc rId="19659" sId="16">
    <oc r="F40">
      <f>G40</f>
    </oc>
    <nc r="F40"/>
  </rcc>
  <rcc rId="19660" sId="16">
    <oc r="G40">
      <f>G41</f>
    </oc>
    <nc r="G40"/>
  </rcc>
  <rcc rId="19661" sId="16">
    <oc r="H40">
      <f>IFERROR(G40/D40*100,0)</f>
    </oc>
    <nc r="H40"/>
  </rcc>
  <rcc rId="19662" sId="16">
    <oc r="I40">
      <f>IFERROR(G40/E40*100,0)</f>
    </oc>
    <nc r="I40"/>
  </rcc>
  <rcc rId="19663" sId="16">
    <oc r="J40">
      <f>J41</f>
    </oc>
    <nc r="J40"/>
  </rcc>
  <rcc rId="19664" sId="16">
    <oc r="K40">
      <f>K41</f>
    </oc>
    <nc r="K40"/>
  </rcc>
  <rcc rId="19665" sId="16">
    <oc r="L40">
      <f>L41</f>
    </oc>
    <nc r="L40"/>
  </rcc>
  <rcc rId="19666" sId="16">
    <oc r="M40">
      <f>M41</f>
    </oc>
    <nc r="M40"/>
  </rcc>
  <rcc rId="19667" sId="16">
    <oc r="N40">
      <f>N41</f>
    </oc>
    <nc r="N40"/>
  </rcc>
  <rcc rId="19668" sId="16">
    <oc r="O40">
      <f>O41</f>
    </oc>
    <nc r="O40"/>
  </rcc>
  <rcc rId="19669" sId="16">
    <oc r="P40">
      <f>P41</f>
    </oc>
    <nc r="P40"/>
  </rcc>
  <rcc rId="19670" sId="16">
    <oc r="Q40">
      <f>Q41</f>
    </oc>
    <nc r="Q40"/>
  </rcc>
  <rcc rId="19671" sId="16">
    <oc r="R40">
      <f>R41</f>
    </oc>
    <nc r="R40"/>
  </rcc>
  <rcc rId="19672" sId="16">
    <oc r="S40">
      <f>S41</f>
    </oc>
    <nc r="S40"/>
  </rcc>
  <rcc rId="19673" sId="16">
    <oc r="T40">
      <f>T41</f>
    </oc>
    <nc r="T40"/>
  </rcc>
  <rcc rId="19674" sId="16">
    <oc r="U40">
      <f>U41</f>
    </oc>
    <nc r="U40"/>
  </rcc>
  <rcc rId="19675" sId="16">
    <oc r="V40">
      <f>V41</f>
    </oc>
    <nc r="V40"/>
  </rcc>
  <rcc rId="19676" sId="16">
    <oc r="W40">
      <f>W41</f>
    </oc>
    <nc r="W40"/>
  </rcc>
  <rcc rId="19677" sId="16">
    <oc r="X40">
      <f>X41</f>
    </oc>
    <nc r="X40"/>
  </rcc>
  <rcc rId="19678" sId="16">
    <oc r="Y40">
      <f>Y41</f>
    </oc>
    <nc r="Y40"/>
  </rcc>
  <rcc rId="19679" sId="16">
    <oc r="Z40">
      <f>Z41</f>
    </oc>
    <nc r="Z40"/>
  </rcc>
  <rcc rId="19680" sId="16">
    <oc r="AA40">
      <f>AA41</f>
    </oc>
    <nc r="AA40"/>
  </rcc>
  <rcc rId="19681" sId="16">
    <oc r="AB40">
      <f>AB41</f>
    </oc>
    <nc r="AB40"/>
  </rcc>
  <rcc rId="19682" sId="16">
    <oc r="AC40">
      <f>AC41</f>
    </oc>
    <nc r="AC40"/>
  </rcc>
  <rcc rId="19683" sId="16">
    <oc r="AD40">
      <f>AD41</f>
    </oc>
    <nc r="AD40"/>
  </rcc>
  <rcc rId="19684" sId="16">
    <oc r="AE40">
      <f>AE41</f>
    </oc>
    <nc r="AE40"/>
  </rcc>
  <rcc rId="19685" sId="16">
    <oc r="AF40">
      <f>AF41</f>
    </oc>
    <nc r="AF40"/>
  </rcc>
  <rcc rId="19686" sId="16">
    <oc r="AG40">
      <f>AG41</f>
    </oc>
    <nc r="AG40"/>
  </rcc>
  <rcc rId="19687" sId="16">
    <oc r="C41" t="inlineStr">
      <is>
        <t>бюджет города Когалыма</t>
      </is>
    </oc>
    <nc r="C41"/>
  </rcc>
  <rcc rId="19688" sId="16">
    <oc r="D41">
      <f>SUM(J41,L41,N41,P41,R41,T41,V41,X41,Z41,AB41,AD41,AF41)</f>
    </oc>
    <nc r="D41"/>
  </rcc>
  <rcc rId="19689" sId="16">
    <oc r="E41">
      <f>J41+L41+N41+P41</f>
    </oc>
    <nc r="E41"/>
  </rcc>
  <rcc rId="19690" sId="16">
    <oc r="F41">
      <f>G41</f>
    </oc>
    <nc r="F41"/>
  </rcc>
  <rcc rId="19691" sId="16">
    <oc r="G41">
      <f>SUM(K41,M41,O41,Q41,S41,U41,W41,Y41,AA41,AC41,AE41,AG41)</f>
    </oc>
    <nc r="G41"/>
  </rcc>
  <rcc rId="19692" sId="16">
    <oc r="H41">
      <f>IFERROR(G41/D41*100,0)</f>
    </oc>
    <nc r="H41"/>
  </rcc>
  <rcc rId="19693" sId="16">
    <oc r="I41">
      <f>IFERROR(G41/E41*100,0)</f>
    </oc>
    <nc r="I41"/>
  </rcc>
  <rcc rId="19694" sId="16" numFmtId="4">
    <oc r="J41">
      <v>0</v>
    </oc>
    <nc r="J41"/>
  </rcc>
  <rcc rId="19695" sId="16" numFmtId="4">
    <oc r="K41">
      <v>0</v>
    </oc>
    <nc r="K41"/>
  </rcc>
  <rcc rId="19696" sId="16" numFmtId="4">
    <oc r="L41">
      <v>3.4</v>
    </oc>
    <nc r="L41"/>
  </rcc>
  <rcc rId="19697" sId="16" numFmtId="4">
    <oc r="M41">
      <v>3.4</v>
    </oc>
    <nc r="M41"/>
  </rcc>
  <rcc rId="19698" sId="16" numFmtId="4">
    <oc r="N41">
      <v>0</v>
    </oc>
    <nc r="N41"/>
  </rcc>
  <rcc rId="19699" sId="16" numFmtId="4">
    <oc r="O41">
      <v>0</v>
    </oc>
    <nc r="O41"/>
  </rcc>
  <rcc rId="19700" sId="16" numFmtId="4">
    <oc r="P41">
      <v>0</v>
    </oc>
    <nc r="P41"/>
  </rcc>
  <rcc rId="19701" sId="16" numFmtId="4">
    <oc r="Q41">
      <v>0</v>
    </oc>
    <nc r="Q41"/>
  </rcc>
  <rcc rId="19702" sId="16" numFmtId="4">
    <oc r="R41">
      <v>0</v>
    </oc>
    <nc r="R41"/>
  </rcc>
  <rcc rId="19703" sId="16" numFmtId="4">
    <oc r="S41">
      <v>0</v>
    </oc>
    <nc r="S41"/>
  </rcc>
  <rcc rId="19704" sId="16" numFmtId="4">
    <oc r="T41">
      <v>0</v>
    </oc>
    <nc r="T41"/>
  </rcc>
  <rcc rId="19705" sId="16" numFmtId="4">
    <oc r="U41">
      <v>0</v>
    </oc>
    <nc r="U41"/>
  </rcc>
  <rcc rId="19706" sId="16" numFmtId="4">
    <oc r="V41">
      <v>0</v>
    </oc>
    <nc r="V41"/>
  </rcc>
  <rcc rId="19707" sId="16" numFmtId="4">
    <oc r="W41">
      <v>0</v>
    </oc>
    <nc r="W41"/>
  </rcc>
  <rcc rId="19708" sId="16" numFmtId="4">
    <oc r="X41">
      <v>0</v>
    </oc>
    <nc r="X41"/>
  </rcc>
  <rcc rId="19709" sId="16" numFmtId="4">
    <oc r="Y41">
      <v>0</v>
    </oc>
    <nc r="Y41"/>
  </rcc>
  <rcc rId="19710" sId="16" numFmtId="4">
    <oc r="Z41">
      <v>0</v>
    </oc>
    <nc r="Z41"/>
  </rcc>
  <rcc rId="19711" sId="16" numFmtId="4">
    <oc r="AA41">
      <v>0</v>
    </oc>
    <nc r="AA41"/>
  </rcc>
  <rcc rId="19712" sId="16" numFmtId="4">
    <oc r="AB41">
      <v>49.55</v>
    </oc>
    <nc r="AB41"/>
  </rcc>
  <rcc rId="19713" sId="16" numFmtId="4">
    <oc r="AC41">
      <v>0</v>
    </oc>
    <nc r="AC41"/>
  </rcc>
  <rcc rId="19714" sId="16" numFmtId="4">
    <oc r="AD41">
      <v>15.45</v>
    </oc>
    <nc r="AD41"/>
  </rcc>
  <rcc rId="19715" sId="16" numFmtId="4">
    <oc r="AE41">
      <v>0</v>
    </oc>
    <nc r="AE41"/>
  </rcc>
  <rcc rId="19716" sId="16" numFmtId="4">
    <oc r="AF41">
      <v>0</v>
    </oc>
    <nc r="AF41"/>
  </rcc>
  <rcc rId="19717" sId="16" numFmtId="4">
    <oc r="AG41">
      <v>0</v>
    </oc>
    <nc r="AG41"/>
  </rcc>
  <rcc rId="19718" sId="16">
    <oc r="B42" t="inlineStr">
      <is>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is>
    </oc>
    <nc r="B42"/>
  </rcc>
  <rcc rId="19719" sId="16">
    <oc r="C42" t="inlineStr">
      <is>
        <t>Всего</t>
      </is>
    </oc>
    <nc r="C42"/>
  </rcc>
  <rcc rId="19720" sId="16">
    <oc r="D42">
      <f>D43</f>
    </oc>
    <nc r="D42"/>
  </rcc>
  <rcc rId="19721" sId="16">
    <oc r="E42">
      <f>E43</f>
    </oc>
    <nc r="E42"/>
  </rcc>
  <rcc rId="19722" sId="16">
    <oc r="F42">
      <f>F43</f>
    </oc>
    <nc r="F42"/>
  </rcc>
  <rcc rId="19723" sId="16">
    <oc r="G42">
      <f>G43</f>
    </oc>
    <nc r="G42"/>
  </rcc>
  <rcc rId="19724" sId="16">
    <oc r="H42">
      <f>IFERROR(G42/D42*100,0)</f>
    </oc>
    <nc r="H42"/>
  </rcc>
  <rcc rId="19725" sId="16">
    <oc r="I42">
      <f>IFERROR(G42/E42*100,0)</f>
    </oc>
    <nc r="I42"/>
  </rcc>
  <rcc rId="19726" sId="16">
    <oc r="J42">
      <f>J43</f>
    </oc>
    <nc r="J42"/>
  </rcc>
  <rcc rId="19727" sId="16" numFmtId="4">
    <oc r="K42">
      <v>2992.1</v>
    </oc>
    <nc r="K42"/>
  </rcc>
  <rcc rId="19728" sId="16">
    <oc r="L42">
      <f>L43</f>
    </oc>
    <nc r="L42"/>
  </rcc>
  <rcc rId="19729" sId="16">
    <oc r="M42">
      <f>M43</f>
    </oc>
    <nc r="M42"/>
  </rcc>
  <rcc rId="19730" sId="16">
    <oc r="N42">
      <f>N43</f>
    </oc>
    <nc r="N42"/>
  </rcc>
  <rcc rId="19731" sId="16">
    <oc r="O42">
      <f>O43</f>
    </oc>
    <nc r="O42"/>
  </rcc>
  <rcc rId="19732" sId="16">
    <oc r="P42">
      <f>P43</f>
    </oc>
    <nc r="P42"/>
  </rcc>
  <rcc rId="19733" sId="16">
    <oc r="Q42">
      <f>Q43</f>
    </oc>
    <nc r="Q42"/>
  </rcc>
  <rcc rId="19734" sId="16">
    <oc r="R42">
      <f>R43</f>
    </oc>
    <nc r="R42"/>
  </rcc>
  <rcc rId="19735" sId="16">
    <oc r="S42">
      <f>S43</f>
    </oc>
    <nc r="S42"/>
  </rcc>
  <rcc rId="19736" sId="16">
    <oc r="T42">
      <f>T43</f>
    </oc>
    <nc r="T42"/>
  </rcc>
  <rcc rId="19737" sId="16">
    <oc r="U42">
      <f>U43</f>
    </oc>
    <nc r="U42"/>
  </rcc>
  <rcc rId="19738" sId="16">
    <oc r="V42">
      <f>V43</f>
    </oc>
    <nc r="V42"/>
  </rcc>
  <rcc rId="19739" sId="16">
    <oc r="W42">
      <f>W43</f>
    </oc>
    <nc r="W42"/>
  </rcc>
  <rcc rId="19740" sId="16">
    <oc r="X42">
      <f>X43</f>
    </oc>
    <nc r="X42"/>
  </rcc>
  <rcc rId="19741" sId="16">
    <oc r="Y42">
      <f>Y43</f>
    </oc>
    <nc r="Y42"/>
  </rcc>
  <rcc rId="19742" sId="16">
    <oc r="Z42">
      <f>Z43</f>
    </oc>
    <nc r="Z42"/>
  </rcc>
  <rcc rId="19743" sId="16">
    <oc r="AA42">
      <f>AA43</f>
    </oc>
    <nc r="AA42"/>
  </rcc>
  <rcc rId="19744" sId="16">
    <oc r="AB42">
      <f>AB43</f>
    </oc>
    <nc r="AB42"/>
  </rcc>
  <rcc rId="19745" sId="16">
    <oc r="AC42">
      <f>AC43</f>
    </oc>
    <nc r="AC42"/>
  </rcc>
  <rcc rId="19746" sId="16">
    <oc r="AD42">
      <f>AD43</f>
    </oc>
    <nc r="AD42"/>
  </rcc>
  <rcc rId="19747" sId="16">
    <oc r="AE42">
      <f>AE43</f>
    </oc>
    <nc r="AE42"/>
  </rcc>
  <rcc rId="19748" sId="16">
    <oc r="AF42">
      <f>AF43</f>
    </oc>
    <nc r="AF42"/>
  </rcc>
  <rcc rId="19749" sId="16">
    <oc r="AG42">
      <f>AG43</f>
    </oc>
    <nc r="AG42"/>
  </rcc>
  <rcc rId="19750" sId="16">
    <oc r="C43" t="inlineStr">
      <is>
        <t>бюджет города Когалыма</t>
      </is>
    </oc>
    <nc r="C43"/>
  </rcc>
  <rcc rId="19751" sId="16">
    <oc r="D43">
      <f>SUM(J43,L43,N43,P43,R43,T43,V43,X43,Z43,AB43,AD43,AF43)</f>
    </oc>
    <nc r="D43"/>
  </rcc>
  <rcc rId="19752" sId="16">
    <oc r="E43">
      <f>J43+L43+N43+P43</f>
    </oc>
    <nc r="E43"/>
  </rcc>
  <rcc rId="19753" sId="16">
    <oc r="F43">
      <f>G43</f>
    </oc>
    <nc r="F43"/>
  </rcc>
  <rcc rId="19754" sId="16">
    <oc r="G43">
      <f>SUM(K43,M43,O43,Q43,S43,U43,W43,Y43,AA43,AC43,AE43,AG43)</f>
    </oc>
    <nc r="G43"/>
  </rcc>
  <rcc rId="19755" sId="16">
    <oc r="H43">
      <f>IFERROR(G43/D43*100,0)</f>
    </oc>
    <nc r="H43"/>
  </rcc>
  <rcc rId="19756" sId="16">
    <oc r="I43">
      <f>IFERROR(G43/E43*100,0)</f>
    </oc>
    <nc r="I43"/>
  </rcc>
  <rcc rId="19757" sId="16" numFmtId="4">
    <oc r="J43">
      <v>2992.1</v>
    </oc>
    <nc r="J43"/>
  </rcc>
  <rcc rId="19758" sId="16" numFmtId="4">
    <oc r="K43">
      <v>2992.1</v>
    </oc>
    <nc r="K43"/>
  </rcc>
  <rcc rId="19759" sId="16" numFmtId="4">
    <oc r="L43">
      <v>0</v>
    </oc>
    <nc r="L43"/>
  </rcc>
  <rcc rId="19760" sId="16" numFmtId="4">
    <oc r="M43">
      <v>0</v>
    </oc>
    <nc r="M43"/>
  </rcc>
  <rcc rId="19761" sId="16" numFmtId="4">
    <oc r="N43">
      <v>0</v>
    </oc>
    <nc r="N43"/>
  </rcc>
  <rcc rId="19762" sId="16" numFmtId="4">
    <oc r="O43">
      <v>0</v>
    </oc>
    <nc r="O43"/>
  </rcc>
  <rcc rId="19763" sId="16" numFmtId="4">
    <oc r="P43">
      <v>0</v>
    </oc>
    <nc r="P43"/>
  </rcc>
  <rcc rId="19764" sId="16" numFmtId="4">
    <oc r="Q43">
      <v>0</v>
    </oc>
    <nc r="Q43"/>
  </rcc>
  <rcc rId="19765" sId="16" numFmtId="4">
    <oc r="R43">
      <v>0</v>
    </oc>
    <nc r="R43"/>
  </rcc>
  <rcc rId="19766" sId="16" numFmtId="4">
    <oc r="S43">
      <v>0</v>
    </oc>
    <nc r="S43"/>
  </rcc>
  <rcc rId="19767" sId="16" numFmtId="4">
    <oc r="T43">
      <v>0</v>
    </oc>
    <nc r="T43"/>
  </rcc>
  <rcc rId="19768" sId="16" numFmtId="4">
    <oc r="U43">
      <v>0</v>
    </oc>
    <nc r="U43"/>
  </rcc>
  <rcc rId="19769" sId="16" numFmtId="4">
    <oc r="V43">
      <v>0</v>
    </oc>
    <nc r="V43"/>
  </rcc>
  <rcc rId="19770" sId="16" numFmtId="4">
    <oc r="W43">
      <v>0</v>
    </oc>
    <nc r="W43"/>
  </rcc>
  <rcc rId="19771" sId="16" numFmtId="4">
    <oc r="X43">
      <v>0</v>
    </oc>
    <nc r="X43"/>
  </rcc>
  <rcc rId="19772" sId="16" numFmtId="4">
    <oc r="Y43">
      <v>0</v>
    </oc>
    <nc r="Y43"/>
  </rcc>
  <rcc rId="19773" sId="16" numFmtId="4">
    <oc r="Z43">
      <v>0</v>
    </oc>
    <nc r="Z43"/>
  </rcc>
  <rcc rId="19774" sId="16" numFmtId="4">
    <oc r="AA43">
      <v>0</v>
    </oc>
    <nc r="AA43"/>
  </rcc>
  <rcc rId="19775" sId="16" numFmtId="4">
    <oc r="AB43">
      <v>0</v>
    </oc>
    <nc r="AB43"/>
  </rcc>
  <rcc rId="19776" sId="16" numFmtId="4">
    <oc r="AC43">
      <v>0</v>
    </oc>
    <nc r="AC43"/>
  </rcc>
  <rcc rId="19777" sId="16" numFmtId="4">
    <oc r="AD43">
      <v>0</v>
    </oc>
    <nc r="AD43"/>
  </rcc>
  <rcc rId="19778" sId="16" numFmtId="4">
    <oc r="AE43">
      <v>0</v>
    </oc>
    <nc r="AE43"/>
  </rcc>
  <rcc rId="19779" sId="16" numFmtId="4">
    <oc r="AF43">
      <v>0</v>
    </oc>
    <nc r="AF43"/>
  </rcc>
  <rcc rId="19780" sId="16" numFmtId="4">
    <oc r="AG43">
      <v>0</v>
    </oc>
    <nc r="AG43"/>
  </rcc>
  <rcc rId="19781" sId="16">
    <oc r="B44" t="inlineStr">
      <is>
        <t xml:space="preserve"> 3.     Обеспечение деятельности учреждения сферы работы с молодёжью и развитие его материально-технической базы </t>
      </is>
    </oc>
    <nc r="B44"/>
  </rcc>
  <rcc rId="19782" sId="16">
    <oc r="C44" t="inlineStr">
      <is>
        <t>Всего</t>
      </is>
    </oc>
    <nc r="C44"/>
  </rcc>
  <rcc rId="19783" sId="16">
    <oc r="D44">
      <f>D46+D45</f>
    </oc>
    <nc r="D44"/>
  </rcc>
  <rcc rId="19784" sId="16">
    <oc r="E44">
      <f>E46+E45</f>
    </oc>
    <nc r="E44"/>
  </rcc>
  <rcc rId="19785" sId="16">
    <oc r="F44">
      <f>F46+F45</f>
    </oc>
    <nc r="F44"/>
  </rcc>
  <rcc rId="19786" sId="16">
    <oc r="G44">
      <f>G46+G45</f>
    </oc>
    <nc r="G44"/>
  </rcc>
  <rcc rId="19787" sId="16">
    <oc r="H44">
      <f>IFERROR(G44/D44*100,0)</f>
    </oc>
    <nc r="H44"/>
  </rcc>
  <rcc rId="19788" sId="16">
    <oc r="I44">
      <f>IFERROR(G44/E44*100,0)</f>
    </oc>
    <nc r="I44"/>
  </rcc>
  <rcc rId="19789" sId="16">
    <oc r="J44">
      <f>J46+J45</f>
    </oc>
    <nc r="J44"/>
  </rcc>
  <rcc rId="19790" sId="16">
    <oc r="K44">
      <f>K46+K45</f>
    </oc>
    <nc r="K44"/>
  </rcc>
  <rcc rId="19791" sId="16">
    <oc r="L44">
      <f>L46+L45</f>
    </oc>
    <nc r="L44"/>
  </rcc>
  <rcc rId="19792" sId="16">
    <oc r="M44">
      <f>M46+M45</f>
    </oc>
    <nc r="M44"/>
  </rcc>
  <rcc rId="19793" sId="16">
    <oc r="N44">
      <f>N46+N45</f>
    </oc>
    <nc r="N44"/>
  </rcc>
  <rcc rId="19794" sId="16">
    <oc r="O44">
      <f>O46+O45</f>
    </oc>
    <nc r="O44"/>
  </rcc>
  <rcc rId="19795" sId="16">
    <oc r="P44">
      <f>P46+P45</f>
    </oc>
    <nc r="P44"/>
  </rcc>
  <rcc rId="19796" sId="16">
    <oc r="Q44">
      <f>Q46+Q45</f>
    </oc>
    <nc r="Q44"/>
  </rcc>
  <rcc rId="19797" sId="16">
    <oc r="R44">
      <f>R46+R45</f>
    </oc>
    <nc r="R44"/>
  </rcc>
  <rcc rId="19798" sId="16">
    <oc r="S44">
      <f>S46+S45</f>
    </oc>
    <nc r="S44"/>
  </rcc>
  <rcc rId="19799" sId="16">
    <oc r="T44">
      <f>T46+T45</f>
    </oc>
    <nc r="T44"/>
  </rcc>
  <rcc rId="19800" sId="16">
    <oc r="U44">
      <f>U46+U45</f>
    </oc>
    <nc r="U44"/>
  </rcc>
  <rcc rId="19801" sId="16">
    <oc r="V44">
      <f>V46+V45</f>
    </oc>
    <nc r="V44"/>
  </rcc>
  <rcc rId="19802" sId="16">
    <oc r="W44">
      <f>W46+W45</f>
    </oc>
    <nc r="W44"/>
  </rcc>
  <rcc rId="19803" sId="16">
    <oc r="X44">
      <f>X46+X45</f>
    </oc>
    <nc r="X44"/>
  </rcc>
  <rcc rId="19804" sId="16">
    <oc r="Y44">
      <f>Y46+Y45</f>
    </oc>
    <nc r="Y44"/>
  </rcc>
  <rcc rId="19805" sId="16">
    <oc r="Z44">
      <f>Z46+Z45</f>
    </oc>
    <nc r="Z44"/>
  </rcc>
  <rcc rId="19806" sId="16">
    <oc r="AA44">
      <f>AA46+AA45</f>
    </oc>
    <nc r="AA44"/>
  </rcc>
  <rcc rId="19807" sId="16">
    <oc r="AB44">
      <f>AB46+AB45</f>
    </oc>
    <nc r="AB44"/>
  </rcc>
  <rcc rId="19808" sId="16">
    <oc r="AC44">
      <f>AC46+AC45</f>
    </oc>
    <nc r="AC44"/>
  </rcc>
  <rcc rId="19809" sId="16">
    <oc r="AD44">
      <f>AD46+AD45</f>
    </oc>
    <nc r="AD44"/>
  </rcc>
  <rcc rId="19810" sId="16">
    <oc r="AE44">
      <f>AE46+AE45</f>
    </oc>
    <nc r="AE44"/>
  </rcc>
  <rcc rId="19811" sId="16">
    <oc r="AF44">
      <f>AF46+AF45</f>
    </oc>
    <nc r="AF44"/>
  </rcc>
  <rcc rId="19812" sId="16">
    <oc r="AG44">
      <f>AG46+AG45</f>
    </oc>
    <nc r="AG44"/>
  </rcc>
  <rcc rId="19813" sId="16">
    <oc r="C45" t="inlineStr">
      <is>
        <t>бюджет города Когалыма</t>
      </is>
    </oc>
    <nc r="C45"/>
  </rcc>
  <rcc rId="19814" sId="16">
    <oc r="D45">
      <f>SUM(J45,L45,N45,P45,R45,T45,V45,X45,Z45,AB45,AD45,AF45)</f>
    </oc>
    <nc r="D45"/>
  </rcc>
  <rcc rId="19815" sId="16">
    <oc r="E45">
      <f>J45+L45+N45+P45</f>
    </oc>
    <nc r="E45"/>
  </rcc>
  <rcc rId="19816" sId="16">
    <oc r="F45">
      <f>K45+M45+O45+Q45</f>
    </oc>
    <nc r="F45"/>
  </rcc>
  <rcc rId="19817" sId="16">
    <oc r="G45">
      <f>SUM(K45,M45,O45,Q45,S45,U45,W45,Y45,AA45,AC45,AE45,AG45)</f>
    </oc>
    <nc r="G45"/>
  </rcc>
  <rcc rId="19818" sId="16">
    <oc r="H45">
      <f>IFERROR(G45/D45*100,0)</f>
    </oc>
    <nc r="H45"/>
  </rcc>
  <rcc rId="19819" sId="16">
    <oc r="I45">
      <f>IFERROR(G45/E45*100,0)</f>
    </oc>
    <nc r="I45"/>
  </rcc>
  <rcc rId="19820" sId="16" numFmtId="4">
    <oc r="J45">
      <v>4648.7209999999995</v>
    </oc>
    <nc r="J45"/>
  </rcc>
  <rcc rId="19821" sId="16" numFmtId="4">
    <oc r="K45">
      <v>3338.77</v>
    </oc>
    <nc r="K45"/>
  </rcc>
  <rcc rId="19822" sId="16" numFmtId="4">
    <oc r="L45">
      <v>5893.7359999999999</v>
    </oc>
    <nc r="L45"/>
  </rcc>
  <rcc rId="19823" sId="16" numFmtId="4">
    <oc r="M45">
      <v>5893.7359999999999</v>
    </oc>
    <nc r="M45"/>
  </rcc>
  <rcc rId="19824" sId="16" numFmtId="4">
    <oc r="N45">
      <v>5852.7730000000001</v>
    </oc>
    <nc r="N45"/>
  </rcc>
  <rcc rId="19825" sId="16" numFmtId="4">
    <oc r="O45">
      <v>5852.7730000000001</v>
    </oc>
    <nc r="O45"/>
  </rcc>
  <rcc rId="19826" sId="16" numFmtId="4">
    <oc r="P45">
      <v>6281.32</v>
    </oc>
    <nc r="P45"/>
  </rcc>
  <rcc rId="19827" sId="16" numFmtId="4">
    <oc r="Q45">
      <v>6281.3190000000004</v>
    </oc>
    <nc r="Q45"/>
  </rcc>
  <rcc rId="19828" sId="16" numFmtId="4">
    <oc r="R45">
      <v>4428.3670000000002</v>
    </oc>
    <nc r="R45"/>
  </rcc>
  <rcc rId="19829" sId="16" numFmtId="4">
    <oc r="S45">
      <v>0</v>
    </oc>
    <nc r="S45"/>
  </rcc>
  <rcc rId="19830" sId="16" numFmtId="4">
    <oc r="T45">
      <v>3618.4229999999998</v>
    </oc>
    <nc r="T45"/>
  </rcc>
  <rcc rId="19831" sId="16" numFmtId="4">
    <oc r="U45">
      <v>0</v>
    </oc>
    <nc r="U45"/>
  </rcc>
  <rcc rId="19832" sId="16" numFmtId="4">
    <oc r="V45">
      <v>4421.3829999999998</v>
    </oc>
    <nc r="V45"/>
  </rcc>
  <rcc rId="19833" sId="16" numFmtId="4">
    <oc r="W45">
      <v>0</v>
    </oc>
    <nc r="W45"/>
  </rcc>
  <rcc rId="19834" sId="16" numFmtId="4">
    <oc r="X45">
      <v>3624.9340000000002</v>
    </oc>
    <nc r="X45"/>
  </rcc>
  <rcc rId="19835" sId="16" numFmtId="4">
    <oc r="Y45">
      <v>0</v>
    </oc>
    <nc r="Y45"/>
  </rcc>
  <rcc rId="19836" sId="16" numFmtId="4">
    <oc r="Z45">
      <v>3183.7</v>
    </oc>
    <nc r="Z45"/>
  </rcc>
  <rcc rId="19837" sId="16" numFmtId="4">
    <oc r="AA45">
      <v>0</v>
    </oc>
    <nc r="AA45"/>
  </rcc>
  <rcc rId="19838" sId="16" numFmtId="4">
    <oc r="AB45">
      <v>3970.3620000000001</v>
    </oc>
    <nc r="AB45"/>
  </rcc>
  <rcc rId="19839" sId="16" numFmtId="4">
    <oc r="AC45">
      <v>0</v>
    </oc>
    <nc r="AC45"/>
  </rcc>
  <rcc rId="19840" sId="16" numFmtId="4">
    <oc r="AD45">
      <v>3402.46</v>
    </oc>
    <nc r="AD45"/>
  </rcc>
  <rcc rId="19841" sId="16" numFmtId="4">
    <oc r="AE45">
      <v>0</v>
    </oc>
    <nc r="AE45"/>
  </rcc>
  <rcc rId="19842" sId="16" numFmtId="4">
    <oc r="AF45">
      <v>2330.7260000000001</v>
    </oc>
    <nc r="AF45"/>
  </rcc>
  <rcc rId="19843" sId="16" numFmtId="4">
    <oc r="AG45">
      <v>0</v>
    </oc>
    <nc r="AG45"/>
  </rcc>
  <rcc rId="19844" sId="16">
    <oc r="AH45" t="inlineStr">
      <is>
        <t>Экономия по средставам МБ составила -1309,95 тыс.руб.</t>
      </is>
    </oc>
    <nc r="AH45"/>
  </rcc>
  <rcc rId="19845" sId="16">
    <oc r="C46" t="inlineStr">
      <is>
        <t>внебюджетные источики</t>
      </is>
    </oc>
    <nc r="C46"/>
  </rcc>
  <rcc rId="19846" sId="16" numFmtId="4">
    <oc r="D46">
      <v>428</v>
    </oc>
    <nc r="D46"/>
  </rcc>
  <rcc rId="19847" sId="16">
    <oc r="E46">
      <f>J46+L46</f>
    </oc>
    <nc r="E46"/>
  </rcc>
  <rcc rId="19848" sId="16">
    <oc r="F46">
      <f>G46</f>
    </oc>
    <nc r="F46"/>
  </rcc>
  <rcc rId="19849" sId="16">
    <oc r="G46">
      <f>SUM(K46,M46,O46,Q46,S46,U46,W46,Y46,AA46,AC46,AE46,AG46)</f>
    </oc>
    <nc r="G46"/>
  </rcc>
  <rcc rId="19850" sId="16">
    <oc r="H46">
      <f>IFERROR(G46/D46*100,0)</f>
    </oc>
    <nc r="H46"/>
  </rcc>
  <rcc rId="19851" sId="16">
    <oc r="I46">
      <f>IFERROR(G46/E46*100,0)</f>
    </oc>
    <nc r="I46"/>
  </rcc>
  <rcc rId="19852" sId="16" numFmtId="4">
    <oc r="J46">
      <v>15.9</v>
    </oc>
    <nc r="J46"/>
  </rcc>
  <rcc rId="19853" sId="16" numFmtId="4">
    <oc r="K46">
      <v>0</v>
    </oc>
    <nc r="K46"/>
  </rcc>
  <rcc rId="19854" sId="16" numFmtId="4">
    <oc r="L46">
      <v>412.1</v>
    </oc>
    <nc r="L46"/>
  </rcc>
  <rcc rId="19855" sId="16" numFmtId="4">
    <oc r="M46">
      <v>0</v>
    </oc>
    <nc r="M46"/>
  </rcc>
  <rcc rId="19856" sId="16" numFmtId="4">
    <oc r="N46">
      <v>0</v>
    </oc>
    <nc r="N46"/>
  </rcc>
  <rcc rId="19857" sId="16" numFmtId="4">
    <oc r="O46">
      <v>0</v>
    </oc>
    <nc r="O46"/>
  </rcc>
  <rcc rId="19858" sId="16" numFmtId="4">
    <oc r="P46">
      <v>0</v>
    </oc>
    <nc r="P46"/>
  </rcc>
  <rcc rId="19859" sId="16" numFmtId="4">
    <oc r="Q46">
      <v>0</v>
    </oc>
    <nc r="Q46"/>
  </rcc>
  <rcc rId="19860" sId="16" numFmtId="4">
    <oc r="R46">
      <v>0</v>
    </oc>
    <nc r="R46"/>
  </rcc>
  <rcc rId="19861" sId="16" numFmtId="4">
    <oc r="S46">
      <v>0</v>
    </oc>
    <nc r="S46"/>
  </rcc>
  <rcc rId="19862" sId="16" numFmtId="4">
    <oc r="T46">
      <v>0</v>
    </oc>
    <nc r="T46"/>
  </rcc>
  <rcc rId="19863" sId="16" numFmtId="4">
    <oc r="U46">
      <v>0</v>
    </oc>
    <nc r="U46"/>
  </rcc>
  <rcc rId="19864" sId="16" numFmtId="4">
    <oc r="V46">
      <v>0</v>
    </oc>
    <nc r="V46"/>
  </rcc>
  <rcc rId="19865" sId="16" numFmtId="4">
    <oc r="W46">
      <v>0</v>
    </oc>
    <nc r="W46"/>
  </rcc>
  <rcc rId="19866" sId="16" numFmtId="4">
    <oc r="X46">
      <v>0</v>
    </oc>
    <nc r="X46"/>
  </rcc>
  <rcc rId="19867" sId="16" numFmtId="4">
    <oc r="Y46">
      <v>0</v>
    </oc>
    <nc r="Y46"/>
  </rcc>
  <rcc rId="19868" sId="16" numFmtId="4">
    <oc r="Z46">
      <v>0</v>
    </oc>
    <nc r="Z46"/>
  </rcc>
  <rcc rId="19869" sId="16" numFmtId="4">
    <oc r="AA46">
      <v>0</v>
    </oc>
    <nc r="AA46"/>
  </rcc>
  <rcc rId="19870" sId="16" numFmtId="4">
    <oc r="AB46">
      <v>0</v>
    </oc>
    <nc r="AB46"/>
  </rcc>
  <rcc rId="19871" sId="16" numFmtId="4">
    <oc r="AC46">
      <v>0</v>
    </oc>
    <nc r="AC46"/>
  </rcc>
  <rcc rId="19872" sId="16" numFmtId="4">
    <oc r="AD46">
      <v>0</v>
    </oc>
    <nc r="AD46"/>
  </rcc>
  <rcc rId="19873" sId="16" numFmtId="4">
    <oc r="AE46">
      <v>0</v>
    </oc>
    <nc r="AE46"/>
  </rcc>
  <rcc rId="19874" sId="16" numFmtId="4">
    <oc r="AF46">
      <v>0</v>
    </oc>
    <nc r="AF46"/>
  </rcc>
  <rcc rId="19875" sId="16" numFmtId="4">
    <oc r="AG46">
      <v>0</v>
    </oc>
    <nc r="AG46"/>
  </rcc>
  <rcc rId="19876" sId="16">
    <oc r="B47" t="inlineStr">
      <is>
        <t xml:space="preserve"> 4.    Реализация мероприятий в целях организации досуга детей, подростков и молодёжи (всего), в том числ:</t>
      </is>
    </oc>
    <nc r="B47"/>
  </rcc>
  <rcc rId="19877" sId="16">
    <oc r="C47" t="inlineStr">
      <is>
        <t>Всего</t>
      </is>
    </oc>
    <nc r="C47"/>
  </rcc>
  <rcc rId="19878" sId="16">
    <oc r="D47">
      <f>D48</f>
    </oc>
    <nc r="D47"/>
  </rcc>
  <rcc rId="19879" sId="16">
    <oc r="E47">
      <f>E48</f>
    </oc>
    <nc r="E47"/>
  </rcc>
  <rcc rId="19880" sId="16">
    <oc r="F47">
      <f>F48</f>
    </oc>
    <nc r="F47"/>
  </rcc>
  <rcc rId="19881" sId="16">
    <oc r="G47">
      <f>G48</f>
    </oc>
    <nc r="G47"/>
  </rcc>
  <rcc rId="19882" sId="16">
    <oc r="H47">
      <f>IFERROR(G47/D47*100,0)</f>
    </oc>
    <nc r="H47"/>
  </rcc>
  <rcc rId="19883" sId="16">
    <oc r="I47">
      <f>IFERROR(G47/E47*100,0)</f>
    </oc>
    <nc r="I47"/>
  </rcc>
  <rcc rId="19884" sId="16">
    <oc r="J47">
      <f>J48</f>
    </oc>
    <nc r="J47"/>
  </rcc>
  <rcc rId="19885" sId="16">
    <oc r="K47">
      <f>K48</f>
    </oc>
    <nc r="K47"/>
  </rcc>
  <rcc rId="19886" sId="16">
    <oc r="L47">
      <f>L48</f>
    </oc>
    <nc r="L47"/>
  </rcc>
  <rcc rId="19887" sId="16">
    <oc r="M47">
      <f>M48</f>
    </oc>
    <nc r="M47"/>
  </rcc>
  <rcc rId="19888" sId="16">
    <oc r="N47">
      <f>N48</f>
    </oc>
    <nc r="N47"/>
  </rcc>
  <rcc rId="19889" sId="16">
    <oc r="O47">
      <f>O48</f>
    </oc>
    <nc r="O47"/>
  </rcc>
  <rcc rId="19890" sId="16">
    <oc r="P47">
      <f>P48</f>
    </oc>
    <nc r="P47"/>
  </rcc>
  <rcc rId="19891" sId="16">
    <oc r="Q47">
      <f>Q48</f>
    </oc>
    <nc r="Q47"/>
  </rcc>
  <rcc rId="19892" sId="16">
    <oc r="R47">
      <f>R48</f>
    </oc>
    <nc r="R47"/>
  </rcc>
  <rcc rId="19893" sId="16">
    <oc r="S47">
      <f>S48</f>
    </oc>
    <nc r="S47"/>
  </rcc>
  <rcc rId="19894" sId="16">
    <oc r="T47">
      <f>T48</f>
    </oc>
    <nc r="T47"/>
  </rcc>
  <rcc rId="19895" sId="16">
    <oc r="U47">
      <f>U48</f>
    </oc>
    <nc r="U47"/>
  </rcc>
  <rcc rId="19896" sId="16">
    <oc r="V47">
      <f>V48</f>
    </oc>
    <nc r="V47"/>
  </rcc>
  <rcc rId="19897" sId="16">
    <oc r="W47">
      <f>W48</f>
    </oc>
    <nc r="W47"/>
  </rcc>
  <rcc rId="19898" sId="16">
    <oc r="X47">
      <f>X48</f>
    </oc>
    <nc r="X47"/>
  </rcc>
  <rcc rId="19899" sId="16">
    <oc r="Y47">
      <f>Y48</f>
    </oc>
    <nc r="Y47"/>
  </rcc>
  <rcc rId="19900" sId="16">
    <oc r="Z47">
      <f>Z48</f>
    </oc>
    <nc r="Z47"/>
  </rcc>
  <rcc rId="19901" sId="16">
    <oc r="AA47">
      <f>AA48</f>
    </oc>
    <nc r="AA47"/>
  </rcc>
  <rcc rId="19902" sId="16">
    <oc r="AB47">
      <f>AB48</f>
    </oc>
    <nc r="AB47"/>
  </rcc>
  <rcc rId="19903" sId="16">
    <oc r="AC47">
      <f>AC48</f>
    </oc>
    <nc r="AC47"/>
  </rcc>
  <rcc rId="19904" sId="16">
    <oc r="AD47">
      <f>AD48</f>
    </oc>
    <nc r="AD47"/>
  </rcc>
  <rcc rId="19905" sId="16">
    <oc r="AE47">
      <f>AE48</f>
    </oc>
    <nc r="AE47"/>
  </rcc>
  <rcc rId="19906" sId="16">
    <oc r="AF47">
      <f>AF48</f>
    </oc>
    <nc r="AF47"/>
  </rcc>
  <rcc rId="19907" sId="16">
    <oc r="AG47">
      <f>AG48</f>
    </oc>
    <nc r="AG47"/>
  </rcc>
  <rcc rId="19908" sId="16">
    <oc r="C48" t="inlineStr">
      <is>
        <t>бюджет города Когалыма</t>
      </is>
    </oc>
    <nc r="C48"/>
  </rcc>
  <rcc rId="19909" sId="16">
    <oc r="D48">
      <f>SUM(J48,L48,N48,P48,R48,T48,V48,X48,Z48,AB48,AD48,AF48)</f>
    </oc>
    <nc r="D48"/>
  </rcc>
  <rcc rId="19910" sId="16">
    <oc r="E48">
      <f>J48</f>
    </oc>
    <nc r="E48"/>
  </rcc>
  <rcc rId="19911" sId="16">
    <oc r="F48">
      <f>G48</f>
    </oc>
    <nc r="F48"/>
  </rcc>
  <rcc rId="19912" sId="16">
    <oc r="G48">
      <f>SUM(K48,M48,O48,Q48,S48,U48,W48,Y48,AA48,AC48,AE48,AG48)</f>
    </oc>
    <nc r="G48"/>
  </rcc>
  <rcc rId="19913" sId="16">
    <oc r="H48">
      <f>IFERROR(G48/D48*100,0)</f>
    </oc>
    <nc r="H48"/>
  </rcc>
  <rcc rId="19914" sId="16">
    <oc r="I48">
      <f>IFERROR(G48/E48*100,0)</f>
    </oc>
    <nc r="I48"/>
  </rcc>
  <rcc rId="19915" sId="16">
    <oc r="J48">
      <f>J50+J52</f>
    </oc>
    <nc r="J48"/>
  </rcc>
  <rcc rId="19916" sId="16">
    <oc r="K48">
      <f>K50+K52</f>
    </oc>
    <nc r="K48"/>
  </rcc>
  <rcc rId="19917" sId="16">
    <oc r="L48">
      <f>L50+L52</f>
    </oc>
    <nc r="L48"/>
  </rcc>
  <rcc rId="19918" sId="16">
    <oc r="M48">
      <f>M50+M52</f>
    </oc>
    <nc r="M48"/>
  </rcc>
  <rcc rId="19919" sId="16">
    <oc r="N48">
      <f>N50+N52</f>
    </oc>
    <nc r="N48"/>
  </rcc>
  <rcc rId="19920" sId="16">
    <oc r="O48">
      <f>O50+O52</f>
    </oc>
    <nc r="O48"/>
  </rcc>
  <rcc rId="19921" sId="16">
    <oc r="P48">
      <f>P50+P52</f>
    </oc>
    <nc r="P48"/>
  </rcc>
  <rcc rId="19922" sId="16">
    <oc r="Q48">
      <f>Q50+Q52</f>
    </oc>
    <nc r="Q48"/>
  </rcc>
  <rcc rId="19923" sId="16">
    <oc r="R48">
      <f>R50+R52</f>
    </oc>
    <nc r="R48"/>
  </rcc>
  <rcc rId="19924" sId="16">
    <oc r="S48">
      <f>S50+S52</f>
    </oc>
    <nc r="S48"/>
  </rcc>
  <rcc rId="19925" sId="16">
    <oc r="T48">
      <f>T50+T52</f>
    </oc>
    <nc r="T48"/>
  </rcc>
  <rcc rId="19926" sId="16">
    <oc r="U48">
      <f>U50+U52</f>
    </oc>
    <nc r="U48"/>
  </rcc>
  <rcc rId="19927" sId="16">
    <oc r="V48">
      <f>V50+V52</f>
    </oc>
    <nc r="V48"/>
  </rcc>
  <rcc rId="19928" sId="16">
    <oc r="W48">
      <f>W50+W52</f>
    </oc>
    <nc r="W48"/>
  </rcc>
  <rcc rId="19929" sId="16">
    <oc r="X48">
      <f>X50+X52</f>
    </oc>
    <nc r="X48"/>
  </rcc>
  <rcc rId="19930" sId="16">
    <oc r="Y48">
      <f>Y50+Y52</f>
    </oc>
    <nc r="Y48"/>
  </rcc>
  <rcc rId="19931" sId="16">
    <oc r="Z48">
      <f>Z50+Z52</f>
    </oc>
    <nc r="Z48"/>
  </rcc>
  <rcc rId="19932" sId="16">
    <oc r="AA48">
      <f>AA50+AA52</f>
    </oc>
    <nc r="AA48"/>
  </rcc>
  <rcc rId="19933" sId="16">
    <oc r="AB48">
      <f>AB50+AB52</f>
    </oc>
    <nc r="AB48"/>
  </rcc>
  <rcc rId="19934" sId="16">
    <oc r="AC48">
      <f>AC50+AC52</f>
    </oc>
    <nc r="AC48"/>
  </rcc>
  <rcc rId="19935" sId="16">
    <oc r="AD48">
      <f>AD50+AD52</f>
    </oc>
    <nc r="AD48"/>
  </rcc>
  <rcc rId="19936" sId="16">
    <oc r="AE48">
      <f>AE50+AE52</f>
    </oc>
    <nc r="AE48"/>
  </rcc>
  <rcc rId="19937" sId="16">
    <oc r="AF48">
      <f>AF50+AF52</f>
    </oc>
    <nc r="AF48"/>
  </rcc>
  <rcc rId="19938" sId="16">
    <oc r="AG48">
      <f>AG50+AG52</f>
    </oc>
    <nc r="AG48"/>
  </rcc>
  <rcc rId="19939" sId="16">
    <oc r="B49" t="inlineStr">
      <is>
        <t>4. / 4.1    Реализованы мероприятия в целях организации досуга детей, подростков и молодёжи</t>
      </is>
    </oc>
    <nc r="B49"/>
  </rcc>
  <rcc rId="19940" sId="16">
    <oc r="C49" t="inlineStr">
      <is>
        <t>Всего</t>
      </is>
    </oc>
    <nc r="C49"/>
  </rcc>
  <rcc rId="19941" sId="16">
    <oc r="D49">
      <f>D50</f>
    </oc>
    <nc r="D49"/>
  </rcc>
  <rcc rId="19942" sId="16">
    <oc r="E49">
      <f>E50</f>
    </oc>
    <nc r="E49"/>
  </rcc>
  <rcc rId="19943" sId="16">
    <oc r="F49">
      <f>F50</f>
    </oc>
    <nc r="F49"/>
  </rcc>
  <rcc rId="19944" sId="16">
    <oc r="G49">
      <f>G50</f>
    </oc>
    <nc r="G49"/>
  </rcc>
  <rcc rId="19945" sId="16">
    <oc r="H49">
      <f>IFERROR(G49/D49*100,0)</f>
    </oc>
    <nc r="H49"/>
  </rcc>
  <rcc rId="19946" sId="16">
    <oc r="I49">
      <f>IFERROR(G49/E49*100,0)</f>
    </oc>
    <nc r="I49"/>
  </rcc>
  <rcc rId="19947" sId="16">
    <oc r="J49">
      <f>J50</f>
    </oc>
    <nc r="J49"/>
  </rcc>
  <rcc rId="19948" sId="16">
    <oc r="K49">
      <f>K50</f>
    </oc>
    <nc r="K49"/>
  </rcc>
  <rcc rId="19949" sId="16">
    <oc r="L49">
      <f>L50</f>
    </oc>
    <nc r="L49"/>
  </rcc>
  <rcc rId="19950" sId="16">
    <oc r="M49">
      <f>M50</f>
    </oc>
    <nc r="M49"/>
  </rcc>
  <rcc rId="19951" sId="16">
    <oc r="N49">
      <f>N50</f>
    </oc>
    <nc r="N49"/>
  </rcc>
  <rcc rId="19952" sId="16">
    <oc r="O49">
      <f>O50</f>
    </oc>
    <nc r="O49"/>
  </rcc>
  <rcc rId="19953" sId="16">
    <oc r="P49">
      <f>P50</f>
    </oc>
    <nc r="P49"/>
  </rcc>
  <rcc rId="19954" sId="16">
    <oc r="Q49">
      <f>Q50</f>
    </oc>
    <nc r="Q49"/>
  </rcc>
  <rcc rId="19955" sId="16">
    <oc r="R49">
      <f>R50</f>
    </oc>
    <nc r="R49"/>
  </rcc>
  <rcc rId="19956" sId="16">
    <oc r="S49">
      <f>S50</f>
    </oc>
    <nc r="S49"/>
  </rcc>
  <rcc rId="19957" sId="16">
    <oc r="T49">
      <f>T50</f>
    </oc>
    <nc r="T49"/>
  </rcc>
  <rcc rId="19958" sId="16">
    <oc r="U49">
      <f>U50</f>
    </oc>
    <nc r="U49"/>
  </rcc>
  <rcc rId="19959" sId="16">
    <oc r="V49">
      <f>V50</f>
    </oc>
    <nc r="V49"/>
  </rcc>
  <rcc rId="19960" sId="16">
    <oc r="W49">
      <f>W50</f>
    </oc>
    <nc r="W49"/>
  </rcc>
  <rcc rId="19961" sId="16">
    <oc r="X49">
      <f>X50</f>
    </oc>
    <nc r="X49"/>
  </rcc>
  <rcc rId="19962" sId="16">
    <oc r="Y49">
      <f>Y50</f>
    </oc>
    <nc r="Y49"/>
  </rcc>
  <rcc rId="19963" sId="16">
    <oc r="Z49">
      <f>Z50</f>
    </oc>
    <nc r="Z49"/>
  </rcc>
  <rcc rId="19964" sId="16">
    <oc r="AA49">
      <f>AA50</f>
    </oc>
    <nc r="AA49"/>
  </rcc>
  <rcc rId="19965" sId="16">
    <oc r="AB49">
      <f>AB50</f>
    </oc>
    <nc r="AB49"/>
  </rcc>
  <rcc rId="19966" sId="16">
    <oc r="AC49">
      <f>AC50</f>
    </oc>
    <nc r="AC49"/>
  </rcc>
  <rcc rId="19967" sId="16">
    <oc r="AD49">
      <f>AD50</f>
    </oc>
    <nc r="AD49"/>
  </rcc>
  <rcc rId="19968" sId="16">
    <oc r="AE49">
      <f>AE50</f>
    </oc>
    <nc r="AE49"/>
  </rcc>
  <rcc rId="19969" sId="16">
    <oc r="AF49">
      <f>AF50</f>
    </oc>
    <nc r="AF49"/>
  </rcc>
  <rcc rId="19970" sId="16">
    <oc r="AG49">
      <f>AG50</f>
    </oc>
    <nc r="AG49"/>
  </rcc>
  <rcc rId="19971" sId="16">
    <oc r="C50" t="inlineStr">
      <is>
        <t>бюджет города Когалыма</t>
      </is>
    </oc>
    <nc r="C50"/>
  </rcc>
  <rcc rId="19972" sId="16">
    <oc r="D50">
      <f>SUM(J50,L50,N50,P50,R50,T50,V50,X50,Z50,AB50,AD50,AF50)</f>
    </oc>
    <nc r="D50"/>
  </rcc>
  <rcc rId="19973" sId="16">
    <oc r="E50">
      <f>J50</f>
    </oc>
    <nc r="E50"/>
  </rcc>
  <rcc rId="19974" sId="16">
    <oc r="F50">
      <f>G50</f>
    </oc>
    <nc r="F50"/>
  </rcc>
  <rcc rId="19975" sId="16">
    <oc r="G50">
      <f>SUM(K50,M50,O50,Q50,S50,U50,W50,Y50,AA50,AC50,AE50,AG50)</f>
    </oc>
    <nc r="G50"/>
  </rcc>
  <rcc rId="19976" sId="16">
    <oc r="H50">
      <f>IFERROR(G50/D50*100,0)</f>
    </oc>
    <nc r="H50"/>
  </rcc>
  <rcc rId="19977" sId="16">
    <oc r="I50">
      <f>IFERROR(G50/E50*100,0)</f>
    </oc>
    <nc r="I50"/>
  </rcc>
  <rcc rId="19978" sId="16" numFmtId="4">
    <oc r="J50">
      <v>0</v>
    </oc>
    <nc r="J50"/>
  </rcc>
  <rcc rId="19979" sId="16" numFmtId="4">
    <oc r="K50">
      <v>0</v>
    </oc>
    <nc r="K50"/>
  </rcc>
  <rcc rId="19980" sId="16" numFmtId="4">
    <oc r="L50">
      <v>0</v>
    </oc>
    <nc r="L50"/>
  </rcc>
  <rcc rId="19981" sId="16" numFmtId="4">
    <oc r="M50">
      <v>0</v>
    </oc>
    <nc r="M50"/>
  </rcc>
  <rcc rId="19982" sId="16" numFmtId="4">
    <oc r="N50">
      <v>0</v>
    </oc>
    <nc r="N50"/>
  </rcc>
  <rcc rId="19983" sId="16" numFmtId="4">
    <oc r="O50">
      <v>0</v>
    </oc>
    <nc r="O50"/>
  </rcc>
  <rcc rId="19984" sId="16" numFmtId="4">
    <oc r="P50">
      <v>3.8969999999999998</v>
    </oc>
    <nc r="P50"/>
  </rcc>
  <rcc rId="19985" sId="16" numFmtId="4">
    <oc r="Q50">
      <v>3.89</v>
    </oc>
    <nc r="Q50"/>
  </rcc>
  <rcc rId="19986" sId="16" numFmtId="4">
    <oc r="R50">
      <v>17.245999999999999</v>
    </oc>
    <nc r="R50"/>
  </rcc>
  <rcc rId="19987" sId="16" numFmtId="4">
    <oc r="S50">
      <v>0</v>
    </oc>
    <nc r="S50"/>
  </rcc>
  <rcc rId="19988" sId="16" numFmtId="4">
    <oc r="T50">
      <v>123.13200000000001</v>
    </oc>
    <nc r="T50"/>
  </rcc>
  <rcc rId="19989" sId="16" numFmtId="4">
    <oc r="U50">
      <v>0</v>
    </oc>
    <nc r="U50"/>
  </rcc>
  <rcc rId="19990" sId="16" numFmtId="4">
    <oc r="V50">
      <v>78.316000000000003</v>
    </oc>
    <nc r="V50"/>
  </rcc>
  <rcc rId="19991" sId="16" numFmtId="4">
    <oc r="W50">
      <v>0</v>
    </oc>
    <nc r="W50"/>
  </rcc>
  <rcc rId="19992" sId="16" numFmtId="4">
    <oc r="X50">
      <v>78.408000000000001</v>
    </oc>
    <nc r="X50"/>
  </rcc>
  <rcc rId="19993" sId="16" numFmtId="4">
    <oc r="Y50">
      <v>0</v>
    </oc>
    <nc r="Y50"/>
  </rcc>
  <rcc rId="19994" sId="16" numFmtId="4">
    <oc r="Z50">
      <v>0</v>
    </oc>
    <nc r="Z50"/>
  </rcc>
  <rcc rId="19995" sId="16" numFmtId="4">
    <oc r="AA50">
      <v>0</v>
    </oc>
    <nc r="AA50"/>
  </rcc>
  <rcc rId="19996" sId="16" numFmtId="4">
    <oc r="AB50">
      <v>0</v>
    </oc>
    <nc r="AB50"/>
  </rcc>
  <rcc rId="19997" sId="16" numFmtId="4">
    <oc r="AC50">
      <v>0</v>
    </oc>
    <nc r="AC50"/>
  </rcc>
  <rcc rId="19998" sId="16" numFmtId="4">
    <oc r="AD50">
      <v>0</v>
    </oc>
    <nc r="AD50"/>
  </rcc>
  <rcc rId="19999" sId="16" numFmtId="4">
    <oc r="AE50">
      <v>0</v>
    </oc>
    <nc r="AE50"/>
  </rcc>
  <rcc rId="20000" sId="16" numFmtId="4">
    <oc r="AF50">
      <v>0</v>
    </oc>
    <nc r="AF50"/>
  </rcc>
  <rcc rId="20001" sId="16" numFmtId="4">
    <oc r="AG50">
      <v>0</v>
    </oc>
    <nc r="AG50"/>
  </rcc>
  <rcc rId="20002" sId="16">
    <oc r="B51" t="inlineStr">
      <is>
        <t>4 ./  4.2   Предоставлена субсидия в связи с выполнением муниципальной работы «Организация досуга детей, подростков и молодёжи»</t>
      </is>
    </oc>
    <nc r="B51"/>
  </rcc>
  <rcc rId="20003" sId="16">
    <oc r="C51" t="inlineStr">
      <is>
        <t>Всего</t>
      </is>
    </oc>
    <nc r="C51"/>
  </rcc>
  <rcc rId="20004" sId="16">
    <oc r="D51">
      <f>D52</f>
    </oc>
    <nc r="D51"/>
  </rcc>
  <rcc rId="20005" sId="16">
    <oc r="E51">
      <f>E52</f>
    </oc>
    <nc r="E51"/>
  </rcc>
  <rcc rId="20006" sId="16">
    <oc r="F51">
      <f>G51</f>
    </oc>
    <nc r="F51"/>
  </rcc>
  <rcc rId="20007" sId="16">
    <oc r="G51">
      <f>G52</f>
    </oc>
    <nc r="G51"/>
  </rcc>
  <rcc rId="20008" sId="16">
    <oc r="H51">
      <f>IFERROR(G51/D51*100,0)</f>
    </oc>
    <nc r="H51"/>
  </rcc>
  <rcc rId="20009" sId="16">
    <oc r="I51">
      <f>IFERROR(G51/E51*100,0)</f>
    </oc>
    <nc r="I51"/>
  </rcc>
  <rcc rId="20010" sId="16">
    <oc r="J51">
      <f>J52</f>
    </oc>
    <nc r="J51"/>
  </rcc>
  <rcc rId="20011" sId="16">
    <oc r="K51">
      <f>K52</f>
    </oc>
    <nc r="K51"/>
  </rcc>
  <rcc rId="20012" sId="16">
    <oc r="L51">
      <f>L52</f>
    </oc>
    <nc r="L51"/>
  </rcc>
  <rcc rId="20013" sId="16">
    <oc r="M51">
      <f>M52</f>
    </oc>
    <nc r="M51"/>
  </rcc>
  <rcc rId="20014" sId="16">
    <oc r="N51">
      <f>N52</f>
    </oc>
    <nc r="N51"/>
  </rcc>
  <rcc rId="20015" sId="16">
    <oc r="O51">
      <f>O52</f>
    </oc>
    <nc r="O51"/>
  </rcc>
  <rcc rId="20016" sId="16">
    <oc r="P51">
      <f>P52</f>
    </oc>
    <nc r="P51"/>
  </rcc>
  <rcc rId="20017" sId="16">
    <oc r="Q51">
      <f>Q52</f>
    </oc>
    <nc r="Q51"/>
  </rcc>
  <rcc rId="20018" sId="16">
    <oc r="R51">
      <f>R52</f>
    </oc>
    <nc r="R51"/>
  </rcc>
  <rcc rId="20019" sId="16">
    <oc r="S51">
      <f>S52</f>
    </oc>
    <nc r="S51"/>
  </rcc>
  <rcc rId="20020" sId="16">
    <oc r="T51">
      <f>T52</f>
    </oc>
    <nc r="T51"/>
  </rcc>
  <rcc rId="20021" sId="16">
    <oc r="U51">
      <f>U52</f>
    </oc>
    <nc r="U51"/>
  </rcc>
  <rcc rId="20022" sId="16">
    <oc r="V51">
      <f>V52</f>
    </oc>
    <nc r="V51"/>
  </rcc>
  <rcc rId="20023" sId="16">
    <oc r="W51">
      <f>W52</f>
    </oc>
    <nc r="W51"/>
  </rcc>
  <rcc rId="20024" sId="16">
    <oc r="X51">
      <f>X52</f>
    </oc>
    <nc r="X51"/>
  </rcc>
  <rcc rId="20025" sId="16">
    <oc r="Y51">
      <f>Y52</f>
    </oc>
    <nc r="Y51"/>
  </rcc>
  <rcc rId="20026" sId="16">
    <oc r="Z51">
      <f>Z52</f>
    </oc>
    <nc r="Z51"/>
  </rcc>
  <rcc rId="20027" sId="16">
    <oc r="AA51">
      <f>AA52</f>
    </oc>
    <nc r="AA51"/>
  </rcc>
  <rcc rId="20028" sId="16">
    <oc r="AB51">
      <f>AB52</f>
    </oc>
    <nc r="AB51"/>
  </rcc>
  <rcc rId="20029" sId="16">
    <oc r="AC51">
      <f>AC52</f>
    </oc>
    <nc r="AC51"/>
  </rcc>
  <rcc rId="20030" sId="16">
    <oc r="AD51">
      <f>AD52</f>
    </oc>
    <nc r="AD51"/>
  </rcc>
  <rcc rId="20031" sId="16">
    <oc r="AE51">
      <f>AE52</f>
    </oc>
    <nc r="AE51"/>
  </rcc>
  <rcc rId="20032" sId="16">
    <oc r="AF51">
      <f>AF52</f>
    </oc>
    <nc r="AF51"/>
  </rcc>
  <rcc rId="20033" sId="16">
    <oc r="AG51">
      <f>AG52</f>
    </oc>
    <nc r="AG51"/>
  </rcc>
  <rcc rId="20034" sId="16">
    <oc r="C52" t="inlineStr">
      <is>
        <t>бюджет города Когалыма</t>
      </is>
    </oc>
    <nc r="C52"/>
  </rcc>
  <rcc rId="20035" sId="16">
    <oc r="D52">
      <f>SUM(J52,L52,N52,P52,R52,T52,V52,X52,Z52,AB52,AD52,AF52)</f>
    </oc>
    <nc r="D52"/>
  </rcc>
  <rcc rId="20036" sId="16">
    <oc r="E52">
      <f>J52</f>
    </oc>
    <nc r="E52"/>
  </rcc>
  <rcc rId="20037" sId="16">
    <oc r="F52">
      <f>G52</f>
    </oc>
    <nc r="F52"/>
  </rcc>
  <rcc rId="20038" sId="16">
    <oc r="G52">
      <f>SUM(K52,M52,O52,Q52,S52,U52,W52,Y52,AA52,AC52,AE52,AG52)</f>
    </oc>
    <nc r="G52"/>
  </rcc>
  <rcc rId="20039" sId="16">
    <oc r="H52">
      <f>IFERROR(G52/D52*100,0)</f>
    </oc>
    <nc r="H52"/>
  </rcc>
  <rcc rId="20040" sId="16">
    <oc r="I52">
      <f>IFERROR(G52/E52*100,0)</f>
    </oc>
    <nc r="I52"/>
  </rcc>
  <rcc rId="20041" sId="16" numFmtId="4">
    <oc r="J52">
      <v>0</v>
    </oc>
    <nc r="J52"/>
  </rcc>
  <rcc rId="20042" sId="16" numFmtId="4">
    <oc r="K52">
      <v>0</v>
    </oc>
    <nc r="K52"/>
  </rcc>
  <rcc rId="20043" sId="16" numFmtId="4">
    <oc r="L52">
      <v>0</v>
    </oc>
    <nc r="L52"/>
  </rcc>
  <rcc rId="20044" sId="16" numFmtId="4">
    <oc r="M52">
      <v>0</v>
    </oc>
    <nc r="M52"/>
  </rcc>
  <rcc rId="20045" sId="16" numFmtId="4">
    <oc r="N52">
      <v>0</v>
    </oc>
    <nc r="N52"/>
  </rcc>
  <rcc rId="20046" sId="16" numFmtId="4">
    <oc r="O52">
      <v>0</v>
    </oc>
    <nc r="O52"/>
  </rcc>
  <rcc rId="20047" sId="16" numFmtId="4">
    <oc r="P52">
      <v>0</v>
    </oc>
    <nc r="P52"/>
  </rcc>
  <rcc rId="20048" sId="16" numFmtId="4">
    <oc r="Q52">
      <v>0</v>
    </oc>
    <nc r="Q52"/>
  </rcc>
  <rcc rId="20049" sId="16" numFmtId="4">
    <oc r="R52">
      <v>294</v>
    </oc>
    <nc r="R52"/>
  </rcc>
  <rcc rId="20050" sId="16" numFmtId="4">
    <oc r="S52">
      <v>0</v>
    </oc>
    <nc r="S52"/>
  </rcc>
  <rcc rId="20051" sId="16" numFmtId="4">
    <oc r="T52">
      <v>0</v>
    </oc>
    <nc r="T52"/>
  </rcc>
  <rcc rId="20052" sId="16" numFmtId="4">
    <oc r="U52">
      <v>0</v>
    </oc>
    <nc r="U52"/>
  </rcc>
  <rcc rId="20053" sId="16" numFmtId="4">
    <oc r="V52">
      <v>0</v>
    </oc>
    <nc r="V52"/>
  </rcc>
  <rcc rId="20054" sId="16" numFmtId="4">
    <oc r="W52">
      <v>0</v>
    </oc>
    <nc r="W52"/>
  </rcc>
  <rcc rId="20055" sId="16" numFmtId="4">
    <oc r="X52">
      <v>0</v>
    </oc>
    <nc r="X52"/>
  </rcc>
  <rcc rId="20056" sId="16" numFmtId="4">
    <oc r="Y52">
      <v>0</v>
    </oc>
    <nc r="Y52"/>
  </rcc>
  <rcc rId="20057" sId="16" numFmtId="4">
    <oc r="Z52">
      <v>0</v>
    </oc>
    <nc r="Z52"/>
  </rcc>
  <rcc rId="20058" sId="16" numFmtId="4">
    <oc r="AA52">
      <v>0</v>
    </oc>
    <nc r="AA52"/>
  </rcc>
  <rcc rId="20059" sId="16" numFmtId="4">
    <oc r="AB52">
      <v>0</v>
    </oc>
    <nc r="AB52"/>
  </rcc>
  <rcc rId="20060" sId="16" numFmtId="4">
    <oc r="AC52">
      <v>0</v>
    </oc>
    <nc r="AC52"/>
  </rcc>
  <rcc rId="20061" sId="16" numFmtId="4">
    <oc r="AD52">
      <v>0</v>
    </oc>
    <nc r="AD52"/>
  </rcc>
  <rcc rId="20062" sId="16" numFmtId="4">
    <oc r="AE52">
      <v>0</v>
    </oc>
    <nc r="AE52"/>
  </rcc>
  <rcc rId="20063" sId="16" numFmtId="4">
    <oc r="AF52">
      <v>0</v>
    </oc>
    <nc r="AF52"/>
  </rcc>
  <rcc rId="20064" sId="16" numFmtId="4">
    <oc r="AG52">
      <v>0</v>
    </oc>
    <nc r="AG52"/>
  </rcc>
  <rcc rId="20065" sId="16">
    <oc r="AH52" t="inlineStr">
      <is>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is>
    </oc>
    <nc r="AH52"/>
  </rcc>
  <rcc rId="20066" sId="16">
    <oc r="B53" t="inlineStr">
      <is>
        <t>Структурные элементы, не входящие в направления (подпрограммы)</t>
      </is>
    </oc>
    <nc r="B53"/>
  </rcc>
  <rcc rId="20067" sId="16">
    <oc r="A54" t="inlineStr">
      <is>
        <t xml:space="preserve">  5.2.</t>
      </is>
    </oc>
    <nc r="A54"/>
  </rcc>
  <rcc rId="20068" sId="16">
    <oc r="B54" t="inlineStr">
      <is>
        <t>Комплекс процессных мероприятий «Обеспечение деятельности органов местного самоуправления города Когалыма», в том числе:</t>
      </is>
    </oc>
    <nc r="B54"/>
  </rcc>
  <rcc rId="20069" sId="16">
    <oc r="C54" t="inlineStr">
      <is>
        <t>Всего</t>
      </is>
    </oc>
    <nc r="C54"/>
  </rcc>
  <rcc rId="20070" sId="16">
    <oc r="D54">
      <f>D55</f>
    </oc>
    <nc r="D54"/>
  </rcc>
  <rcc rId="20071" sId="16">
    <oc r="E54">
      <f>E55</f>
    </oc>
    <nc r="E54"/>
  </rcc>
  <rcc rId="20072" sId="16">
    <oc r="F54">
      <f>F55</f>
    </oc>
    <nc r="F54"/>
  </rcc>
  <rcc rId="20073" sId="16">
    <oc r="G54">
      <f>G55</f>
    </oc>
    <nc r="G54"/>
  </rcc>
  <rcc rId="20074" sId="16">
    <oc r="H54">
      <f>IFERROR(G54/D54*100,0)</f>
    </oc>
    <nc r="H54"/>
  </rcc>
  <rcc rId="20075" sId="16">
    <oc r="I54">
      <f>IFERROR(G54/E54*100,0)</f>
    </oc>
    <nc r="I54"/>
  </rcc>
  <rcc rId="20076" sId="16">
    <oc r="J54">
      <f>SUM(J55:J55)</f>
    </oc>
    <nc r="J54"/>
  </rcc>
  <rcc rId="20077" sId="16">
    <oc r="K54">
      <f>SUM(K55:K55)</f>
    </oc>
    <nc r="K54"/>
  </rcc>
  <rcc rId="20078" sId="16">
    <oc r="L54">
      <f>SUM(L55:L55)</f>
    </oc>
    <nc r="L54"/>
  </rcc>
  <rcc rId="20079" sId="16">
    <oc r="M54">
      <f>SUM(M55:M55)</f>
    </oc>
    <nc r="M54"/>
  </rcc>
  <rcc rId="20080" sId="16">
    <oc r="N54">
      <f>SUM(N55:N55)</f>
    </oc>
    <nc r="N54"/>
  </rcc>
  <rcc rId="20081" sId="16">
    <oc r="O54">
      <f>SUM(O55:O55)</f>
    </oc>
    <nc r="O54"/>
  </rcc>
  <rcc rId="20082" sId="16">
    <oc r="P54">
      <f>SUM(P55:P55)</f>
    </oc>
    <nc r="P54"/>
  </rcc>
  <rcc rId="20083" sId="16">
    <oc r="Q54">
      <f>SUM(Q55:Q55)</f>
    </oc>
    <nc r="Q54"/>
  </rcc>
  <rcc rId="20084" sId="16">
    <oc r="R54">
      <f>SUM(R55:R55)</f>
    </oc>
    <nc r="R54"/>
  </rcc>
  <rcc rId="20085" sId="16">
    <oc r="S54">
      <f>SUM(S55:S55)</f>
    </oc>
    <nc r="S54"/>
  </rcc>
  <rcc rId="20086" sId="16">
    <oc r="T54">
      <f>SUM(T55:T55)</f>
    </oc>
    <nc r="T54"/>
  </rcc>
  <rcc rId="20087" sId="16">
    <oc r="U54">
      <f>SUM(U55:U55)</f>
    </oc>
    <nc r="U54"/>
  </rcc>
  <rcc rId="20088" sId="16">
    <oc r="V54">
      <f>SUM(V55:V55)</f>
    </oc>
    <nc r="V54"/>
  </rcc>
  <rcc rId="20089" sId="16">
    <oc r="W54">
      <f>SUM(W55:W55)</f>
    </oc>
    <nc r="W54"/>
  </rcc>
  <rcc rId="20090" sId="16">
    <oc r="X54">
      <f>SUM(X55:X55)</f>
    </oc>
    <nc r="X54"/>
  </rcc>
  <rcc rId="20091" sId="16">
    <oc r="Y54">
      <f>SUM(Y55:Y55)</f>
    </oc>
    <nc r="Y54"/>
  </rcc>
  <rcc rId="20092" sId="16">
    <oc r="Z54">
      <f>SUM(Z55:Z55)</f>
    </oc>
    <nc r="Z54"/>
  </rcc>
  <rcc rId="20093" sId="16">
    <oc r="AA54">
      <f>SUM(AA55:AA55)</f>
    </oc>
    <nc r="AA54"/>
  </rcc>
  <rcc rId="20094" sId="16">
    <oc r="AB54">
      <f>SUM(AB55:AB55)</f>
    </oc>
    <nc r="AB54"/>
  </rcc>
  <rcc rId="20095" sId="16">
    <oc r="AC54">
      <f>SUM(AC55:AC55)</f>
    </oc>
    <nc r="AC54"/>
  </rcc>
  <rcc rId="20096" sId="16">
    <oc r="AD54">
      <f>SUM(AD55:AD55)</f>
    </oc>
    <nc r="AD54"/>
  </rcc>
  <rcc rId="20097" sId="16">
    <oc r="AE54">
      <f>SUM(AE55:AE55)</f>
    </oc>
    <nc r="AE54"/>
  </rcc>
  <rcc rId="20098" sId="16">
    <oc r="AF54">
      <f>SUM(AF55:AF55)</f>
    </oc>
    <nc r="AF54"/>
  </rcc>
  <rcc rId="20099" sId="16">
    <oc r="AG54">
      <f>SUM(AG55:AG55)</f>
    </oc>
    <nc r="AG54"/>
  </rcc>
  <rcc rId="20100" sId="16">
    <oc r="C55" t="inlineStr">
      <is>
        <t>бюджет города Когалыма</t>
      </is>
    </oc>
    <nc r="C55"/>
  </rcc>
  <rcc rId="20101" sId="16">
    <oc r="D55">
      <f>SUM(J55,L55,N55,P55,R55,T55,V55,X55,Z55,AB55,AD55,AF55)</f>
    </oc>
    <nc r="D55"/>
  </rcc>
  <rcc rId="20102" sId="16">
    <oc r="E55">
      <f>J55+L55+N55</f>
    </oc>
    <nc r="E55"/>
  </rcc>
  <rcc rId="20103" sId="16">
    <oc r="F55">
      <f>G55</f>
    </oc>
    <nc r="F55"/>
  </rcc>
  <rcc rId="20104" sId="16">
    <oc r="G55">
      <f>SUM(K55,M55,O55,Q55,S55,U55,W55,Y55,AA55,AC55,AE55,AG55)</f>
    </oc>
    <nc r="G55"/>
  </rcc>
  <rcc rId="20105" sId="16">
    <oc r="H55">
      <f>IFERROR(G55/D55*100,0)</f>
    </oc>
    <nc r="H55"/>
  </rcc>
  <rcc rId="20106" sId="16">
    <oc r="I55">
      <f>IFERROR(G55/E55*100,0)</f>
    </oc>
    <nc r="I55"/>
  </rcc>
  <rcc rId="20107" sId="16">
    <oc r="J55">
      <f>J57+J59+J61</f>
    </oc>
    <nc r="J55"/>
  </rcc>
  <rcc rId="20108" sId="16">
    <oc r="K55">
      <f>K57+K59+K61</f>
    </oc>
    <nc r="K55"/>
  </rcc>
  <rcc rId="20109" sId="16">
    <oc r="L55">
      <f>L57+L59+L61</f>
    </oc>
    <nc r="L55"/>
  </rcc>
  <rcc rId="20110" sId="16">
    <oc r="M55">
      <f>M57+M59+M61</f>
    </oc>
    <nc r="M55"/>
  </rcc>
  <rcc rId="20111" sId="16">
    <oc r="N55">
      <f>N57+N59+N61</f>
    </oc>
    <nc r="N55"/>
  </rcc>
  <rcc rId="20112" sId="16">
    <oc r="O55">
      <f>O57+O59+O61</f>
    </oc>
    <nc r="O55"/>
  </rcc>
  <rcc rId="20113" sId="16">
    <oc r="P55">
      <f>P57+P59+P61</f>
    </oc>
    <nc r="P55"/>
  </rcc>
  <rcc rId="20114" sId="16">
    <oc r="Q55">
      <f>Q57+Q59+Q61</f>
    </oc>
    <nc r="Q55"/>
  </rcc>
  <rcc rId="20115" sId="16">
    <oc r="R55">
      <f>R57+R59+R61</f>
    </oc>
    <nc r="R55"/>
  </rcc>
  <rcc rId="20116" sId="16">
    <oc r="S55">
      <f>S57+S59+S61</f>
    </oc>
    <nc r="S55"/>
  </rcc>
  <rcc rId="20117" sId="16">
    <oc r="T55">
      <f>T57+T59+T61</f>
    </oc>
    <nc r="T55"/>
  </rcc>
  <rcc rId="20118" sId="16">
    <oc r="U55">
      <f>U57+U59+U61</f>
    </oc>
    <nc r="U55"/>
  </rcc>
  <rcc rId="20119" sId="16">
    <oc r="V55">
      <f>V57+V59+V61</f>
    </oc>
    <nc r="V55"/>
  </rcc>
  <rcc rId="20120" sId="16">
    <oc r="W55">
      <f>W57+W59+W61</f>
    </oc>
    <nc r="W55"/>
  </rcc>
  <rcc rId="20121" sId="16">
    <oc r="X55">
      <f>X57+X59+X61</f>
    </oc>
    <nc r="X55"/>
  </rcc>
  <rcc rId="20122" sId="16">
    <oc r="Y55">
      <f>Y57+Y59+Y61</f>
    </oc>
    <nc r="Y55"/>
  </rcc>
  <rcc rId="20123" sId="16">
    <oc r="Z55">
      <f>Z57+Z59+Z61</f>
    </oc>
    <nc r="Z55"/>
  </rcc>
  <rcc rId="20124" sId="16">
    <oc r="AA55">
      <f>AA57+AA59+AA61</f>
    </oc>
    <nc r="AA55"/>
  </rcc>
  <rcc rId="20125" sId="16">
    <oc r="AB55">
      <f>AB57+AB59+AB61</f>
    </oc>
    <nc r="AB55"/>
  </rcc>
  <rcc rId="20126" sId="16">
    <oc r="AC55">
      <f>AC57+AC59+AC61</f>
    </oc>
    <nc r="AC55"/>
  </rcc>
  <rcc rId="20127" sId="16">
    <oc r="AD55">
      <f>AD57+AD59+AD61</f>
    </oc>
    <nc r="AD55"/>
  </rcc>
  <rcc rId="20128" sId="16">
    <oc r="AE55">
      <f>AE57+AE59+AE61</f>
    </oc>
    <nc r="AE55"/>
  </rcc>
  <rcc rId="20129" sId="16">
    <oc r="AF55">
      <f>AF57+AF59+AF61</f>
    </oc>
    <nc r="AF55"/>
  </rcc>
  <rcc rId="20130" sId="16">
    <oc r="AG55">
      <f>AG57+AG59+AG61</f>
    </oc>
    <nc r="AG55"/>
  </rcc>
  <rcc rId="20131" sId="16">
    <oc r="B56" t="inlineStr">
      <is>
        <t>1 Обеспечено функционирование СпоСВ</t>
      </is>
    </oc>
    <nc r="B56"/>
  </rcc>
  <rcc rId="20132" sId="16">
    <oc r="C56" t="inlineStr">
      <is>
        <t>Всего</t>
      </is>
    </oc>
    <nc r="C56"/>
  </rcc>
  <rcc rId="20133" sId="16">
    <oc r="D56">
      <f>D57</f>
    </oc>
    <nc r="D56"/>
  </rcc>
  <rcc rId="20134" sId="16">
    <oc r="E56">
      <f>E57</f>
    </oc>
    <nc r="E56"/>
  </rcc>
  <rcc rId="20135" sId="16">
    <oc r="F56">
      <f>F57</f>
    </oc>
    <nc r="F56"/>
  </rcc>
  <rcc rId="20136" sId="16">
    <oc r="G56">
      <f>G57</f>
    </oc>
    <nc r="G56"/>
  </rcc>
  <rcc rId="20137" sId="16">
    <oc r="H56">
      <f>IFERROR(G56/D56*100,0)</f>
    </oc>
    <nc r="H56"/>
  </rcc>
  <rcc rId="20138" sId="16">
    <oc r="I56">
      <f>IFERROR(G56/E56*100,0)</f>
    </oc>
    <nc r="I56"/>
  </rcc>
  <rcc rId="20139" sId="16">
    <oc r="J56">
      <f>SUM(J57:J57)</f>
    </oc>
    <nc r="J56"/>
  </rcc>
  <rcc rId="20140" sId="16">
    <oc r="K56">
      <f>SUM(K57:K57)</f>
    </oc>
    <nc r="K56"/>
  </rcc>
  <rcc rId="20141" sId="16">
    <oc r="L56">
      <f>SUM(L57:L57)</f>
    </oc>
    <nc r="L56"/>
  </rcc>
  <rcc rId="20142" sId="16">
    <oc r="M56">
      <f>SUM(M57:M57)</f>
    </oc>
    <nc r="M56"/>
  </rcc>
  <rcc rId="20143" sId="16">
    <oc r="N56">
      <f>SUM(N57:N57)</f>
    </oc>
    <nc r="N56"/>
  </rcc>
  <rcc rId="20144" sId="16">
    <oc r="O56">
      <f>SUM(O57:O57)</f>
    </oc>
    <nc r="O56"/>
  </rcc>
  <rcc rId="20145" sId="16">
    <oc r="P56">
      <f>SUM(P57:P57)</f>
    </oc>
    <nc r="P56"/>
  </rcc>
  <rcc rId="20146" sId="16">
    <oc r="Q56">
      <f>SUM(Q57:Q57)</f>
    </oc>
    <nc r="Q56"/>
  </rcc>
  <rcc rId="20147" sId="16">
    <oc r="R56">
      <f>SUM(R57:R57)</f>
    </oc>
    <nc r="R56"/>
  </rcc>
  <rcc rId="20148" sId="16">
    <oc r="S56">
      <f>SUM(S57:S57)</f>
    </oc>
    <nc r="S56"/>
  </rcc>
  <rcc rId="20149" sId="16">
    <oc r="T56">
      <f>SUM(T57:T57)</f>
    </oc>
    <nc r="T56"/>
  </rcc>
  <rcc rId="20150" sId="16">
    <oc r="U56">
      <f>SUM(U57:U57)</f>
    </oc>
    <nc r="U56"/>
  </rcc>
  <rcc rId="20151" sId="16">
    <oc r="V56">
      <f>SUM(V57:V57)</f>
    </oc>
    <nc r="V56"/>
  </rcc>
  <rcc rId="20152" sId="16">
    <oc r="W56">
      <f>SUM(W57:W57)</f>
    </oc>
    <nc r="W56"/>
  </rcc>
  <rcc rId="20153" sId="16">
    <oc r="X56">
      <f>SUM(X57:X57)</f>
    </oc>
    <nc r="X56"/>
  </rcc>
  <rcc rId="20154" sId="16">
    <oc r="Y56">
      <f>SUM(Y57:Y57)</f>
    </oc>
    <nc r="Y56"/>
  </rcc>
  <rcc rId="20155" sId="16">
    <oc r="Z56">
      <f>SUM(Z57:Z57)</f>
    </oc>
    <nc r="Z56"/>
  </rcc>
  <rcc rId="20156" sId="16">
    <oc r="AA56">
      <f>SUM(AA57:AA57)</f>
    </oc>
    <nc r="AA56"/>
  </rcc>
  <rcc rId="20157" sId="16">
    <oc r="AB56">
      <f>SUM(AB57:AB57)</f>
    </oc>
    <nc r="AB56"/>
  </rcc>
  <rcc rId="20158" sId="16">
    <oc r="AC56">
      <f>SUM(AC57:AC57)</f>
    </oc>
    <nc r="AC56"/>
  </rcc>
  <rcc rId="20159" sId="16">
    <oc r="AD56">
      <f>SUM(AD57:AD57)</f>
    </oc>
    <nc r="AD56"/>
  </rcc>
  <rcc rId="20160" sId="16">
    <oc r="AE56">
      <f>SUM(AE57:AE57)</f>
    </oc>
    <nc r="AE56"/>
  </rcc>
  <rcc rId="20161" sId="16">
    <oc r="AF56">
      <f>SUM(AF57:AF57)</f>
    </oc>
    <nc r="AF56"/>
  </rcc>
  <rcc rId="20162" sId="16">
    <oc r="AG56">
      <f>SUM(AG57:AG57)</f>
    </oc>
    <nc r="AG56"/>
  </rcc>
  <rcc rId="20163" sId="16">
    <o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rcc>
  <rcc rId="20164" sId="16">
    <oc r="C57" t="inlineStr">
      <is>
        <t>бюджет города Когалыма</t>
      </is>
    </oc>
    <nc r="C57"/>
  </rcc>
  <rcc rId="20165" sId="16">
    <oc r="D57">
      <f>SUM(J57,L57,N57,P57,R57,T57,V57,X57,Z57,AB57,AD57,AF57)</f>
    </oc>
    <nc r="D57"/>
  </rcc>
  <rcc rId="20166" sId="16">
    <oc r="E57">
      <f>J57+L57+N57+P57</f>
    </oc>
    <nc r="E57"/>
  </rcc>
  <rcc rId="20167" sId="16">
    <oc r="F57">
      <f>G57</f>
    </oc>
    <nc r="F57"/>
  </rcc>
  <rcc rId="20168" sId="16">
    <oc r="G57">
      <f>SUM(K57,M57,O57,Q57,S57,U57,W57,Y57,AA57,AC57,AE57,AG57)</f>
    </oc>
    <nc r="G57"/>
  </rcc>
  <rcc rId="20169" sId="16">
    <oc r="H57">
      <f>IFERROR(G57/D57*100,0)</f>
    </oc>
    <nc r="H57"/>
  </rcc>
  <rcc rId="20170" sId="16">
    <oc r="I57">
      <f>IFERROR(G57/E57*100,0)</f>
    </oc>
    <nc r="I57"/>
  </rcc>
  <rcc rId="20171" sId="16" numFmtId="4">
    <oc r="J57">
      <v>791.31200000000001</v>
    </oc>
    <nc r="J57"/>
  </rcc>
  <rcc rId="20172" sId="16" numFmtId="4">
    <oc r="K57">
      <v>293.041</v>
    </oc>
    <nc r="K57"/>
  </rcc>
  <rcc rId="20173" sId="16" numFmtId="4">
    <oc r="L57">
      <v>467.18099999999998</v>
    </oc>
    <nc r="L57"/>
  </rcc>
  <rcc rId="20174" sId="16" numFmtId="4">
    <oc r="M57">
      <v>416.40300000000002</v>
    </oc>
    <nc r="M57"/>
  </rcc>
  <rcc rId="20175" sId="16" numFmtId="4">
    <oc r="N57">
      <v>313.41399999999999</v>
    </oc>
    <nc r="N57"/>
  </rcc>
  <rcc rId="20176" sId="16" numFmtId="4">
    <oc r="O57">
      <v>306.27699999999999</v>
    </oc>
    <nc r="O57"/>
  </rcc>
  <rcc rId="20177" sId="16" numFmtId="4">
    <oc r="P57">
      <v>669.47400000000005</v>
    </oc>
    <nc r="P57"/>
  </rcc>
  <rcc rId="20178" sId="16" numFmtId="4">
    <oc r="Q57">
      <v>320.39699999999999</v>
    </oc>
    <nc r="Q57"/>
  </rcc>
  <rcc rId="20179" sId="16" numFmtId="4">
    <oc r="R57">
      <v>455.84399999999999</v>
    </oc>
    <nc r="R57"/>
  </rcc>
  <rcc rId="20180" sId="16" numFmtId="4">
    <oc r="S57">
      <v>0</v>
    </oc>
    <nc r="S57"/>
  </rcc>
  <rcc rId="20181" sId="16" numFmtId="4">
    <oc r="T57">
      <v>313.41399999999999</v>
    </oc>
    <nc r="T57"/>
  </rcc>
  <rcc rId="20182" sId="16" numFmtId="4">
    <oc r="U57">
      <v>0</v>
    </oc>
    <nc r="U57"/>
  </rcc>
  <rcc rId="20183" sId="16" numFmtId="4">
    <oc r="V57">
      <v>567.45399999999995</v>
    </oc>
    <nc r="V57"/>
  </rcc>
  <rcc rId="20184" sId="16" numFmtId="4">
    <oc r="W57">
      <v>0</v>
    </oc>
    <nc r="W57"/>
  </rcc>
  <rcc rId="20185" sId="16" numFmtId="4">
    <oc r="X57">
      <v>425.03399999999999</v>
    </oc>
    <nc r="X57"/>
  </rcc>
  <rcc rId="20186" sId="16" numFmtId="4">
    <oc r="Y57">
      <v>0</v>
    </oc>
    <nc r="Y57"/>
  </rcc>
  <rcc rId="20187" sId="16" numFmtId="4">
    <oc r="Z57">
      <v>313.41399999999999</v>
    </oc>
    <nc r="Z57"/>
  </rcc>
  <rcc rId="20188" sId="16" numFmtId="4">
    <oc r="AA57">
      <v>0</v>
    </oc>
    <nc r="AA57"/>
  </rcc>
  <rcc rId="20189" sId="16" numFmtId="4">
    <oc r="AB57">
      <v>363.41399999999999</v>
    </oc>
    <nc r="AB57"/>
  </rcc>
  <rcc rId="20190" sId="16" numFmtId="4">
    <oc r="AC57">
      <v>0</v>
    </oc>
    <nc r="AC57"/>
  </rcc>
  <rcc rId="20191" sId="16" numFmtId="4">
    <oc r="AD57">
      <v>363.41399999999999</v>
    </oc>
    <nc r="AD57"/>
  </rcc>
  <rcc rId="20192" sId="16" numFmtId="4">
    <oc r="AE57">
      <v>0</v>
    </oc>
    <nc r="AE57"/>
  </rcc>
  <rcc rId="20193" sId="16" numFmtId="4">
    <oc r="AF57">
      <v>393.13099999999997</v>
    </oc>
    <nc r="AF57"/>
  </rcc>
  <rcc rId="20194" sId="16" numFmtId="4">
    <oc r="AG57">
      <v>0</v>
    </oc>
    <nc r="AG57"/>
  </rcc>
  <rcc rId="20195" sId="16">
    <oc r="B58" t="inlineStr">
      <is>
        <t xml:space="preserve">2 Обеспечено функционирование сектора пресс-службы </t>
      </is>
    </oc>
    <nc r="B58"/>
  </rcc>
  <rcc rId="20196" sId="16">
    <oc r="C58" t="inlineStr">
      <is>
        <t>Всего</t>
      </is>
    </oc>
    <nc r="C58"/>
  </rcc>
  <rcc rId="20197" sId="16">
    <oc r="D58">
      <f>D59</f>
    </oc>
    <nc r="D58"/>
  </rcc>
  <rcc rId="20198" sId="16">
    <oc r="E58">
      <f>E59</f>
    </oc>
    <nc r="E58"/>
  </rcc>
  <rcc rId="20199" sId="16">
    <oc r="F58">
      <f>F59</f>
    </oc>
    <nc r="F58"/>
  </rcc>
  <rcc rId="20200" sId="16">
    <oc r="G58">
      <f>G59</f>
    </oc>
    <nc r="G58"/>
  </rcc>
  <rcc rId="20201" sId="16">
    <oc r="H58">
      <f>IFERROR(G58/D58*100,0)</f>
    </oc>
    <nc r="H58"/>
  </rcc>
  <rcc rId="20202" sId="16">
    <oc r="I58">
      <f>IFERROR(G58/E58*100,0)</f>
    </oc>
    <nc r="I58"/>
  </rcc>
  <rcc rId="20203" sId="16">
    <oc r="J58">
      <f>SUM(J59:J59)</f>
    </oc>
    <nc r="J58"/>
  </rcc>
  <rcc rId="20204" sId="16" numFmtId="4">
    <oc r="K58">
      <v>232.51</v>
    </oc>
    <nc r="K58"/>
  </rcc>
  <rcc rId="20205" sId="16">
    <oc r="L58">
      <f>SUM(L59:L59)</f>
    </oc>
    <nc r="L58"/>
  </rcc>
  <rcc rId="20206" sId="16">
    <oc r="M58">
      <f>SUM(M59:M59)</f>
    </oc>
    <nc r="M58"/>
  </rcc>
  <rcc rId="20207" sId="16">
    <oc r="N58">
      <f>SUM(N59:N59)</f>
    </oc>
    <nc r="N58"/>
  </rcc>
  <rcc rId="20208" sId="16">
    <oc r="O58">
      <f>SUM(O59:O59)</f>
    </oc>
    <nc r="O58"/>
  </rcc>
  <rcc rId="20209" sId="16">
    <oc r="P58">
      <f>SUM(P59:P59)</f>
    </oc>
    <nc r="P58"/>
  </rcc>
  <rcc rId="20210" sId="16">
    <oc r="Q58">
      <f>SUM(Q59:Q59)</f>
    </oc>
    <nc r="Q58"/>
  </rcc>
  <rcc rId="20211" sId="16">
    <oc r="R58">
      <f>SUM(R59:R59)</f>
    </oc>
    <nc r="R58"/>
  </rcc>
  <rcc rId="20212" sId="16">
    <oc r="S58">
      <f>SUM(S59:S59)</f>
    </oc>
    <nc r="S58"/>
  </rcc>
  <rcc rId="20213" sId="16">
    <oc r="T58">
      <f>SUM(T59:T59)</f>
    </oc>
    <nc r="T58"/>
  </rcc>
  <rcc rId="20214" sId="16">
    <oc r="U58">
      <f>SUM(U59:U59)</f>
    </oc>
    <nc r="U58"/>
  </rcc>
  <rcc rId="20215" sId="16">
    <oc r="V58">
      <f>SUM(V59:V59)</f>
    </oc>
    <nc r="V58"/>
  </rcc>
  <rcc rId="20216" sId="16">
    <oc r="W58">
      <f>SUM(W59:W59)</f>
    </oc>
    <nc r="W58"/>
  </rcc>
  <rcc rId="20217" sId="16">
    <oc r="X58">
      <f>SUM(X59:X59)</f>
    </oc>
    <nc r="X58"/>
  </rcc>
  <rcc rId="20218" sId="16">
    <oc r="Y58">
      <f>SUM(Y59:Y59)</f>
    </oc>
    <nc r="Y58"/>
  </rcc>
  <rcc rId="20219" sId="16">
    <oc r="Z58">
      <f>SUM(Z59:Z59)</f>
    </oc>
    <nc r="Z58"/>
  </rcc>
  <rcc rId="20220" sId="16">
    <oc r="AA58">
      <f>SUM(AA59:AA59)</f>
    </oc>
    <nc r="AA58"/>
  </rcc>
  <rcc rId="20221" sId="16">
    <oc r="AB58">
      <f>SUM(AB59:AB59)</f>
    </oc>
    <nc r="AB58"/>
  </rcc>
  <rcc rId="20222" sId="16">
    <oc r="AC58">
      <f>SUM(AC59:AC59)</f>
    </oc>
    <nc r="AC58"/>
  </rcc>
  <rcc rId="20223" sId="16">
    <oc r="AD58">
      <f>SUM(AD59:AD59)</f>
    </oc>
    <nc r="AD58"/>
  </rcc>
  <rcc rId="20224" sId="16">
    <oc r="AE58">
      <f>SUM(AE59:AE59)</f>
    </oc>
    <nc r="AE58"/>
  </rcc>
  <rcc rId="20225" sId="16">
    <oc r="AF58">
      <f>SUM(AF59:AF59)</f>
    </oc>
    <nc r="AF58"/>
  </rcc>
  <rcc rId="20226" sId="16">
    <oc r="AG58">
      <f>SUM(AG59:AG59)</f>
    </oc>
    <nc r="AG58"/>
  </rcc>
  <rcc rId="20227" sId="16">
    <o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rcc>
  <rcc rId="20228" sId="16">
    <oc r="C59" t="inlineStr">
      <is>
        <t>бюджет города Когалыма</t>
      </is>
    </oc>
    <nc r="C59"/>
  </rcc>
  <rcc rId="20229" sId="16">
    <oc r="D59">
      <f>SUM(J59,L59,N59,P59,R59,T59,V59,X59,Z59,AB59,AD59,AF59)</f>
    </oc>
    <nc r="D59"/>
  </rcc>
  <rcc rId="20230" sId="16">
    <oc r="E59">
      <f>J59+L59+N59+P59</f>
    </oc>
    <nc r="E59"/>
  </rcc>
  <rcc rId="20231" sId="16">
    <oc r="F59">
      <f>G59</f>
    </oc>
    <nc r="F59"/>
  </rcc>
  <rcc rId="20232" sId="16">
    <oc r="G59">
      <f>SUM(K59,M59,O59,Q59,S59,U59,W59,Y59,AA59,AC59,AE59,AG59)</f>
    </oc>
    <nc r="G59"/>
  </rcc>
  <rcc rId="20233" sId="16">
    <oc r="H59">
      <f>IFERROR(G59/D59*100,0)</f>
    </oc>
    <nc r="H59"/>
  </rcc>
  <rcc rId="20234" sId="16">
    <oc r="I59">
      <f>IFERROR(G59/E59*100,0)</f>
    </oc>
    <nc r="I59"/>
  </rcc>
  <rcc rId="20235" sId="16" numFmtId="4">
    <oc r="J59">
      <v>533.548</v>
    </oc>
    <nc r="J59"/>
  </rcc>
  <rcc rId="20236" sId="16" numFmtId="4">
    <oc r="K59">
      <v>232.51</v>
    </oc>
    <nc r="K59"/>
  </rcc>
  <rcc rId="20237" sId="16" numFmtId="4">
    <oc r="L59">
      <v>315.01400000000001</v>
    </oc>
    <nc r="L59"/>
  </rcc>
  <rcc rId="20238" sId="16" numFmtId="4">
    <oc r="M59">
      <v>249.572</v>
    </oc>
    <nc r="M59"/>
  </rcc>
  <rcc rId="20239" sId="16" numFmtId="4">
    <oc r="N59">
      <v>215.05500000000001</v>
    </oc>
    <nc r="N59"/>
  </rcc>
  <rcc rId="20240" sId="16" numFmtId="4">
    <oc r="O59">
      <v>214.136</v>
    </oc>
    <nc r="O59"/>
  </rcc>
  <rcc rId="20241" sId="16" numFmtId="4">
    <oc r="P59">
      <v>451.37700000000001</v>
    </oc>
    <nc r="P59"/>
  </rcc>
  <rcc rId="20242" sId="16" numFmtId="4">
    <oc r="Q59">
      <v>260.827</v>
    </oc>
    <nc r="Q59"/>
  </rcc>
  <rcc rId="20243" sId="16" numFmtId="4">
    <oc r="R59">
      <v>307.363</v>
    </oc>
    <nc r="R59"/>
  </rcc>
  <rcc rId="20244" sId="16" numFmtId="4">
    <oc r="S59">
      <v>0</v>
    </oc>
    <nc r="S59"/>
  </rcc>
  <rcc rId="20245" sId="16" numFmtId="4">
    <oc r="T59">
      <v>215.05500000000001</v>
    </oc>
    <nc r="T59"/>
  </rcc>
  <rcc rId="20246" sId="16" numFmtId="4">
    <oc r="U59">
      <v>0</v>
    </oc>
    <nc r="U59"/>
  </rcc>
  <rcc rId="20247" sId="16" numFmtId="4">
    <oc r="V59">
      <v>382.60300000000001</v>
    </oc>
    <nc r="V59"/>
  </rcc>
  <rcc rId="20248" sId="16" numFmtId="4">
    <oc r="W59">
      <v>0</v>
    </oc>
    <nc r="W59"/>
  </rcc>
  <rcc rId="20249" sId="16" numFmtId="4">
    <oc r="X59">
      <v>286.59399999999999</v>
    </oc>
    <nc r="X59"/>
  </rcc>
  <rcc rId="20250" sId="16" numFmtId="4">
    <oc r="Y59">
      <v>0</v>
    </oc>
    <nc r="Y59"/>
  </rcc>
  <rcc rId="20251" sId="16" numFmtId="4">
    <oc r="Z59">
      <v>215.05500000000001</v>
    </oc>
    <nc r="Z59"/>
  </rcc>
  <rcc rId="20252" sId="16" numFmtId="4">
    <oc r="AA59">
      <v>0</v>
    </oc>
    <nc r="AA59"/>
  </rcc>
  <rcc rId="20253" sId="16" numFmtId="4">
    <oc r="AB59">
      <v>245.05500000000001</v>
    </oc>
    <nc r="AB59"/>
  </rcc>
  <rcc rId="20254" sId="16" numFmtId="4">
    <oc r="AC59">
      <v>0</v>
    </oc>
    <nc r="AC59"/>
  </rcc>
  <rcc rId="20255" sId="16" numFmtId="4">
    <oc r="AD59">
      <v>245.05500000000001</v>
    </oc>
    <nc r="AD59"/>
  </rcc>
  <rcc rId="20256" sId="16" numFmtId="4">
    <oc r="AE59">
      <v>0</v>
    </oc>
    <nc r="AE59"/>
  </rcc>
  <rcc rId="20257" sId="16" numFmtId="4">
    <oc r="AF59">
      <v>254.125</v>
    </oc>
    <nc r="AF59"/>
  </rcc>
  <rcc rId="20258" sId="16" numFmtId="4">
    <oc r="AG59">
      <v>0</v>
    </oc>
    <nc r="AG59"/>
  </rcc>
  <rcc rId="20259" sId="16">
    <oc r="B60" t="inlineStr">
      <is>
        <t>3 Обеспечено функционирование УВП</t>
      </is>
    </oc>
    <nc r="B60"/>
  </rcc>
  <rcc rId="20260" sId="16">
    <oc r="C60" t="inlineStr">
      <is>
        <t>Всего</t>
      </is>
    </oc>
    <nc r="C60"/>
  </rcc>
  <rcc rId="20261" sId="16">
    <oc r="D60">
      <f>D61</f>
    </oc>
    <nc r="D60"/>
  </rcc>
  <rcc rId="20262" sId="16">
    <oc r="E60">
      <f>E61</f>
    </oc>
    <nc r="E60"/>
  </rcc>
  <rcc rId="20263" sId="16">
    <oc r="F60">
      <f>F61</f>
    </oc>
    <nc r="F60"/>
  </rcc>
  <rcc rId="20264" sId="16">
    <oc r="G60">
      <f>G61</f>
    </oc>
    <nc r="G60"/>
  </rcc>
  <rcc rId="20265" sId="16">
    <oc r="H60">
      <f>IFERROR(G60/D60*100,0)</f>
    </oc>
    <nc r="H60"/>
  </rcc>
  <rcc rId="20266" sId="16">
    <oc r="I60">
      <f>IFERROR(G60/E60*100,0)</f>
    </oc>
    <nc r="I60"/>
  </rcc>
  <rcc rId="20267" sId="16">
    <oc r="J60">
      <f>SUM(J61:J61)</f>
    </oc>
    <nc r="J60"/>
  </rcc>
  <rcc rId="20268" sId="16">
    <oc r="K60">
      <f>SUM(K61:K61)</f>
    </oc>
    <nc r="K60"/>
  </rcc>
  <rcc rId="20269" sId="16">
    <oc r="L60">
      <f>SUM(L61:L61)</f>
    </oc>
    <nc r="L60"/>
  </rcc>
  <rcc rId="20270" sId="16">
    <oc r="M60">
      <f>SUM(M61:M61)</f>
    </oc>
    <nc r="M60"/>
  </rcc>
  <rcc rId="20271" sId="16">
    <oc r="N60">
      <f>SUM(N61:N61)</f>
    </oc>
    <nc r="N60"/>
  </rcc>
  <rcc rId="20272" sId="16" numFmtId="4">
    <oc r="O60">
      <v>1279.2170000000001</v>
    </oc>
    <nc r="O60"/>
  </rcc>
  <rcc rId="20273" sId="16">
    <oc r="P60">
      <f>SUM(P61:P61)</f>
    </oc>
    <nc r="P60"/>
  </rcc>
  <rcc rId="20274" sId="16">
    <oc r="Q60">
      <f>SUM(Q61:Q61)</f>
    </oc>
    <nc r="Q60"/>
  </rcc>
  <rcc rId="20275" sId="16">
    <oc r="R60">
      <f>SUM(R61:R61)</f>
    </oc>
    <nc r="R60"/>
  </rcc>
  <rcc rId="20276" sId="16">
    <oc r="S60">
      <f>SUM(S61:S61)</f>
    </oc>
    <nc r="S60"/>
  </rcc>
  <rcc rId="20277" sId="16">
    <oc r="T60">
      <f>SUM(T61:T61)</f>
    </oc>
    <nc r="T60"/>
  </rcc>
  <rcc rId="20278" sId="16">
    <oc r="U60">
      <f>SUM(U61:U61)</f>
    </oc>
    <nc r="U60"/>
  </rcc>
  <rcc rId="20279" sId="16">
    <oc r="V60">
      <f>SUM(V61:V61)</f>
    </oc>
    <nc r="V60"/>
  </rcc>
  <rcc rId="20280" sId="16">
    <oc r="W60">
      <f>SUM(W61:W61)</f>
    </oc>
    <nc r="W60"/>
  </rcc>
  <rcc rId="20281" sId="16">
    <oc r="X60">
      <f>SUM(X61:X61)</f>
    </oc>
    <nc r="X60"/>
  </rcc>
  <rcc rId="20282" sId="16">
    <oc r="Y60">
      <f>SUM(Y61:Y61)</f>
    </oc>
    <nc r="Y60"/>
  </rcc>
  <rcc rId="20283" sId="16">
    <oc r="Z60">
      <f>SUM(Z61:Z61)</f>
    </oc>
    <nc r="Z60"/>
  </rcc>
  <rcc rId="20284" sId="16">
    <oc r="AA60">
      <f>SUM(AA61:AA61)</f>
    </oc>
    <nc r="AA60"/>
  </rcc>
  <rcc rId="20285" sId="16">
    <oc r="AB60">
      <f>SUM(AB61:AB61)</f>
    </oc>
    <nc r="AB60"/>
  </rcc>
  <rcc rId="20286" sId="16">
    <oc r="AC60">
      <f>SUM(AC61:AC61)</f>
    </oc>
    <nc r="AC60"/>
  </rcc>
  <rcc rId="20287" sId="16">
    <oc r="AD60">
      <f>SUM(AD61:AD61)</f>
    </oc>
    <nc r="AD60"/>
  </rcc>
  <rcc rId="20288" sId="16">
    <oc r="AE60">
      <f>SUM(AE61:AE61)</f>
    </oc>
    <nc r="AE60"/>
  </rcc>
  <rcc rId="20289" sId="16">
    <oc r="AF60">
      <f>SUM(AF61:AF61)</f>
    </oc>
    <nc r="AF60"/>
  </rcc>
  <rcc rId="20290" sId="16">
    <oc r="AG60">
      <f>SUM(AG61:AG61)</f>
    </oc>
    <nc r="AG60"/>
  </rcc>
  <rcc rId="20291" sId="16">
    <o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rcc>
  <rcc rId="20292" sId="16">
    <oc r="C61" t="inlineStr">
      <is>
        <t>бюджет города Когалыма</t>
      </is>
    </oc>
    <nc r="C61"/>
  </rcc>
  <rcc rId="20293" sId="16">
    <oc r="D61">
      <f>SUM(J61,L61,N61,P61,R61,T61,V61,X61,Z61,AB61,AD61,AF61)</f>
    </oc>
    <nc r="D61"/>
  </rcc>
  <rcc rId="20294" sId="16">
    <oc r="E61">
      <f>J61+L61+N61+P61</f>
    </oc>
    <nc r="E61"/>
  </rcc>
  <rcc rId="20295" sId="16">
    <oc r="F61">
      <f>G61</f>
    </oc>
    <nc r="F61"/>
  </rcc>
  <rcc rId="20296" sId="16">
    <oc r="G61">
      <f>SUM(K61,M61,O61,Q61,S61,U61,W61,Y61,AA61,AC61,AE61,AG61)</f>
    </oc>
    <nc r="G61"/>
  </rcc>
  <rcc rId="20297" sId="16">
    <oc r="H61">
      <f>IFERROR(G61/D61*100,0)</f>
    </oc>
    <nc r="H61"/>
  </rcc>
  <rcc rId="20298" sId="16">
    <oc r="I61">
      <f>IFERROR(G61/E61*100,0)</f>
    </oc>
    <nc r="I61"/>
  </rcc>
  <rcc rId="20299" sId="16" numFmtId="4">
    <oc r="J61">
      <v>2697.002</v>
    </oc>
    <nc r="J61"/>
  </rcc>
  <rcc rId="20300" sId="16" numFmtId="4">
    <oc r="K61">
      <v>1127.499</v>
    </oc>
    <nc r="K61"/>
  </rcc>
  <rcc rId="20301" sId="16" numFmtId="4">
    <oc r="L61">
      <v>1559.549</v>
    </oc>
    <nc r="L61"/>
  </rcc>
  <rcc rId="20302" sId="16" numFmtId="4">
    <oc r="M61">
      <v>1609.797</v>
    </oc>
    <nc r="M61"/>
  </rcc>
  <rcc rId="20303" sId="16" numFmtId="4">
    <oc r="N61">
      <v>1050.4380000000001</v>
    </oc>
    <nc r="N61"/>
  </rcc>
  <rcc rId="20304" sId="16" numFmtId="4">
    <oc r="O61">
      <v>1279.2170000000001</v>
    </oc>
    <nc r="O61"/>
  </rcc>
  <rcc rId="20305" sId="16" numFmtId="4">
    <oc r="P61">
      <v>2224.4630000000002</v>
    </oc>
    <nc r="P61"/>
  </rcc>
  <rcc rId="20306" sId="16" numFmtId="4">
    <oc r="Q61">
      <v>1023.159</v>
    </oc>
    <nc r="Q61"/>
  </rcc>
  <rcc rId="20307" sId="16" numFmtId="4">
    <oc r="R61">
      <v>1520.164</v>
    </oc>
    <nc r="R61"/>
  </rcc>
  <rcc rId="20308" sId="16" numFmtId="4">
    <oc r="S61">
      <v>0</v>
    </oc>
    <nc r="S61"/>
  </rcc>
  <rcc rId="20309" sId="16" numFmtId="4">
    <oc r="T61">
      <v>917.36300000000006</v>
    </oc>
    <nc r="T61"/>
  </rcc>
  <rcc rId="20310" sId="16" numFmtId="4">
    <oc r="U61">
      <v>0</v>
    </oc>
    <nc r="U61"/>
  </rcc>
  <rcc rId="20311" sId="16" numFmtId="4">
    <oc r="V61">
      <v>1921.021</v>
    </oc>
    <nc r="V61"/>
  </rcc>
  <rcc rId="20312" sId="16" numFmtId="4">
    <oc r="W61">
      <v>0</v>
    </oc>
    <nc r="W61"/>
  </rcc>
  <rcc rId="20313" sId="16" numFmtId="4">
    <oc r="X61">
      <v>1418.588</v>
    </oc>
    <nc r="X61"/>
  </rcc>
  <rcc rId="20314" sId="16" numFmtId="4">
    <oc r="Y61">
      <v>0</v>
    </oc>
    <nc r="Y61"/>
  </rcc>
  <rcc rId="20315" sId="16" numFmtId="4">
    <oc r="Z61">
      <v>1050.4380000000001</v>
    </oc>
    <nc r="Z61"/>
  </rcc>
  <rcc rId="20316" sId="16" numFmtId="4">
    <oc r="AA61">
      <v>0</v>
    </oc>
    <nc r="AA61"/>
  </rcc>
  <rcc rId="20317" sId="16" numFmtId="4">
    <oc r="AB61">
      <v>1215.4380000000001</v>
    </oc>
    <nc r="AB61"/>
  </rcc>
  <rcc rId="20318" sId="16" numFmtId="4">
    <oc r="AC61">
      <v>0</v>
    </oc>
    <nc r="AC61"/>
  </rcc>
  <rcc rId="20319" sId="16" numFmtId="4">
    <oc r="AD61">
      <v>1215.4380000000001</v>
    </oc>
    <nc r="AD61"/>
  </rcc>
  <rcc rId="20320" sId="16" numFmtId="4">
    <oc r="AE61">
      <v>0</v>
    </oc>
    <nc r="AE61"/>
  </rcc>
  <rcc rId="20321" sId="16" numFmtId="4">
    <oc r="AF61">
      <v>1275.2940000000001</v>
    </oc>
    <nc r="AF61"/>
  </rcc>
  <rcc rId="20322" sId="16" numFmtId="4">
    <oc r="AG61">
      <v>0</v>
    </oc>
    <nc r="AG61"/>
  </rcc>
  <rcc rId="20323" sId="17">
    <oc r="C2" t="inlineStr">
      <is>
        <t xml:space="preserve">Отчет о ходе реализации муниципальной программы </t>
      </is>
    </oc>
    <nc r="C2"/>
  </rcc>
  <rcc rId="20324" sId="17">
    <oc r="C3" t="inlineStr">
      <is>
        <t xml:space="preserve"> "Управление муниципальным имуществом города Когалыма" </t>
      </is>
    </oc>
    <nc r="C3"/>
  </rcc>
  <rcc rId="20325" sId="17">
    <oc r="AG3" t="inlineStr">
      <is>
        <t>тыс. рублей</t>
      </is>
    </oc>
    <nc r="AG3"/>
  </rcc>
  <rcc rId="20326" sId="17">
    <oc r="A4" t="inlineStr">
      <is>
        <t>№п/п</t>
      </is>
    </oc>
    <nc r="A4"/>
  </rcc>
  <rcc rId="20327" sId="17">
    <oc r="B4" t="inlineStr">
      <is>
        <t>Наименование направления (подпрограмм), структурных элементов</t>
      </is>
    </oc>
    <nc r="B4"/>
  </rcc>
  <rcc rId="20328" sId="17">
    <oc r="C4" t="inlineStr">
      <is>
        <t>Источники финансирования</t>
      </is>
    </oc>
    <nc r="C4"/>
  </rcc>
  <rcc rId="20329" sId="17">
    <oc r="D4" t="inlineStr">
      <is>
        <t>План на</t>
      </is>
    </oc>
    <nc r="D4"/>
  </rcc>
  <rcc rId="20330" sId="17">
    <oc r="E4" t="inlineStr">
      <is>
        <t>План на</t>
      </is>
    </oc>
    <nc r="E4"/>
  </rcc>
  <rcc rId="20331" sId="17">
    <oc r="F4" t="inlineStr">
      <is>
        <t xml:space="preserve">Профинансировано на </t>
      </is>
    </oc>
    <nc r="F4"/>
  </rcc>
  <rcc rId="20332" sId="17">
    <oc r="G4" t="inlineStr">
      <is>
        <t xml:space="preserve">Кассовый расход на </t>
      </is>
    </oc>
    <nc r="G4"/>
  </rcc>
  <rcc rId="20333" sId="17">
    <oc r="H4" t="inlineStr">
      <is>
        <t>Исполнение, %</t>
      </is>
    </oc>
    <nc r="H4"/>
  </rcc>
  <rcc rId="20334" sId="17">
    <oc r="J4" t="inlineStr">
      <is>
        <t>январь</t>
      </is>
    </oc>
    <nc r="J4"/>
  </rcc>
  <rcc rId="20335" sId="17">
    <oc r="L4" t="inlineStr">
      <is>
        <t>февраль</t>
      </is>
    </oc>
    <nc r="L4"/>
  </rcc>
  <rcc rId="20336" sId="17">
    <oc r="N4" t="inlineStr">
      <is>
        <t>март</t>
      </is>
    </oc>
    <nc r="N4"/>
  </rcc>
  <rcc rId="20337" sId="17">
    <oc r="P4" t="inlineStr">
      <is>
        <t>апрель</t>
      </is>
    </oc>
    <nc r="P4"/>
  </rcc>
  <rcc rId="20338" sId="17">
    <oc r="R4" t="inlineStr">
      <is>
        <t>май</t>
      </is>
    </oc>
    <nc r="R4"/>
  </rcc>
  <rcc rId="20339" sId="17">
    <oc r="T4" t="inlineStr">
      <is>
        <t>июнь</t>
      </is>
    </oc>
    <nc r="T4"/>
  </rcc>
  <rcc rId="20340" sId="17">
    <oc r="V4" t="inlineStr">
      <is>
        <t>июль</t>
      </is>
    </oc>
    <nc r="V4"/>
  </rcc>
  <rcc rId="20341" sId="17">
    <oc r="X4" t="inlineStr">
      <is>
        <t>август</t>
      </is>
    </oc>
    <nc r="X4"/>
  </rcc>
  <rcc rId="20342" sId="17">
    <oc r="Z4" t="inlineStr">
      <is>
        <t>сентябрь</t>
      </is>
    </oc>
    <nc r="Z4"/>
  </rcc>
  <rcc rId="20343" sId="17">
    <oc r="AB4" t="inlineStr">
      <is>
        <t>октябрь</t>
      </is>
    </oc>
    <nc r="AB4"/>
  </rcc>
  <rcc rId="20344" sId="17">
    <oc r="AD4" t="inlineStr">
      <is>
        <t>ноябрь</t>
      </is>
    </oc>
    <nc r="AD4"/>
  </rcc>
  <rcc rId="20345" sId="17">
    <oc r="AF4" t="inlineStr">
      <is>
        <t>декабрь</t>
      </is>
    </oc>
    <nc r="AF4"/>
  </rcc>
  <rcc rId="20346" sId="17">
    <oc r="AH4" t="inlineStr">
      <is>
        <t>Результаты реализации и причины отклонений факта от плана</t>
      </is>
    </oc>
    <nc r="AH4"/>
  </rcc>
  <rcc rId="20347" sId="17">
    <oc r="D6">
      <v>2025</v>
    </oc>
    <nc r="D6"/>
  </rcc>
  <rcc rId="20348" sId="17" numFmtId="19">
    <oc r="E6">
      <v>45717</v>
    </oc>
    <nc r="E6"/>
  </rcc>
  <rcc rId="20349" sId="17" numFmtId="19">
    <oc r="F6">
      <v>45717</v>
    </oc>
    <nc r="F6"/>
  </rcc>
  <rcc rId="20350" sId="17" numFmtId="19">
    <oc r="G6">
      <v>45716</v>
    </oc>
    <nc r="G6"/>
  </rcc>
  <rcc rId="20351" sId="17">
    <oc r="H6" t="inlineStr">
      <is>
        <t>к плану на год</t>
      </is>
    </oc>
    <nc r="H6"/>
  </rcc>
  <rcc rId="20352" sId="17">
    <oc r="I6" t="inlineStr">
      <is>
        <t>к плану на отчетную дату</t>
      </is>
    </oc>
    <nc r="I6"/>
  </rcc>
  <rcc rId="20353" sId="17">
    <oc r="J6" t="inlineStr">
      <is>
        <t xml:space="preserve">план </t>
      </is>
    </oc>
    <nc r="J6"/>
  </rcc>
  <rcc rId="20354" sId="17">
    <oc r="K6" t="inlineStr">
      <is>
        <t>кассовый расход</t>
      </is>
    </oc>
    <nc r="K6"/>
  </rcc>
  <rcc rId="20355" sId="17">
    <oc r="L6" t="inlineStr">
      <is>
        <t xml:space="preserve">план </t>
      </is>
    </oc>
    <nc r="L6"/>
  </rcc>
  <rcc rId="20356" sId="17">
    <oc r="M6" t="inlineStr">
      <is>
        <t>кассовый расход</t>
      </is>
    </oc>
    <nc r="M6"/>
  </rcc>
  <rcc rId="20357" sId="17">
    <oc r="N6" t="inlineStr">
      <is>
        <t xml:space="preserve">план </t>
      </is>
    </oc>
    <nc r="N6"/>
  </rcc>
  <rcc rId="20358" sId="17">
    <oc r="O6" t="inlineStr">
      <is>
        <t>кассовый расход</t>
      </is>
    </oc>
    <nc r="O6"/>
  </rcc>
  <rcc rId="20359" sId="17">
    <oc r="P6" t="inlineStr">
      <is>
        <t xml:space="preserve">план </t>
      </is>
    </oc>
    <nc r="P6"/>
  </rcc>
  <rcc rId="20360" sId="17">
    <oc r="Q6" t="inlineStr">
      <is>
        <t>кассовый расход</t>
      </is>
    </oc>
    <nc r="Q6"/>
  </rcc>
  <rcc rId="20361" sId="17">
    <oc r="R6" t="inlineStr">
      <is>
        <t xml:space="preserve">план </t>
      </is>
    </oc>
    <nc r="R6"/>
  </rcc>
  <rcc rId="20362" sId="17">
    <oc r="S6" t="inlineStr">
      <is>
        <t>кассовый расход</t>
      </is>
    </oc>
    <nc r="S6"/>
  </rcc>
  <rcc rId="20363" sId="17">
    <oc r="T6" t="inlineStr">
      <is>
        <t xml:space="preserve">план </t>
      </is>
    </oc>
    <nc r="T6"/>
  </rcc>
  <rcc rId="20364" sId="17">
    <oc r="U6" t="inlineStr">
      <is>
        <t>кассовый расход</t>
      </is>
    </oc>
    <nc r="U6"/>
  </rcc>
  <rcc rId="20365" sId="17">
    <oc r="V6" t="inlineStr">
      <is>
        <t xml:space="preserve">план </t>
      </is>
    </oc>
    <nc r="V6"/>
  </rcc>
  <rcc rId="20366" sId="17">
    <oc r="W6" t="inlineStr">
      <is>
        <t>кассовый расход</t>
      </is>
    </oc>
    <nc r="W6"/>
  </rcc>
  <rcc rId="20367" sId="17">
    <oc r="X6" t="inlineStr">
      <is>
        <t xml:space="preserve">план </t>
      </is>
    </oc>
    <nc r="X6"/>
  </rcc>
  <rcc rId="20368" sId="17">
    <oc r="Y6" t="inlineStr">
      <is>
        <t>кассовый расход</t>
      </is>
    </oc>
    <nc r="Y6"/>
  </rcc>
  <rcc rId="20369" sId="17">
    <oc r="Z6" t="inlineStr">
      <is>
        <t xml:space="preserve">план </t>
      </is>
    </oc>
    <nc r="Z6"/>
  </rcc>
  <rcc rId="20370" sId="17">
    <oc r="AA6" t="inlineStr">
      <is>
        <t>кассовый расход</t>
      </is>
    </oc>
    <nc r="AA6"/>
  </rcc>
  <rcc rId="20371" sId="17">
    <oc r="AB6" t="inlineStr">
      <is>
        <t xml:space="preserve">план </t>
      </is>
    </oc>
    <nc r="AB6"/>
  </rcc>
  <rcc rId="20372" sId="17">
    <oc r="AC6" t="inlineStr">
      <is>
        <t>кассовый расход</t>
      </is>
    </oc>
    <nc r="AC6"/>
  </rcc>
  <rcc rId="20373" sId="17">
    <oc r="AD6" t="inlineStr">
      <is>
        <t xml:space="preserve">план </t>
      </is>
    </oc>
    <nc r="AD6"/>
  </rcc>
  <rcc rId="20374" sId="17">
    <oc r="AE6" t="inlineStr">
      <is>
        <t>кассовый расход</t>
      </is>
    </oc>
    <nc r="AE6"/>
  </rcc>
  <rcc rId="20375" sId="17">
    <oc r="AF6" t="inlineStr">
      <is>
        <t xml:space="preserve">план </t>
      </is>
    </oc>
    <nc r="AF6"/>
  </rcc>
  <rcc rId="20376" sId="17">
    <oc r="AG6" t="inlineStr">
      <is>
        <t>кассовый расход</t>
      </is>
    </oc>
    <nc r="AG6"/>
  </rcc>
  <rcc rId="20377" sId="17" numFmtId="4">
    <oc r="A7">
      <v>1</v>
    </oc>
    <nc r="A7"/>
  </rcc>
  <rcc rId="20378" sId="17" numFmtId="4">
    <oc r="B7">
      <v>2</v>
    </oc>
    <nc r="B7"/>
  </rcc>
  <rcc rId="20379" sId="17" numFmtId="4">
    <oc r="C7">
      <v>3</v>
    </oc>
    <nc r="C7"/>
  </rcc>
  <rcc rId="20380" sId="17" numFmtId="4">
    <oc r="D7">
      <v>4</v>
    </oc>
    <nc r="D7"/>
  </rcc>
  <rcc rId="20381" sId="17" numFmtId="4">
    <oc r="E7">
      <v>5</v>
    </oc>
    <nc r="E7"/>
  </rcc>
  <rcc rId="20382" sId="17" numFmtId="4">
    <oc r="F7">
      <v>6</v>
    </oc>
    <nc r="F7"/>
  </rcc>
  <rcc rId="20383" sId="17" numFmtId="4">
    <oc r="G7">
      <v>7</v>
    </oc>
    <nc r="G7"/>
  </rcc>
  <rcc rId="20384" sId="17" numFmtId="4">
    <oc r="H7">
      <v>8</v>
    </oc>
    <nc r="H7"/>
  </rcc>
  <rcc rId="20385" sId="17" numFmtId="4">
    <oc r="I7">
      <v>9</v>
    </oc>
    <nc r="I7"/>
  </rcc>
  <rcc rId="20386" sId="17" numFmtId="4">
    <oc r="J7">
      <v>10</v>
    </oc>
    <nc r="J7"/>
  </rcc>
  <rcc rId="20387" sId="17" numFmtId="4">
    <oc r="K7">
      <v>11</v>
    </oc>
    <nc r="K7"/>
  </rcc>
  <rcc rId="20388" sId="17" numFmtId="4">
    <oc r="L7">
      <v>12</v>
    </oc>
    <nc r="L7"/>
  </rcc>
  <rcc rId="20389" sId="17" numFmtId="4">
    <oc r="M7">
      <v>13</v>
    </oc>
    <nc r="M7"/>
  </rcc>
  <rcc rId="20390" sId="17" numFmtId="4">
    <oc r="N7">
      <v>14</v>
    </oc>
    <nc r="N7"/>
  </rcc>
  <rcc rId="20391" sId="17" numFmtId="4">
    <oc r="O7">
      <v>15</v>
    </oc>
    <nc r="O7"/>
  </rcc>
  <rcc rId="20392" sId="17" numFmtId="4">
    <oc r="P7">
      <v>16</v>
    </oc>
    <nc r="P7"/>
  </rcc>
  <rcc rId="20393" sId="17" numFmtId="4">
    <oc r="Q7">
      <v>17</v>
    </oc>
    <nc r="Q7"/>
  </rcc>
  <rcc rId="20394" sId="17" numFmtId="4">
    <oc r="R7">
      <v>18</v>
    </oc>
    <nc r="R7"/>
  </rcc>
  <rcc rId="20395" sId="17" numFmtId="4">
    <oc r="S7">
      <v>19</v>
    </oc>
    <nc r="S7"/>
  </rcc>
  <rcc rId="20396" sId="17" numFmtId="4">
    <oc r="T7">
      <v>20</v>
    </oc>
    <nc r="T7"/>
  </rcc>
  <rcc rId="20397" sId="17" numFmtId="4">
    <oc r="U7">
      <v>21</v>
    </oc>
    <nc r="U7"/>
  </rcc>
  <rcc rId="20398" sId="17" numFmtId="4">
    <oc r="V7">
      <v>22</v>
    </oc>
    <nc r="V7"/>
  </rcc>
  <rcc rId="20399" sId="17" numFmtId="4">
    <oc r="W7">
      <v>23</v>
    </oc>
    <nc r="W7"/>
  </rcc>
  <rcc rId="20400" sId="17" numFmtId="4">
    <oc r="X7">
      <v>24</v>
    </oc>
    <nc r="X7"/>
  </rcc>
  <rcc rId="20401" sId="17" numFmtId="4">
    <oc r="Y7">
      <v>25</v>
    </oc>
    <nc r="Y7"/>
  </rcc>
  <rcc rId="20402" sId="17" numFmtId="4">
    <oc r="Z7">
      <v>26</v>
    </oc>
    <nc r="Z7"/>
  </rcc>
  <rcc rId="20403" sId="17" numFmtId="4">
    <oc r="AA7">
      <v>27</v>
    </oc>
    <nc r="AA7"/>
  </rcc>
  <rcc rId="20404" sId="17" numFmtId="4">
    <oc r="AB7">
      <v>28</v>
    </oc>
    <nc r="AB7"/>
  </rcc>
  <rcc rId="20405" sId="17" numFmtId="4">
    <oc r="AC7">
      <v>29</v>
    </oc>
    <nc r="AC7"/>
  </rcc>
  <rcc rId="20406" sId="17" numFmtId="4">
    <oc r="AD7">
      <v>30</v>
    </oc>
    <nc r="AD7"/>
  </rcc>
  <rcc rId="20407" sId="17" numFmtId="4">
    <oc r="AE7">
      <v>31</v>
    </oc>
    <nc r="AE7"/>
  </rcc>
  <rcc rId="20408" sId="17" numFmtId="4">
    <oc r="AF7">
      <v>32</v>
    </oc>
    <nc r="AF7"/>
  </rcc>
  <rcc rId="20409" sId="17" numFmtId="4">
    <oc r="AG7">
      <v>33</v>
    </oc>
    <nc r="AG7"/>
  </rcc>
  <rcc rId="20410" sId="17" numFmtId="4">
    <oc r="AH7">
      <v>34</v>
    </oc>
    <nc r="AH7"/>
  </rcc>
  <rcc rId="20411" sId="17">
    <oc r="B8" t="inlineStr">
      <is>
        <t>Всего по муниципальной программе</t>
      </is>
    </oc>
    <nc r="B8"/>
  </rcc>
  <rcc rId="20412" sId="17">
    <oc r="C8" t="inlineStr">
      <is>
        <t>Всего</t>
      </is>
    </oc>
    <nc r="C8"/>
  </rcc>
  <rcc rId="20413" sId="17">
    <oc r="D8">
      <f>SUM(J8,L8,N8,P8,R8,T8,V8,X8,Z8,AB8,AD8,AF8)</f>
    </oc>
    <nc r="D8"/>
  </rcc>
  <rcc rId="20414" sId="17">
    <oc r="E8">
      <f>E9+E10</f>
    </oc>
    <nc r="E8"/>
  </rcc>
  <rcc rId="20415" sId="17">
    <oc r="F8">
      <f>F9+F10</f>
    </oc>
    <nc r="F8"/>
  </rcc>
  <rcc rId="20416" sId="17">
    <oc r="G8">
      <f>G9+G10</f>
    </oc>
    <nc r="G8"/>
  </rcc>
  <rcc rId="20417" sId="17">
    <oc r="H8">
      <f>IFERROR(G8/D8*100,0)</f>
    </oc>
    <nc r="H8"/>
  </rcc>
  <rcc rId="20418" sId="17">
    <oc r="I8">
      <f>IFERROR(G8/E8*100,0)</f>
    </oc>
    <nc r="I8"/>
  </rcc>
  <rcc rId="20419" sId="17">
    <oc r="J8">
      <f>J9+J10</f>
    </oc>
    <nc r="J8"/>
  </rcc>
  <rcc rId="20420" sId="17">
    <oc r="K8">
      <f>K9+K10</f>
    </oc>
    <nc r="K8"/>
  </rcc>
  <rcc rId="20421" sId="17">
    <oc r="L8">
      <f>L9+L10</f>
    </oc>
    <nc r="L8"/>
  </rcc>
  <rcc rId="20422" sId="17">
    <oc r="M8">
      <f>M9+M10</f>
    </oc>
    <nc r="M8"/>
  </rcc>
  <rcc rId="20423" sId="17">
    <oc r="N8">
      <f>N9+N10</f>
    </oc>
    <nc r="N8"/>
  </rcc>
  <rcc rId="20424" sId="17">
    <oc r="O8">
      <f>O9+O10</f>
    </oc>
    <nc r="O8"/>
  </rcc>
  <rcc rId="20425" sId="17">
    <oc r="P8">
      <f>P9+P10</f>
    </oc>
    <nc r="P8"/>
  </rcc>
  <rcc rId="20426" sId="17">
    <oc r="Q8">
      <f>Q9+Q10</f>
    </oc>
    <nc r="Q8"/>
  </rcc>
  <rcc rId="20427" sId="17">
    <oc r="R8">
      <f>R9+R10</f>
    </oc>
    <nc r="R8"/>
  </rcc>
  <rcc rId="20428" sId="17">
    <oc r="S8">
      <f>S9+S10</f>
    </oc>
    <nc r="S8"/>
  </rcc>
  <rcc rId="20429" sId="17">
    <oc r="T8">
      <f>T9+T10</f>
    </oc>
    <nc r="T8"/>
  </rcc>
  <rcc rId="20430" sId="17">
    <oc r="U8">
      <f>U9+U10</f>
    </oc>
    <nc r="U8"/>
  </rcc>
  <rcc rId="20431" sId="17">
    <oc r="V8">
      <f>V9+V10</f>
    </oc>
    <nc r="V8"/>
  </rcc>
  <rcc rId="20432" sId="17">
    <oc r="W8">
      <f>W9+W10</f>
    </oc>
    <nc r="W8"/>
  </rcc>
  <rcc rId="20433" sId="17">
    <oc r="X8">
      <f>X9+X10</f>
    </oc>
    <nc r="X8"/>
  </rcc>
  <rcc rId="20434" sId="17">
    <oc r="Y8">
      <f>Y9+Y10</f>
    </oc>
    <nc r="Y8"/>
  </rcc>
  <rcc rId="20435" sId="17">
    <oc r="Z8">
      <f>Z9+Z10</f>
    </oc>
    <nc r="Z8"/>
  </rcc>
  <rcc rId="20436" sId="17">
    <oc r="AA8">
      <f>AA9+AA10</f>
    </oc>
    <nc r="AA8"/>
  </rcc>
  <rcc rId="20437" sId="17">
    <oc r="AB8">
      <f>AB9+AB10</f>
    </oc>
    <nc r="AB8"/>
  </rcc>
  <rcc rId="20438" sId="17">
    <oc r="AC8">
      <f>AC9+AC10</f>
    </oc>
    <nc r="AC8"/>
  </rcc>
  <rcc rId="20439" sId="17">
    <oc r="AD8">
      <f>AD9+AD10</f>
    </oc>
    <nc r="AD8"/>
  </rcc>
  <rcc rId="20440" sId="17">
    <oc r="AE8">
      <f>AE9+AE10</f>
    </oc>
    <nc r="AE8"/>
  </rcc>
  <rcc rId="20441" sId="17">
    <oc r="AF8">
      <f>AF9+AF10</f>
    </oc>
    <nc r="AF8"/>
  </rcc>
  <rcc rId="20442" sId="17">
    <oc r="AG8">
      <f>AG9+AG10</f>
    </oc>
    <nc r="AG8"/>
  </rcc>
  <rcc rId="20443" sId="17">
    <oc r="C9" t="inlineStr">
      <is>
        <t>бюджет города Когалыма</t>
      </is>
    </oc>
    <nc r="C9"/>
  </rcc>
  <rcc rId="20444" sId="17">
    <oc r="D9">
      <f>SUM(J9,L9,N9,P9,R9,T9,V9,X9,Z9,AB9,AD9,AF9)</f>
    </oc>
    <nc r="D9"/>
  </rcc>
  <rcc rId="20445" sId="17">
    <oc r="E9">
      <f>J9+L9</f>
    </oc>
    <nc r="E9"/>
  </rcc>
  <rcc rId="20446" sId="17">
    <oc r="F9">
      <f>G9</f>
    </oc>
    <nc r="F9"/>
  </rcc>
  <rcc rId="20447" sId="17">
    <oc r="G9">
      <f>G13+G20+G25</f>
    </oc>
    <nc r="G9"/>
  </rcc>
  <rcc rId="20448" sId="17">
    <oc r="H9">
      <f>IFERROR(G9/D9*100,0)</f>
    </oc>
    <nc r="H9"/>
  </rcc>
  <rcc rId="20449" sId="17">
    <oc r="I9">
      <f>IFERROR(G9/E9*100,0)</f>
    </oc>
    <nc r="I9"/>
  </rcc>
  <rcc rId="20450" sId="17">
    <oc r="J9">
      <f>J12+J19+J24</f>
    </oc>
    <nc r="J9"/>
  </rcc>
  <rcc rId="20451" sId="17">
    <oc r="K9">
      <f>K12+K19+K24</f>
    </oc>
    <nc r="K9"/>
  </rcc>
  <rcc rId="20452" sId="17">
    <oc r="L9">
      <f>L12+L19+L24</f>
    </oc>
    <nc r="L9"/>
  </rcc>
  <rcc rId="20453" sId="17">
    <oc r="M9">
      <f>M12+M19+M24</f>
    </oc>
    <nc r="M9"/>
  </rcc>
  <rcc rId="20454" sId="17">
    <oc r="N9">
      <f>N12+N19+N24</f>
    </oc>
    <nc r="N9"/>
  </rcc>
  <rcc rId="20455" sId="17">
    <oc r="O9">
      <f>O12+O19+O24</f>
    </oc>
    <nc r="O9"/>
  </rcc>
  <rcc rId="20456" sId="17">
    <oc r="P9">
      <f>P12+P19+P24</f>
    </oc>
    <nc r="P9"/>
  </rcc>
  <rcc rId="20457" sId="17">
    <oc r="Q9">
      <f>Q12+Q19+Q24</f>
    </oc>
    <nc r="Q9"/>
  </rcc>
  <rcc rId="20458" sId="17">
    <oc r="R9">
      <f>R12+R19+R24</f>
    </oc>
    <nc r="R9"/>
  </rcc>
  <rcc rId="20459" sId="17">
    <oc r="S9">
      <f>S12+S19+S24</f>
    </oc>
    <nc r="S9"/>
  </rcc>
  <rcc rId="20460" sId="17">
    <oc r="T9">
      <f>T12+T19+T24</f>
    </oc>
    <nc r="T9"/>
  </rcc>
  <rcc rId="20461" sId="17">
    <oc r="U9">
      <f>U12+U19+U24</f>
    </oc>
    <nc r="U9"/>
  </rcc>
  <rcc rId="20462" sId="17">
    <oc r="V9">
      <f>V12+V19+V24</f>
    </oc>
    <nc r="V9"/>
  </rcc>
  <rcc rId="20463" sId="17">
    <oc r="W9">
      <f>W12+W19+W24</f>
    </oc>
    <nc r="W9"/>
  </rcc>
  <rcc rId="20464" sId="17">
    <oc r="X9">
      <f>X12+X19+X24</f>
    </oc>
    <nc r="X9"/>
  </rcc>
  <rcc rId="20465" sId="17">
    <oc r="Y9">
      <f>Y12+Y19+Y24</f>
    </oc>
    <nc r="Y9"/>
  </rcc>
  <rcc rId="20466" sId="17">
    <oc r="Z9">
      <f>Z12+Z19+Z24</f>
    </oc>
    <nc r="Z9"/>
  </rcc>
  <rcc rId="20467" sId="17">
    <oc r="AA9">
      <f>AA12+AA19+AA24</f>
    </oc>
    <nc r="AA9"/>
  </rcc>
  <rcc rId="20468" sId="17">
    <oc r="AB9">
      <f>AB12+AB19+AB24</f>
    </oc>
    <nc r="AB9"/>
  </rcc>
  <rcc rId="20469" sId="17">
    <oc r="AC9">
      <f>AC12+AC19+AC24</f>
    </oc>
    <nc r="AC9"/>
  </rcc>
  <rcc rId="20470" sId="17">
    <oc r="AD9">
      <f>AD13+AD19+AD24</f>
    </oc>
    <nc r="AD9"/>
  </rcc>
  <rcc rId="20471" sId="17">
    <oc r="AE9">
      <f>AE12+AE19+AE24</f>
    </oc>
    <nc r="AE9"/>
  </rcc>
  <rcc rId="20472" sId="17">
    <oc r="AF9">
      <f>AF13+AF19+AF24</f>
    </oc>
    <nc r="AF9"/>
  </rcc>
  <rcc rId="20473" sId="17">
    <oc r="AG9">
      <f>AG12+AG19+AG24</f>
    </oc>
    <nc r="AG9"/>
  </rcc>
  <rcc rId="20474" sId="17">
    <oc r="C10" t="inlineStr">
      <is>
        <t>внебюджетные источники</t>
      </is>
    </oc>
    <nc r="C10"/>
  </rcc>
  <rcc rId="20475" sId="17">
    <oc r="D10">
      <f>SUM(J10,L10,N10,P10,R10,T10,V10,X10,Z10,AB10,AD10,AF10)</f>
    </oc>
    <nc r="D10"/>
  </rcc>
  <rcc rId="20476" sId="17">
    <oc r="E10">
      <f>J10+L10</f>
    </oc>
    <nc r="E10"/>
  </rcc>
  <rcc rId="20477" sId="17">
    <oc r="F10">
      <f>G10</f>
    </oc>
    <nc r="F10"/>
  </rcc>
  <rcc rId="20478" sId="17">
    <oc r="G10">
      <f>SUM(K10,M10,O10,Q10,S10,U10,W10,Y10,AA10,AC10,AE10,AG10)</f>
    </oc>
    <nc r="G10"/>
  </rcc>
  <rcc rId="20479" sId="17">
    <oc r="H10">
      <f>IFERROR(G10/D10*100,0)</f>
    </oc>
    <nc r="H10"/>
  </rcc>
  <rcc rId="20480" sId="17">
    <oc r="I10">
      <f>IFERROR(G10/E10*100,0)</f>
    </oc>
    <nc r="I10"/>
  </rcc>
  <rcc rId="20481" sId="17">
    <oc r="J10">
      <f>J17</f>
    </oc>
    <nc r="J10"/>
  </rcc>
  <rcc rId="20482" sId="17">
    <oc r="K10">
      <f>K17</f>
    </oc>
    <nc r="K10"/>
  </rcc>
  <rcc rId="20483" sId="17">
    <oc r="L10">
      <f>L17</f>
    </oc>
    <nc r="L10"/>
  </rcc>
  <rcc rId="20484" sId="17">
    <oc r="M10">
      <f>M17</f>
    </oc>
    <nc r="M10"/>
  </rcc>
  <rcc rId="20485" sId="17">
    <oc r="N10">
      <f>N17</f>
    </oc>
    <nc r="N10"/>
  </rcc>
  <rcc rId="20486" sId="17">
    <oc r="O10">
      <f>O17</f>
    </oc>
    <nc r="O10"/>
  </rcc>
  <rcc rId="20487" sId="17">
    <oc r="P10">
      <f>P17</f>
    </oc>
    <nc r="P10"/>
  </rcc>
  <rcc rId="20488" sId="17">
    <oc r="Q10">
      <f>Q17</f>
    </oc>
    <nc r="Q10"/>
  </rcc>
  <rcc rId="20489" sId="17">
    <oc r="R10">
      <f>R17</f>
    </oc>
    <nc r="R10"/>
  </rcc>
  <rcc rId="20490" sId="17">
    <oc r="S10">
      <f>S17</f>
    </oc>
    <nc r="S10"/>
  </rcc>
  <rcc rId="20491" sId="17">
    <oc r="T10">
      <f>T17</f>
    </oc>
    <nc r="T10"/>
  </rcc>
  <rcc rId="20492" sId="17">
    <oc r="U10">
      <f>U17</f>
    </oc>
    <nc r="U10"/>
  </rcc>
  <rcc rId="20493" sId="17">
    <oc r="V10">
      <f>V17</f>
    </oc>
    <nc r="V10"/>
  </rcc>
  <rcc rId="20494" sId="17">
    <oc r="W10">
      <f>W17</f>
    </oc>
    <nc r="W10"/>
  </rcc>
  <rcc rId="20495" sId="17">
    <oc r="X10">
      <f>X17</f>
    </oc>
    <nc r="X10"/>
  </rcc>
  <rcc rId="20496" sId="17">
    <oc r="Y10">
      <f>Y17</f>
    </oc>
    <nc r="Y10"/>
  </rcc>
  <rcc rId="20497" sId="17">
    <oc r="Z10">
      <f>Z17</f>
    </oc>
    <nc r="Z10"/>
  </rcc>
  <rcc rId="20498" sId="17">
    <oc r="AA10">
      <f>AA17</f>
    </oc>
    <nc r="AA10"/>
  </rcc>
  <rcc rId="20499" sId="17">
    <oc r="AB10">
      <f>AB17</f>
    </oc>
    <nc r="AB10"/>
  </rcc>
  <rcc rId="20500" sId="17">
    <oc r="AC10">
      <f>AC17</f>
    </oc>
    <nc r="AC10"/>
  </rcc>
  <rcc rId="20501" sId="17">
    <oc r="AD10">
      <f>AD17</f>
    </oc>
    <nc r="AD10"/>
  </rcc>
  <rcc rId="20502" sId="17">
    <oc r="AE10">
      <f>AE17</f>
    </oc>
    <nc r="AE10"/>
  </rcc>
  <rcc rId="20503" sId="17">
    <oc r="AF10">
      <f>AF17</f>
    </oc>
    <nc r="AF10"/>
  </rcc>
  <rcc rId="20504" sId="17">
    <oc r="AG10">
      <f>AG17</f>
    </oc>
    <nc r="AG10"/>
  </rcc>
  <rcc rId="20505" sId="17">
    <oc r="A11" t="inlineStr">
      <is>
        <t>1.</t>
      </is>
    </oc>
    <nc r="A11"/>
  </rcc>
  <rcc rId="20506" sId="17">
    <oc r="B11" t="inlineStr">
      <is>
        <t>Направление (подпрограмма) «Совершенствование системы управления муниципальным имуществом города Когалыма»</t>
      </is>
    </oc>
    <nc r="B11"/>
  </rcc>
  <rcc rId="20507" sId="17">
    <oc r="A12" t="inlineStr">
      <is>
        <t xml:space="preserve"> 1.1</t>
      </is>
    </oc>
    <nc r="A12"/>
  </rcc>
  <rcc rId="20508" sId="17">
    <oc r="B12" t="inlineStr">
      <is>
        <t>Комплекс процессных мероприятий «Организация работы по формированию состава и структуры муниципального имущества города Когалыма», в том числе:</t>
      </is>
    </oc>
    <nc r="B12"/>
  </rcc>
  <rcc rId="20509" sId="17">
    <oc r="C12" t="inlineStr">
      <is>
        <t>Всего</t>
      </is>
    </oc>
    <nc r="C12"/>
  </rcc>
  <rcc rId="20510" sId="17">
    <oc r="D12">
      <f>SUM(J12,L12,N12,P12,R12,T12,V12,X12,Z12,AB12,AD12,AF12)</f>
    </oc>
    <nc r="D12"/>
  </rcc>
  <rcc rId="20511" sId="17">
    <oc r="E12">
      <f>E13</f>
    </oc>
    <nc r="E12"/>
  </rcc>
  <rcc rId="20512" sId="17">
    <oc r="F12">
      <f>F13</f>
    </oc>
    <nc r="F12"/>
  </rcc>
  <rcc rId="20513" sId="17">
    <oc r="G12">
      <f>G13</f>
    </oc>
    <nc r="G12"/>
  </rcc>
  <rcc rId="20514" sId="17">
    <oc r="H12">
      <f>IFERROR(G12/D12*100,0)</f>
    </oc>
    <nc r="H12"/>
  </rcc>
  <rcc rId="20515" sId="17">
    <oc r="I12">
      <f>IFERROR(G12/E12*100,0)</f>
    </oc>
    <nc r="I12"/>
  </rcc>
  <rcc rId="20516" sId="17">
    <oc r="J12">
      <f>J13+J14</f>
    </oc>
    <nc r="J12"/>
  </rcc>
  <rcc rId="20517" sId="17">
    <oc r="K12">
      <f>K13+K14</f>
    </oc>
    <nc r="K12"/>
  </rcc>
  <rcc rId="20518" sId="17">
    <oc r="L12">
      <f>L13+L14</f>
    </oc>
    <nc r="L12"/>
  </rcc>
  <rcc rId="20519" sId="17">
    <oc r="M12">
      <f>M13+M14</f>
    </oc>
    <nc r="M12"/>
  </rcc>
  <rcc rId="20520" sId="17">
    <oc r="N12">
      <f>N13+N14</f>
    </oc>
    <nc r="N12"/>
  </rcc>
  <rcc rId="20521" sId="17">
    <oc r="O12">
      <f>O13+O14</f>
    </oc>
    <nc r="O12"/>
  </rcc>
  <rcc rId="20522" sId="17">
    <oc r="P12">
      <f>P13+P14</f>
    </oc>
    <nc r="P12"/>
  </rcc>
  <rcc rId="20523" sId="17">
    <oc r="Q12">
      <f>Q13+Q14</f>
    </oc>
    <nc r="Q12"/>
  </rcc>
  <rcc rId="20524" sId="17">
    <oc r="R12">
      <f>R13+R14</f>
    </oc>
    <nc r="R12"/>
  </rcc>
  <rcc rId="20525" sId="17">
    <oc r="S12">
      <f>S13+S14</f>
    </oc>
    <nc r="S12"/>
  </rcc>
  <rcc rId="20526" sId="17">
    <oc r="T12">
      <f>T13+T14</f>
    </oc>
    <nc r="T12"/>
  </rcc>
  <rcc rId="20527" sId="17">
    <oc r="U12">
      <f>U13+U14</f>
    </oc>
    <nc r="U12"/>
  </rcc>
  <rcc rId="20528" sId="17">
    <oc r="V12">
      <f>V13+V14</f>
    </oc>
    <nc r="V12"/>
  </rcc>
  <rcc rId="20529" sId="17">
    <oc r="W12">
      <f>W13+W14</f>
    </oc>
    <nc r="W12"/>
  </rcc>
  <rcc rId="20530" sId="17">
    <oc r="X12">
      <f>X13+X14</f>
    </oc>
    <nc r="X12"/>
  </rcc>
  <rcc rId="20531" sId="17">
    <oc r="Y12">
      <f>Y13+Y14</f>
    </oc>
    <nc r="Y12"/>
  </rcc>
  <rcc rId="20532" sId="17">
    <oc r="Z12">
      <f>Z13+Z14</f>
    </oc>
    <nc r="Z12"/>
  </rcc>
  <rcc rId="20533" sId="17">
    <oc r="AA12">
      <f>AA13+AA14</f>
    </oc>
    <nc r="AA12"/>
  </rcc>
  <rcc rId="20534" sId="17">
    <oc r="AB12">
      <f>AB13+AB14</f>
    </oc>
    <nc r="AB12"/>
  </rcc>
  <rcc rId="20535" sId="17">
    <oc r="AC12">
      <f>AC13+AC14</f>
    </oc>
    <nc r="AC12"/>
  </rcc>
  <rcc rId="20536" sId="17">
    <oc r="AD12">
      <f>AD13+AD14</f>
    </oc>
    <nc r="AD12"/>
  </rcc>
  <rcc rId="20537" sId="17">
    <oc r="AE12">
      <f>AE13+AE14</f>
    </oc>
    <nc r="AE12"/>
  </rcc>
  <rcc rId="20538" sId="17">
    <oc r="AF12">
      <f>AF13+AF14</f>
    </oc>
    <nc r="AF12"/>
  </rcc>
  <rcc rId="20539" sId="17">
    <oc r="AG12">
      <f>AG13+AG14</f>
    </oc>
    <nc r="AG12"/>
  </rcc>
  <rcc rId="20540" sId="17">
    <oc r="AH12" t="inlineStr">
      <is>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is>
    </oc>
    <nc r="AH12"/>
  </rcc>
  <rcc rId="20541" sId="17">
    <oc r="C13" t="inlineStr">
      <is>
        <t>бюджет города Когалыма</t>
      </is>
    </oc>
    <nc r="C13"/>
  </rcc>
  <rcc rId="20542" sId="17">
    <oc r="D13">
      <f>SUM(J13,L13,N13,P13,R13,T13,V13,X13,Z13,AB13,AD13,AF13)</f>
    </oc>
    <nc r="D13"/>
  </rcc>
  <rcc rId="20543" sId="17">
    <oc r="E13">
      <f>J13</f>
    </oc>
    <nc r="E13"/>
  </rcc>
  <rcc rId="20544" sId="17">
    <oc r="F13">
      <f>G13</f>
    </oc>
    <nc r="F13"/>
  </rcc>
  <rcc rId="20545" sId="17">
    <oc r="G13">
      <f>SUM(K13,M13,O13,Q13,S13,U13,W13,Y13,AA13,AC13,AE13,AG13)</f>
    </oc>
    <nc r="G13"/>
  </rcc>
  <rcc rId="20546" sId="17">
    <oc r="H13">
      <f>IFERROR(G13/D13*100,0)</f>
    </oc>
    <nc r="H13"/>
  </rcc>
  <rcc rId="20547" sId="17">
    <oc r="I13">
      <f>IFERROR(G13/E13*100,0)</f>
    </oc>
    <nc r="I13"/>
  </rcc>
  <rcc rId="20548" sId="17">
    <oc r="J13">
      <f>J16</f>
    </oc>
    <nc r="J13"/>
  </rcc>
  <rcc rId="20549" sId="17">
    <oc r="K13">
      <f>K16</f>
    </oc>
    <nc r="K13"/>
  </rcc>
  <rcc rId="20550" sId="17">
    <oc r="L13">
      <f>L16</f>
    </oc>
    <nc r="L13"/>
  </rcc>
  <rcc rId="20551" sId="17">
    <oc r="M13">
      <f>M16</f>
    </oc>
    <nc r="M13"/>
  </rcc>
  <rcc rId="20552" sId="17">
    <oc r="N13">
      <f>N16</f>
    </oc>
    <nc r="N13"/>
  </rcc>
  <rcc rId="20553" sId="17">
    <oc r="O13">
      <f>O16</f>
    </oc>
    <nc r="O13"/>
  </rcc>
  <rcc rId="20554" sId="17">
    <oc r="P13">
      <f>P16</f>
    </oc>
    <nc r="P13"/>
  </rcc>
  <rcc rId="20555" sId="17">
    <oc r="Q13">
      <f>Q16</f>
    </oc>
    <nc r="Q13"/>
  </rcc>
  <rcc rId="20556" sId="17">
    <oc r="R13">
      <f>R16</f>
    </oc>
    <nc r="R13"/>
  </rcc>
  <rcc rId="20557" sId="17">
    <oc r="S13">
      <f>S16</f>
    </oc>
    <nc r="S13"/>
  </rcc>
  <rcc rId="20558" sId="17">
    <oc r="T13">
      <f>T16</f>
    </oc>
    <nc r="T13"/>
  </rcc>
  <rcc rId="20559" sId="17">
    <oc r="U13">
      <f>U16</f>
    </oc>
    <nc r="U13"/>
  </rcc>
  <rcc rId="20560" sId="17">
    <oc r="V13">
      <f>V16</f>
    </oc>
    <nc r="V13"/>
  </rcc>
  <rcc rId="20561" sId="17">
    <oc r="W13">
      <f>W16</f>
    </oc>
    <nc r="W13"/>
  </rcc>
  <rcc rId="20562" sId="17">
    <oc r="X13">
      <f>X16</f>
    </oc>
    <nc r="X13"/>
  </rcc>
  <rcc rId="20563" sId="17">
    <oc r="Y13">
      <f>Y16</f>
    </oc>
    <nc r="Y13"/>
  </rcc>
  <rcc rId="20564" sId="17">
    <oc r="Z13">
      <f>Z16</f>
    </oc>
    <nc r="Z13"/>
  </rcc>
  <rcc rId="20565" sId="17">
    <oc r="AA13">
      <f>AA16</f>
    </oc>
    <nc r="AA13"/>
  </rcc>
  <rcc rId="20566" sId="17">
    <oc r="AB13">
      <f>AB16</f>
    </oc>
    <nc r="AB13"/>
  </rcc>
  <rcc rId="20567" sId="17">
    <oc r="AC13">
      <f>AC16</f>
    </oc>
    <nc r="AC13"/>
  </rcc>
  <rcc rId="20568" sId="17">
    <oc r="AD13">
      <f>AD16</f>
    </oc>
    <nc r="AD13"/>
  </rcc>
  <rcc rId="20569" sId="17">
    <oc r="AE13">
      <f>AE16</f>
    </oc>
    <nc r="AE13"/>
  </rcc>
  <rcc rId="20570" sId="17">
    <oc r="AF13">
      <f>AF16</f>
    </oc>
    <nc r="AF13"/>
  </rcc>
  <rcc rId="20571" sId="17">
    <oc r="AG13">
      <f>AG16</f>
    </oc>
    <nc r="AG13"/>
  </rcc>
  <rcc rId="20572" sId="17">
    <oc r="C14" t="inlineStr">
      <is>
        <t>внебюджетные источники</t>
      </is>
    </oc>
    <nc r="C14"/>
  </rcc>
  <rcc rId="20573" sId="17">
    <oc r="D14">
      <f>SUM(J14,L14,N14,P14,R14,T14,V14,X14,Z14,AB14,AD14,AF14)</f>
    </oc>
    <nc r="D14"/>
  </rcc>
  <rcc rId="20574" sId="17">
    <oc r="E14">
      <f>J14+L14</f>
    </oc>
    <nc r="E14"/>
  </rcc>
  <rcc rId="20575" sId="17">
    <oc r="F14">
      <f>G14</f>
    </oc>
    <nc r="F14"/>
  </rcc>
  <rcc rId="20576" sId="17">
    <oc r="G14">
      <f>SUM(K14,M14,O14,Q14,S14,U14,W14,Y14,AA14,AC14,AE14,AG14)</f>
    </oc>
    <nc r="G14"/>
  </rcc>
  <rcc rId="20577" sId="17">
    <oc r="H14">
      <f>IFERROR(G14/D14*100,0)</f>
    </oc>
    <nc r="H14"/>
  </rcc>
  <rcc rId="20578" sId="17">
    <oc r="I14">
      <f>IFERROR(G14/E14*100,0)</f>
    </oc>
    <nc r="I14"/>
  </rcc>
  <rcc rId="20579" sId="17">
    <oc r="J14">
      <f>J17</f>
    </oc>
    <nc r="J14"/>
  </rcc>
  <rcc rId="20580" sId="17">
    <oc r="K14">
      <f>K17</f>
    </oc>
    <nc r="K14"/>
  </rcc>
  <rcc rId="20581" sId="17">
    <oc r="L14">
      <f>L17</f>
    </oc>
    <nc r="L14"/>
  </rcc>
  <rcc rId="20582" sId="17">
    <oc r="M14">
      <f>M17</f>
    </oc>
    <nc r="M14"/>
  </rcc>
  <rcc rId="20583" sId="17">
    <oc r="N14">
      <f>N17</f>
    </oc>
    <nc r="N14"/>
  </rcc>
  <rcc rId="20584" sId="17">
    <oc r="O14">
      <f>O17</f>
    </oc>
    <nc r="O14"/>
  </rcc>
  <rcc rId="20585" sId="17">
    <oc r="P14">
      <f>P17</f>
    </oc>
    <nc r="P14"/>
  </rcc>
  <rcc rId="20586" sId="17">
    <oc r="Q14">
      <f>Q17</f>
    </oc>
    <nc r="Q14"/>
  </rcc>
  <rcc rId="20587" sId="17">
    <oc r="R14">
      <f>R17</f>
    </oc>
    <nc r="R14"/>
  </rcc>
  <rcc rId="20588" sId="17">
    <oc r="S14">
      <f>S17</f>
    </oc>
    <nc r="S14"/>
  </rcc>
  <rcc rId="20589" sId="17">
    <oc r="T14">
      <f>T17</f>
    </oc>
    <nc r="T14"/>
  </rcc>
  <rcc rId="20590" sId="17">
    <oc r="U14">
      <f>U17</f>
    </oc>
    <nc r="U14"/>
  </rcc>
  <rcc rId="20591" sId="17">
    <oc r="V14">
      <f>V17</f>
    </oc>
    <nc r="V14"/>
  </rcc>
  <rcc rId="20592" sId="17">
    <oc r="W14">
      <f>W17</f>
    </oc>
    <nc r="W14"/>
  </rcc>
  <rcc rId="20593" sId="17">
    <oc r="X14">
      <f>X17</f>
    </oc>
    <nc r="X14"/>
  </rcc>
  <rcc rId="20594" sId="17">
    <oc r="Y14">
      <f>Y17</f>
    </oc>
    <nc r="Y14"/>
  </rcc>
  <rcc rId="20595" sId="17">
    <oc r="Z14">
      <f>Z17</f>
    </oc>
    <nc r="Z14"/>
  </rcc>
  <rcc rId="20596" sId="17">
    <oc r="AA14">
      <f>AA17</f>
    </oc>
    <nc r="AA14"/>
  </rcc>
  <rcc rId="20597" sId="17">
    <oc r="AB14">
      <f>AB17</f>
    </oc>
    <nc r="AB14"/>
  </rcc>
  <rcc rId="20598" sId="17">
    <oc r="AC14">
      <f>AC17</f>
    </oc>
    <nc r="AC14"/>
  </rcc>
  <rcc rId="20599" sId="17">
    <oc r="AD14">
      <f>AD17</f>
    </oc>
    <nc r="AD14"/>
  </rcc>
  <rcc rId="20600" sId="17">
    <oc r="AE14">
      <f>AE17</f>
    </oc>
    <nc r="AE14"/>
  </rcc>
  <rcc rId="20601" sId="17">
    <oc r="AF14">
      <f>AF17</f>
    </oc>
    <nc r="AF14"/>
  </rcc>
  <rcc rId="20602" sId="17">
    <oc r="AG14">
      <f>AG17</f>
    </oc>
    <nc r="AG14"/>
  </rcc>
  <rcc rId="20603" sId="17">
    <oc r="B15" t="inlineStr">
      <is>
        <t xml:space="preserve"> Мероприятие (результат) «Обеспечено функционирование управления экономики Администрации города
Когалыма»</t>
      </is>
    </oc>
    <nc r="B15"/>
  </rcc>
  <rcc rId="20604" sId="17">
    <oc r="C15" t="inlineStr">
      <is>
        <t>Всего</t>
      </is>
    </oc>
    <nc r="C15"/>
  </rcc>
  <rcc rId="20605" sId="17">
    <oc r="D15">
      <f>SUM(J15,L15,N15,P15,R15,T15,V15,X15,Z15,AB15,AD15,AF15)</f>
    </oc>
    <nc r="D15"/>
  </rcc>
  <rcc rId="20606" sId="17">
    <oc r="E15">
      <f>E16+E17</f>
    </oc>
    <nc r="E15"/>
  </rcc>
  <rcc rId="20607" sId="17">
    <oc r="F15">
      <f>F16+F17</f>
    </oc>
    <nc r="F15"/>
  </rcc>
  <rcc rId="20608" sId="17">
    <oc r="G15">
      <f>G16+G17</f>
    </oc>
    <nc r="G15"/>
  </rcc>
  <rcc rId="20609" sId="17">
    <oc r="H15">
      <f>IFERROR(G15/D15*100,0)</f>
    </oc>
    <nc r="H15"/>
  </rcc>
  <rcc rId="20610" sId="17">
    <oc r="I15">
      <f>IFERROR(G15/E15*100,0)</f>
    </oc>
    <nc r="I15"/>
  </rcc>
  <rcc rId="20611" sId="17">
    <oc r="J15">
      <f>J16+J17</f>
    </oc>
    <nc r="J15"/>
  </rcc>
  <rcc rId="20612" sId="17">
    <oc r="K15">
      <f>K16+K17</f>
    </oc>
    <nc r="K15"/>
  </rcc>
  <rcc rId="20613" sId="17">
    <oc r="L15">
      <f>L16+L17</f>
    </oc>
    <nc r="L15"/>
  </rcc>
  <rcc rId="20614" sId="17">
    <oc r="M15">
      <f>M16+M17</f>
    </oc>
    <nc r="M15"/>
  </rcc>
  <rcc rId="20615" sId="17">
    <oc r="N15">
      <f>N16+N17</f>
    </oc>
    <nc r="N15"/>
  </rcc>
  <rcc rId="20616" sId="17">
    <oc r="O15">
      <f>O16+O17</f>
    </oc>
    <nc r="O15"/>
  </rcc>
  <rcc rId="20617" sId="17">
    <oc r="P15">
      <f>P16+P17</f>
    </oc>
    <nc r="P15"/>
  </rcc>
  <rcc rId="20618" sId="17">
    <oc r="Q15">
      <f>Q16+Q17</f>
    </oc>
    <nc r="Q15"/>
  </rcc>
  <rcc rId="20619" sId="17">
    <oc r="R15">
      <f>R16+R17</f>
    </oc>
    <nc r="R15"/>
  </rcc>
  <rcc rId="20620" sId="17">
    <oc r="S15">
      <f>S16+S17</f>
    </oc>
    <nc r="S15"/>
  </rcc>
  <rcc rId="20621" sId="17">
    <oc r="T15">
      <f>T16+T17</f>
    </oc>
    <nc r="T15"/>
  </rcc>
  <rcc rId="20622" sId="17">
    <oc r="U15">
      <f>U16+U17</f>
    </oc>
    <nc r="U15"/>
  </rcc>
  <rcc rId="20623" sId="17">
    <oc r="V15">
      <f>V16+V17</f>
    </oc>
    <nc r="V15"/>
  </rcc>
  <rcc rId="20624" sId="17">
    <oc r="W15">
      <f>W16+W17</f>
    </oc>
    <nc r="W15"/>
  </rcc>
  <rcc rId="20625" sId="17">
    <oc r="X15">
      <f>X16+X17</f>
    </oc>
    <nc r="X15"/>
  </rcc>
  <rcc rId="20626" sId="17">
    <oc r="Y15">
      <f>Y16+Y17</f>
    </oc>
    <nc r="Y15"/>
  </rcc>
  <rcc rId="20627" sId="17">
    <oc r="Z15">
      <f>Z16+Z17</f>
    </oc>
    <nc r="Z15"/>
  </rcc>
  <rcc rId="20628" sId="17">
    <oc r="AA15">
      <f>AA16+AA17</f>
    </oc>
    <nc r="AA15"/>
  </rcc>
  <rcc rId="20629" sId="17">
    <oc r="AB15">
      <f>AB16+AB17</f>
    </oc>
    <nc r="AB15"/>
  </rcc>
  <rcc rId="20630" sId="17">
    <oc r="AC15">
      <f>AC16+AC17</f>
    </oc>
    <nc r="AC15"/>
  </rcc>
  <rcc rId="20631" sId="17">
    <oc r="AD15">
      <f>AD16+AD17</f>
    </oc>
    <nc r="AD15"/>
  </rcc>
  <rcc rId="20632" sId="17">
    <oc r="AE15">
      <f>AE16+AE17</f>
    </oc>
    <nc r="AE15"/>
  </rcc>
  <rcc rId="20633" sId="17">
    <oc r="AF15">
      <f>AF16+AF17</f>
    </oc>
    <nc r="AF15"/>
  </rcc>
  <rcc rId="20634" sId="17">
    <oc r="AG15">
      <f>AG16+AG17</f>
    </oc>
    <nc r="AG15"/>
  </rcc>
  <rcc rId="20635" sId="17">
    <oc r="C16" t="inlineStr">
      <is>
        <t>бюджет города Когалыма</t>
      </is>
    </oc>
    <nc r="C16"/>
  </rcc>
  <rcc rId="20636" sId="17">
    <oc r="D16">
      <f>SUM(J16,L16,N16,P16,R16,T16,V16,X16,Z16,AB16,AD16,AF16)</f>
    </oc>
    <nc r="D16"/>
  </rcc>
  <rcc rId="20637" sId="17">
    <oc r="E16">
      <f>J16+L16</f>
    </oc>
    <nc r="E16"/>
  </rcc>
  <rcc rId="20638" sId="17">
    <oc r="F16">
      <f>G16</f>
    </oc>
    <nc r="F16"/>
  </rcc>
  <rcc rId="20639" sId="17">
    <oc r="G16">
      <f>SUM(K16,M16,O16,Q16,S16,U16,W16,Y16,AA16,AC16,AE16,AG16)</f>
    </oc>
    <nc r="G16"/>
  </rcc>
  <rcc rId="20640" sId="17">
    <oc r="H16">
      <f>IFERROR(G16/D16*100,0)</f>
    </oc>
    <nc r="H16"/>
  </rcc>
  <rcc rId="20641" sId="17">
    <oc r="I16">
      <f>IFERROR(G16/E16*100,0)</f>
    </oc>
    <nc r="I16"/>
  </rcc>
  <rcc rId="20642" sId="17" numFmtId="4">
    <oc r="J16">
      <v>7639.8942800000004</v>
    </oc>
    <nc r="J16"/>
  </rcc>
  <rcc rId="20643" sId="17" numFmtId="4">
    <oc r="K16">
      <v>2702.3260300000002</v>
    </oc>
    <nc r="K16"/>
  </rcc>
  <rcc rId="20644" sId="17" numFmtId="4">
    <oc r="L16">
      <v>7460.5585199999996</v>
    </oc>
    <nc r="L16"/>
  </rcc>
  <rcc rId="20645" sId="17" numFmtId="4">
    <oc r="M16">
      <v>3148.54765</v>
    </oc>
    <nc r="M16"/>
  </rcc>
  <rcc rId="20646" sId="17" numFmtId="4">
    <oc r="N16">
      <v>2716.1626999999999</v>
    </oc>
    <nc r="N16"/>
  </rcc>
  <rcc rId="20647" sId="17" numFmtId="4">
    <oc r="O16">
      <v>0</v>
    </oc>
    <nc r="O16"/>
  </rcc>
  <rcc rId="20648" sId="17" numFmtId="4">
    <oc r="P16">
      <v>5633.5296600000001</v>
    </oc>
    <nc r="P16"/>
  </rcc>
  <rcc rId="20649" sId="17" numFmtId="4">
    <oc r="Q16">
      <v>0</v>
    </oc>
    <nc r="Q16"/>
  </rcc>
  <rcc rId="20650" sId="17" numFmtId="4">
    <oc r="R16">
      <v>12347.84396</v>
    </oc>
    <nc r="R16"/>
  </rcc>
  <rcc rId="20651" sId="17" numFmtId="4">
    <oc r="S16">
      <v>0</v>
    </oc>
    <nc r="S16"/>
  </rcc>
  <rcc rId="20652" sId="17" numFmtId="4">
    <oc r="T16">
      <v>1894.8565900000001</v>
    </oc>
    <nc r="T16"/>
  </rcc>
  <rcc rId="20653" sId="17" numFmtId="4">
    <oc r="U16">
      <v>0</v>
    </oc>
    <nc r="U16"/>
  </rcc>
  <rcc rId="20654" sId="17" numFmtId="4">
    <oc r="V16">
      <v>4302.2439599999998</v>
    </oc>
    <nc r="V16"/>
  </rcc>
  <rcc rId="20655" sId="17" numFmtId="4">
    <oc r="W16">
      <v>0</v>
    </oc>
    <nc r="W16"/>
  </rcc>
  <rcc rId="20656" sId="17" numFmtId="4">
    <oc r="X16">
      <v>1677.8565799999999</v>
    </oc>
    <nc r="X16"/>
  </rcc>
  <rcc rId="20657" sId="17" numFmtId="4">
    <oc r="Y16">
      <v>0</v>
    </oc>
    <nc r="Y16"/>
  </rcc>
  <rcc rId="20658" sId="17" numFmtId="4">
    <oc r="Z16">
      <v>1900.4566</v>
    </oc>
    <nc r="Z16"/>
  </rcc>
  <rcc rId="20659" sId="17" numFmtId="4">
    <oc r="AA16">
      <v>0</v>
    </oc>
    <nc r="AA16"/>
  </rcc>
  <rcc rId="20660" sId="17" numFmtId="4">
    <oc r="AB16">
      <v>6813.2689600000003</v>
    </oc>
    <nc r="AB16"/>
  </rcc>
  <rcc rId="20661" sId="17" numFmtId="4">
    <oc r="AC16">
      <v>0</v>
    </oc>
    <nc r="AC16"/>
  </rcc>
  <rcc rId="20662" sId="17" numFmtId="4">
    <oc r="AD16">
      <v>24377.98158</v>
    </oc>
    <nc r="AD16"/>
  </rcc>
  <rcc rId="20663" sId="17" numFmtId="4">
    <oc r="AE16">
      <v>0</v>
    </oc>
    <nc r="AE16"/>
  </rcc>
  <rcc rId="20664" sId="17" numFmtId="4">
    <oc r="AF16">
      <v>7317.8395300000002</v>
    </oc>
    <nc r="AF16"/>
  </rcc>
  <rcc rId="20665" sId="17" numFmtId="4">
    <oc r="AG16">
      <v>0</v>
    </oc>
    <nc r="AG16"/>
  </rcc>
  <rcc rId="20666" sId="17">
    <oc r="C17" t="inlineStr">
      <is>
        <t>внебюджетные источники</t>
      </is>
    </oc>
    <nc r="C17"/>
  </rcc>
  <rcc rId="20667" sId="17">
    <oc r="D17">
      <f>SUM(J17,L17,N17,P17,R17,T17,V17,X17,Z17,AB17,AD17,AF17)</f>
    </oc>
    <nc r="D17"/>
  </rcc>
  <rcc rId="20668" sId="17">
    <oc r="E17">
      <f>J17+L17</f>
    </oc>
    <nc r="E17"/>
  </rcc>
  <rcc rId="20669" sId="17">
    <oc r="F17">
      <f>G17</f>
    </oc>
    <nc r="F17"/>
  </rcc>
  <rcc rId="20670" sId="17">
    <oc r="G17">
      <f>SUM(K17,M17,O17,Q17,S17,U17,W17,Y17,AA17,AC17,AE17,AG17)</f>
    </oc>
    <nc r="G17"/>
  </rcc>
  <rcc rId="20671" sId="17">
    <oc r="H17">
      <f>IFERROR(G17/D17*100,0)</f>
    </oc>
    <nc r="H17"/>
  </rcc>
  <rcc rId="20672" sId="17">
    <oc r="I17">
      <f>IFERROR(G17/E17*100,0)</f>
    </oc>
    <nc r="I17"/>
  </rcc>
  <rcc rId="20673" sId="17" numFmtId="4">
    <oc r="J17">
      <v>0</v>
    </oc>
    <nc r="J17"/>
  </rcc>
  <rcc rId="20674" sId="17" numFmtId="4">
    <oc r="K17">
      <v>0</v>
    </oc>
    <nc r="K17"/>
  </rcc>
  <rcc rId="20675" sId="17" numFmtId="4">
    <oc r="L17">
      <v>0</v>
    </oc>
    <nc r="L17"/>
  </rcc>
  <rcc rId="20676" sId="17" numFmtId="4">
    <oc r="M17">
      <v>0</v>
    </oc>
    <nc r="M17"/>
  </rcc>
  <rcc rId="20677" sId="17" numFmtId="4">
    <oc r="N17">
      <v>0</v>
    </oc>
    <nc r="N17"/>
  </rcc>
  <rcc rId="20678" sId="17" numFmtId="4">
    <oc r="O17">
      <v>0</v>
    </oc>
    <nc r="O17"/>
  </rcc>
  <rcc rId="20679" sId="17" numFmtId="4">
    <oc r="P17">
      <v>0</v>
    </oc>
    <nc r="P17"/>
  </rcc>
  <rcc rId="20680" sId="17" numFmtId="4">
    <oc r="Q17">
      <v>0</v>
    </oc>
    <nc r="Q17"/>
  </rcc>
  <rcc rId="20681" sId="17" numFmtId="4">
    <oc r="R17">
      <v>0</v>
    </oc>
    <nc r="R17"/>
  </rcc>
  <rcc rId="20682" sId="17" numFmtId="4">
    <oc r="S17">
      <v>0</v>
    </oc>
    <nc r="S17"/>
  </rcc>
  <rcc rId="20683" sId="17" numFmtId="4">
    <oc r="T17">
      <v>0</v>
    </oc>
    <nc r="T17"/>
  </rcc>
  <rcc rId="20684" sId="17" numFmtId="4">
    <oc r="U17">
      <v>0</v>
    </oc>
    <nc r="U17"/>
  </rcc>
  <rcc rId="20685" sId="17" numFmtId="4">
    <oc r="V17">
      <v>0</v>
    </oc>
    <nc r="V17"/>
  </rcc>
  <rcc rId="20686" sId="17" numFmtId="4">
    <oc r="W17">
      <v>0</v>
    </oc>
    <nc r="W17"/>
  </rcc>
  <rcc rId="20687" sId="17" numFmtId="4">
    <oc r="X17">
      <v>0</v>
    </oc>
    <nc r="X17"/>
  </rcc>
  <rcc rId="20688" sId="17" numFmtId="4">
    <oc r="Y17">
      <v>0</v>
    </oc>
    <nc r="Y17"/>
  </rcc>
  <rcc rId="20689" sId="17" numFmtId="4">
    <oc r="Z17">
      <v>0</v>
    </oc>
    <nc r="Z17"/>
  </rcc>
  <rcc rId="20690" sId="17" numFmtId="4">
    <oc r="AA17">
      <v>0</v>
    </oc>
    <nc r="AA17"/>
  </rcc>
  <rcc rId="20691" sId="17" numFmtId="4">
    <oc r="AB17">
      <v>0</v>
    </oc>
    <nc r="AB17"/>
  </rcc>
  <rcc rId="20692" sId="17" numFmtId="4">
    <oc r="AC17">
      <v>0</v>
    </oc>
    <nc r="AC17"/>
  </rcc>
  <rcc rId="20693" sId="17" numFmtId="4">
    <oc r="AD17">
      <v>20000</v>
    </oc>
    <nc r="AD17"/>
  </rcc>
  <rcc rId="20694" sId="17" numFmtId="4">
    <oc r="AE17">
      <v>0</v>
    </oc>
    <nc r="AE17"/>
  </rcc>
  <rcc rId="20695" sId="17" numFmtId="4">
    <oc r="AF17">
      <v>22275.052609999999</v>
    </oc>
    <nc r="AF17"/>
  </rcc>
  <rcc rId="20696" sId="17" numFmtId="4">
    <oc r="AG17">
      <v>0</v>
    </oc>
    <nc r="AG17"/>
  </rcc>
  <rcc rId="20697" sId="17">
    <oc r="A18" t="inlineStr">
      <is>
        <t>2.</t>
      </is>
    </oc>
    <nc r="A18"/>
  </rcc>
  <rcc rId="20698" sId="17">
    <oc r="B18" t="inlineStr">
      <is>
        <t>Структурные элементы, не входящие в направления (подпрограммы)</t>
      </is>
    </oc>
    <nc r="B18"/>
  </rcc>
  <rcc rId="20699" sId="17">
    <oc r="A19" t="inlineStr">
      <is>
        <t xml:space="preserve"> 2.1</t>
      </is>
    </oc>
    <nc r="A19"/>
  </rcc>
  <rcc rId="20700" sId="17">
    <oc r="B19" t="inlineStr">
      <is>
        <t>Комплекс процессных мероприятий «Обеспечение деятельности органов местного самоуправления города Когалыма», в том числе:</t>
      </is>
    </oc>
    <nc r="B19"/>
  </rcc>
  <rcc rId="20701" sId="17">
    <oc r="C19" t="inlineStr">
      <is>
        <t>Всего</t>
      </is>
    </oc>
    <nc r="C19"/>
  </rcc>
  <rcc rId="20702" sId="17">
    <oc r="D19">
      <f>SUM(J19,L19,N19,P19,R19,T19,V19,X19,Z19,AB19,AD19,AF19)</f>
    </oc>
    <nc r="D19"/>
  </rcc>
  <rcc rId="20703" sId="17">
    <oc r="E19">
      <f>E20</f>
    </oc>
    <nc r="E19"/>
  </rcc>
  <rcc rId="20704" sId="17">
    <oc r="F19">
      <f>F20</f>
    </oc>
    <nc r="F19"/>
  </rcc>
  <rcc rId="20705" sId="17">
    <oc r="G19">
      <f>G20</f>
    </oc>
    <nc r="G19"/>
  </rcc>
  <rcc rId="20706" sId="17">
    <oc r="H19">
      <f>IFERROR(G19/D19*100,0)</f>
    </oc>
    <nc r="H19"/>
  </rcc>
  <rcc rId="20707" sId="17">
    <oc r="I19">
      <f>IFERROR(G19/E19*100,0)</f>
    </oc>
    <nc r="I19"/>
  </rcc>
  <rcc rId="20708" sId="17">
    <oc r="J19">
      <f>J20</f>
    </oc>
    <nc r="J19"/>
  </rcc>
  <rcc rId="20709" sId="17">
    <oc r="K19">
      <f>K20</f>
    </oc>
    <nc r="K19"/>
  </rcc>
  <rcc rId="20710" sId="17">
    <oc r="L19">
      <f>L20</f>
    </oc>
    <nc r="L19"/>
  </rcc>
  <rcc rId="20711" sId="17">
    <oc r="M19">
      <f>M20</f>
    </oc>
    <nc r="M19"/>
  </rcc>
  <rcc rId="20712" sId="17">
    <oc r="N19">
      <f>N20</f>
    </oc>
    <nc r="N19"/>
  </rcc>
  <rcc rId="20713" sId="17">
    <oc r="O19">
      <f>O20</f>
    </oc>
    <nc r="O19"/>
  </rcc>
  <rcc rId="20714" sId="17">
    <oc r="P19">
      <f>P20</f>
    </oc>
    <nc r="P19"/>
  </rcc>
  <rcc rId="20715" sId="17">
    <oc r="Q19">
      <f>Q20</f>
    </oc>
    <nc r="Q19"/>
  </rcc>
  <rcc rId="20716" sId="17">
    <oc r="R19">
      <f>R20</f>
    </oc>
    <nc r="R19"/>
  </rcc>
  <rcc rId="20717" sId="17">
    <oc r="S19">
      <f>S20</f>
    </oc>
    <nc r="S19"/>
  </rcc>
  <rcc rId="20718" sId="17">
    <oc r="T19">
      <f>T20</f>
    </oc>
    <nc r="T19"/>
  </rcc>
  <rcc rId="20719" sId="17">
    <oc r="U19">
      <f>U20</f>
    </oc>
    <nc r="U19"/>
  </rcc>
  <rcc rId="20720" sId="17">
    <oc r="V19">
      <f>V20</f>
    </oc>
    <nc r="V19"/>
  </rcc>
  <rcc rId="20721" sId="17">
    <oc r="W19">
      <f>W20</f>
    </oc>
    <nc r="W19"/>
  </rcc>
  <rcc rId="20722" sId="17">
    <oc r="X19">
      <f>X20</f>
    </oc>
    <nc r="X19"/>
  </rcc>
  <rcc rId="20723" sId="17">
    <oc r="Y19">
      <f>Y20</f>
    </oc>
    <nc r="Y19"/>
  </rcc>
  <rcc rId="20724" sId="17">
    <oc r="Z19">
      <f>Z20</f>
    </oc>
    <nc r="Z19"/>
  </rcc>
  <rcc rId="20725" sId="17">
    <oc r="AA19">
      <f>AA20</f>
    </oc>
    <nc r="AA19"/>
  </rcc>
  <rcc rId="20726" sId="17">
    <oc r="AB19">
      <f>AB20</f>
    </oc>
    <nc r="AB19"/>
  </rcc>
  <rcc rId="20727" sId="17">
    <oc r="AC19">
      <f>AC20</f>
    </oc>
    <nc r="AC19"/>
  </rcc>
  <rcc rId="20728" sId="17">
    <oc r="AD19">
      <f>AD20</f>
    </oc>
    <nc r="AD19"/>
  </rcc>
  <rcc rId="20729" sId="17">
    <oc r="AE19">
      <f>AE20</f>
    </oc>
    <nc r="AE19"/>
  </rcc>
  <rcc rId="20730" sId="17">
    <oc r="AF19">
      <f>AF20</f>
    </oc>
    <nc r="AF19"/>
  </rcc>
  <rcc rId="20731" sId="17">
    <oc r="AG19">
      <f>AG20</f>
    </oc>
    <nc r="AG19"/>
  </rcc>
  <rcc rId="20732" sId="17">
    <oc r="AH19" t="inlineStr">
      <is>
        <t>Экономия средств в связи с наличием вакансий, больничных листов</t>
      </is>
    </oc>
    <nc r="AH19"/>
  </rcc>
  <rcc rId="20733" sId="17">
    <oc r="C20" t="inlineStr">
      <is>
        <t>бюджет города Когалыма</t>
      </is>
    </oc>
    <nc r="C20"/>
  </rcc>
  <rcc rId="20734" sId="17">
    <oc r="D20">
      <f>SUM(J20,L20,N20,P20,R20,T20,V20,X20,Z20,AB20,AD20,AF20)</f>
    </oc>
    <nc r="D20"/>
  </rcc>
  <rcc rId="20735" sId="17">
    <oc r="E20">
      <f>J20</f>
    </oc>
    <nc r="E20"/>
  </rcc>
  <rcc rId="20736" sId="17">
    <oc r="F20">
      <f>G20</f>
    </oc>
    <nc r="F20"/>
  </rcc>
  <rcc rId="20737" sId="17">
    <oc r="G20">
      <f>SUM(K20,M20,O20,Q20,S20,U20,W20,Y20,AA20,AC20,AE20,AG20)</f>
    </oc>
    <nc r="G20"/>
  </rcc>
  <rcc rId="20738" sId="17">
    <oc r="H20">
      <f>IFERROR(G20/D20*100,0)</f>
    </oc>
    <nc r="H20"/>
  </rcc>
  <rcc rId="20739" sId="17">
    <oc r="I20">
      <f>IFERROR(G20/E20*100,0)</f>
    </oc>
    <nc r="I20"/>
  </rcc>
  <rcc rId="20740" sId="17">
    <oc r="J20">
      <f>J22</f>
    </oc>
    <nc r="J20"/>
  </rcc>
  <rcc rId="20741" sId="17">
    <oc r="K20">
      <f>K22</f>
    </oc>
    <nc r="K20"/>
  </rcc>
  <rcc rId="20742" sId="17">
    <oc r="L20">
      <f>L22</f>
    </oc>
    <nc r="L20"/>
  </rcc>
  <rcc rId="20743" sId="17">
    <oc r="M20">
      <f>M22</f>
    </oc>
    <nc r="M20"/>
  </rcc>
  <rcc rId="20744" sId="17">
    <oc r="N20">
      <f>N22</f>
    </oc>
    <nc r="N20"/>
  </rcc>
  <rcc rId="20745" sId="17">
    <oc r="O20">
      <f>O22</f>
    </oc>
    <nc r="O20"/>
  </rcc>
  <rcc rId="20746" sId="17">
    <oc r="P20">
      <f>P22</f>
    </oc>
    <nc r="P20"/>
  </rcc>
  <rcc rId="20747" sId="17">
    <oc r="Q20">
      <f>Q22</f>
    </oc>
    <nc r="Q20"/>
  </rcc>
  <rcc rId="20748" sId="17">
    <oc r="R20">
      <f>R22</f>
    </oc>
    <nc r="R20"/>
  </rcc>
  <rcc rId="20749" sId="17">
    <oc r="S20">
      <f>S22</f>
    </oc>
    <nc r="S20"/>
  </rcc>
  <rcc rId="20750" sId="17">
    <oc r="T20">
      <f>T22</f>
    </oc>
    <nc r="T20"/>
  </rcc>
  <rcc rId="20751" sId="17">
    <oc r="U20">
      <f>U22</f>
    </oc>
    <nc r="U20"/>
  </rcc>
  <rcc rId="20752" sId="17">
    <oc r="V20">
      <f>V22</f>
    </oc>
    <nc r="V20"/>
  </rcc>
  <rcc rId="20753" sId="17">
    <oc r="W20">
      <f>W22</f>
    </oc>
    <nc r="W20"/>
  </rcc>
  <rcc rId="20754" sId="17">
    <oc r="X20">
      <f>X22</f>
    </oc>
    <nc r="X20"/>
  </rcc>
  <rcc rId="20755" sId="17">
    <oc r="Y20">
      <f>Y22</f>
    </oc>
    <nc r="Y20"/>
  </rcc>
  <rcc rId="20756" sId="17">
    <oc r="Z20">
      <f>Z22</f>
    </oc>
    <nc r="Z20"/>
  </rcc>
  <rcc rId="20757" sId="17">
    <oc r="AA20">
      <f>AA22</f>
    </oc>
    <nc r="AA20"/>
  </rcc>
  <rcc rId="20758" sId="17">
    <oc r="AB20">
      <f>AB22</f>
    </oc>
    <nc r="AB20"/>
  </rcc>
  <rcc rId="20759" sId="17">
    <oc r="AC20">
      <f>AC22</f>
    </oc>
    <nc r="AC20"/>
  </rcc>
  <rcc rId="20760" sId="17">
    <oc r="AD20">
      <f>AD22</f>
    </oc>
    <nc r="AD20"/>
  </rcc>
  <rcc rId="20761" sId="17">
    <oc r="AE20">
      <f>AE22</f>
    </oc>
    <nc r="AE20"/>
  </rcc>
  <rcc rId="20762" sId="17">
    <oc r="AF20">
      <f>AF22</f>
    </oc>
    <nc r="AF20"/>
  </rcc>
  <rcc rId="20763" sId="17">
    <oc r="AG20">
      <f>AG22</f>
    </oc>
    <nc r="AG20"/>
  </rcc>
  <rcc rId="20764" sId="17">
    <oc r="B21" t="inlineStr">
      <is>
        <t xml:space="preserve"> Мероприятие (результат) «Обеспечена деятельность комитета по управлению муниципальным имуществом Администрации города Когалыма»</t>
      </is>
    </oc>
    <nc r="B21"/>
  </rcc>
  <rcc rId="20765" sId="17">
    <oc r="C21" t="inlineStr">
      <is>
        <t>Всего</t>
      </is>
    </oc>
    <nc r="C21"/>
  </rcc>
  <rcc rId="20766" sId="17">
    <oc r="D21">
      <f>D22</f>
    </oc>
    <nc r="D21"/>
  </rcc>
  <rcc rId="20767" sId="17">
    <oc r="E21">
      <f>E22</f>
    </oc>
    <nc r="E21"/>
  </rcc>
  <rcc rId="20768" sId="17">
    <oc r="F21">
      <f>F22</f>
    </oc>
    <nc r="F21"/>
  </rcc>
  <rcc rId="20769" sId="17">
    <oc r="G21">
      <f>G22</f>
    </oc>
    <nc r="G21"/>
  </rcc>
  <rcc rId="20770" sId="17">
    <oc r="H21">
      <f>IFERROR(G21/D21*100,0)</f>
    </oc>
    <nc r="H21"/>
  </rcc>
  <rcc rId="20771" sId="17">
    <oc r="I21">
      <f>IFERROR(G21/E21*100,0)</f>
    </oc>
    <nc r="I21"/>
  </rcc>
  <rcc rId="20772" sId="17">
    <oc r="J21">
      <f>J22</f>
    </oc>
    <nc r="J21"/>
  </rcc>
  <rcc rId="20773" sId="17">
    <oc r="K21">
      <f>K22</f>
    </oc>
    <nc r="K21"/>
  </rcc>
  <rcc rId="20774" sId="17">
    <oc r="L21">
      <f>L22</f>
    </oc>
    <nc r="L21"/>
  </rcc>
  <rcc rId="20775" sId="17">
    <oc r="M21">
      <f>M22</f>
    </oc>
    <nc r="M21"/>
  </rcc>
  <rcc rId="20776" sId="17">
    <oc r="N21">
      <f>N22</f>
    </oc>
    <nc r="N21"/>
  </rcc>
  <rcc rId="20777" sId="17">
    <oc r="O21">
      <f>O22</f>
    </oc>
    <nc r="O21"/>
  </rcc>
  <rcc rId="20778" sId="17">
    <oc r="P21">
      <f>P22</f>
    </oc>
    <nc r="P21"/>
  </rcc>
  <rcc rId="20779" sId="17">
    <oc r="Q21">
      <f>Q22</f>
    </oc>
    <nc r="Q21"/>
  </rcc>
  <rcc rId="20780" sId="17">
    <oc r="R21">
      <f>R22</f>
    </oc>
    <nc r="R21"/>
  </rcc>
  <rcc rId="20781" sId="17">
    <oc r="S21">
      <f>S22</f>
    </oc>
    <nc r="S21"/>
  </rcc>
  <rcc rId="20782" sId="17">
    <oc r="T21">
      <f>T22</f>
    </oc>
    <nc r="T21"/>
  </rcc>
  <rcc rId="20783" sId="17">
    <oc r="U21">
      <f>U22</f>
    </oc>
    <nc r="U21"/>
  </rcc>
  <rcc rId="20784" sId="17">
    <oc r="V21">
      <f>V22</f>
    </oc>
    <nc r="V21"/>
  </rcc>
  <rcc rId="20785" sId="17">
    <oc r="W21">
      <f>W22</f>
    </oc>
    <nc r="W21"/>
  </rcc>
  <rcc rId="20786" sId="17">
    <oc r="X21">
      <f>X22</f>
    </oc>
    <nc r="X21"/>
  </rcc>
  <rcc rId="20787" sId="17">
    <oc r="Y21">
      <f>Y22</f>
    </oc>
    <nc r="Y21"/>
  </rcc>
  <rcc rId="20788" sId="17">
    <oc r="Z21">
      <f>Z22</f>
    </oc>
    <nc r="Z21"/>
  </rcc>
  <rcc rId="20789" sId="17">
    <oc r="AA21">
      <f>AA22</f>
    </oc>
    <nc r="AA21"/>
  </rcc>
  <rcc rId="20790" sId="17">
    <oc r="AB21">
      <f>AB22</f>
    </oc>
    <nc r="AB21"/>
  </rcc>
  <rcc rId="20791" sId="17">
    <oc r="AC21">
      <f>AC22</f>
    </oc>
    <nc r="AC21"/>
  </rcc>
  <rcc rId="20792" sId="17">
    <oc r="AD21">
      <f>AD22</f>
    </oc>
    <nc r="AD21"/>
  </rcc>
  <rcc rId="20793" sId="17">
    <oc r="AE21">
      <f>AE22</f>
    </oc>
    <nc r="AE21"/>
  </rcc>
  <rcc rId="20794" sId="17">
    <oc r="AF21">
      <f>AF22</f>
    </oc>
    <nc r="AF21"/>
  </rcc>
  <rcc rId="20795" sId="17">
    <oc r="AG21">
      <f>AG22</f>
    </oc>
    <nc r="AG21"/>
  </rcc>
  <rcc rId="20796" sId="17">
    <oc r="C22" t="inlineStr">
      <is>
        <t>бюджет города Когалыма</t>
      </is>
    </oc>
    <nc r="C22"/>
  </rcc>
  <rcc rId="20797" sId="17">
    <oc r="D22">
      <f>SUM(J22,L22,N22,P22,R22,T22,V22,X22,Z22,AB22,AD22,AF22)</f>
    </oc>
    <nc r="D22"/>
  </rcc>
  <rcc rId="20798" sId="17">
    <oc r="E22">
      <f>J22+L22</f>
    </oc>
    <nc r="E22"/>
  </rcc>
  <rcc rId="20799" sId="17">
    <oc r="F22">
      <f>G22</f>
    </oc>
    <nc r="F22"/>
  </rcc>
  <rcc rId="20800" sId="17">
    <oc r="G22">
      <f>SUM(K22,M22,O22,Q22,S22,U22,W22,Y22,AA22,AC22,AE22,AG22)</f>
    </oc>
    <nc r="G22"/>
  </rcc>
  <rcc rId="20801" sId="17">
    <oc r="H22">
      <f>IFERROR(G22/D22*100,0)</f>
    </oc>
    <nc r="H22"/>
  </rcc>
  <rcc rId="20802" sId="17">
    <oc r="I22">
      <f>IFERROR(G22/E22*100,0)</f>
    </oc>
    <nc r="I22"/>
  </rcc>
  <rcc rId="20803" sId="17" numFmtId="4">
    <oc r="J22">
      <v>6240.2985200000003</v>
    </oc>
    <nc r="J22"/>
  </rcc>
  <rcc rId="20804" sId="17" numFmtId="4">
    <oc r="K22">
      <v>2767.8380699999998</v>
    </oc>
    <nc r="K22"/>
  </rcc>
  <rcc rId="20805" sId="17" numFmtId="4">
    <oc r="L22">
      <v>5678.0733799999998</v>
    </oc>
    <nc r="L22"/>
  </rcc>
  <rcc rId="20806" sId="17" numFmtId="4">
    <oc r="M22">
      <v>5103.8298999999997</v>
    </oc>
    <nc r="M22"/>
  </rcc>
  <rcc rId="20807" sId="17" numFmtId="4">
    <oc r="N22">
      <v>2757.4114399999999</v>
    </oc>
    <nc r="N22"/>
  </rcc>
  <rcc rId="20808" sId="17" numFmtId="4">
    <oc r="O22">
      <v>0</v>
    </oc>
    <nc r="O22"/>
  </rcc>
  <rcc rId="20809" sId="17" numFmtId="4">
    <oc r="P22">
      <v>3185.3745600000002</v>
    </oc>
    <nc r="P22"/>
  </rcc>
  <rcc rId="20810" sId="17" numFmtId="4">
    <oc r="Q22">
      <v>0</v>
    </oc>
    <nc r="Q22"/>
  </rcc>
  <rcc rId="20811" sId="17" numFmtId="4">
    <oc r="R22">
      <v>2713.5567299999998</v>
    </oc>
    <nc r="R22"/>
  </rcc>
  <rcc rId="20812" sId="17" numFmtId="4">
    <oc r="S22">
      <v>0</v>
    </oc>
    <nc r="S22"/>
  </rcc>
  <rcc rId="20813" sId="17" numFmtId="4">
    <oc r="T22">
      <v>3223.0283199999999</v>
    </oc>
    <nc r="T22"/>
  </rcc>
  <rcc rId="20814" sId="17" numFmtId="4">
    <oc r="U22">
      <v>0</v>
    </oc>
    <nc r="U22"/>
  </rcc>
  <rcc rId="20815" sId="17" numFmtId="4">
    <oc r="V22">
      <v>3219.1702500000001</v>
    </oc>
    <nc r="V22"/>
  </rcc>
  <rcc rId="20816" sId="17" numFmtId="4">
    <oc r="W22">
      <v>0</v>
    </oc>
    <nc r="W22"/>
  </rcc>
  <rcc rId="20817" sId="17" numFmtId="4">
    <oc r="X22">
      <v>2732.6763299999998</v>
    </oc>
    <nc r="X22"/>
  </rcc>
  <rcc rId="20818" sId="17" numFmtId="4">
    <oc r="Y22">
      <v>0</v>
    </oc>
    <nc r="Y22"/>
  </rcc>
  <rcc rId="20819" sId="17" numFmtId="4">
    <oc r="Z22">
      <v>2733.16705</v>
    </oc>
    <nc r="Z22"/>
  </rcc>
  <rcc rId="20820" sId="17" numFmtId="4">
    <oc r="AA22">
      <v>0</v>
    </oc>
    <nc r="AA22"/>
  </rcc>
  <rcc rId="20821" sId="17" numFmtId="4">
    <oc r="AB22">
      <v>2995.9812700000002</v>
    </oc>
    <nc r="AB22"/>
  </rcc>
  <rcc rId="20822" sId="17" numFmtId="4">
    <oc r="AC22">
      <v>0</v>
    </oc>
    <nc r="AC22"/>
  </rcc>
  <rcc rId="20823" sId="17" numFmtId="4">
    <oc r="AD22">
      <v>2803.2162800000001</v>
    </oc>
    <nc r="AD22"/>
  </rcc>
  <rcc rId="20824" sId="17" numFmtId="4">
    <oc r="AE22">
      <v>0</v>
    </oc>
    <nc r="AE22"/>
  </rcc>
  <rcc rId="20825" sId="17" numFmtId="4">
    <oc r="AF22">
      <v>3307.6458699999998</v>
    </oc>
    <nc r="AF22"/>
  </rcc>
  <rcc rId="20826" sId="17" numFmtId="4">
    <oc r="AG22">
      <v>0</v>
    </oc>
    <nc r="AG22"/>
  </rcc>
  <rcc rId="20827" sId="17">
    <oc r="A23" t="inlineStr">
      <is>
        <t>3.</t>
      </is>
    </oc>
    <nc r="A23"/>
  </rcc>
  <rcc rId="20828" sId="17">
    <oc r="B23" t="inlineStr">
      <is>
        <t>Структурные элементы, не входящие в направления (подпрограммы)</t>
      </is>
    </oc>
    <nc r="B23"/>
  </rcc>
  <rcc rId="20829" sId="17">
    <oc r="A24" t="inlineStr">
      <is>
        <t>3.1.</t>
      </is>
    </oc>
    <nc r="A24"/>
  </rcc>
  <rcc rId="20830" sId="17">
    <oc r="B24" t="inlineStr">
      <is>
        <t>Комплекс процессных мероприятий «Обеспечение деятельности муниципальных учреждений города Когалыма», в том числе:</t>
      </is>
    </oc>
    <nc r="B24"/>
  </rcc>
  <rcc rId="20831" sId="17">
    <oc r="C24" t="inlineStr">
      <is>
        <t>Всего</t>
      </is>
    </oc>
    <nc r="C24"/>
  </rcc>
  <rcc rId="20832" sId="17">
    <oc r="D24">
      <f>SUM(J24,L24,N24,P24,R24,T24,V24,X24,Z24,AB24,AD24,AF24)</f>
    </oc>
    <nc r="D24"/>
  </rcc>
  <rcc rId="20833" sId="17">
    <oc r="E24">
      <f>E25</f>
    </oc>
    <nc r="E24"/>
  </rcc>
  <rcc rId="20834" sId="17">
    <oc r="F24">
      <f>F25</f>
    </oc>
    <nc r="F24"/>
  </rcc>
  <rcc rId="20835" sId="17">
    <oc r="G24">
      <f>G25</f>
    </oc>
    <nc r="G24"/>
  </rcc>
  <rcc rId="20836" sId="17">
    <oc r="H24">
      <f>IFERROR(G24/D24*100,0)</f>
    </oc>
    <nc r="H24"/>
  </rcc>
  <rcc rId="20837" sId="17">
    <oc r="I24">
      <f>IFERROR(G24/E24*100,0)</f>
    </oc>
    <nc r="I24"/>
  </rcc>
  <rcc rId="20838" sId="17">
    <oc r="J24">
      <f>J25</f>
    </oc>
    <nc r="J24"/>
  </rcc>
  <rcc rId="20839" sId="17">
    <oc r="K24">
      <f>+K25</f>
    </oc>
    <nc r="K24"/>
  </rcc>
  <rcc rId="20840" sId="17">
    <oc r="L24">
      <f>+L25</f>
    </oc>
    <nc r="L24"/>
  </rcc>
  <rcc rId="20841" sId="17">
    <oc r="M24">
      <f>M25</f>
    </oc>
    <nc r="M24"/>
  </rcc>
  <rcc rId="20842" sId="17">
    <oc r="N24">
      <f>N25</f>
    </oc>
    <nc r="N24"/>
  </rcc>
  <rcc rId="20843" sId="17">
    <oc r="O24">
      <f>O25</f>
    </oc>
    <nc r="O24"/>
  </rcc>
  <rcc rId="20844" sId="17">
    <oc r="P24">
      <f>P25</f>
    </oc>
    <nc r="P24"/>
  </rcc>
  <rcc rId="20845" sId="17">
    <oc r="Q24">
      <f>Q25</f>
    </oc>
    <nc r="Q24"/>
  </rcc>
  <rcc rId="20846" sId="17">
    <oc r="R24">
      <f>R25</f>
    </oc>
    <nc r="R24"/>
  </rcc>
  <rcc rId="20847" sId="17">
    <oc r="S24">
      <f>S25</f>
    </oc>
    <nc r="S24"/>
  </rcc>
  <rcc rId="20848" sId="17">
    <oc r="T24">
      <f>T25</f>
    </oc>
    <nc r="T24"/>
  </rcc>
  <rcc rId="20849" sId="17">
    <oc r="U24">
      <f>U25</f>
    </oc>
    <nc r="U24"/>
  </rcc>
  <rcc rId="20850" sId="17">
    <oc r="V24">
      <f>V25</f>
    </oc>
    <nc r="V24"/>
  </rcc>
  <rcc rId="20851" sId="17">
    <oc r="W24">
      <f>W25</f>
    </oc>
    <nc r="W24"/>
  </rcc>
  <rcc rId="20852" sId="17">
    <oc r="X24">
      <f>X25</f>
    </oc>
    <nc r="X24"/>
  </rcc>
  <rcc rId="20853" sId="17">
    <oc r="Y24">
      <f>Y25</f>
    </oc>
    <nc r="Y24"/>
  </rcc>
  <rcc rId="20854" sId="17">
    <oc r="Z24">
      <f>Z25</f>
    </oc>
    <nc r="Z24"/>
  </rcc>
  <rcc rId="20855" sId="17">
    <oc r="AA24">
      <f>AA25</f>
    </oc>
    <nc r="AA24"/>
  </rcc>
  <rcc rId="20856" sId="17">
    <oc r="AB24">
      <f>AB25</f>
    </oc>
    <nc r="AB24"/>
  </rcc>
  <rcc rId="20857" sId="17">
    <oc r="AC24">
      <f>AC25</f>
    </oc>
    <nc r="AC24"/>
  </rcc>
  <rcc rId="20858" sId="17">
    <oc r="AD24">
      <f>AD25</f>
    </oc>
    <nc r="AD24"/>
  </rcc>
  <rcc rId="20859" sId="17">
    <oc r="AE24">
      <f>AE25</f>
    </oc>
    <nc r="AE24"/>
  </rcc>
  <rcc rId="20860" sId="17">
    <oc r="AF24">
      <f>AF25</f>
    </oc>
    <nc r="AF24"/>
  </rcc>
  <rcc rId="20861" sId="17">
    <oc r="AG24">
      <f>AG25</f>
    </oc>
    <nc r="AG24"/>
  </rcc>
  <rcc rId="20862" sId="17">
    <oc r="C25" t="inlineStr">
      <is>
        <t>бюджет города Когалыма</t>
      </is>
    </oc>
    <nc r="C25"/>
  </rcc>
  <rcc rId="20863" sId="17">
    <oc r="D25">
      <f>SUM(J25,L25,N25,P25,R25,T25,V25,X25,Z25,AB25,AD25,AF25)</f>
    </oc>
    <nc r="D25"/>
  </rcc>
  <rcc rId="20864" sId="17">
    <oc r="E25">
      <f>J25+L25</f>
    </oc>
    <nc r="E25"/>
  </rcc>
  <rcc rId="20865" sId="17">
    <oc r="F25">
      <f>G25</f>
    </oc>
    <nc r="F25"/>
  </rcc>
  <rcc rId="20866" sId="17">
    <oc r="G25">
      <f>SUM(K25,M25,O25,Q25,S25,U25,W25,Y25,AA25,AC25,AE25,AG25)</f>
    </oc>
    <nc r="G25"/>
  </rcc>
  <rcc rId="20867" sId="17">
    <oc r="H25">
      <f>IFERROR(G25/D25*100,0)</f>
    </oc>
    <nc r="H25"/>
  </rcc>
  <rcc rId="20868" sId="17">
    <oc r="I25">
      <f>IFERROR(G25/E25*100,0)</f>
    </oc>
    <nc r="I25"/>
  </rcc>
  <rcc rId="20869" sId="17">
    <oc r="J25">
      <f>J27+J29+J31+J33</f>
    </oc>
    <nc r="J25"/>
  </rcc>
  <rcc rId="20870" sId="17">
    <oc r="K25">
      <f>K27+K29+K31+K33</f>
    </oc>
    <nc r="K25"/>
  </rcc>
  <rcc rId="20871" sId="17">
    <oc r="L25">
      <f>L27+L29+L31+L33</f>
    </oc>
    <nc r="L25"/>
  </rcc>
  <rcc rId="20872" sId="17">
    <oc r="M25">
      <f>M27+M29+M31+M33</f>
    </oc>
    <nc r="M25"/>
  </rcc>
  <rcc rId="20873" sId="17">
    <oc r="N25">
      <f>N27+N29+N31+N33</f>
    </oc>
    <nc r="N25"/>
  </rcc>
  <rcc rId="20874" sId="17">
    <oc r="O25">
      <f>O27+O29+O31+O33</f>
    </oc>
    <nc r="O25"/>
  </rcc>
  <rcc rId="20875" sId="17">
    <oc r="P25">
      <f>P27+P29+P31+P33</f>
    </oc>
    <nc r="P25"/>
  </rcc>
  <rcc rId="20876" sId="17">
    <oc r="Q25">
      <f>Q27+Q29+Q31+Q33</f>
    </oc>
    <nc r="Q25"/>
  </rcc>
  <rcc rId="20877" sId="17">
    <oc r="R25">
      <f>R27+R29+R31+R33</f>
    </oc>
    <nc r="R25"/>
  </rcc>
  <rcc rId="20878" sId="17">
    <oc r="S25">
      <f>S27+S29+S31+S33</f>
    </oc>
    <nc r="S25"/>
  </rcc>
  <rcc rId="20879" sId="17">
    <oc r="T25">
      <f>T27+T29+T31+T33</f>
    </oc>
    <nc r="T25"/>
  </rcc>
  <rcc rId="20880" sId="17">
    <oc r="U25">
      <f>U27+U29+U31+U33</f>
    </oc>
    <nc r="U25"/>
  </rcc>
  <rcc rId="20881" sId="17">
    <oc r="V25">
      <f>V27+V29+V31+V33</f>
    </oc>
    <nc r="V25"/>
  </rcc>
  <rcc rId="20882" sId="17">
    <oc r="W25">
      <f>W27+W29+W31+W33</f>
    </oc>
    <nc r="W25"/>
  </rcc>
  <rcc rId="20883" sId="17">
    <oc r="X25">
      <f>X27+X29+X31+X33</f>
    </oc>
    <nc r="X25"/>
  </rcc>
  <rcc rId="20884" sId="17">
    <oc r="Y25">
      <f>Y27+Y29+Y31+Y33</f>
    </oc>
    <nc r="Y25"/>
  </rcc>
  <rcc rId="20885" sId="17">
    <oc r="Z25">
      <f>Z27+Z29+Z31+Z33</f>
    </oc>
    <nc r="Z25"/>
  </rcc>
  <rcc rId="20886" sId="17">
    <oc r="AA25">
      <f>AA27+AA29+AA31+AA33</f>
    </oc>
    <nc r="AA25"/>
  </rcc>
  <rcc rId="20887" sId="17">
    <oc r="AB25">
      <f>AB27+AB29+AB31+AB33</f>
    </oc>
    <nc r="AB25"/>
  </rcc>
  <rcc rId="20888" sId="17">
    <oc r="AC25">
      <f>AC27+AC29+AC31+AC33</f>
    </oc>
    <nc r="AC25"/>
  </rcc>
  <rcc rId="20889" sId="17">
    <oc r="AD25">
      <f>AD27+AD29+AD31+AD33</f>
    </oc>
    <nc r="AD25"/>
  </rcc>
  <rcc rId="20890" sId="17">
    <oc r="AE25">
      <f>AE27+AE29+AE31+AE33</f>
    </oc>
    <nc r="AE25"/>
  </rcc>
  <rcc rId="20891" sId="17">
    <oc r="AF25">
      <f>AF27+AF29+AF31+AF33</f>
    </oc>
    <nc r="AF25"/>
  </rcc>
  <rcc rId="20892" sId="17">
    <oc r="AG25">
      <f>AG27+AG29+AG31+AG33</f>
    </oc>
    <nc r="AG25"/>
  </rcc>
  <rcc rId="20893" sId="17">
    <oc r="B26" t="inlineStr">
      <is>
        <t xml:space="preserve"> Мероприятие (результат) «Обеспечена деятельность МКУ «УОДОМС»</t>
      </is>
    </oc>
    <nc r="B26"/>
  </rcc>
  <rcc rId="20894" sId="17">
    <oc r="C26" t="inlineStr">
      <is>
        <t>Всего</t>
      </is>
    </oc>
    <nc r="C26"/>
  </rcc>
  <rcc rId="20895" sId="17">
    <oc r="D26">
      <f>D27</f>
    </oc>
    <nc r="D26"/>
  </rcc>
  <rcc rId="20896" sId="17">
    <oc r="E26">
      <f>E27</f>
    </oc>
    <nc r="E26"/>
  </rcc>
  <rcc rId="20897" sId="17">
    <oc r="F26">
      <f>F27</f>
    </oc>
    <nc r="F26"/>
  </rcc>
  <rcc rId="20898" sId="17">
    <oc r="G26">
      <f>G27</f>
    </oc>
    <nc r="G26"/>
  </rcc>
  <rcc rId="20899" sId="17">
    <oc r="H26">
      <f>IFERROR(G26/D26*100,0)</f>
    </oc>
    <nc r="H26"/>
  </rcc>
  <rcc rId="20900" sId="17">
    <oc r="I26">
      <f>IFERROR(G26/E26*100,0)</f>
    </oc>
    <nc r="I26"/>
  </rcc>
  <rcc rId="20901" sId="17">
    <oc r="J26">
      <f>J27</f>
    </oc>
    <nc r="J26"/>
  </rcc>
  <rcc rId="20902" sId="17">
    <oc r="K26">
      <f>K27</f>
    </oc>
    <nc r="K26"/>
  </rcc>
  <rcc rId="20903" sId="17">
    <oc r="L26">
      <f>L27</f>
    </oc>
    <nc r="L26"/>
  </rcc>
  <rcc rId="20904" sId="17">
    <oc r="M26">
      <f>M27</f>
    </oc>
    <nc r="M26"/>
  </rcc>
  <rcc rId="20905" sId="17">
    <oc r="N26">
      <f>N27</f>
    </oc>
    <nc r="N26"/>
  </rcc>
  <rcc rId="20906" sId="17">
    <oc r="O26">
      <f>O27</f>
    </oc>
    <nc r="O26"/>
  </rcc>
  <rcc rId="20907" sId="17">
    <oc r="P26">
      <f>P27</f>
    </oc>
    <nc r="P26"/>
  </rcc>
  <rcc rId="20908" sId="17">
    <oc r="Q26">
      <f>Q27</f>
    </oc>
    <nc r="Q26"/>
  </rcc>
  <rcc rId="20909" sId="17">
    <oc r="R26">
      <f>R27</f>
    </oc>
    <nc r="R26"/>
  </rcc>
  <rcc rId="20910" sId="17">
    <oc r="S26">
      <f>S27</f>
    </oc>
    <nc r="S26"/>
  </rcc>
  <rcc rId="20911" sId="17">
    <oc r="T26">
      <f>T27</f>
    </oc>
    <nc r="T26"/>
  </rcc>
  <rcc rId="20912" sId="17">
    <oc r="U26">
      <f>U27</f>
    </oc>
    <nc r="U26"/>
  </rcc>
  <rcc rId="20913" sId="17">
    <oc r="V26">
      <f>V27</f>
    </oc>
    <nc r="V26"/>
  </rcc>
  <rcc rId="20914" sId="17">
    <oc r="W26">
      <f>W27</f>
    </oc>
    <nc r="W26"/>
  </rcc>
  <rcc rId="20915" sId="17">
    <oc r="X26">
      <f>X27</f>
    </oc>
    <nc r="X26"/>
  </rcc>
  <rcc rId="20916" sId="17">
    <oc r="Y26">
      <f>Y27</f>
    </oc>
    <nc r="Y26"/>
  </rcc>
  <rcc rId="20917" sId="17">
    <oc r="Z26">
      <f>Z27</f>
    </oc>
    <nc r="Z26"/>
  </rcc>
  <rcc rId="20918" sId="17">
    <oc r="AA26">
      <f>AA27</f>
    </oc>
    <nc r="AA26"/>
  </rcc>
  <rcc rId="20919" sId="17">
    <oc r="AB26">
      <f>AB27</f>
    </oc>
    <nc r="AB26"/>
  </rcc>
  <rcc rId="20920" sId="17">
    <oc r="AC26">
      <f>AC27</f>
    </oc>
    <nc r="AC26"/>
  </rcc>
  <rcc rId="20921" sId="17">
    <oc r="AD26">
      <f>AD27</f>
    </oc>
    <nc r="AD26"/>
  </rcc>
  <rcc rId="20922" sId="17">
    <oc r="AE26">
      <f>AE27</f>
    </oc>
    <nc r="AE26"/>
  </rcc>
  <rcc rId="20923" sId="17">
    <oc r="AF26">
      <f>AF27</f>
    </oc>
    <nc r="AF26"/>
  </rcc>
  <rcc rId="20924" sId="17">
    <oc r="AG26">
      <f>AG27</f>
    </oc>
    <nc r="AG26"/>
  </rcc>
  <rcc rId="20925" sId="17">
    <oc r="C27" t="inlineStr">
      <is>
        <t>бюджет города Когалыма</t>
      </is>
    </oc>
    <nc r="C27"/>
  </rcc>
  <rcc rId="20926" sId="17">
    <oc r="D27">
      <f>SUM(J27,L27,N27,P27,R27,T27,V27,X27,Z27,AB27,AD27,AF27)</f>
    </oc>
    <nc r="D27"/>
  </rcc>
  <rcc rId="20927" sId="17">
    <oc r="E27">
      <f>J27+L27</f>
    </oc>
    <nc r="E27"/>
  </rcc>
  <rcc rId="20928" sId="17">
    <oc r="F27">
      <f>G27</f>
    </oc>
    <nc r="F27"/>
  </rcc>
  <rcc rId="20929" sId="17">
    <oc r="G27">
      <f>SUM(K27,M27,O27,Q27,S27,U27,W27,Y27,AA27,AC27,AE27,AG27)</f>
    </oc>
    <nc r="G27"/>
  </rcc>
  <rcc rId="20930" sId="17">
    <oc r="H27">
      <f>IFERROR(G27/D27*100,0)</f>
    </oc>
    <nc r="H27"/>
  </rcc>
  <rcc rId="20931" sId="17">
    <oc r="I27">
      <f>IFERROR(G27/E27*100,0)</f>
    </oc>
    <nc r="I27"/>
  </rcc>
  <rcc rId="20932" sId="17" numFmtId="4">
    <oc r="J27">
      <v>9821.5464200000006</v>
    </oc>
    <nc r="J27"/>
  </rcc>
  <rcc rId="20933" sId="17" numFmtId="4">
    <oc r="K27">
      <v>8109.4545399999997</v>
    </oc>
    <nc r="K27"/>
  </rcc>
  <rcc rId="20934" sId="17" numFmtId="4">
    <oc r="L27">
      <v>15969.50475</v>
    </oc>
    <nc r="L27"/>
  </rcc>
  <rcc rId="20935" sId="17" numFmtId="4">
    <oc r="M27">
      <v>15477.667299999999</v>
    </oc>
    <nc r="M27"/>
  </rcc>
  <rcc rId="20936" sId="17" numFmtId="4">
    <oc r="N27">
      <v>11371.074000000001</v>
    </oc>
    <nc r="N27"/>
  </rcc>
  <rcc rId="20937" sId="17" numFmtId="4">
    <oc r="O27">
      <v>0</v>
    </oc>
    <nc r="O27"/>
  </rcc>
  <rcc rId="20938" sId="17" numFmtId="4">
    <oc r="P27">
      <v>15382.22762</v>
    </oc>
    <nc r="P27"/>
  </rcc>
  <rcc rId="20939" sId="17" numFmtId="4">
    <oc r="Q27">
      <v>0</v>
    </oc>
    <nc r="Q27"/>
  </rcc>
  <rcc rId="20940" sId="17" numFmtId="4">
    <oc r="R27">
      <v>11169.18453</v>
    </oc>
    <nc r="R27"/>
  </rcc>
  <rcc rId="20941" sId="17" numFmtId="4">
    <oc r="S27">
      <v>0</v>
    </oc>
    <nc r="S27"/>
  </rcc>
  <rcc rId="20942" sId="17" numFmtId="4">
    <oc r="T27">
      <v>12077.964900000001</v>
    </oc>
    <nc r="T27"/>
  </rcc>
  <rcc rId="20943" sId="17" numFmtId="4">
    <oc r="U27">
      <v>0</v>
    </oc>
    <nc r="U27"/>
  </rcc>
  <rcc rId="20944" sId="17" numFmtId="4">
    <oc r="V27">
      <v>16811.865330000001</v>
    </oc>
    <nc r="V27"/>
  </rcc>
  <rcc rId="20945" sId="17" numFmtId="4">
    <oc r="W27">
      <v>0</v>
    </oc>
    <nc r="W27"/>
  </rcc>
  <rcc rId="20946" sId="17" numFmtId="4">
    <oc r="X27">
      <v>11501.31241</v>
    </oc>
    <nc r="X27"/>
  </rcc>
  <rcc rId="20947" sId="17" numFmtId="4">
    <oc r="Y27">
      <v>0</v>
    </oc>
    <nc r="Y27"/>
  </rcc>
  <rcc rId="20948" sId="17" numFmtId="4">
    <oc r="Z27">
      <v>11248.865100000001</v>
    </oc>
    <nc r="Z27"/>
  </rcc>
  <rcc rId="20949" sId="17" numFmtId="4">
    <oc r="AA27">
      <v>0</v>
    </oc>
    <nc r="AA27"/>
  </rcc>
  <rcc rId="20950" sId="17" numFmtId="4">
    <oc r="AB27">
      <v>13794.384459999999</v>
    </oc>
    <nc r="AB27"/>
  </rcc>
  <rcc rId="20951" sId="17" numFmtId="4">
    <oc r="AC27">
      <v>0</v>
    </oc>
    <nc r="AC27"/>
  </rcc>
  <rcc rId="20952" sId="17" numFmtId="4">
    <oc r="AD27">
      <v>9603.49647</v>
    </oc>
    <nc r="AD27"/>
  </rcc>
  <rcc rId="20953" sId="17" numFmtId="4">
    <oc r="AE27">
      <v>0</v>
    </oc>
    <nc r="AE27"/>
  </rcc>
  <rcc rId="20954" sId="17" numFmtId="4">
    <oc r="AF27">
      <v>18911.674009999999</v>
    </oc>
    <nc r="AF27"/>
  </rcc>
  <rcc rId="20955" sId="17" numFmtId="4">
    <oc r="AG27">
      <v>0</v>
    </oc>
    <nc r="AG27"/>
  </rcc>
  <rcc rId="20956" sId="17">
    <oc r="AH27" t="inlineStr">
      <is>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is>
    </oc>
    <nc r="AH27"/>
  </rcc>
  <rcc rId="20957" sId="17">
    <oc r="B28" t="inlineStr">
      <is>
        <t xml:space="preserve"> Мероприятие (результат) «Обеспечена деятельность МБУ «КСАТ»</t>
      </is>
    </oc>
    <nc r="B28"/>
  </rcc>
  <rcc rId="20958" sId="17">
    <oc r="C28" t="inlineStr">
      <is>
        <t>Всего</t>
      </is>
    </oc>
    <nc r="C28"/>
  </rcc>
  <rcc rId="20959" sId="17">
    <oc r="D28">
      <f>D29</f>
    </oc>
    <nc r="D28"/>
  </rcc>
  <rcc rId="20960" sId="17">
    <oc r="E28">
      <f>E29</f>
    </oc>
    <nc r="E28"/>
  </rcc>
  <rcc rId="20961" sId="17">
    <oc r="F28">
      <f>F29</f>
    </oc>
    <nc r="F28"/>
  </rcc>
  <rcc rId="20962" sId="17">
    <oc r="G28">
      <f>G29</f>
    </oc>
    <nc r="G28"/>
  </rcc>
  <rcc rId="20963" sId="17">
    <oc r="H28">
      <f>IFERROR(G28/D28*100,0)</f>
    </oc>
    <nc r="H28"/>
  </rcc>
  <rcc rId="20964" sId="17">
    <oc r="I28">
      <f>IFERROR(G28/E28*100,0)</f>
    </oc>
    <nc r="I28"/>
  </rcc>
  <rcc rId="20965" sId="17">
    <oc r="J28">
      <f>J29</f>
    </oc>
    <nc r="J28"/>
  </rcc>
  <rcc rId="20966" sId="17">
    <oc r="K28">
      <f>K29</f>
    </oc>
    <nc r="K28"/>
  </rcc>
  <rcc rId="20967" sId="17">
    <oc r="L28">
      <f>L29</f>
    </oc>
    <nc r="L28"/>
  </rcc>
  <rcc rId="20968" sId="17">
    <oc r="M28">
      <f>M29</f>
    </oc>
    <nc r="M28"/>
  </rcc>
  <rcc rId="20969" sId="17">
    <oc r="N28">
      <f>N29</f>
    </oc>
    <nc r="N28"/>
  </rcc>
  <rcc rId="20970" sId="17">
    <oc r="O28">
      <f>O29</f>
    </oc>
    <nc r="O28"/>
  </rcc>
  <rcc rId="20971" sId="17">
    <oc r="P28">
      <f>P29</f>
    </oc>
    <nc r="P28"/>
  </rcc>
  <rcc rId="20972" sId="17">
    <oc r="Q28">
      <f>Q29</f>
    </oc>
    <nc r="Q28"/>
  </rcc>
  <rcc rId="20973" sId="17">
    <oc r="R28">
      <f>R29</f>
    </oc>
    <nc r="R28"/>
  </rcc>
  <rcc rId="20974" sId="17">
    <oc r="S28">
      <f>S29</f>
    </oc>
    <nc r="S28"/>
  </rcc>
  <rcc rId="20975" sId="17">
    <oc r="T28">
      <f>T29</f>
    </oc>
    <nc r="T28"/>
  </rcc>
  <rcc rId="20976" sId="17">
    <oc r="U28">
      <f>U29</f>
    </oc>
    <nc r="U28"/>
  </rcc>
  <rcc rId="20977" sId="17">
    <oc r="V28">
      <f>V29</f>
    </oc>
    <nc r="V28"/>
  </rcc>
  <rcc rId="20978" sId="17">
    <oc r="W28">
      <f>W29</f>
    </oc>
    <nc r="W28"/>
  </rcc>
  <rcc rId="20979" sId="17">
    <oc r="X28">
      <f>X29</f>
    </oc>
    <nc r="X28"/>
  </rcc>
  <rcc rId="20980" sId="17">
    <oc r="Y28">
      <f>Y29</f>
    </oc>
    <nc r="Y28"/>
  </rcc>
  <rcc rId="20981" sId="17">
    <oc r="Z28">
      <f>Z29</f>
    </oc>
    <nc r="Z28"/>
  </rcc>
  <rcc rId="20982" sId="17">
    <oc r="AA28">
      <f>AA29</f>
    </oc>
    <nc r="AA28"/>
  </rcc>
  <rcc rId="20983" sId="17">
    <oc r="AB28">
      <f>AB29</f>
    </oc>
    <nc r="AB28"/>
  </rcc>
  <rcc rId="20984" sId="17">
    <oc r="AC28">
      <f>AC29</f>
    </oc>
    <nc r="AC28"/>
  </rcc>
  <rcc rId="20985" sId="17">
    <oc r="AD28">
      <f>AD29</f>
    </oc>
    <nc r="AD28"/>
  </rcc>
  <rcc rId="20986" sId="17">
    <oc r="AE28">
      <f>AE29</f>
    </oc>
    <nc r="AE28"/>
  </rcc>
  <rcc rId="20987" sId="17">
    <oc r="AF28">
      <f>AF29</f>
    </oc>
    <nc r="AF28"/>
  </rcc>
  <rcc rId="20988" sId="17">
    <oc r="AG28">
      <f>AG29</f>
    </oc>
    <nc r="AG28"/>
  </rcc>
  <rcc rId="20989" sId="17">
    <oc r="C29" t="inlineStr">
      <is>
        <t>бюджет города Когалыма</t>
      </is>
    </oc>
    <nc r="C29"/>
  </rcc>
  <rcc rId="20990" sId="17">
    <oc r="D29">
      <f>SUM(J29,L29,N29,P29,R29,T29,V29,X29,Z29,AB29,AD29,AF29)</f>
    </oc>
    <nc r="D29"/>
  </rcc>
  <rcc rId="20991" sId="17">
    <oc r="E29">
      <f>J29+L29</f>
    </oc>
    <nc r="E29"/>
  </rcc>
  <rcc rId="20992" sId="17">
    <oc r="F29">
      <f>G29</f>
    </oc>
    <nc r="F29"/>
  </rcc>
  <rcc rId="20993" sId="17">
    <oc r="G29">
      <f>SUM(K29,M29,O29,Q29,S29,U29,W29,Y29,AA29,AC29,AE29,AG29)</f>
    </oc>
    <nc r="G29"/>
  </rcc>
  <rcc rId="20994" sId="17">
    <oc r="H29">
      <f>IFERROR(G29/D29*100,0)</f>
    </oc>
    <nc r="H29"/>
  </rcc>
  <rcc rId="20995" sId="17">
    <oc r="I29">
      <f>IFERROR(G29/E29*100,0)</f>
    </oc>
    <nc r="I29"/>
  </rcc>
  <rcc rId="20996" sId="17" numFmtId="4">
    <oc r="J29">
      <v>6525.8620000000001</v>
    </oc>
    <nc r="J29"/>
  </rcc>
  <rcc rId="20997" sId="17" numFmtId="4">
    <oc r="K29">
      <v>6525.8620000000001</v>
    </oc>
    <nc r="K29"/>
  </rcc>
  <rcc rId="20998" sId="17" numFmtId="4">
    <oc r="L29">
      <v>9174.8829999999998</v>
    </oc>
    <nc r="L29"/>
  </rcc>
  <rcc rId="20999" sId="17" numFmtId="4">
    <oc r="M29">
      <v>9174.8829999999998</v>
    </oc>
    <nc r="M29"/>
  </rcc>
  <rcc rId="21000" sId="17" numFmtId="4">
    <oc r="N29">
      <v>7600.6360000000004</v>
    </oc>
    <nc r="N29"/>
  </rcc>
  <rcc rId="21001" sId="17" numFmtId="4">
    <oc r="O29">
      <v>0</v>
    </oc>
    <nc r="O29"/>
  </rcc>
  <rcc rId="21002" sId="17" numFmtId="4">
    <oc r="P29">
      <v>7916.223</v>
    </oc>
    <nc r="P29"/>
  </rcc>
  <rcc rId="21003" sId="17" numFmtId="4">
    <oc r="Q29">
      <v>0</v>
    </oc>
    <nc r="Q29"/>
  </rcc>
  <rcc rId="21004" sId="17" numFmtId="4">
    <oc r="R29">
      <v>8279.9619999999995</v>
    </oc>
    <nc r="R29"/>
  </rcc>
  <rcc rId="21005" sId="17" numFmtId="4">
    <oc r="S29">
      <v>0</v>
    </oc>
    <nc r="S29"/>
  </rcc>
  <rcc rId="21006" sId="17" numFmtId="4">
    <oc r="T29">
      <v>8316.7880000000005</v>
    </oc>
    <nc r="T29"/>
  </rcc>
  <rcc rId="21007" sId="17" numFmtId="4">
    <oc r="U29">
      <v>0</v>
    </oc>
    <nc r="U29"/>
  </rcc>
  <rcc rId="21008" sId="17" numFmtId="4">
    <oc r="V29">
      <v>7902.7079999999996</v>
    </oc>
    <nc r="V29"/>
  </rcc>
  <rcc rId="21009" sId="17" numFmtId="4">
    <oc r="W29">
      <v>0</v>
    </oc>
    <nc r="W29"/>
  </rcc>
  <rcc rId="21010" sId="17" numFmtId="4">
    <oc r="X29">
      <v>8492.7389999999996</v>
    </oc>
    <nc r="X29"/>
  </rcc>
  <rcc rId="21011" sId="17" numFmtId="4">
    <oc r="Y29">
      <v>0</v>
    </oc>
    <nc r="Y29"/>
  </rcc>
  <rcc rId="21012" sId="17" numFmtId="4">
    <oc r="Z29">
      <v>5267.21</v>
    </oc>
    <nc r="Z29"/>
  </rcc>
  <rcc rId="21013" sId="17" numFmtId="4">
    <oc r="AA29">
      <v>0</v>
    </oc>
    <nc r="AA29"/>
  </rcc>
  <rcc rId="21014" sId="17" numFmtId="4">
    <oc r="AB29">
      <v>5770.29</v>
    </oc>
    <nc r="AB29"/>
  </rcc>
  <rcc rId="21015" sId="17" numFmtId="4">
    <oc r="AC29">
      <v>0</v>
    </oc>
    <nc r="AC29"/>
  </rcc>
  <rcc rId="21016" sId="17" numFmtId="4">
    <oc r="AD29">
      <v>5144.42</v>
    </oc>
    <nc r="AD29"/>
  </rcc>
  <rcc rId="21017" sId="17" numFmtId="4">
    <oc r="AE29">
      <v>0</v>
    </oc>
    <nc r="AE29"/>
  </rcc>
  <rcc rId="21018" sId="17" numFmtId="4">
    <oc r="AF29">
      <v>5444.9790000000003</v>
    </oc>
    <nc r="AF29"/>
  </rcc>
  <rcc rId="21019" sId="17" numFmtId="4">
    <oc r="AG29">
      <v>0</v>
    </oc>
    <nc r="AG29"/>
  </rcc>
  <rcc rId="21020" sId="17">
    <oc r="B30" t="inlineStr">
      <is>
        <t xml:space="preserve"> Мероприятие (результат) «Обеспечена деятельность МКУ «ОЭХД»</t>
      </is>
    </oc>
    <nc r="B30"/>
  </rcc>
  <rcc rId="21021" sId="17">
    <oc r="C30" t="inlineStr">
      <is>
        <t>Всего</t>
      </is>
    </oc>
    <nc r="C30"/>
  </rcc>
  <rcc rId="21022" sId="17">
    <oc r="D30">
      <f>D31</f>
    </oc>
    <nc r="D30"/>
  </rcc>
  <rcc rId="21023" sId="17">
    <oc r="E30">
      <f>E31</f>
    </oc>
    <nc r="E30"/>
  </rcc>
  <rcc rId="21024" sId="17">
    <oc r="F30">
      <f>F31</f>
    </oc>
    <nc r="F30"/>
  </rcc>
  <rcc rId="21025" sId="17">
    <oc r="G30">
      <f>G31</f>
    </oc>
    <nc r="G30"/>
  </rcc>
  <rcc rId="21026" sId="17">
    <oc r="H30">
      <f>IFERROR(G30/D30*100,0)</f>
    </oc>
    <nc r="H30"/>
  </rcc>
  <rcc rId="21027" sId="17">
    <oc r="I30">
      <f>IFERROR(G30/E30*100,0)</f>
    </oc>
    <nc r="I30"/>
  </rcc>
  <rcc rId="21028" sId="17">
    <oc r="J30">
      <f>J31</f>
    </oc>
    <nc r="J30"/>
  </rcc>
  <rcc rId="21029" sId="17">
    <oc r="K30">
      <f>K31</f>
    </oc>
    <nc r="K30"/>
  </rcc>
  <rcc rId="21030" sId="17">
    <oc r="L30">
      <f>L31</f>
    </oc>
    <nc r="L30"/>
  </rcc>
  <rcc rId="21031" sId="17">
    <oc r="M30">
      <f>M31</f>
    </oc>
    <nc r="M30"/>
  </rcc>
  <rcc rId="21032" sId="17">
    <oc r="N30">
      <f>N31</f>
    </oc>
    <nc r="N30"/>
  </rcc>
  <rcc rId="21033" sId="17">
    <oc r="O30">
      <f>O31</f>
    </oc>
    <nc r="O30"/>
  </rcc>
  <rcc rId="21034" sId="17">
    <oc r="P30">
      <f>P31</f>
    </oc>
    <nc r="P30"/>
  </rcc>
  <rcc rId="21035" sId="17">
    <oc r="Q30">
      <f>Q31</f>
    </oc>
    <nc r="Q30"/>
  </rcc>
  <rcc rId="21036" sId="17">
    <oc r="R30">
      <f>R31</f>
    </oc>
    <nc r="R30"/>
  </rcc>
  <rcc rId="21037" sId="17">
    <oc r="S30">
      <f>S31</f>
    </oc>
    <nc r="S30"/>
  </rcc>
  <rcc rId="21038" sId="17">
    <oc r="T30">
      <f>T31</f>
    </oc>
    <nc r="T30"/>
  </rcc>
  <rcc rId="21039" sId="17">
    <oc r="U30">
      <f>U31</f>
    </oc>
    <nc r="U30"/>
  </rcc>
  <rcc rId="21040" sId="17">
    <oc r="V30">
      <f>V31</f>
    </oc>
    <nc r="V30"/>
  </rcc>
  <rcc rId="21041" sId="17">
    <oc r="W30">
      <f>W31</f>
    </oc>
    <nc r="W30"/>
  </rcc>
  <rcc rId="21042" sId="17">
    <oc r="X30">
      <f>X31</f>
    </oc>
    <nc r="X30"/>
  </rcc>
  <rcc rId="21043" sId="17">
    <oc r="Y30">
      <f>Y31</f>
    </oc>
    <nc r="Y30"/>
  </rcc>
  <rcc rId="21044" sId="17">
    <oc r="Z30">
      <f>Z31</f>
    </oc>
    <nc r="Z30"/>
  </rcc>
  <rcc rId="21045" sId="17">
    <oc r="AA30">
      <f>AA31</f>
    </oc>
    <nc r="AA30"/>
  </rcc>
  <rcc rId="21046" sId="17">
    <oc r="AB30">
      <f>AB31</f>
    </oc>
    <nc r="AB30"/>
  </rcc>
  <rcc rId="21047" sId="17">
    <oc r="AC30">
      <f>AC31</f>
    </oc>
    <nc r="AC30"/>
  </rcc>
  <rcc rId="21048" sId="17">
    <oc r="AD30">
      <f>AD31</f>
    </oc>
    <nc r="AD30"/>
  </rcc>
  <rcc rId="21049" sId="17">
    <oc r="AE30">
      <f>AE31</f>
    </oc>
    <nc r="AE30"/>
  </rcc>
  <rcc rId="21050" sId="17">
    <oc r="AF30">
      <f>AF31</f>
    </oc>
    <nc r="AF30"/>
  </rcc>
  <rcc rId="21051" sId="17">
    <oc r="AG30">
      <f>AG31</f>
    </oc>
    <nc r="AG30"/>
  </rcc>
  <rcc rId="21052" sId="17">
    <oc r="AH30" t="inlineStr">
      <is>
        <t>Экономия средств в связи с наличием вакансий, больничных листов</t>
      </is>
    </oc>
    <nc r="AH30"/>
  </rcc>
  <rcc rId="21053" sId="17">
    <oc r="C31" t="inlineStr">
      <is>
        <t>бюджет города Когалыма</t>
      </is>
    </oc>
    <nc r="C31"/>
  </rcc>
  <rcc rId="21054" sId="17">
    <oc r="D31">
      <f>SUM(J31,L31,N31,P31,R31,T31,V31,X31,Z31,AB31,AD31,AF31)</f>
    </oc>
    <nc r="D31"/>
  </rcc>
  <rcc rId="21055" sId="17">
    <oc r="E31">
      <f>J31+L31</f>
    </oc>
    <nc r="E31"/>
  </rcc>
  <rcc rId="21056" sId="17">
    <oc r="F31">
      <f>G31</f>
    </oc>
    <nc r="F31"/>
  </rcc>
  <rcc rId="21057" sId="17">
    <oc r="G31">
      <f>SUM(K31,M31,O31,Q31,S31,U31,W31,Y31,AA31,AC31,AE31,AG31)</f>
    </oc>
    <nc r="G31"/>
  </rcc>
  <rcc rId="21058" sId="17">
    <oc r="H31">
      <f>IFERROR(G31/D31*100,0)</f>
    </oc>
    <nc r="H31"/>
  </rcc>
  <rcc rId="21059" sId="17">
    <oc r="I31">
      <f>IFERROR(G31/E31*100,0)</f>
    </oc>
    <nc r="I31"/>
  </rcc>
  <rcc rId="21060" sId="17" numFmtId="4">
    <oc r="J31">
      <v>10561.147000000001</v>
    </oc>
    <nc r="J31"/>
  </rcc>
  <rcc rId="21061" sId="17" numFmtId="4">
    <oc r="K31">
      <v>4307.4624800000001</v>
    </oc>
    <nc r="K31"/>
  </rcc>
  <rcc rId="21062" sId="17" numFmtId="4">
    <oc r="L31">
      <v>19516.59737</v>
    </oc>
    <nc r="L31"/>
  </rcc>
  <rcc rId="21063" sId="17" numFmtId="4">
    <oc r="M31">
      <v>14918.62653</v>
    </oc>
    <nc r="M31"/>
  </rcc>
  <rcc rId="21064" sId="17" numFmtId="4">
    <oc r="N31">
      <v>19108.14992</v>
    </oc>
    <nc r="N31"/>
  </rcc>
  <rcc rId="21065" sId="17" numFmtId="4">
    <oc r="O31">
      <v>0</v>
    </oc>
    <nc r="O31"/>
  </rcc>
  <rcc rId="21066" sId="17" numFmtId="4">
    <oc r="P31">
      <v>19809.977500000001</v>
    </oc>
    <nc r="P31"/>
  </rcc>
  <rcc rId="21067" sId="17" numFmtId="4">
    <oc r="Q31">
      <v>0</v>
    </oc>
    <nc r="Q31"/>
  </rcc>
  <rcc rId="21068" sId="17" numFmtId="4">
    <oc r="R31">
      <v>19772.67556</v>
    </oc>
    <nc r="R31"/>
  </rcc>
  <rcc rId="21069" sId="17" numFmtId="4">
    <oc r="S31">
      <v>0</v>
    </oc>
    <nc r="S31"/>
  </rcc>
  <rcc rId="21070" sId="17" numFmtId="4">
    <oc r="T31">
      <v>19705.22308</v>
    </oc>
    <nc r="T31"/>
  </rcc>
  <rcc rId="21071" sId="17" numFmtId="4">
    <oc r="U31">
      <v>0</v>
    </oc>
    <nc r="U31"/>
  </rcc>
  <rcc rId="21072" sId="17" numFmtId="4">
    <oc r="V31">
      <v>18220.582180000001</v>
    </oc>
    <nc r="V31"/>
  </rcc>
  <rcc rId="21073" sId="17" numFmtId="4">
    <oc r="W31">
      <v>0</v>
    </oc>
    <nc r="W31"/>
  </rcc>
  <rcc rId="21074" sId="17" numFmtId="4">
    <oc r="X31">
      <v>18219.182369999999</v>
    </oc>
    <nc r="X31"/>
  </rcc>
  <rcc rId="21075" sId="17" numFmtId="4">
    <oc r="Y31">
      <v>0</v>
    </oc>
    <nc r="Y31"/>
  </rcc>
  <rcc rId="21076" sId="17" numFmtId="4">
    <oc r="Z31">
      <v>18224.427629999998</v>
    </oc>
    <nc r="Z31"/>
  </rcc>
  <rcc rId="21077" sId="17" numFmtId="4">
    <oc r="AA31">
      <v>0</v>
    </oc>
    <nc r="AA31"/>
  </rcc>
  <rcc rId="21078" sId="17" numFmtId="4">
    <oc r="AB31">
      <v>18349.29782</v>
    </oc>
    <nc r="AB31"/>
  </rcc>
  <rcc rId="21079" sId="17" numFmtId="4">
    <oc r="AC31">
      <v>0</v>
    </oc>
    <nc r="AC31"/>
  </rcc>
  <rcc rId="21080" sId="17" numFmtId="4">
    <oc r="AD31">
      <v>19272.917079999999</v>
    </oc>
    <nc r="AD31"/>
  </rcc>
  <rcc rId="21081" sId="17" numFmtId="4">
    <oc r="AE31">
      <v>0</v>
    </oc>
    <nc r="AE31"/>
  </rcc>
  <rcc rId="21082" sId="17" numFmtId="4">
    <oc r="AF31">
      <v>26478.32632</v>
    </oc>
    <nc r="AF31"/>
  </rcc>
  <rcc rId="21083" sId="17" numFmtId="4">
    <oc r="AG31">
      <v>0</v>
    </oc>
    <nc r="AG31"/>
  </rcc>
  <rcc rId="21084" sId="17">
    <oc r="B32" t="inlineStr">
      <is>
        <t xml:space="preserve"> Мероприятие (результат) «Обеспечена деятельность МКУ «ЦОМУ города Когалыма»</t>
      </is>
    </oc>
    <nc r="B32"/>
  </rcc>
  <rcc rId="21085" sId="17">
    <oc r="C32" t="inlineStr">
      <is>
        <t>Всего</t>
      </is>
    </oc>
    <nc r="C32"/>
  </rcc>
  <rcc rId="21086" sId="17">
    <oc r="D32">
      <f>D33</f>
    </oc>
    <nc r="D32"/>
  </rcc>
  <rcc rId="21087" sId="17">
    <oc r="E32">
      <f>E33</f>
    </oc>
    <nc r="E32"/>
  </rcc>
  <rcc rId="21088" sId="17">
    <oc r="F32">
      <f>F33</f>
    </oc>
    <nc r="F32"/>
  </rcc>
  <rcc rId="21089" sId="17">
    <oc r="G32">
      <f>G33</f>
    </oc>
    <nc r="G32"/>
  </rcc>
  <rcc rId="21090" sId="17">
    <oc r="H32">
      <f>IFERROR(G32/D32*100,0)</f>
    </oc>
    <nc r="H32"/>
  </rcc>
  <rcc rId="21091" sId="17">
    <oc r="I32">
      <f>IFERROR(G32/E32*100,0)</f>
    </oc>
    <nc r="I32"/>
  </rcc>
  <rcc rId="21092" sId="17">
    <oc r="J32">
      <f>J33</f>
    </oc>
    <nc r="J32"/>
  </rcc>
  <rcc rId="21093" sId="17">
    <oc r="K32">
      <f>K33</f>
    </oc>
    <nc r="K32"/>
  </rcc>
  <rcc rId="21094" sId="17">
    <oc r="L32">
      <f>L33</f>
    </oc>
    <nc r="L32"/>
  </rcc>
  <rcc rId="21095" sId="17">
    <oc r="M32">
      <f>M33</f>
    </oc>
    <nc r="M32"/>
  </rcc>
  <rcc rId="21096" sId="17">
    <oc r="N32">
      <f>N33</f>
    </oc>
    <nc r="N32"/>
  </rcc>
  <rcc rId="21097" sId="17">
    <oc r="O32">
      <f>O33</f>
    </oc>
    <nc r="O32"/>
  </rcc>
  <rcc rId="21098" sId="17">
    <oc r="P32">
      <f>P33</f>
    </oc>
    <nc r="P32"/>
  </rcc>
  <rcc rId="21099" sId="17">
    <oc r="Q32">
      <f>Q33</f>
    </oc>
    <nc r="Q32"/>
  </rcc>
  <rcc rId="21100" sId="17">
    <oc r="R32">
      <f>R33</f>
    </oc>
    <nc r="R32"/>
  </rcc>
  <rcc rId="21101" sId="17">
    <oc r="S32">
      <f>S33</f>
    </oc>
    <nc r="S32"/>
  </rcc>
  <rcc rId="21102" sId="17">
    <oc r="T32">
      <f>T33</f>
    </oc>
    <nc r="T32"/>
  </rcc>
  <rcc rId="21103" sId="17">
    <oc r="U32">
      <f>U33</f>
    </oc>
    <nc r="U32"/>
  </rcc>
  <rcc rId="21104" sId="17">
    <oc r="V32">
      <f>V33</f>
    </oc>
    <nc r="V32"/>
  </rcc>
  <rcc rId="21105" sId="17">
    <oc r="W32">
      <f>W33</f>
    </oc>
    <nc r="W32"/>
  </rcc>
  <rcc rId="21106" sId="17">
    <oc r="X32">
      <f>X33</f>
    </oc>
    <nc r="X32"/>
  </rcc>
  <rcc rId="21107" sId="17">
    <oc r="Y32">
      <f>Y33</f>
    </oc>
    <nc r="Y32"/>
  </rcc>
  <rcc rId="21108" sId="17">
    <oc r="Z32">
      <f>Z33</f>
    </oc>
    <nc r="Z32"/>
  </rcc>
  <rcc rId="21109" sId="17">
    <oc r="AA32">
      <f>AA33</f>
    </oc>
    <nc r="AA32"/>
  </rcc>
  <rcc rId="21110" sId="17">
    <oc r="AB32">
      <f>AB33</f>
    </oc>
    <nc r="AB32"/>
  </rcc>
  <rcc rId="21111" sId="17">
    <oc r="AC32">
      <f>AC33</f>
    </oc>
    <nc r="AC32"/>
  </rcc>
  <rcc rId="21112" sId="17">
    <oc r="AD32">
      <f>AD33</f>
    </oc>
    <nc r="AD32"/>
  </rcc>
  <rcc rId="21113" sId="17">
    <oc r="AE32">
      <f>AE33</f>
    </oc>
    <nc r="AE32"/>
  </rcc>
  <rcc rId="21114" sId="17">
    <oc r="AF32">
      <f>AF33</f>
    </oc>
    <nc r="AF32"/>
  </rcc>
  <rcc rId="21115" sId="17">
    <oc r="AG32">
      <f>AG33</f>
    </oc>
    <nc r="AG32"/>
  </rcc>
  <rcc rId="21116" sId="17">
    <oc r="C33" t="inlineStr">
      <is>
        <t>бюджет города Когалыма</t>
      </is>
    </oc>
    <nc r="C33"/>
  </rcc>
  <rcc rId="21117" sId="17">
    <oc r="D33">
      <f>SUM(J33,L33,N33,P33,R33,T33,V33,X33,Z33,AB33,AD33,AF33)</f>
    </oc>
    <nc r="D33"/>
  </rcc>
  <rcc rId="21118" sId="17">
    <oc r="E33">
      <f>J33+L33</f>
    </oc>
    <nc r="E33"/>
  </rcc>
  <rcc rId="21119" sId="17">
    <oc r="F33">
      <f>G33</f>
    </oc>
    <nc r="F33"/>
  </rcc>
  <rcc rId="21120" sId="17">
    <oc r="G33">
      <f>SUM(K33,M33,O33,Q33,S33,U33,W33,Y33,AA33,AC33,AE33,AG33)</f>
    </oc>
    <nc r="G33"/>
  </rcc>
  <rcc rId="21121" sId="17">
    <oc r="H33">
      <f>IFERROR(G33/D33*100,0)</f>
    </oc>
    <nc r="H33"/>
  </rcc>
  <rcc rId="21122" sId="17">
    <oc r="I33">
      <f>IFERROR(G33/E33*100,0)</f>
    </oc>
    <nc r="I33"/>
  </rcc>
  <rcc rId="21123" sId="17" numFmtId="4">
    <oc r="J33">
      <v>0</v>
    </oc>
    <nc r="J33"/>
  </rcc>
  <rcc rId="21124" sId="17" numFmtId="4">
    <oc r="K33">
      <v>0</v>
    </oc>
    <nc r="K33"/>
  </rcc>
  <rcc rId="21125" sId="17" numFmtId="4">
    <oc r="L33">
      <v>0</v>
    </oc>
    <nc r="L33"/>
  </rcc>
  <rcc rId="21126" sId="17" numFmtId="4">
    <oc r="M33">
      <v>0</v>
    </oc>
    <nc r="M33"/>
  </rcc>
  <rcc rId="21127" sId="17" numFmtId="4">
    <oc r="N33">
      <v>2247.1210000000001</v>
    </oc>
    <nc r="N33"/>
  </rcc>
  <rcc rId="21128" sId="17" numFmtId="4">
    <oc r="O33">
      <v>0</v>
    </oc>
    <nc r="O33"/>
  </rcc>
  <rcc rId="21129" sId="17" numFmtId="4">
    <oc r="P33">
      <v>2034.9349999999999</v>
    </oc>
    <nc r="P33"/>
  </rcc>
  <rcc rId="21130" sId="17" numFmtId="4">
    <oc r="Q33">
      <v>0</v>
    </oc>
    <nc r="Q33"/>
  </rcc>
  <rcc rId="21131" sId="17" numFmtId="4">
    <oc r="R33">
      <v>2015.3340000000001</v>
    </oc>
    <nc r="R33"/>
  </rcc>
  <rcc rId="21132" sId="17" numFmtId="4">
    <oc r="S33">
      <v>0</v>
    </oc>
    <nc r="S33"/>
  </rcc>
  <rcc rId="21133" sId="17" numFmtId="4">
    <oc r="T33">
      <v>1929.4649999999999</v>
    </oc>
    <nc r="T33"/>
  </rcc>
  <rcc rId="21134" sId="17" numFmtId="4">
    <oc r="U33">
      <v>0</v>
    </oc>
    <nc r="U33"/>
  </rcc>
  <rcc rId="21135" sId="17" numFmtId="4">
    <oc r="V33">
      <v>1975.1890000000001</v>
    </oc>
    <nc r="V33"/>
  </rcc>
  <rcc rId="21136" sId="17" numFmtId="4">
    <oc r="W33">
      <v>0</v>
    </oc>
    <nc r="W33"/>
  </rcc>
  <rcc rId="21137" sId="17" numFmtId="4">
    <oc r="X33">
      <v>1878.4649999999999</v>
    </oc>
    <nc r="X33"/>
  </rcc>
  <rcc rId="21138" sId="17" numFmtId="4">
    <oc r="Y33">
      <v>0</v>
    </oc>
    <nc r="Y33"/>
  </rcc>
  <rcc rId="21139" sId="17" numFmtId="4">
    <oc r="Z33">
      <v>1818.4649999999999</v>
    </oc>
    <nc r="Z33"/>
  </rcc>
  <rcc rId="21140" sId="17" numFmtId="4">
    <oc r="AA33">
      <v>0</v>
    </oc>
    <nc r="AA33"/>
  </rcc>
  <rcc rId="21141" sId="17" numFmtId="4">
    <oc r="AB33">
      <v>1889.4649999999999</v>
    </oc>
    <nc r="AB33"/>
  </rcc>
  <rcc rId="21142" sId="17" numFmtId="4">
    <oc r="AC33">
      <v>0</v>
    </oc>
    <nc r="AC33"/>
  </rcc>
  <rcc rId="21143" sId="17" numFmtId="4">
    <oc r="AD33">
      <v>1779.2650000000001</v>
    </oc>
    <nc r="AD33"/>
  </rcc>
  <rcc rId="21144" sId="17" numFmtId="4">
    <oc r="AE33">
      <v>0</v>
    </oc>
    <nc r="AE33"/>
  </rcc>
  <rcc rId="21145" sId="17" numFmtId="4">
    <oc r="AF33">
      <v>1177.796</v>
    </oc>
    <nc r="AF33"/>
  </rcc>
  <rcc rId="21146" sId="17" numFmtId="4">
    <oc r="AG33">
      <v>0</v>
    </oc>
    <nc r="AG33"/>
  </rcc>
  <rcc rId="21147" sId="19" numFmtId="4">
    <oc r="K14">
      <v>0</v>
    </oc>
    <nc r="K14"/>
  </rcc>
  <rcc rId="21148" sId="19">
    <oc r="C2" t="inlineStr">
      <is>
        <t xml:space="preserve">Отчет о ходе реализации муниципальной программы </t>
      </is>
    </oc>
    <nc r="C2"/>
  </rcc>
  <rcc rId="21149" sId="19">
    <oc r="C3" t="inlineStr">
      <is>
        <t xml:space="preserve"> "Развитие муниципальной службы в городе Когалыме" </t>
      </is>
    </oc>
    <nc r="C3"/>
  </rcc>
  <rcc rId="21150" sId="19">
    <oc r="AG3" t="inlineStr">
      <is>
        <t>тыс. рублей</t>
      </is>
    </oc>
    <nc r="AG3"/>
  </rcc>
  <rcc rId="21151" sId="19">
    <oc r="A4" t="inlineStr">
      <is>
        <t>№п/п</t>
      </is>
    </oc>
    <nc r="A4"/>
  </rcc>
  <rcc rId="21152" sId="19">
    <oc r="B4" t="inlineStr">
      <is>
        <t>Наименование направления (подпрограмм), структурных элементов</t>
      </is>
    </oc>
    <nc r="B4"/>
  </rcc>
  <rcc rId="21153" sId="19">
    <oc r="C4" t="inlineStr">
      <is>
        <t>Источники финансирования</t>
      </is>
    </oc>
    <nc r="C4"/>
  </rcc>
  <rcc rId="21154" sId="19">
    <oc r="D4" t="inlineStr">
      <is>
        <t>План на</t>
      </is>
    </oc>
    <nc r="D4"/>
  </rcc>
  <rcc rId="21155" sId="19">
    <oc r="E4" t="inlineStr">
      <is>
        <t>План на</t>
      </is>
    </oc>
    <nc r="E4"/>
  </rcc>
  <rcc rId="21156" sId="19">
    <oc r="F4" t="inlineStr">
      <is>
        <t xml:space="preserve">Профинансировано на </t>
      </is>
    </oc>
    <nc r="F4"/>
  </rcc>
  <rcc rId="21157" sId="19">
    <oc r="G4" t="inlineStr">
      <is>
        <t xml:space="preserve">Кассовый расход на </t>
      </is>
    </oc>
    <nc r="G4"/>
  </rcc>
  <rcc rId="21158" sId="19">
    <oc r="H4" t="inlineStr">
      <is>
        <t>Исполнение, %</t>
      </is>
    </oc>
    <nc r="H4"/>
  </rcc>
  <rcc rId="21159" sId="19">
    <oc r="J4" t="inlineStr">
      <is>
        <t>январь</t>
      </is>
    </oc>
    <nc r="J4"/>
  </rcc>
  <rcc rId="21160" sId="19">
    <oc r="L4" t="inlineStr">
      <is>
        <t>февраль</t>
      </is>
    </oc>
    <nc r="L4"/>
  </rcc>
  <rcc rId="21161" sId="19">
    <oc r="N4" t="inlineStr">
      <is>
        <t>март</t>
      </is>
    </oc>
    <nc r="N4"/>
  </rcc>
  <rcc rId="21162" sId="19">
    <oc r="P4" t="inlineStr">
      <is>
        <t>апрель</t>
      </is>
    </oc>
    <nc r="P4"/>
  </rcc>
  <rcc rId="21163" sId="19">
    <oc r="R4" t="inlineStr">
      <is>
        <t>май</t>
      </is>
    </oc>
    <nc r="R4"/>
  </rcc>
  <rcc rId="21164" sId="19">
    <oc r="T4" t="inlineStr">
      <is>
        <t>июнь</t>
      </is>
    </oc>
    <nc r="T4"/>
  </rcc>
  <rcc rId="21165" sId="19">
    <oc r="V4" t="inlineStr">
      <is>
        <t>июль</t>
      </is>
    </oc>
    <nc r="V4"/>
  </rcc>
  <rcc rId="21166" sId="19">
    <oc r="X4" t="inlineStr">
      <is>
        <t>август</t>
      </is>
    </oc>
    <nc r="X4"/>
  </rcc>
  <rcc rId="21167" sId="19">
    <oc r="Z4" t="inlineStr">
      <is>
        <t>сентябрь</t>
      </is>
    </oc>
    <nc r="Z4"/>
  </rcc>
  <rcc rId="21168" sId="19">
    <oc r="AB4" t="inlineStr">
      <is>
        <t>октябрь</t>
      </is>
    </oc>
    <nc r="AB4"/>
  </rcc>
  <rcc rId="21169" sId="19">
    <oc r="AD4" t="inlineStr">
      <is>
        <t>ноябрь</t>
      </is>
    </oc>
    <nc r="AD4"/>
  </rcc>
  <rcc rId="21170" sId="19">
    <oc r="AF4" t="inlineStr">
      <is>
        <t>декабрь</t>
      </is>
    </oc>
    <nc r="AF4"/>
  </rcc>
  <rcc rId="21171" sId="19">
    <oc r="AH4" t="inlineStr">
      <is>
        <t>Результаты реализации и причины отклонений факта от плана</t>
      </is>
    </oc>
    <nc r="AH4"/>
  </rcc>
  <rcc rId="21172" sId="19">
    <oc r="D6">
      <v>2025</v>
    </oc>
    <nc r="D6"/>
  </rcc>
  <rcc rId="21173" sId="19" numFmtId="19">
    <oc r="E6">
      <v>45689</v>
    </oc>
    <nc r="E6"/>
  </rcc>
  <rcc rId="21174" sId="19" numFmtId="19">
    <oc r="F6">
      <v>45689</v>
    </oc>
    <nc r="F6"/>
  </rcc>
  <rcc rId="21175" sId="19" numFmtId="19">
    <oc r="G6">
      <v>45689</v>
    </oc>
    <nc r="G6"/>
  </rcc>
  <rcc rId="21176" sId="19">
    <oc r="H6" t="inlineStr">
      <is>
        <t>к плану на год</t>
      </is>
    </oc>
    <nc r="H6"/>
  </rcc>
  <rcc rId="21177" sId="19">
    <oc r="I6" t="inlineStr">
      <is>
        <t>к плану на отчетную дату</t>
      </is>
    </oc>
    <nc r="I6"/>
  </rcc>
  <rcc rId="21178" sId="19">
    <oc r="J6" t="inlineStr">
      <is>
        <t xml:space="preserve">план </t>
      </is>
    </oc>
    <nc r="J6"/>
  </rcc>
  <rcc rId="21179" sId="19">
    <oc r="K6" t="inlineStr">
      <is>
        <t>кассовый расход</t>
      </is>
    </oc>
    <nc r="K6"/>
  </rcc>
  <rcc rId="21180" sId="19">
    <oc r="L6" t="inlineStr">
      <is>
        <t xml:space="preserve">план </t>
      </is>
    </oc>
    <nc r="L6"/>
  </rcc>
  <rcc rId="21181" sId="19">
    <oc r="M6" t="inlineStr">
      <is>
        <t>кассовый расход</t>
      </is>
    </oc>
    <nc r="M6"/>
  </rcc>
  <rcc rId="21182" sId="19">
    <oc r="N6" t="inlineStr">
      <is>
        <t xml:space="preserve">план </t>
      </is>
    </oc>
    <nc r="N6"/>
  </rcc>
  <rcc rId="21183" sId="19">
    <oc r="O6" t="inlineStr">
      <is>
        <t>кассовый расход</t>
      </is>
    </oc>
    <nc r="O6"/>
  </rcc>
  <rcc rId="21184" sId="19">
    <oc r="P6" t="inlineStr">
      <is>
        <t xml:space="preserve">план </t>
      </is>
    </oc>
    <nc r="P6"/>
  </rcc>
  <rcc rId="21185" sId="19">
    <oc r="Q6" t="inlineStr">
      <is>
        <t>кассовый расход</t>
      </is>
    </oc>
    <nc r="Q6"/>
  </rcc>
  <rcc rId="21186" sId="19">
    <oc r="R6" t="inlineStr">
      <is>
        <t xml:space="preserve">план </t>
      </is>
    </oc>
    <nc r="R6"/>
  </rcc>
  <rcc rId="21187" sId="19">
    <oc r="S6" t="inlineStr">
      <is>
        <t>кассовый расход</t>
      </is>
    </oc>
    <nc r="S6"/>
  </rcc>
  <rcc rId="21188" sId="19">
    <oc r="T6" t="inlineStr">
      <is>
        <t xml:space="preserve">план </t>
      </is>
    </oc>
    <nc r="T6"/>
  </rcc>
  <rcc rId="21189" sId="19">
    <oc r="U6" t="inlineStr">
      <is>
        <t>кассовый расход</t>
      </is>
    </oc>
    <nc r="U6"/>
  </rcc>
  <rcc rId="21190" sId="19">
    <oc r="V6" t="inlineStr">
      <is>
        <t xml:space="preserve">план </t>
      </is>
    </oc>
    <nc r="V6"/>
  </rcc>
  <rcc rId="21191" sId="19">
    <oc r="W6" t="inlineStr">
      <is>
        <t>кассовый расход</t>
      </is>
    </oc>
    <nc r="W6"/>
  </rcc>
  <rcc rId="21192" sId="19">
    <oc r="X6" t="inlineStr">
      <is>
        <t xml:space="preserve">план </t>
      </is>
    </oc>
    <nc r="X6"/>
  </rcc>
  <rcc rId="21193" sId="19">
    <oc r="Y6" t="inlineStr">
      <is>
        <t>кассовый расход</t>
      </is>
    </oc>
    <nc r="Y6"/>
  </rcc>
  <rcc rId="21194" sId="19">
    <oc r="Z6" t="inlineStr">
      <is>
        <t xml:space="preserve">план </t>
      </is>
    </oc>
    <nc r="Z6"/>
  </rcc>
  <rcc rId="21195" sId="19">
    <oc r="AA6" t="inlineStr">
      <is>
        <t>кассовый расход</t>
      </is>
    </oc>
    <nc r="AA6"/>
  </rcc>
  <rcc rId="21196" sId="19">
    <oc r="AB6" t="inlineStr">
      <is>
        <t xml:space="preserve">план </t>
      </is>
    </oc>
    <nc r="AB6"/>
  </rcc>
  <rcc rId="21197" sId="19">
    <oc r="AC6" t="inlineStr">
      <is>
        <t>кассовый расход</t>
      </is>
    </oc>
    <nc r="AC6"/>
  </rcc>
  <rcc rId="21198" sId="19">
    <oc r="AD6" t="inlineStr">
      <is>
        <t xml:space="preserve">план </t>
      </is>
    </oc>
    <nc r="AD6"/>
  </rcc>
  <rcc rId="21199" sId="19">
    <oc r="AE6" t="inlineStr">
      <is>
        <t>кассовый расход</t>
      </is>
    </oc>
    <nc r="AE6"/>
  </rcc>
  <rcc rId="21200" sId="19">
    <oc r="AF6" t="inlineStr">
      <is>
        <t xml:space="preserve">план </t>
      </is>
    </oc>
    <nc r="AF6"/>
  </rcc>
  <rcc rId="21201" sId="19">
    <oc r="AG6" t="inlineStr">
      <is>
        <t>кассовый расход</t>
      </is>
    </oc>
    <nc r="AG6"/>
  </rcc>
  <rcc rId="21202" sId="19" numFmtId="4">
    <oc r="A7">
      <v>1</v>
    </oc>
    <nc r="A7"/>
  </rcc>
  <rcc rId="21203" sId="19" numFmtId="4">
    <oc r="B7">
      <v>2</v>
    </oc>
    <nc r="B7"/>
  </rcc>
  <rcc rId="21204" sId="19" numFmtId="4">
    <oc r="C7">
      <v>3</v>
    </oc>
    <nc r="C7"/>
  </rcc>
  <rcc rId="21205" sId="19" numFmtId="4">
    <oc r="D7">
      <v>4</v>
    </oc>
    <nc r="D7"/>
  </rcc>
  <rcc rId="21206" sId="19" numFmtId="4">
    <oc r="E7">
      <v>5</v>
    </oc>
    <nc r="E7"/>
  </rcc>
  <rcc rId="21207" sId="19" numFmtId="4">
    <oc r="F7">
      <v>6</v>
    </oc>
    <nc r="F7"/>
  </rcc>
  <rcc rId="21208" sId="19" numFmtId="4">
    <oc r="G7">
      <v>7</v>
    </oc>
    <nc r="G7"/>
  </rcc>
  <rcc rId="21209" sId="19" numFmtId="4">
    <oc r="H7">
      <v>8</v>
    </oc>
    <nc r="H7"/>
  </rcc>
  <rcc rId="21210" sId="19" numFmtId="4">
    <oc r="I7">
      <v>9</v>
    </oc>
    <nc r="I7"/>
  </rcc>
  <rcc rId="21211" sId="19" numFmtId="4">
    <oc r="J7">
      <v>10</v>
    </oc>
    <nc r="J7"/>
  </rcc>
  <rcc rId="21212" sId="19" numFmtId="4">
    <oc r="K7">
      <v>11</v>
    </oc>
    <nc r="K7"/>
  </rcc>
  <rcc rId="21213" sId="19" numFmtId="4">
    <oc r="L7">
      <v>12</v>
    </oc>
    <nc r="L7"/>
  </rcc>
  <rcc rId="21214" sId="19" numFmtId="4">
    <oc r="M7">
      <v>13</v>
    </oc>
    <nc r="M7"/>
  </rcc>
  <rcc rId="21215" sId="19" numFmtId="4">
    <oc r="N7">
      <v>14</v>
    </oc>
    <nc r="N7"/>
  </rcc>
  <rcc rId="21216" sId="19" numFmtId="4">
    <oc r="O7">
      <v>15</v>
    </oc>
    <nc r="O7"/>
  </rcc>
  <rcc rId="21217" sId="19" numFmtId="4">
    <oc r="P7">
      <v>16</v>
    </oc>
    <nc r="P7"/>
  </rcc>
  <rcc rId="21218" sId="19" numFmtId="4">
    <oc r="Q7">
      <v>17</v>
    </oc>
    <nc r="Q7"/>
  </rcc>
  <rcc rId="21219" sId="19" numFmtId="4">
    <oc r="R7">
      <v>18</v>
    </oc>
    <nc r="R7"/>
  </rcc>
  <rcc rId="21220" sId="19" numFmtId="4">
    <oc r="S7">
      <v>19</v>
    </oc>
    <nc r="S7"/>
  </rcc>
  <rcc rId="21221" sId="19" numFmtId="4">
    <oc r="T7">
      <v>20</v>
    </oc>
    <nc r="T7"/>
  </rcc>
  <rcc rId="21222" sId="19" numFmtId="4">
    <oc r="U7">
      <v>21</v>
    </oc>
    <nc r="U7"/>
  </rcc>
  <rcc rId="21223" sId="19" numFmtId="4">
    <oc r="V7">
      <v>22</v>
    </oc>
    <nc r="V7"/>
  </rcc>
  <rcc rId="21224" sId="19" numFmtId="4">
    <oc r="W7">
      <v>23</v>
    </oc>
    <nc r="W7"/>
  </rcc>
  <rcc rId="21225" sId="19" numFmtId="4">
    <oc r="X7">
      <v>24</v>
    </oc>
    <nc r="X7"/>
  </rcc>
  <rcc rId="21226" sId="19" numFmtId="4">
    <oc r="Y7">
      <v>25</v>
    </oc>
    <nc r="Y7"/>
  </rcc>
  <rcc rId="21227" sId="19" numFmtId="4">
    <oc r="Z7">
      <v>26</v>
    </oc>
    <nc r="Z7"/>
  </rcc>
  <rcc rId="21228" sId="19" numFmtId="4">
    <oc r="AA7">
      <v>27</v>
    </oc>
    <nc r="AA7"/>
  </rcc>
  <rcc rId="21229" sId="19" numFmtId="4">
    <oc r="AB7">
      <v>28</v>
    </oc>
    <nc r="AB7"/>
  </rcc>
  <rcc rId="21230" sId="19" numFmtId="4">
    <oc r="AC7">
      <v>29</v>
    </oc>
    <nc r="AC7"/>
  </rcc>
  <rcc rId="21231" sId="19" numFmtId="4">
    <oc r="AD7">
      <v>30</v>
    </oc>
    <nc r="AD7"/>
  </rcc>
  <rcc rId="21232" sId="19" numFmtId="4">
    <oc r="AE7">
      <v>31</v>
    </oc>
    <nc r="AE7"/>
  </rcc>
  <rcc rId="21233" sId="19" numFmtId="4">
    <oc r="AF7">
      <v>32</v>
    </oc>
    <nc r="AF7"/>
  </rcc>
  <rcc rId="21234" sId="19" numFmtId="4">
    <oc r="AG7">
      <v>33</v>
    </oc>
    <nc r="AG7"/>
  </rcc>
  <rcc rId="21235" sId="19" numFmtId="4">
    <oc r="AH7">
      <v>34</v>
    </oc>
    <nc r="AH7"/>
  </rcc>
  <rcc rId="21236" sId="19">
    <oc r="B8" t="inlineStr">
      <is>
        <t>Всего по муниципальной программе</t>
      </is>
    </oc>
    <nc r="B8"/>
  </rcc>
  <rcc rId="21237" sId="19">
    <oc r="C8" t="inlineStr">
      <is>
        <t>Всего</t>
      </is>
    </oc>
    <nc r="C8"/>
  </rcc>
  <rcc rId="21238" sId="19">
    <oc r="D8">
      <f>D9+D10+D11</f>
    </oc>
    <nc r="D8"/>
  </rcc>
  <rcc rId="21239" sId="19">
    <oc r="E8">
      <f>E9+E10+E11</f>
    </oc>
    <nc r="E8"/>
  </rcc>
  <rcc rId="21240" sId="19">
    <oc r="F8">
      <f>F9+F10+F11</f>
    </oc>
    <nc r="F8"/>
  </rcc>
  <rcc rId="21241" sId="19">
    <oc r="G8">
      <f>G9+G10+G11</f>
    </oc>
    <nc r="G8"/>
  </rcc>
  <rcc rId="21242" sId="19">
    <oc r="H8">
      <f>IFERROR(G8/D8*100,0)</f>
    </oc>
    <nc r="H8"/>
  </rcc>
  <rcc rId="21243" sId="19">
    <oc r="I8">
      <f>IFERROR(G8/E8*100,0)</f>
    </oc>
    <nc r="I8"/>
  </rcc>
  <rcc rId="21244" sId="19">
    <oc r="J8">
      <f>J9+J10+J11</f>
    </oc>
    <nc r="J8"/>
  </rcc>
  <rcc rId="21245" sId="19">
    <oc r="K8">
      <f>K9+K10+K11</f>
    </oc>
    <nc r="K8"/>
  </rcc>
  <rcc rId="21246" sId="19">
    <oc r="L8">
      <f>L9+L10+L11</f>
    </oc>
    <nc r="L8"/>
  </rcc>
  <rcc rId="21247" sId="19">
    <oc r="M8">
      <f>M9+M10+M11</f>
    </oc>
    <nc r="M8"/>
  </rcc>
  <rcc rId="21248" sId="19">
    <oc r="N8">
      <f>N9+N10+N11</f>
    </oc>
    <nc r="N8"/>
  </rcc>
  <rcc rId="21249" sId="19">
    <oc r="O8">
      <f>O9+O10+O11</f>
    </oc>
    <nc r="O8"/>
  </rcc>
  <rcc rId="21250" sId="19">
    <oc r="P8">
      <f>P9+P10+P11</f>
    </oc>
    <nc r="P8"/>
  </rcc>
  <rcc rId="21251" sId="19">
    <oc r="Q8">
      <f>Q9+Q10+Q11</f>
    </oc>
    <nc r="Q8"/>
  </rcc>
  <rcc rId="21252" sId="19">
    <oc r="R8">
      <f>R9+R10+R11</f>
    </oc>
    <nc r="R8"/>
  </rcc>
  <rcc rId="21253" sId="19">
    <oc r="S8">
      <f>S9+S10+S11</f>
    </oc>
    <nc r="S8"/>
  </rcc>
  <rcc rId="21254" sId="19">
    <oc r="T8">
      <f>T9+T10+T11</f>
    </oc>
    <nc r="T8"/>
  </rcc>
  <rcc rId="21255" sId="19">
    <oc r="U8">
      <f>U9+U10+U11</f>
    </oc>
    <nc r="U8"/>
  </rcc>
  <rcc rId="21256" sId="19">
    <oc r="V8">
      <f>V9+V10+V11</f>
    </oc>
    <nc r="V8"/>
  </rcc>
  <rcc rId="21257" sId="19">
    <oc r="W8">
      <f>W9+W10+W11</f>
    </oc>
    <nc r="W8"/>
  </rcc>
  <rcc rId="21258" sId="19">
    <oc r="X8">
      <f>X9+X10+X11</f>
    </oc>
    <nc r="X8"/>
  </rcc>
  <rcc rId="21259" sId="19">
    <oc r="Y8">
      <f>Y9+Y10+Y11</f>
    </oc>
    <nc r="Y8"/>
  </rcc>
  <rcc rId="21260" sId="19">
    <oc r="Z8">
      <f>Z9+Z10+Z11</f>
    </oc>
    <nc r="Z8"/>
  </rcc>
  <rcc rId="21261" sId="19">
    <oc r="AA8">
      <f>AA9+AA10+AA11</f>
    </oc>
    <nc r="AA8"/>
  </rcc>
  <rcc rId="21262" sId="19">
    <oc r="AB8">
      <f>AB9+AB10+AB11</f>
    </oc>
    <nc r="AB8"/>
  </rcc>
  <rcc rId="21263" sId="19">
    <oc r="AC8">
      <f>AC9+AC10+AC11</f>
    </oc>
    <nc r="AC8"/>
  </rcc>
  <rcc rId="21264" sId="19">
    <oc r="AD8">
      <f>AD9+AD10+AD11</f>
    </oc>
    <nc r="AD8"/>
  </rcc>
  <rcc rId="21265" sId="19">
    <oc r="AE8">
      <f>AE9+AE10+AE11</f>
    </oc>
    <nc r="AE8"/>
  </rcc>
  <rcc rId="21266" sId="19">
    <oc r="AF8">
      <f>AF9+AF10+AF11</f>
    </oc>
    <nc r="AF8"/>
  </rcc>
  <rcc rId="21267" sId="19">
    <oc r="AG8">
      <f>AG9+AG10+AG11</f>
    </oc>
    <nc r="AG8"/>
  </rcc>
  <rcc rId="21268" sId="19">
    <oc r="C9" t="inlineStr">
      <is>
        <t>федеральный бюджет</t>
      </is>
    </oc>
    <nc r="C9"/>
  </rcc>
  <rcc rId="21269" sId="19">
    <oc r="D9">
      <f>SUM(J9,L9,N9,P9,R9,T9,V9,X9,Z9,AB9,AD9,AF9)</f>
    </oc>
    <nc r="D9"/>
  </rcc>
  <rcc rId="21270" sId="19">
    <oc r="E9">
      <f>J9+L9+N9</f>
    </oc>
    <nc r="E9"/>
  </rcc>
  <rcc rId="21271" sId="19">
    <oc r="F9">
      <f>G9</f>
    </oc>
    <nc r="F9"/>
  </rcc>
  <rcc rId="21272" sId="19">
    <oc r="G9">
      <f>SUM(K9,M9,O9,Q9,S9,U9,W9,Y9,AA9,AC9,AE9,AG9)</f>
    </oc>
    <nc r="G9"/>
  </rcc>
  <rcc rId="21273" sId="19">
    <oc r="H9">
      <f>IFERROR(G9/D9*100,0)</f>
    </oc>
    <nc r="H9"/>
  </rcc>
  <rcc rId="21274" sId="19">
    <oc r="I9">
      <f>IFERROR(G9/E9*100,0)</f>
    </oc>
    <nc r="I9"/>
  </rcc>
  <rcc rId="21275" sId="19">
    <oc r="J9">
      <f>J19</f>
    </oc>
    <nc r="J9"/>
  </rcc>
  <rcc rId="21276" sId="19">
    <oc r="K9">
      <f>K19</f>
    </oc>
    <nc r="K9"/>
  </rcc>
  <rcc rId="21277" sId="19">
    <oc r="L9">
      <f>L19</f>
    </oc>
    <nc r="L9"/>
  </rcc>
  <rcc rId="21278" sId="19">
    <oc r="M9">
      <f>M19</f>
    </oc>
    <nc r="M9"/>
  </rcc>
  <rcc rId="21279" sId="19">
    <oc r="N9">
      <f>N19</f>
    </oc>
    <nc r="N9"/>
  </rcc>
  <rcc rId="21280" sId="19">
    <oc r="O9">
      <f>O19</f>
    </oc>
    <nc r="O9"/>
  </rcc>
  <rcc rId="21281" sId="19">
    <oc r="P9">
      <f>P19</f>
    </oc>
    <nc r="P9"/>
  </rcc>
  <rcc rId="21282" sId="19">
    <oc r="Q9">
      <f>Q19</f>
    </oc>
    <nc r="Q9"/>
  </rcc>
  <rcc rId="21283" sId="19">
    <oc r="R9">
      <f>R19</f>
    </oc>
    <nc r="R9"/>
  </rcc>
  <rcc rId="21284" sId="19">
    <oc r="S9">
      <f>S19</f>
    </oc>
    <nc r="S9"/>
  </rcc>
  <rcc rId="21285" sId="19">
    <oc r="T9">
      <f>T19</f>
    </oc>
    <nc r="T9"/>
  </rcc>
  <rcc rId="21286" sId="19">
    <oc r="U9">
      <f>U19</f>
    </oc>
    <nc r="U9"/>
  </rcc>
  <rcc rId="21287" sId="19">
    <oc r="V9">
      <f>V19</f>
    </oc>
    <nc r="V9"/>
  </rcc>
  <rcc rId="21288" sId="19">
    <oc r="W9">
      <f>W19</f>
    </oc>
    <nc r="W9"/>
  </rcc>
  <rcc rId="21289" sId="19">
    <oc r="X9">
      <f>X19</f>
    </oc>
    <nc r="X9"/>
  </rcc>
  <rcc rId="21290" sId="19">
    <oc r="Y9">
      <f>Y19</f>
    </oc>
    <nc r="Y9"/>
  </rcc>
  <rcc rId="21291" sId="19">
    <oc r="Z9">
      <f>Z19</f>
    </oc>
    <nc r="Z9"/>
  </rcc>
  <rcc rId="21292" sId="19">
    <oc r="AA9">
      <f>AA19</f>
    </oc>
    <nc r="AA9"/>
  </rcc>
  <rcc rId="21293" sId="19">
    <oc r="AB9">
      <f>AB19</f>
    </oc>
    <nc r="AB9"/>
  </rcc>
  <rcc rId="21294" sId="19">
    <oc r="AC9">
      <f>AC19</f>
    </oc>
    <nc r="AC9"/>
  </rcc>
  <rcc rId="21295" sId="19">
    <oc r="AD9">
      <f>AD19</f>
    </oc>
    <nc r="AD9"/>
  </rcc>
  <rcc rId="21296" sId="19">
    <oc r="AE9">
      <f>AE19</f>
    </oc>
    <nc r="AE9"/>
  </rcc>
  <rcc rId="21297" sId="19">
    <oc r="AF9">
      <f>AF19</f>
    </oc>
    <nc r="AF9"/>
  </rcc>
  <rcc rId="21298" sId="19">
    <oc r="AG9">
      <f>AG19</f>
    </oc>
    <nc r="AG9"/>
  </rcc>
  <rcc rId="21299" sId="19">
    <oc r="C10" t="inlineStr">
      <is>
        <t>бюджет автономного округа</t>
      </is>
    </oc>
    <nc r="C10"/>
  </rcc>
  <rcc rId="21300" sId="19">
    <oc r="D10">
      <f>SUM(J10,L10,N10,P10,R10,T10,V10,X10,Z10,AB10,AD10,AF10)</f>
    </oc>
    <nc r="D10"/>
  </rcc>
  <rcc rId="21301" sId="19">
    <oc r="E10">
      <f>J10+L10+N10</f>
    </oc>
    <nc r="E10"/>
  </rcc>
  <rcc rId="21302" sId="19">
    <oc r="F10">
      <f>G10</f>
    </oc>
    <nc r="F10"/>
  </rcc>
  <rcc rId="21303" sId="19">
    <oc r="G10">
      <f>SUM(K10,M10,O10,Q10,S10,U10,W10,Y10,AA10,AC10,AE10,AG10)</f>
    </oc>
    <nc r="G10"/>
  </rcc>
  <rcc rId="21304" sId="19">
    <oc r="H10">
      <f>IFERROR(G10/D10*100,0)</f>
    </oc>
    <nc r="H10"/>
  </rcc>
  <rcc rId="21305" sId="19">
    <oc r="I10">
      <f>IFERROR(G10/E10*100,0)</f>
    </oc>
    <nc r="I10"/>
  </rcc>
  <rcc rId="21306" sId="19">
    <oc r="J10">
      <f>J20</f>
    </oc>
    <nc r="J10"/>
  </rcc>
  <rcc rId="21307" sId="19">
    <oc r="K10">
      <f>K20</f>
    </oc>
    <nc r="K10"/>
  </rcc>
  <rcc rId="21308" sId="19">
    <oc r="L10">
      <f>L20</f>
    </oc>
    <nc r="L10"/>
  </rcc>
  <rcc rId="21309" sId="19">
    <oc r="M10">
      <f>M20</f>
    </oc>
    <nc r="M10"/>
  </rcc>
  <rcc rId="21310" sId="19">
    <oc r="N10">
      <f>N20</f>
    </oc>
    <nc r="N10"/>
  </rcc>
  <rcc rId="21311" sId="19">
    <oc r="O10">
      <f>O20</f>
    </oc>
    <nc r="O10"/>
  </rcc>
  <rcc rId="21312" sId="19">
    <oc r="P10">
      <f>P20</f>
    </oc>
    <nc r="P10"/>
  </rcc>
  <rcc rId="21313" sId="19">
    <oc r="Q10">
      <f>Q20</f>
    </oc>
    <nc r="Q10"/>
  </rcc>
  <rcc rId="21314" sId="19">
    <oc r="R10">
      <f>R20</f>
    </oc>
    <nc r="R10"/>
  </rcc>
  <rcc rId="21315" sId="19">
    <oc r="S10">
      <f>S20</f>
    </oc>
    <nc r="S10"/>
  </rcc>
  <rcc rId="21316" sId="19">
    <oc r="T10">
      <f>T20</f>
    </oc>
    <nc r="T10"/>
  </rcc>
  <rcc rId="21317" sId="19">
    <oc r="U10">
      <f>U20</f>
    </oc>
    <nc r="U10"/>
  </rcc>
  <rcc rId="21318" sId="19">
    <oc r="V10">
      <f>V20</f>
    </oc>
    <nc r="V10"/>
  </rcc>
  <rcc rId="21319" sId="19">
    <oc r="W10">
      <f>W20</f>
    </oc>
    <nc r="W10"/>
  </rcc>
  <rcc rId="21320" sId="19">
    <oc r="X10">
      <f>X20</f>
    </oc>
    <nc r="X10"/>
  </rcc>
  <rcc rId="21321" sId="19">
    <oc r="Y10">
      <f>Y20</f>
    </oc>
    <nc r="Y10"/>
  </rcc>
  <rcc rId="21322" sId="19">
    <oc r="Z10">
      <f>Z20</f>
    </oc>
    <nc r="Z10"/>
  </rcc>
  <rcc rId="21323" sId="19">
    <oc r="AA10">
      <f>AA20</f>
    </oc>
    <nc r="AA10"/>
  </rcc>
  <rcc rId="21324" sId="19">
    <oc r="AB10">
      <f>AB20</f>
    </oc>
    <nc r="AB10"/>
  </rcc>
  <rcc rId="21325" sId="19">
    <oc r="AC10">
      <f>AC20</f>
    </oc>
    <nc r="AC10"/>
  </rcc>
  <rcc rId="21326" sId="19">
    <oc r="AD10">
      <f>AD20</f>
    </oc>
    <nc r="AD10"/>
  </rcc>
  <rcc rId="21327" sId="19">
    <oc r="AE10">
      <f>AE20</f>
    </oc>
    <nc r="AE10"/>
  </rcc>
  <rcc rId="21328" sId="19">
    <oc r="AF10">
      <f>AF20</f>
    </oc>
    <nc r="AF10"/>
  </rcc>
  <rcc rId="21329" sId="19">
    <oc r="AG10">
      <f>AG20</f>
    </oc>
    <nc r="AG10"/>
  </rcc>
  <rcc rId="21330" sId="19">
    <oc r="C11" t="inlineStr">
      <is>
        <t>бюджет города Когалыма</t>
      </is>
    </oc>
    <nc r="C11"/>
  </rcc>
  <rcc rId="21331" sId="19">
    <oc r="D11">
      <f>SUM(J11,L11,N11,P11,R11,T11,V11,X11,Z11,AB11,AD11,AF11)</f>
    </oc>
    <nc r="D11"/>
  </rcc>
  <rcc rId="21332" sId="19">
    <oc r="E11">
      <f>J11+L11+N11</f>
    </oc>
    <nc r="E11"/>
  </rcc>
  <rcc rId="21333" sId="19">
    <oc r="F11">
      <f>G11</f>
    </oc>
    <nc r="F11"/>
  </rcc>
  <rcc rId="21334" sId="19">
    <oc r="G11">
      <f>SUM(K11,M11,O11,Q11,S11,U11,W11,Y11,AA11,AC11,AE11,AG11)</f>
    </oc>
    <nc r="G11"/>
  </rcc>
  <rcc rId="21335" sId="19">
    <oc r="H11">
      <f>IFERROR(G11/D11*100,0)</f>
    </oc>
    <nc r="H11"/>
  </rcc>
  <rcc rId="21336" sId="19">
    <oc r="I11">
      <f>IFERROR(G11/E11*100,0)</f>
    </oc>
    <nc r="I11"/>
  </rcc>
  <rcc rId="21337" sId="19">
    <oc r="J11">
      <f>J14+J17+J21+J24</f>
    </oc>
    <nc r="J11"/>
  </rcc>
  <rcc rId="21338" sId="19">
    <oc r="K11">
      <f>K14+K17+K21+K24</f>
    </oc>
    <nc r="K11"/>
  </rcc>
  <rcc rId="21339" sId="19">
    <oc r="L11">
      <f>L14+L17+L21+L24</f>
    </oc>
    <nc r="L11"/>
  </rcc>
  <rcc rId="21340" sId="19">
    <oc r="M11">
      <f>M14+M17+M21+M24</f>
    </oc>
    <nc r="M11"/>
  </rcc>
  <rcc rId="21341" sId="19">
    <oc r="N11">
      <f>N14+N17+N21+N24</f>
    </oc>
    <nc r="N11"/>
  </rcc>
  <rcc rId="21342" sId="19">
    <oc r="O11">
      <f>O14+O17+O21+O24</f>
    </oc>
    <nc r="O11"/>
  </rcc>
  <rcc rId="21343" sId="19">
    <oc r="P11">
      <f>P14+P17+P21+P24</f>
    </oc>
    <nc r="P11"/>
  </rcc>
  <rcc rId="21344" sId="19">
    <oc r="Q11">
      <f>Q14+Q17+Q21+Q24</f>
    </oc>
    <nc r="Q11"/>
  </rcc>
  <rcc rId="21345" sId="19">
    <oc r="R11">
      <f>R14+R17+R21+R24</f>
    </oc>
    <nc r="R11"/>
  </rcc>
  <rcc rId="21346" sId="19">
    <oc r="S11">
      <f>S14+S17+S21+S24</f>
    </oc>
    <nc r="S11"/>
  </rcc>
  <rcc rId="21347" sId="19">
    <oc r="T11">
      <f>T14+T17+T21+T24</f>
    </oc>
    <nc r="T11"/>
  </rcc>
  <rcc rId="21348" sId="19">
    <oc r="U11">
      <f>U14+U17+U21+U24</f>
    </oc>
    <nc r="U11"/>
  </rcc>
  <rcc rId="21349" sId="19">
    <oc r="V11">
      <f>V14+V17+V21+V24</f>
    </oc>
    <nc r="V11"/>
  </rcc>
  <rcc rId="21350" sId="19">
    <oc r="W11">
      <f>W14+W17+W21+W24</f>
    </oc>
    <nc r="W11"/>
  </rcc>
  <rcc rId="21351" sId="19">
    <oc r="X11">
      <f>X14+X17+X21+X24</f>
    </oc>
    <nc r="X11"/>
  </rcc>
  <rcc rId="21352" sId="19">
    <oc r="Y11">
      <f>Y14+Y17+Y21+Y24</f>
    </oc>
    <nc r="Y11"/>
  </rcc>
  <rcc rId="21353" sId="19">
    <oc r="Z11">
      <f>Z14+Z17+Z21+Z24</f>
    </oc>
    <nc r="Z11"/>
  </rcc>
  <rcc rId="21354" sId="19">
    <oc r="AA11">
      <f>AA14+AA17+AA21+AA24</f>
    </oc>
    <nc r="AA11"/>
  </rcc>
  <rcc rId="21355" sId="19">
    <oc r="AB11">
      <f>AB14+AB17+AB21+AB24</f>
    </oc>
    <nc r="AB11"/>
  </rcc>
  <rcc rId="21356" sId="19">
    <oc r="AC11">
      <f>AC14+AC17+AC21+AC24</f>
    </oc>
    <nc r="AC11"/>
  </rcc>
  <rcc rId="21357" sId="19">
    <oc r="AD11">
      <f>AD14+AD17+AD21+AD24</f>
    </oc>
    <nc r="AD11"/>
  </rcc>
  <rcc rId="21358" sId="19">
    <oc r="AE11">
      <f>AE14+AE17+AE21+AE24</f>
    </oc>
    <nc r="AE11"/>
  </rcc>
  <rcc rId="21359" sId="19">
    <oc r="AF11">
      <f>AF14+AF17+AF21+AF24</f>
    </oc>
    <nc r="AF11"/>
  </rcc>
  <rcc rId="21360" sId="19">
    <oc r="AG11">
      <f>AG14+AG17+AG21+AG24</f>
    </oc>
    <nc r="AG11"/>
  </rcc>
  <rcc rId="21361" sId="19">
    <oc r="A12" t="inlineStr">
      <is>
        <t>1.</t>
      </is>
    </oc>
    <nc r="A12"/>
  </rcc>
  <rcc rId="21362" sId="19">
    <oc r="B12" t="inlineStr">
      <is>
        <t>Направление (подпрограмма) «Повышение профессионального уровня муниципальных служащих органов местного самоуправления города Когалыма»</t>
      </is>
    </oc>
    <nc r="B12"/>
  </rcc>
  <rcc rId="21363" sId="19">
    <oc r="A13" t="inlineStr">
      <is>
        <t xml:space="preserve"> 1.1.</t>
      </is>
    </oc>
    <nc r="A13"/>
  </rcc>
  <rcc rId="21364" sId="19">
    <oc r="B13" t="inlineStr">
      <is>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is>
    </oc>
    <nc r="B13"/>
  </rcc>
  <rcc rId="21365" sId="19">
    <oc r="C13" t="inlineStr">
      <is>
        <t>Всего</t>
      </is>
    </oc>
    <nc r="C13"/>
  </rcc>
  <rcc rId="21366" sId="19">
    <oc r="D13">
      <f>D14</f>
    </oc>
    <nc r="D13"/>
  </rcc>
  <rcc rId="21367" sId="19">
    <oc r="E13">
      <f>E14</f>
    </oc>
    <nc r="E13"/>
  </rcc>
  <rcc rId="21368" sId="19">
    <oc r="F13">
      <f>F14</f>
    </oc>
    <nc r="F13"/>
  </rcc>
  <rcc rId="21369" sId="19">
    <oc r="G13">
      <f>G14</f>
    </oc>
    <nc r="G13"/>
  </rcc>
  <rcc rId="21370" sId="19">
    <oc r="H13">
      <f>IFERROR(G13/D13*100,0)</f>
    </oc>
    <nc r="H13"/>
  </rcc>
  <rcc rId="21371" sId="19">
    <oc r="I13">
      <f>IFERROR(G13/E13*100,0)</f>
    </oc>
    <nc r="I13"/>
  </rcc>
  <rcc rId="21372" sId="19">
    <oc r="J13">
      <f>J14</f>
    </oc>
    <nc r="J13"/>
  </rcc>
  <rcc rId="21373" sId="19">
    <oc r="K13">
      <f>K14</f>
    </oc>
    <nc r="K13"/>
  </rcc>
  <rcc rId="21374" sId="19">
    <oc r="L13">
      <f>L14</f>
    </oc>
    <nc r="L13"/>
  </rcc>
  <rcc rId="21375" sId="19">
    <oc r="M13">
      <f>M14</f>
    </oc>
    <nc r="M13"/>
  </rcc>
  <rcc rId="21376" sId="19">
    <oc r="N13">
      <f>N14</f>
    </oc>
    <nc r="N13"/>
  </rcc>
  <rcc rId="21377" sId="19">
    <oc r="O13">
      <f>O14</f>
    </oc>
    <nc r="O13"/>
  </rcc>
  <rcc rId="21378" sId="19">
    <oc r="P13">
      <f>P14</f>
    </oc>
    <nc r="P13"/>
  </rcc>
  <rcc rId="21379" sId="19">
    <oc r="Q13">
      <f>Q14</f>
    </oc>
    <nc r="Q13"/>
  </rcc>
  <rcc rId="21380" sId="19">
    <oc r="R13">
      <f>R14</f>
    </oc>
    <nc r="R13"/>
  </rcc>
  <rcc rId="21381" sId="19">
    <oc r="S13">
      <f>S14</f>
    </oc>
    <nc r="S13"/>
  </rcc>
  <rcc rId="21382" sId="19">
    <oc r="T13">
      <f>T14</f>
    </oc>
    <nc r="T13"/>
  </rcc>
  <rcc rId="21383" sId="19">
    <oc r="U13">
      <f>U14</f>
    </oc>
    <nc r="U13"/>
  </rcc>
  <rcc rId="21384" sId="19">
    <oc r="V13">
      <f>V14</f>
    </oc>
    <nc r="V13"/>
  </rcc>
  <rcc rId="21385" sId="19">
    <oc r="W13">
      <f>W14</f>
    </oc>
    <nc r="W13"/>
  </rcc>
  <rcc rId="21386" sId="19">
    <oc r="X13">
      <f>X14</f>
    </oc>
    <nc r="X13"/>
  </rcc>
  <rcc rId="21387" sId="19">
    <oc r="Y13">
      <f>Y14</f>
    </oc>
    <nc r="Y13"/>
  </rcc>
  <rcc rId="21388" sId="19">
    <oc r="Z13">
      <f>Z14</f>
    </oc>
    <nc r="Z13"/>
  </rcc>
  <rcc rId="21389" sId="19">
    <oc r="AA13">
      <f>AA14</f>
    </oc>
    <nc r="AA13"/>
  </rcc>
  <rcc rId="21390" sId="19">
    <oc r="AB13">
      <f>AB14</f>
    </oc>
    <nc r="AB13"/>
  </rcc>
  <rcc rId="21391" sId="19">
    <oc r="AC13">
      <f>AC14</f>
    </oc>
    <nc r="AC13"/>
  </rcc>
  <rcc rId="21392" sId="19">
    <oc r="AD13">
      <f>AD14</f>
    </oc>
    <nc r="AD13"/>
  </rcc>
  <rcc rId="21393" sId="19">
    <oc r="AE13">
      <f>AE14</f>
    </oc>
    <nc r="AE13"/>
  </rcc>
  <rcc rId="21394" sId="19">
    <oc r="AF13">
      <f>AF14</f>
    </oc>
    <nc r="AF13"/>
  </rcc>
  <rcc rId="21395" sId="19">
    <oc r="AG13">
      <f>AG14</f>
    </oc>
    <nc r="AG13"/>
  </rcc>
  <rcc rId="21396" sId="19">
    <oc r="C14" t="inlineStr">
      <is>
        <t>бюджет города Когалыма</t>
      </is>
    </oc>
    <nc r="C14"/>
  </rcc>
  <rcc rId="21397" sId="19">
    <oc r="D14">
      <f>SUM(J14,L14,N14,P14,R14,T14,V14,X14,Z14,AB14,AD14,AF14)</f>
    </oc>
    <nc r="D14"/>
  </rcc>
  <rcc rId="21398" sId="19">
    <oc r="E14">
      <f>J14+L14+N14</f>
    </oc>
    <nc r="E14"/>
  </rcc>
  <rcc rId="21399" sId="19">
    <oc r="F14">
      <f>G14</f>
    </oc>
    <nc r="F14"/>
  </rcc>
  <rcc rId="21400" sId="19">
    <oc r="G14">
      <f>SUM(K14,M14,O14,Q14,S14,U14,W14,Y14,AA14,AC14,AE14,AG14)</f>
    </oc>
    <nc r="G14"/>
  </rcc>
  <rcc rId="21401" sId="19">
    <oc r="H14">
      <f>IFERROR(G14/D14*100,0)</f>
    </oc>
    <nc r="H14"/>
  </rcc>
  <rcc rId="21402" sId="19">
    <oc r="I14">
      <f>IFERROR(G14/E14*100,0)</f>
    </oc>
    <nc r="I14"/>
  </rcc>
  <rcc rId="21403" sId="19" numFmtId="4">
    <oc r="J14">
      <v>0</v>
    </oc>
    <nc r="J14"/>
  </rcc>
  <rcc rId="21404" sId="19" numFmtId="4">
    <oc r="L14">
      <v>0</v>
    </oc>
    <nc r="L14"/>
  </rcc>
  <rcc rId="21405" sId="19" numFmtId="4">
    <oc r="M14">
      <v>0</v>
    </oc>
    <nc r="M14"/>
  </rcc>
  <rcc rId="21406" sId="19" numFmtId="4">
    <oc r="N14">
      <v>299</v>
    </oc>
    <nc r="N14"/>
  </rcc>
  <rcc rId="21407" sId="19" numFmtId="4">
    <oc r="O14">
      <v>299</v>
    </oc>
    <nc r="O14"/>
  </rcc>
  <rcc rId="21408" sId="19" numFmtId="4">
    <oc r="P14">
      <v>0</v>
    </oc>
    <nc r="P14"/>
  </rcc>
  <rcc rId="21409" sId="19" numFmtId="4">
    <oc r="Q14">
      <v>0</v>
    </oc>
    <nc r="Q14"/>
  </rcc>
  <rcc rId="21410" sId="19" numFmtId="4">
    <oc r="R14">
      <v>0</v>
    </oc>
    <nc r="R14"/>
  </rcc>
  <rcc rId="21411" sId="19" numFmtId="4">
    <oc r="S14">
      <v>0</v>
    </oc>
    <nc r="S14"/>
  </rcc>
  <rcc rId="21412" sId="19" numFmtId="4">
    <oc r="T14">
      <v>200.2</v>
    </oc>
    <nc r="T14"/>
  </rcc>
  <rcc rId="21413" sId="19" numFmtId="4">
    <oc r="U14">
      <v>0</v>
    </oc>
    <nc r="U14"/>
  </rcc>
  <rcc rId="21414" sId="19" numFmtId="4">
    <oc r="V14">
      <v>0</v>
    </oc>
    <nc r="V14"/>
  </rcc>
  <rcc rId="21415" sId="19" numFmtId="4">
    <oc r="W14">
      <v>0</v>
    </oc>
    <nc r="W14"/>
  </rcc>
  <rcc rId="21416" sId="19" numFmtId="4">
    <oc r="X14">
      <v>0</v>
    </oc>
    <nc r="X14"/>
  </rcc>
  <rcc rId="21417" sId="19" numFmtId="4">
    <oc r="Y14">
      <v>0</v>
    </oc>
    <nc r="Y14"/>
  </rcc>
  <rcc rId="21418" sId="19" numFmtId="4">
    <oc r="Z14">
      <v>0</v>
    </oc>
    <nc r="Z14"/>
  </rcc>
  <rcc rId="21419" sId="19" numFmtId="4">
    <oc r="AA14">
      <v>0</v>
    </oc>
    <nc r="AA14"/>
  </rcc>
  <rcc rId="21420" sId="19" numFmtId="4">
    <oc r="AB14">
      <v>0</v>
    </oc>
    <nc r="AB14"/>
  </rcc>
  <rcc rId="21421" sId="19" numFmtId="4">
    <oc r="AC14">
      <v>0</v>
    </oc>
    <nc r="AC14"/>
  </rcc>
  <rcc rId="21422" sId="19" numFmtId="4">
    <oc r="AD14">
      <v>0</v>
    </oc>
    <nc r="AD14"/>
  </rcc>
  <rcc rId="21423" sId="19" numFmtId="4">
    <oc r="AE14">
      <v>0</v>
    </oc>
    <nc r="AE14"/>
  </rcc>
  <rcc rId="21424" sId="19" numFmtId="4">
    <oc r="AF14">
      <v>0</v>
    </oc>
    <nc r="AF14"/>
  </rcc>
  <rcc rId="21425" sId="19" numFmtId="4">
    <oc r="AG14">
      <v>0</v>
    </oc>
    <nc r="AG14"/>
  </rcc>
  <rcc rId="21426" sId="19">
    <oc r="A15" t="inlineStr">
      <is>
        <t>2.</t>
      </is>
    </oc>
    <nc r="A15"/>
  </rcc>
  <rcc rId="21427" sId="19">
    <oc r="B15" t="inlineStr">
      <is>
        <t>Направление (подпрограмма) «Создание условий для развития муниципальной службы в органах местного самоуправления города Когалыма»</t>
      </is>
    </oc>
    <nc r="B15"/>
  </rcc>
  <rcc rId="21428" sId="19">
    <oc r="A16" t="inlineStr">
      <is>
        <t xml:space="preserve"> 2.1.</t>
      </is>
    </oc>
    <nc r="A16"/>
  </rcc>
  <rcc rId="21429" sId="19">
    <oc r="B16" t="inlineStr">
      <is>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is>
    </oc>
    <nc r="B16"/>
  </rcc>
  <rcc rId="21430" sId="19">
    <oc r="C16" t="inlineStr">
      <is>
        <t>Всего</t>
      </is>
    </oc>
    <nc r="C16"/>
  </rcc>
  <rcc rId="21431" sId="19">
    <oc r="D16">
      <f>D17</f>
    </oc>
    <nc r="D16"/>
  </rcc>
  <rcc rId="21432" sId="19">
    <oc r="E16">
      <f>E17</f>
    </oc>
    <nc r="E16"/>
  </rcc>
  <rcc rId="21433" sId="19">
    <oc r="F16">
      <f>F17</f>
    </oc>
    <nc r="F16"/>
  </rcc>
  <rcc rId="21434" sId="19">
    <oc r="G16">
      <f>G17</f>
    </oc>
    <nc r="G16"/>
  </rcc>
  <rcc rId="21435" sId="19">
    <oc r="H16">
      <f>IFERROR(G16/D16*100,0)</f>
    </oc>
    <nc r="H16"/>
  </rcc>
  <rcc rId="21436" sId="19">
    <oc r="I16">
      <f>IFERROR(G16/E16*100,0)</f>
    </oc>
    <nc r="I16"/>
  </rcc>
  <rcc rId="21437" sId="19">
    <oc r="J16">
      <f>J17</f>
    </oc>
    <nc r="J16"/>
  </rcc>
  <rcc rId="21438" sId="19">
    <oc r="K16">
      <f>K17</f>
    </oc>
    <nc r="K16"/>
  </rcc>
  <rcc rId="21439" sId="19">
    <oc r="L16">
      <f>L17</f>
    </oc>
    <nc r="L16"/>
  </rcc>
  <rcc rId="21440" sId="19">
    <oc r="M16">
      <f>M17</f>
    </oc>
    <nc r="M16"/>
  </rcc>
  <rcc rId="21441" sId="19">
    <oc r="N16">
      <f>N17</f>
    </oc>
    <nc r="N16"/>
  </rcc>
  <rcc rId="21442" sId="19">
    <oc r="O16">
      <f>O17</f>
    </oc>
    <nc r="O16"/>
  </rcc>
  <rcc rId="21443" sId="19">
    <oc r="P16">
      <f>P17</f>
    </oc>
    <nc r="P16"/>
  </rcc>
  <rcc rId="21444" sId="19">
    <oc r="Q16">
      <f>Q17</f>
    </oc>
    <nc r="Q16"/>
  </rcc>
  <rcc rId="21445" sId="19">
    <oc r="R16">
      <f>R17</f>
    </oc>
    <nc r="R16"/>
  </rcc>
  <rcc rId="21446" sId="19">
    <oc r="S16">
      <f>S17</f>
    </oc>
    <nc r="S16"/>
  </rcc>
  <rcc rId="21447" sId="19">
    <oc r="T16">
      <f>T17</f>
    </oc>
    <nc r="T16"/>
  </rcc>
  <rcc rId="21448" sId="19">
    <oc r="U16">
      <f>U17</f>
    </oc>
    <nc r="U16"/>
  </rcc>
  <rcc rId="21449" sId="19">
    <oc r="V16">
      <f>V17</f>
    </oc>
    <nc r="V16"/>
  </rcc>
  <rcc rId="21450" sId="19">
    <oc r="W16">
      <f>W17</f>
    </oc>
    <nc r="W16"/>
  </rcc>
  <rcc rId="21451" sId="19">
    <oc r="X16">
      <f>X17</f>
    </oc>
    <nc r="X16"/>
  </rcc>
  <rcc rId="21452" sId="19">
    <oc r="Y16">
      <f>Y17</f>
    </oc>
    <nc r="Y16"/>
  </rcc>
  <rcc rId="21453" sId="19">
    <oc r="Z16">
      <f>Z17</f>
    </oc>
    <nc r="Z16"/>
  </rcc>
  <rcc rId="21454" sId="19">
    <oc r="AA16">
      <f>AA17</f>
    </oc>
    <nc r="AA16"/>
  </rcc>
  <rcc rId="21455" sId="19">
    <oc r="AB16">
      <f>AB17</f>
    </oc>
    <nc r="AB16"/>
  </rcc>
  <rcc rId="21456" sId="19">
    <oc r="AC16">
      <f>AC17</f>
    </oc>
    <nc r="AC16"/>
  </rcc>
  <rcc rId="21457" sId="19">
    <oc r="AD16">
      <f>AD17</f>
    </oc>
    <nc r="AD16"/>
  </rcc>
  <rcc rId="21458" sId="19">
    <oc r="AE16">
      <f>AE17</f>
    </oc>
    <nc r="AE16"/>
  </rcc>
  <rcc rId="21459" sId="19">
    <oc r="AF16">
      <f>AF17</f>
    </oc>
    <nc r="AF16"/>
  </rcc>
  <rcc rId="21460" sId="19">
    <oc r="AG16">
      <f>AG17</f>
    </oc>
    <nc r="AG16"/>
  </rcc>
  <rcc rId="21461" sId="19">
    <oc r="C17" t="inlineStr">
      <is>
        <t>бюджет города Когалыма</t>
      </is>
    </oc>
    <nc r="C17"/>
  </rcc>
  <rcc rId="21462" sId="19">
    <oc r="D17">
      <f>SUM(J17,L17,N17,P17,R17,T17,V17,X17,Z17,AB17,AD17,AF17)</f>
    </oc>
    <nc r="D17"/>
  </rcc>
  <rcc rId="21463" sId="19">
    <oc r="E17">
      <f>J17+L17+N17</f>
    </oc>
    <nc r="E17"/>
  </rcc>
  <rcc rId="21464" sId="19">
    <oc r="F17">
      <f>G17</f>
    </oc>
    <nc r="F17"/>
  </rcc>
  <rcc rId="21465" sId="19">
    <oc r="G17">
      <f>SUM(K17,M17,O17,Q17,S17,U17,W17,Y17,AA17,AC17,AE17,AG17)</f>
    </oc>
    <nc r="G17"/>
  </rcc>
  <rcc rId="21466" sId="19">
    <oc r="H17">
      <f>IFERROR(G17/D17*100,0)</f>
    </oc>
    <nc r="H17"/>
  </rcc>
  <rcc rId="21467" sId="19">
    <oc r="I17">
      <f>IFERROR(G17/E17*100,0)</f>
    </oc>
    <nc r="I17"/>
  </rcc>
  <rcc rId="21468" sId="19" numFmtId="4">
    <oc r="J17">
      <v>2602.2539999999999</v>
    </oc>
    <nc r="J17"/>
  </rcc>
  <rcc rId="21469" sId="19" numFmtId="4">
    <oc r="K17">
      <v>1757.0483200000001</v>
    </oc>
    <nc r="K17"/>
  </rcc>
  <rcc rId="21470" sId="19">
    <oc r="L17">
      <f>3282.855+206.29961</f>
    </oc>
    <nc r="L17"/>
  </rcc>
  <rcc rId="21471" sId="19">
    <oc r="M17">
      <f>1428.86802+206.29961</f>
    </oc>
    <nc r="M17"/>
  </rcc>
  <rcc rId="21472" sId="19">
    <oc r="N17">
      <f>1116.752+111.03594</f>
    </oc>
    <nc r="N17"/>
  </rcc>
  <rcc rId="21473" sId="19">
    <oc r="O17">
      <f>1332.98505+111.03594</f>
    </oc>
    <nc r="O17"/>
  </rcc>
  <rcc rId="21474" sId="19">
    <oc r="P17">
      <f>6764.39581</f>
    </oc>
    <nc r="P17"/>
  </rcc>
  <rcc rId="21475" sId="19" numFmtId="4">
    <oc r="Q17">
      <v>0</v>
    </oc>
    <nc r="Q17"/>
  </rcc>
  <rcc rId="21476" sId="19" numFmtId="4">
    <oc r="R17">
      <v>1071.3579999999999</v>
    </oc>
    <nc r="R17"/>
  </rcc>
  <rcc rId="21477" sId="19" numFmtId="4">
    <oc r="S17">
      <v>0</v>
    </oc>
    <nc r="S17"/>
  </rcc>
  <rcc rId="21478" sId="19" numFmtId="4">
    <oc r="T17">
      <v>1575.1579999999999</v>
    </oc>
    <nc r="T17"/>
  </rcc>
  <rcc rId="21479" sId="19" numFmtId="4">
    <oc r="U17">
      <v>0</v>
    </oc>
    <nc r="U17"/>
  </rcc>
  <rcc rId="21480" sId="19" numFmtId="4">
    <oc r="V17">
      <v>6810.6444600000004</v>
    </oc>
    <nc r="V17"/>
  </rcc>
  <rcc rId="21481" sId="19" numFmtId="4">
    <oc r="W17">
      <v>0</v>
    </oc>
    <nc r="W17"/>
  </rcc>
  <rcc rId="21482" sId="19" numFmtId="4">
    <oc r="X17">
      <v>861.35799999999995</v>
    </oc>
    <nc r="X17"/>
  </rcc>
  <rcc rId="21483" sId="19" numFmtId="4">
    <oc r="Y17">
      <v>0</v>
    </oc>
    <nc r="Y17"/>
  </rcc>
  <rcc rId="21484" sId="19" numFmtId="4">
    <oc r="Z17">
      <v>911.35799999999995</v>
    </oc>
    <nc r="Z17"/>
  </rcc>
  <rcc rId="21485" sId="19" numFmtId="4">
    <oc r="AA17">
      <v>0</v>
    </oc>
    <nc r="AA17"/>
  </rcc>
  <rcc rId="21486" sId="19" numFmtId="4">
    <oc r="AB17">
      <v>3575.2428</v>
    </oc>
    <nc r="AB17"/>
  </rcc>
  <rcc rId="21487" sId="19" numFmtId="4">
    <oc r="AC17">
      <v>0</v>
    </oc>
    <nc r="AC17"/>
  </rcc>
  <rcc rId="21488" sId="19" numFmtId="4">
    <oc r="AD17">
      <v>861.04962999999998</v>
    </oc>
    <nc r="AD17"/>
  </rcc>
  <rcc rId="21489" sId="19" numFmtId="4">
    <oc r="AE17">
      <v>0</v>
    </oc>
    <nc r="AE17"/>
  </rcc>
  <rcc rId="21490" sId="19">
    <oc r="AF17">
      <f>6031.97398+1151.20039+1381.36406</f>
    </oc>
    <nc r="AF17"/>
  </rcc>
  <rcc rId="21491" sId="19" numFmtId="4">
    <oc r="AG17">
      <v>0</v>
    </oc>
    <nc r="AG17"/>
  </rcc>
  <rcc rId="21492" sId="19">
    <oc r="A18" t="inlineStr">
      <is>
        <t>2.2.</t>
      </is>
    </oc>
    <nc r="A18"/>
  </rcc>
  <rcc rId="21493" sId="19">
    <oc r="B18" t="inlineStr">
      <is>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is>
    </oc>
    <nc r="B18"/>
  </rcc>
  <rcc rId="21494" sId="19">
    <oc r="C18" t="inlineStr">
      <is>
        <t>Всего</t>
      </is>
    </oc>
    <nc r="C18"/>
  </rcc>
  <rcc rId="21495" sId="19">
    <oc r="D18">
      <f>D19+D20+D21</f>
    </oc>
    <nc r="D18"/>
  </rcc>
  <rcc rId="21496" sId="19">
    <oc r="E18">
      <f>E19+E20+E21</f>
    </oc>
    <nc r="E18"/>
  </rcc>
  <rcc rId="21497" sId="19">
    <oc r="F18">
      <f>F19+F20+F21</f>
    </oc>
    <nc r="F18"/>
  </rcc>
  <rcc rId="21498" sId="19">
    <oc r="G18">
      <f>G19+G20+G21</f>
    </oc>
    <nc r="G18"/>
  </rcc>
  <rcc rId="21499" sId="19">
    <oc r="H18">
      <f>IFERROR(G18/D18*100,0)</f>
    </oc>
    <nc r="H18"/>
  </rcc>
  <rcc rId="21500" sId="19">
    <oc r="I18">
      <f>IFERROR(G18/E18*100,0)</f>
    </oc>
    <nc r="I18"/>
  </rcc>
  <rcc rId="21501" sId="19">
    <oc r="J18">
      <f>J19+J20+J21</f>
    </oc>
    <nc r="J18"/>
  </rcc>
  <rcc rId="21502" sId="19">
    <oc r="K18">
      <f>K19+K20+K21</f>
    </oc>
    <nc r="K18"/>
  </rcc>
  <rcc rId="21503" sId="19">
    <oc r="L18">
      <f>L19+L20+L21</f>
    </oc>
    <nc r="L18"/>
  </rcc>
  <rcc rId="21504" sId="19">
    <oc r="M18">
      <f>M19+M20+M21</f>
    </oc>
    <nc r="M18"/>
  </rcc>
  <rcc rId="21505" sId="19">
    <oc r="N18">
      <f>N19+N20+N21</f>
    </oc>
    <nc r="N18"/>
  </rcc>
  <rcc rId="21506" sId="19">
    <oc r="O18">
      <f>O19+O20+O21</f>
    </oc>
    <nc r="O18"/>
  </rcc>
  <rcc rId="21507" sId="19">
    <oc r="P18">
      <f>P19+P20+P21</f>
    </oc>
    <nc r="P18"/>
  </rcc>
  <rcc rId="21508" sId="19">
    <oc r="Q18">
      <f>Q19+Q20+Q21</f>
    </oc>
    <nc r="Q18"/>
  </rcc>
  <rcc rId="21509" sId="19">
    <oc r="R18">
      <f>R19+R20+R21</f>
    </oc>
    <nc r="R18"/>
  </rcc>
  <rcc rId="21510" sId="19">
    <oc r="S18">
      <f>S19+S20+S21</f>
    </oc>
    <nc r="S18"/>
  </rcc>
  <rcc rId="21511" sId="19">
    <oc r="T18">
      <f>T19+T20+T21</f>
    </oc>
    <nc r="T18"/>
  </rcc>
  <rcc rId="21512" sId="19">
    <oc r="U18">
      <f>U19+U20+U21</f>
    </oc>
    <nc r="U18"/>
  </rcc>
  <rcc rId="21513" sId="19">
    <oc r="V18">
      <f>V19+V20+V21</f>
    </oc>
    <nc r="V18"/>
  </rcc>
  <rcc rId="21514" sId="19">
    <oc r="W18">
      <f>W19+W20+W21</f>
    </oc>
    <nc r="W18"/>
  </rcc>
  <rcc rId="21515" sId="19">
    <oc r="X18">
      <f>X19+X20+X21</f>
    </oc>
    <nc r="X18"/>
  </rcc>
  <rcc rId="21516" sId="19">
    <oc r="Y18">
      <f>Y19+Y20+Y21</f>
    </oc>
    <nc r="Y18"/>
  </rcc>
  <rcc rId="21517" sId="19">
    <oc r="Z18">
      <f>Z19+Z20+Z21</f>
    </oc>
    <nc r="Z18"/>
  </rcc>
  <rcc rId="21518" sId="19">
    <oc r="AA18">
      <f>AA19+AA20+AA21</f>
    </oc>
    <nc r="AA18"/>
  </rcc>
  <rcc rId="21519" sId="19">
    <oc r="AB18">
      <f>AB19+AB20+AB21</f>
    </oc>
    <nc r="AB18"/>
  </rcc>
  <rcc rId="21520" sId="19">
    <oc r="AC18">
      <f>AC19+AC20+AC21</f>
    </oc>
    <nc r="AC18"/>
  </rcc>
  <rcc rId="21521" sId="19">
    <oc r="AD18">
      <f>AD19+AD20+AD21</f>
    </oc>
    <nc r="AD18"/>
  </rcc>
  <rcc rId="21522" sId="19">
    <oc r="AE18">
      <f>AE19+AE20+AE21</f>
    </oc>
    <nc r="AE18"/>
  </rcc>
  <rcc rId="21523" sId="19">
    <oc r="AF18">
      <f>AF19+AF20+AF21</f>
    </oc>
    <nc r="AF18"/>
  </rcc>
  <rcc rId="21524" sId="19">
    <oc r="AG18">
      <f>AG19+AG20+AG21</f>
    </oc>
    <nc r="AG18"/>
  </rcc>
  <rcc rId="21525" sId="19">
    <oc r="C19" t="inlineStr">
      <is>
        <t>федеральный бюджет</t>
      </is>
    </oc>
    <nc r="C19"/>
  </rcc>
  <rcc rId="21526" sId="19">
    <oc r="D19">
      <f>SUM(J19,L19,N19,P19,R19,T19,V19,X19,Z19,AB19,AD19,AF19)</f>
    </oc>
    <nc r="D19"/>
  </rcc>
  <rcc rId="21527" sId="19">
    <oc r="E19">
      <f>J19+L19+N19</f>
    </oc>
    <nc r="E19"/>
  </rcc>
  <rcc rId="21528" sId="19">
    <oc r="F19">
      <f>G19</f>
    </oc>
    <nc r="F19"/>
  </rcc>
  <rcc rId="21529" sId="19">
    <oc r="G19">
      <f>SUM(K19,M19,O19,Q19,S19,U19,W19,Y19,AA19,AC19,AE19,AG19)</f>
    </oc>
    <nc r="G19"/>
  </rcc>
  <rcc rId="21530" sId="19">
    <oc r="H19">
      <f>IFERROR(G19/D19*100,0)</f>
    </oc>
    <nc r="H19"/>
  </rcc>
  <rcc rId="21531" sId="19">
    <oc r="I19">
      <f>IFERROR(G19/E19*100,0)</f>
    </oc>
    <nc r="I19"/>
  </rcc>
  <rcc rId="21532" sId="19" numFmtId="4">
    <oc r="J19">
      <v>533.65200000000004</v>
    </oc>
    <nc r="J19"/>
  </rcc>
  <rcc rId="21533" sId="19" numFmtId="4">
    <oc r="K19">
      <v>407.34699999999998</v>
    </oc>
    <nc r="K19"/>
  </rcc>
  <rcc rId="21534" sId="19" numFmtId="4">
    <oc r="L19">
      <v>734.69100000000003</v>
    </oc>
    <nc r="L19"/>
  </rcc>
  <rcc rId="21535" sId="19" numFmtId="4">
    <oc r="M19">
      <v>781.77151000000003</v>
    </oc>
    <nc r="M19"/>
  </rcc>
  <rcc rId="21536" sId="19" numFmtId="4">
    <oc r="N19">
      <v>326.40600000000001</v>
    </oc>
    <nc r="N19"/>
  </rcc>
  <rcc rId="21537" sId="19" numFmtId="4">
    <oc r="O19">
      <v>348.72284000000002</v>
    </oc>
    <nc r="O19"/>
  </rcc>
  <rcc rId="21538" sId="19" numFmtId="4">
    <oc r="P19">
      <v>457.40699999999998</v>
    </oc>
    <nc r="P19"/>
  </rcc>
  <rcc rId="21539" sId="19" numFmtId="4">
    <oc r="Q19">
      <v>0</v>
    </oc>
    <nc r="Q19"/>
  </rcc>
  <rcc rId="21540" sId="19" numFmtId="4">
    <oc r="R19">
      <v>544.53800000000001</v>
    </oc>
    <nc r="R19"/>
  </rcc>
  <rcc rId="21541" sId="19" numFmtId="4">
    <oc r="S19">
      <v>0</v>
    </oc>
    <nc r="S19"/>
  </rcc>
  <rcc rId="21542" sId="19" numFmtId="4">
    <oc r="T19">
      <v>558.61</v>
    </oc>
    <nc r="T19"/>
  </rcc>
  <rcc rId="21543" sId="19" numFmtId="4">
    <oc r="U19">
      <v>0</v>
    </oc>
    <nc r="U19"/>
  </rcc>
  <rcc rId="21544" sId="19" numFmtId="4">
    <oc r="V19">
      <v>523.43399999999997</v>
    </oc>
    <nc r="V19"/>
  </rcc>
  <rcc rId="21545" sId="19" numFmtId="4">
    <oc r="W19">
      <v>0</v>
    </oc>
    <nc r="W19"/>
  </rcc>
  <rcc rId="21546" sId="19" numFmtId="4">
    <oc r="X19">
      <v>653.15700000000004</v>
    </oc>
    <nc r="X19"/>
  </rcc>
  <rcc rId="21547" sId="19" numFmtId="4">
    <oc r="Y19">
      <v>0</v>
    </oc>
    <nc r="Y19"/>
  </rcc>
  <rcc rId="21548" sId="19" numFmtId="4">
    <oc r="Z19">
      <v>718.149</v>
    </oc>
    <nc r="Z19"/>
  </rcc>
  <rcc rId="21549" sId="19" numFmtId="4">
    <oc r="AA19">
      <v>0</v>
    </oc>
    <nc r="AA19"/>
  </rcc>
  <rcc rId="21550" sId="19" numFmtId="4">
    <oc r="AB19">
      <v>339.88</v>
    </oc>
    <nc r="AB19"/>
  </rcc>
  <rcc rId="21551" sId="19" numFmtId="4">
    <oc r="AC19">
      <v>0</v>
    </oc>
    <nc r="AC19"/>
  </rcc>
  <rcc rId="21552" sId="19" numFmtId="4">
    <oc r="AD19">
      <v>464.73599999999999</v>
    </oc>
    <nc r="AD19"/>
  </rcc>
  <rcc rId="21553" sId="19" numFmtId="4">
    <oc r="AE19">
      <v>0</v>
    </oc>
    <nc r="AE19"/>
  </rcc>
  <rcc rId="21554" sId="19" numFmtId="4">
    <oc r="AF19">
      <v>524.34</v>
    </oc>
    <nc r="AF19"/>
  </rcc>
  <rcc rId="21555" sId="19" numFmtId="4">
    <oc r="AG19">
      <v>0</v>
    </oc>
    <nc r="AG19"/>
  </rcc>
  <rcc rId="21556" sId="19">
    <oc r="C20" t="inlineStr">
      <is>
        <t>бюджет автономного округа</t>
      </is>
    </oc>
    <nc r="C20"/>
  </rcc>
  <rcc rId="21557" sId="19">
    <oc r="D20">
      <f>SUM(J20,L20,N20,P20,R20,T20,V20,X20,Z20,AB20,AD20,AF20)</f>
    </oc>
    <nc r="D20"/>
  </rcc>
  <rcc rId="21558" sId="19">
    <oc r="E20">
      <f>J20+L20+N20</f>
    </oc>
    <nc r="E20"/>
  </rcc>
  <rcc rId="21559" sId="19">
    <oc r="F20">
      <f>G20</f>
    </oc>
    <nc r="F20"/>
  </rcc>
  <rcc rId="21560" sId="19">
    <oc r="G20">
      <f>SUM(K20,M20,O20,Q20,S20,U20,W20,Y20,AA20,AC20,AE20,AG20)</f>
    </oc>
    <nc r="G20"/>
  </rcc>
  <rcc rId="21561" sId="19">
    <oc r="H20">
      <f>IFERROR(G20/D20*100,0)</f>
    </oc>
    <nc r="H20"/>
  </rcc>
  <rcc rId="21562" sId="19">
    <oc r="I20">
      <f>IFERROR(G20/E20*100,0)</f>
    </oc>
    <nc r="I20"/>
  </rcc>
  <rcc rId="21563" sId="19" numFmtId="4">
    <oc r="J20">
      <v>277.38954000000001</v>
    </oc>
    <nc r="J20"/>
  </rcc>
  <rcc rId="21564" sId="19" numFmtId="4">
    <oc r="K20">
      <v>204.99442999999999</v>
    </oc>
    <nc r="K20"/>
  </rcc>
  <rcc rId="21565" sId="19" numFmtId="4">
    <oc r="L20">
      <v>19</v>
    </oc>
    <nc r="L20"/>
  </rcc>
  <rcc rId="21566" sId="19" numFmtId="4">
    <oc r="M20">
      <v>12.918229999999999</v>
    </oc>
    <nc r="M20"/>
  </rcc>
  <rcc rId="21567" sId="19" numFmtId="4">
    <oc r="N20">
      <v>151.1</v>
    </oc>
    <nc r="N20"/>
  </rcc>
  <rcc rId="21568" sId="19" numFmtId="4">
    <oc r="O20">
      <v>223.33718999999999</v>
    </oc>
    <nc r="O20"/>
  </rcc>
  <rcc rId="21569" sId="19" numFmtId="4">
    <oc r="P20">
      <v>186.07415</v>
    </oc>
    <nc r="P20"/>
  </rcc>
  <rcc rId="21570" sId="19" numFmtId="4">
    <oc r="Q20">
      <v>0</v>
    </oc>
    <nc r="Q20"/>
  </rcc>
  <rcc rId="21571" sId="19" numFmtId="4">
    <oc r="R20">
      <v>192.84</v>
    </oc>
    <nc r="R20"/>
  </rcc>
  <rcc rId="21572" sId="19" numFmtId="4">
    <oc r="S20">
      <v>0</v>
    </oc>
    <nc r="S20"/>
  </rcc>
  <rcc rId="21573" sId="19" numFmtId="4">
    <oc r="T20">
      <v>118.44</v>
    </oc>
    <nc r="T20"/>
  </rcc>
  <rcc rId="21574" sId="19" numFmtId="4">
    <oc r="U20">
      <v>0</v>
    </oc>
    <nc r="U20"/>
  </rcc>
  <rcc rId="21575" sId="19" numFmtId="4">
    <oc r="V20">
      <v>385.71015</v>
    </oc>
    <nc r="V20"/>
  </rcc>
  <rcc rId="21576" sId="19" numFmtId="4">
    <oc r="W20">
      <v>0</v>
    </oc>
    <nc r="W20"/>
  </rcc>
  <rcc rId="21577" sId="19" numFmtId="4">
    <oc r="X20">
      <v>225</v>
    </oc>
    <nc r="X20"/>
  </rcc>
  <rcc rId="21578" sId="19" numFmtId="4">
    <oc r="Y20">
      <v>0</v>
    </oc>
    <nc r="Y20"/>
  </rcc>
  <rcc rId="21579" sId="19" numFmtId="4">
    <oc r="Z20">
      <v>30</v>
    </oc>
    <nc r="Z20"/>
  </rcc>
  <rcc rId="21580" sId="19" numFmtId="4">
    <oc r="AA20">
      <v>0</v>
    </oc>
    <nc r="AA20"/>
  </rcc>
  <rcc rId="21581" sId="19" numFmtId="4">
    <oc r="AB20">
      <v>535.75160000000005</v>
    </oc>
    <nc r="AB20"/>
  </rcc>
  <rcc rId="21582" sId="19" numFmtId="4">
    <oc r="AC20">
      <v>0</v>
    </oc>
    <nc r="AC20"/>
  </rcc>
  <rcc rId="21583" sId="19" numFmtId="4">
    <oc r="AD20">
      <v>50</v>
    </oc>
    <nc r="AD20"/>
  </rcc>
  <rcc rId="21584" sId="19" numFmtId="4">
    <oc r="AE20">
      <v>0</v>
    </oc>
    <nc r="AE20"/>
  </rcc>
  <rcc rId="21585" sId="19" numFmtId="4">
    <oc r="AF20">
      <v>308.79599999999999</v>
    </oc>
    <nc r="AF20"/>
  </rcc>
  <rcc rId="21586" sId="19" numFmtId="4">
    <oc r="AG20">
      <v>0</v>
    </oc>
    <nc r="AG20"/>
  </rcc>
  <rcc rId="21587" sId="19">
    <oc r="C21" t="inlineStr">
      <is>
        <t>бюджет города Когалыма</t>
      </is>
    </oc>
    <nc r="C21"/>
  </rcc>
  <rcc rId="21588" sId="19">
    <oc r="D21">
      <f>SUM(J21,L21,N21,P21,R21,T21,V21,X21,Z21,AB21,AD21,AF21)</f>
    </oc>
    <nc r="D21"/>
  </rcc>
  <rcc rId="21589" sId="19">
    <oc r="E21">
      <f>J21</f>
    </oc>
    <nc r="E21"/>
  </rcc>
  <rcc rId="21590" sId="19">
    <oc r="F21">
      <f>G21</f>
    </oc>
    <nc r="F21"/>
  </rcc>
  <rcc rId="21591" sId="19">
    <oc r="G21">
      <f>SUM(K21,M21,O21,Q21,S21,U21,W21,Y21,AA21,AC21,AE21,AG21)</f>
    </oc>
    <nc r="G21"/>
  </rcc>
  <rcc rId="21592" sId="19">
    <oc r="H21">
      <f>IFERROR(G21/D21*100,0)</f>
    </oc>
    <nc r="H21"/>
  </rcc>
  <rcc rId="21593" sId="19">
    <oc r="I21">
      <f>IFERROR(G21/E21*100,0)</f>
    </oc>
    <nc r="I21"/>
  </rcc>
  <rcc rId="21594" sId="19" numFmtId="4">
    <oc r="J21">
      <v>0</v>
    </oc>
    <nc r="J21"/>
  </rcc>
  <rcc rId="21595" sId="19" numFmtId="4">
    <oc r="K21">
      <v>0</v>
    </oc>
    <nc r="K21"/>
  </rcc>
  <rcc rId="21596" sId="19" numFmtId="4">
    <oc r="L21">
      <v>0</v>
    </oc>
    <nc r="L21"/>
  </rcc>
  <rcc rId="21597" sId="19" numFmtId="4">
    <oc r="M21">
      <v>0</v>
    </oc>
    <nc r="M21"/>
  </rcc>
  <rcc rId="21598" sId="19" numFmtId="4">
    <oc r="N21">
      <v>0</v>
    </oc>
    <nc r="N21"/>
  </rcc>
  <rcc rId="21599" sId="19" numFmtId="4">
    <oc r="O21">
      <v>0</v>
    </oc>
    <nc r="O21"/>
  </rcc>
  <rcc rId="21600" sId="19" numFmtId="4">
    <oc r="P21">
      <v>0</v>
    </oc>
    <nc r="P21"/>
  </rcc>
  <rcc rId="21601" sId="19" numFmtId="4">
    <oc r="Q21">
      <v>0</v>
    </oc>
    <nc r="Q21"/>
  </rcc>
  <rcc rId="21602" sId="19" numFmtId="4">
    <oc r="R21">
      <v>0</v>
    </oc>
    <nc r="R21"/>
  </rcc>
  <rcc rId="21603" sId="19" numFmtId="4">
    <oc r="S21">
      <v>0</v>
    </oc>
    <nc r="S21"/>
  </rcc>
  <rcc rId="21604" sId="19" numFmtId="4">
    <oc r="T21">
      <v>0</v>
    </oc>
    <nc r="T21"/>
  </rcc>
  <rcc rId="21605" sId="19" numFmtId="4">
    <oc r="U21">
      <v>0</v>
    </oc>
    <nc r="U21"/>
  </rcc>
  <rcc rId="21606" sId="19" numFmtId="4">
    <oc r="V21">
      <v>0</v>
    </oc>
    <nc r="V21"/>
  </rcc>
  <rcc rId="21607" sId="19" numFmtId="4">
    <oc r="W21">
      <v>0</v>
    </oc>
    <nc r="W21"/>
  </rcc>
  <rcc rId="21608" sId="19" numFmtId="4">
    <oc r="X21">
      <v>0</v>
    </oc>
    <nc r="X21"/>
  </rcc>
  <rcc rId="21609" sId="19" numFmtId="4">
    <oc r="Y21">
      <v>0</v>
    </oc>
    <nc r="Y21"/>
  </rcc>
  <rcc rId="21610" sId="19" numFmtId="4">
    <oc r="Z21">
      <v>0</v>
    </oc>
    <nc r="Z21"/>
  </rcc>
  <rcc rId="21611" sId="19" numFmtId="4">
    <oc r="AA21">
      <v>0</v>
    </oc>
    <nc r="AA21"/>
  </rcc>
  <rcc rId="21612" sId="19" numFmtId="4">
    <oc r="AB21">
      <v>0</v>
    </oc>
    <nc r="AB21"/>
  </rcc>
  <rcc rId="21613" sId="19" numFmtId="4">
    <oc r="AC21">
      <v>0</v>
    </oc>
    <nc r="AC21"/>
  </rcc>
  <rcc rId="21614" sId="19" numFmtId="4">
    <oc r="AD21">
      <v>0</v>
    </oc>
    <nc r="AD21"/>
  </rcc>
  <rcc rId="21615" sId="19" numFmtId="4">
    <oc r="AE21">
      <v>0</v>
    </oc>
    <nc r="AE21"/>
  </rcc>
  <rcc rId="21616" sId="19" numFmtId="4">
    <oc r="AF21">
      <v>0</v>
    </oc>
    <nc r="AF21"/>
  </rcc>
  <rcc rId="21617" sId="19" numFmtId="4">
    <oc r="AG21">
      <v>0</v>
    </oc>
    <nc r="AG21"/>
  </rcc>
  <rcc rId="21618" sId="19">
    <oc r="A22" t="inlineStr">
      <is>
        <t>3.</t>
      </is>
    </oc>
    <nc r="A22"/>
  </rcc>
  <rcc rId="21619" sId="19">
    <oc r="B22" t="inlineStr">
      <is>
        <t>Направление (подпрограмма) «Структурные элементы, не входящие в направления (подпрограммы)»</t>
      </is>
    </oc>
    <nc r="B22"/>
  </rcc>
  <rcc rId="21620" sId="19">
    <oc r="A23" t="inlineStr">
      <is>
        <t>3.1.</t>
      </is>
    </oc>
    <nc r="A23"/>
  </rcc>
  <rcc rId="21621" sId="19">
    <oc r="B23"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is>
    </oc>
    <nc r="B23"/>
  </rcc>
  <rcc rId="21622" sId="19">
    <oc r="C23" t="inlineStr">
      <is>
        <t>Всего</t>
      </is>
    </oc>
    <nc r="C23"/>
  </rcc>
  <rcc rId="21623" sId="19">
    <oc r="D23">
      <f>D24</f>
    </oc>
    <nc r="D23"/>
  </rcc>
  <rcc rId="21624" sId="19">
    <oc r="E23">
      <f>E24</f>
    </oc>
    <nc r="E23"/>
  </rcc>
  <rcc rId="21625" sId="19">
    <oc r="F23">
      <f>F24</f>
    </oc>
    <nc r="F23"/>
  </rcc>
  <rcc rId="21626" sId="19">
    <oc r="G23">
      <f>G24</f>
    </oc>
    <nc r="G23"/>
  </rcc>
  <rcc rId="21627" sId="19">
    <oc r="H23">
      <f>IFERROR(G23/D23*100,0)</f>
    </oc>
    <nc r="H23"/>
  </rcc>
  <rcc rId="21628" sId="19">
    <oc r="I23">
      <f>IFERROR(G23/E23*100,0)</f>
    </oc>
    <nc r="I23"/>
  </rcc>
  <rcc rId="21629" sId="19">
    <oc r="J23">
      <f>J24</f>
    </oc>
    <nc r="J23"/>
  </rcc>
  <rcc rId="21630" sId="19">
    <oc r="K23">
      <f>K24</f>
    </oc>
    <nc r="K23"/>
  </rcc>
  <rcc rId="21631" sId="19">
    <oc r="L23">
      <f>L24</f>
    </oc>
    <nc r="L23"/>
  </rcc>
  <rcc rId="21632" sId="19">
    <oc r="M23">
      <f>M24</f>
    </oc>
    <nc r="M23"/>
  </rcc>
  <rcc rId="21633" sId="19">
    <oc r="N23">
      <f>N24</f>
    </oc>
    <nc r="N23"/>
  </rcc>
  <rcc rId="21634" sId="19">
    <oc r="O23">
      <f>O24</f>
    </oc>
    <nc r="O23"/>
  </rcc>
  <rcc rId="21635" sId="19">
    <oc r="P23">
      <f>P24</f>
    </oc>
    <nc r="P23"/>
  </rcc>
  <rcc rId="21636" sId="19">
    <oc r="Q23">
      <f>Q24</f>
    </oc>
    <nc r="Q23"/>
  </rcc>
  <rcc rId="21637" sId="19">
    <oc r="R23">
      <f>R24</f>
    </oc>
    <nc r="R23"/>
  </rcc>
  <rcc rId="21638" sId="19">
    <oc r="S23">
      <f>S24</f>
    </oc>
    <nc r="S23"/>
  </rcc>
  <rcc rId="21639" sId="19">
    <oc r="T23">
      <f>T24</f>
    </oc>
    <nc r="T23"/>
  </rcc>
  <rcc rId="21640" sId="19">
    <oc r="U23">
      <f>U24</f>
    </oc>
    <nc r="U23"/>
  </rcc>
  <rcc rId="21641" sId="19">
    <oc r="V23">
      <f>V24</f>
    </oc>
    <nc r="V23"/>
  </rcc>
  <rcc rId="21642" sId="19">
    <oc r="W23">
      <f>W24</f>
    </oc>
    <nc r="W23"/>
  </rcc>
  <rcc rId="21643" sId="19">
    <oc r="X23">
      <f>X24</f>
    </oc>
    <nc r="X23"/>
  </rcc>
  <rcc rId="21644" sId="19">
    <oc r="Y23">
      <f>Y24</f>
    </oc>
    <nc r="Y23"/>
  </rcc>
  <rcc rId="21645" sId="19">
    <oc r="Z23">
      <f>Z24</f>
    </oc>
    <nc r="Z23"/>
  </rcc>
  <rcc rId="21646" sId="19">
    <oc r="AA23">
      <f>AA24</f>
    </oc>
    <nc r="AA23"/>
  </rcc>
  <rcc rId="21647" sId="19">
    <oc r="AB23">
      <f>AB24</f>
    </oc>
    <nc r="AB23"/>
  </rcc>
  <rcc rId="21648" sId="19">
    <oc r="AC23">
      <f>AC24</f>
    </oc>
    <nc r="AC23"/>
  </rcc>
  <rcc rId="21649" sId="19">
    <oc r="AD23">
      <f>AD24</f>
    </oc>
    <nc r="AD23"/>
  </rcc>
  <rcc rId="21650" sId="19">
    <oc r="AE23">
      <f>AE24</f>
    </oc>
    <nc r="AE23"/>
  </rcc>
  <rcc rId="21651" sId="19">
    <oc r="AF23">
      <f>AF24</f>
    </oc>
    <nc r="AF23"/>
  </rcc>
  <rcc rId="21652" sId="19">
    <oc r="AG23">
      <f>AG24</f>
    </oc>
    <nc r="AG23"/>
  </rcc>
  <rcc rId="21653" sId="19">
    <oc r="C24" t="inlineStr">
      <is>
        <t>бюджет города Когалыма</t>
      </is>
    </oc>
    <nc r="C24"/>
  </rcc>
  <rcc rId="21654" sId="19">
    <oc r="D24">
      <f>SUM(J24,L24,N24,P24,R24,T24,V24,X24,Z24,AB24,AD24,AF24)</f>
    </oc>
    <nc r="D24"/>
  </rcc>
  <rcc rId="21655" sId="19">
    <oc r="E24">
      <f>J24+L24+N24</f>
    </oc>
    <nc r="E24"/>
  </rcc>
  <rcc rId="21656" sId="19">
    <oc r="F24">
      <f>G24</f>
    </oc>
    <nc r="F24"/>
  </rcc>
  <rcc rId="21657" sId="19">
    <oc r="G24">
      <f>SUM(K24,M24,O24,Q24,S24,U24,W24,Y24,AA24,AC24,AE24,AG24)</f>
    </oc>
    <nc r="G24"/>
  </rcc>
  <rcc rId="21658" sId="19">
    <oc r="H24">
      <f>IFERROR(G24/D24*100,0)</f>
    </oc>
    <nc r="H24"/>
  </rcc>
  <rcc rId="21659" sId="19">
    <oc r="I24">
      <f>IFERROR(G24/E24*100,0)</f>
    </oc>
    <nc r="I24"/>
  </rcc>
  <rcc rId="21660" sId="19" numFmtId="4">
    <oc r="J24">
      <v>17145.027999999998</v>
    </oc>
    <nc r="J24"/>
  </rcc>
  <rcc rId="21661" sId="19" numFmtId="4">
    <oc r="K24">
      <v>8806.2244300000002</v>
    </oc>
    <nc r="K24"/>
  </rcc>
  <rcc rId="21662" sId="19" numFmtId="4">
    <oc r="L24">
      <v>10685.566000000001</v>
    </oc>
    <nc r="L24"/>
  </rcc>
  <rcc rId="21663" sId="19" numFmtId="4">
    <oc r="M24">
      <v>12161.342049999999</v>
    </oc>
    <nc r="M24"/>
  </rcc>
  <rcc rId="21664" sId="19" numFmtId="4">
    <oc r="N24">
      <v>8218.2867600000009</v>
    </oc>
    <nc r="N24"/>
  </rcc>
  <rcc rId="21665" sId="19" numFmtId="4">
    <oc r="O24">
      <v>9821.13472</v>
    </oc>
    <nc r="O24"/>
  </rcc>
  <rcc rId="21666" sId="19" numFmtId="4">
    <oc r="P24">
      <v>12331.16624</v>
    </oc>
    <nc r="P24"/>
  </rcc>
  <rcc rId="21667" sId="19" numFmtId="4">
    <oc r="Q24">
      <v>0</v>
    </oc>
    <nc r="Q24"/>
  </rcc>
  <rcc rId="21668" sId="19" numFmtId="4">
    <oc r="R24">
      <v>9696.7900000000009</v>
    </oc>
    <nc r="R24"/>
  </rcc>
  <rcc rId="21669" sId="19" numFmtId="4">
    <oc r="S24">
      <v>0</v>
    </oc>
    <nc r="S24"/>
  </rcc>
  <rcc rId="21670" sId="19" numFmtId="4">
    <oc r="T24">
      <v>7375.3630000000003</v>
    </oc>
    <nc r="T24"/>
  </rcc>
  <rcc rId="21671" sId="19" numFmtId="4">
    <oc r="U24">
      <v>0</v>
    </oc>
    <nc r="U24"/>
  </rcc>
  <rcc rId="21672" sId="19" numFmtId="4">
    <oc r="V24">
      <v>12997.514999999999</v>
    </oc>
    <nc r="V24"/>
  </rcc>
  <rcc rId="21673" sId="19" numFmtId="4">
    <oc r="W24">
      <v>0</v>
    </oc>
    <nc r="W24"/>
  </rcc>
  <rcc rId="21674" sId="19" numFmtId="4">
    <oc r="X24">
      <v>9988.0630000000001</v>
    </oc>
    <nc r="X24"/>
  </rcc>
  <rcc rId="21675" sId="19" numFmtId="4">
    <oc r="Y24">
      <v>0</v>
    </oc>
    <nc r="Y24"/>
  </rcc>
  <rcc rId="21676" sId="19" numFmtId="4">
    <oc r="Z24">
      <v>7200.07</v>
    </oc>
    <nc r="Z24"/>
  </rcc>
  <rcc rId="21677" sId="19" numFmtId="4">
    <oc r="AA24">
      <v>0</v>
    </oc>
    <nc r="AA24"/>
  </rcc>
  <rcc rId="21678" sId="19" numFmtId="4">
    <oc r="AB24">
      <v>8959.8719999999994</v>
    </oc>
    <nc r="AB24"/>
  </rcc>
  <rcc rId="21679" sId="19" numFmtId="4">
    <oc r="AC24">
      <v>0</v>
    </oc>
    <nc r="AC24"/>
  </rcc>
  <rcc rId="21680" sId="19" numFmtId="4">
    <oc r="AD24">
      <v>8171.8649999999998</v>
    </oc>
    <nc r="AD24"/>
  </rcc>
  <rcc rId="21681" sId="19" numFmtId="4">
    <oc r="AE24">
      <v>0</v>
    </oc>
    <nc r="AE24"/>
  </rcc>
  <rcc rId="21682" sId="19" numFmtId="4">
    <oc r="AF24">
      <v>8912.1149999999998</v>
    </oc>
    <nc r="AF24"/>
  </rcc>
  <rcc rId="21683" sId="19" numFmtId="4">
    <oc r="AG24">
      <v>0</v>
    </oc>
    <nc r="AG24"/>
  </rcc>
  <rcc rId="21684" sId="20">
    <oc r="C2" t="inlineStr">
      <is>
        <t xml:space="preserve">Отчет о ходе реализации муниципальной программы </t>
      </is>
    </oc>
    <nc r="C2"/>
  </rcc>
  <rcc rId="21685" sId="20">
    <oc r="C3" t="inlineStr">
      <is>
        <t xml:space="preserve"> "Развитие малого и среднего предпринимательства и инвестиционной деятельности в городе Когалыме" </t>
      </is>
    </oc>
    <nc r="C3"/>
  </rcc>
  <rcc rId="21686" sId="20">
    <oc r="AG3" t="inlineStr">
      <is>
        <t>тыс. рублей</t>
      </is>
    </oc>
    <nc r="AG3"/>
  </rcc>
  <rcc rId="21687" sId="20">
    <oc r="A4" t="inlineStr">
      <is>
        <t>№п/п</t>
      </is>
    </oc>
    <nc r="A4"/>
  </rcc>
  <rcc rId="21688" sId="20">
    <oc r="B4" t="inlineStr">
      <is>
        <t>Наименование направления (подпрограмм), структурных элементов</t>
      </is>
    </oc>
    <nc r="B4"/>
  </rcc>
  <rcc rId="21689" sId="20">
    <oc r="C4" t="inlineStr">
      <is>
        <t>Источники финансирования</t>
      </is>
    </oc>
    <nc r="C4"/>
  </rcc>
  <rcc rId="21690" sId="20">
    <oc r="D4" t="inlineStr">
      <is>
        <t>План на</t>
      </is>
    </oc>
    <nc r="D4"/>
  </rcc>
  <rcc rId="21691" sId="20">
    <oc r="E4" t="inlineStr">
      <is>
        <t>План на</t>
      </is>
    </oc>
    <nc r="E4"/>
  </rcc>
  <rcc rId="21692" sId="20">
    <oc r="F4" t="inlineStr">
      <is>
        <t xml:space="preserve">Профинансировано на </t>
      </is>
    </oc>
    <nc r="F4"/>
  </rcc>
  <rcc rId="21693" sId="20">
    <oc r="G4" t="inlineStr">
      <is>
        <t xml:space="preserve">Кассовый расход на </t>
      </is>
    </oc>
    <nc r="G4"/>
  </rcc>
  <rcc rId="21694" sId="20">
    <oc r="H4" t="inlineStr">
      <is>
        <t>Исполнение, %</t>
      </is>
    </oc>
    <nc r="H4"/>
  </rcc>
  <rcc rId="21695" sId="20">
    <oc r="J4" t="inlineStr">
      <is>
        <t>январь</t>
      </is>
    </oc>
    <nc r="J4"/>
  </rcc>
  <rcc rId="21696" sId="20">
    <oc r="L4" t="inlineStr">
      <is>
        <t>февраль</t>
      </is>
    </oc>
    <nc r="L4"/>
  </rcc>
  <rcc rId="21697" sId="20">
    <oc r="N4" t="inlineStr">
      <is>
        <t>март</t>
      </is>
    </oc>
    <nc r="N4"/>
  </rcc>
  <rcc rId="21698" sId="20">
    <oc r="P4" t="inlineStr">
      <is>
        <t>апрель</t>
      </is>
    </oc>
    <nc r="P4"/>
  </rcc>
  <rcc rId="21699" sId="20">
    <oc r="R4" t="inlineStr">
      <is>
        <t>май</t>
      </is>
    </oc>
    <nc r="R4"/>
  </rcc>
  <rcc rId="21700" sId="20">
    <oc r="T4" t="inlineStr">
      <is>
        <t>июнь</t>
      </is>
    </oc>
    <nc r="T4"/>
  </rcc>
  <rcc rId="21701" sId="20">
    <oc r="V4" t="inlineStr">
      <is>
        <t>июль</t>
      </is>
    </oc>
    <nc r="V4"/>
  </rcc>
  <rcc rId="21702" sId="20">
    <oc r="X4" t="inlineStr">
      <is>
        <t>август</t>
      </is>
    </oc>
    <nc r="X4"/>
  </rcc>
  <rcc rId="21703" sId="20">
    <oc r="Z4" t="inlineStr">
      <is>
        <t>сентябрь</t>
      </is>
    </oc>
    <nc r="Z4"/>
  </rcc>
  <rcc rId="21704" sId="20">
    <oc r="AB4" t="inlineStr">
      <is>
        <t>октябрь</t>
      </is>
    </oc>
    <nc r="AB4"/>
  </rcc>
  <rcc rId="21705" sId="20">
    <oc r="AD4" t="inlineStr">
      <is>
        <t>ноябрь</t>
      </is>
    </oc>
    <nc r="AD4"/>
  </rcc>
  <rcc rId="21706" sId="20">
    <oc r="AF4" t="inlineStr">
      <is>
        <t>декабрь</t>
      </is>
    </oc>
    <nc r="AF4"/>
  </rcc>
  <rcc rId="21707" sId="20">
    <oc r="AH4" t="inlineStr">
      <is>
        <t>Результаты реализации и причины отклонений факта от плана</t>
      </is>
    </oc>
    <nc r="AH4"/>
  </rcc>
  <rcc rId="21708" sId="20">
    <oc r="D6">
      <v>2025</v>
    </oc>
    <nc r="D6"/>
  </rcc>
  <rcc rId="21709" sId="20" numFmtId="19">
    <oc r="E6">
      <v>45778</v>
    </oc>
    <nc r="E6"/>
  </rcc>
  <rcc rId="21710" sId="20" numFmtId="19">
    <oc r="F6">
      <v>45778</v>
    </oc>
    <nc r="F6"/>
  </rcc>
  <rcc rId="21711" sId="20" numFmtId="19">
    <oc r="G6">
      <v>45778</v>
    </oc>
    <nc r="G6"/>
  </rcc>
  <rcc rId="21712" sId="20">
    <oc r="H6" t="inlineStr">
      <is>
        <t>к плану на год</t>
      </is>
    </oc>
    <nc r="H6"/>
  </rcc>
  <rcc rId="21713" sId="20">
    <oc r="I6" t="inlineStr">
      <is>
        <t>к плану на отчетную дату</t>
      </is>
    </oc>
    <nc r="I6"/>
  </rcc>
  <rcc rId="21714" sId="20">
    <oc r="J6" t="inlineStr">
      <is>
        <t xml:space="preserve">план </t>
      </is>
    </oc>
    <nc r="J6"/>
  </rcc>
  <rcc rId="21715" sId="20">
    <oc r="K6" t="inlineStr">
      <is>
        <t>кассовый расход</t>
      </is>
    </oc>
    <nc r="K6"/>
  </rcc>
  <rcc rId="21716" sId="20">
    <oc r="L6" t="inlineStr">
      <is>
        <t xml:space="preserve">план </t>
      </is>
    </oc>
    <nc r="L6"/>
  </rcc>
  <rcc rId="21717" sId="20">
    <oc r="M6" t="inlineStr">
      <is>
        <t>кассовый расход</t>
      </is>
    </oc>
    <nc r="M6"/>
  </rcc>
  <rcc rId="21718" sId="20">
    <oc r="N6" t="inlineStr">
      <is>
        <t xml:space="preserve">план </t>
      </is>
    </oc>
    <nc r="N6"/>
  </rcc>
  <rcc rId="21719" sId="20">
    <oc r="O6" t="inlineStr">
      <is>
        <t>кассовый расход</t>
      </is>
    </oc>
    <nc r="O6"/>
  </rcc>
  <rcc rId="21720" sId="20">
    <oc r="P6" t="inlineStr">
      <is>
        <t xml:space="preserve">план </t>
      </is>
    </oc>
    <nc r="P6"/>
  </rcc>
  <rcc rId="21721" sId="20">
    <oc r="Q6" t="inlineStr">
      <is>
        <t>кассовый расход</t>
      </is>
    </oc>
    <nc r="Q6"/>
  </rcc>
  <rcc rId="21722" sId="20">
    <oc r="R6" t="inlineStr">
      <is>
        <t xml:space="preserve">план </t>
      </is>
    </oc>
    <nc r="R6"/>
  </rcc>
  <rcc rId="21723" sId="20">
    <oc r="S6" t="inlineStr">
      <is>
        <t>кассовый расход</t>
      </is>
    </oc>
    <nc r="S6"/>
  </rcc>
  <rcc rId="21724" sId="20">
    <oc r="T6" t="inlineStr">
      <is>
        <t xml:space="preserve">план </t>
      </is>
    </oc>
    <nc r="T6"/>
  </rcc>
  <rcc rId="21725" sId="20">
    <oc r="U6" t="inlineStr">
      <is>
        <t>кассовый расход</t>
      </is>
    </oc>
    <nc r="U6"/>
  </rcc>
  <rcc rId="21726" sId="20">
    <oc r="V6" t="inlineStr">
      <is>
        <t xml:space="preserve">план </t>
      </is>
    </oc>
    <nc r="V6"/>
  </rcc>
  <rcc rId="21727" sId="20">
    <oc r="W6" t="inlineStr">
      <is>
        <t>кассовый расход</t>
      </is>
    </oc>
    <nc r="W6"/>
  </rcc>
  <rcc rId="21728" sId="20">
    <oc r="X6" t="inlineStr">
      <is>
        <t xml:space="preserve">план </t>
      </is>
    </oc>
    <nc r="X6"/>
  </rcc>
  <rcc rId="21729" sId="20">
    <oc r="Y6" t="inlineStr">
      <is>
        <t>кассовый расход</t>
      </is>
    </oc>
    <nc r="Y6"/>
  </rcc>
  <rcc rId="21730" sId="20">
    <oc r="Z6" t="inlineStr">
      <is>
        <t xml:space="preserve">план </t>
      </is>
    </oc>
    <nc r="Z6"/>
  </rcc>
  <rcc rId="21731" sId="20">
    <oc r="AA6" t="inlineStr">
      <is>
        <t>кассовый расход</t>
      </is>
    </oc>
    <nc r="AA6"/>
  </rcc>
  <rcc rId="21732" sId="20">
    <oc r="AB6" t="inlineStr">
      <is>
        <t xml:space="preserve">план </t>
      </is>
    </oc>
    <nc r="AB6"/>
  </rcc>
  <rcc rId="21733" sId="20">
    <oc r="AC6" t="inlineStr">
      <is>
        <t>кассовый расход</t>
      </is>
    </oc>
    <nc r="AC6"/>
  </rcc>
  <rcc rId="21734" sId="20">
    <oc r="AD6" t="inlineStr">
      <is>
        <t xml:space="preserve">план </t>
      </is>
    </oc>
    <nc r="AD6"/>
  </rcc>
  <rcc rId="21735" sId="20">
    <oc r="AE6" t="inlineStr">
      <is>
        <t>кассовый расход</t>
      </is>
    </oc>
    <nc r="AE6"/>
  </rcc>
  <rcc rId="21736" sId="20">
    <oc r="AF6" t="inlineStr">
      <is>
        <t xml:space="preserve">план </t>
      </is>
    </oc>
    <nc r="AF6"/>
  </rcc>
  <rcc rId="21737" sId="20">
    <oc r="AG6" t="inlineStr">
      <is>
        <t>кассовый расход</t>
      </is>
    </oc>
    <nc r="AG6"/>
  </rcc>
  <rcc rId="21738" sId="20" numFmtId="4">
    <oc r="A7">
      <v>1</v>
    </oc>
    <nc r="A7"/>
  </rcc>
  <rcc rId="21739" sId="20" numFmtId="4">
    <oc r="B7">
      <v>2</v>
    </oc>
    <nc r="B7"/>
  </rcc>
  <rcc rId="21740" sId="20" numFmtId="4">
    <oc r="C7">
      <v>3</v>
    </oc>
    <nc r="C7"/>
  </rcc>
  <rcc rId="21741" sId="20" numFmtId="4">
    <oc r="D7">
      <v>4</v>
    </oc>
    <nc r="D7"/>
  </rcc>
  <rcc rId="21742" sId="20" numFmtId="4">
    <oc r="E7">
      <v>5</v>
    </oc>
    <nc r="E7"/>
  </rcc>
  <rcc rId="21743" sId="20" numFmtId="4">
    <oc r="F7">
      <v>6</v>
    </oc>
    <nc r="F7"/>
  </rcc>
  <rcc rId="21744" sId="20" numFmtId="4">
    <oc r="G7">
      <v>7</v>
    </oc>
    <nc r="G7"/>
  </rcc>
  <rcc rId="21745" sId="20" numFmtId="4">
    <oc r="H7">
      <v>8</v>
    </oc>
    <nc r="H7"/>
  </rcc>
  <rcc rId="21746" sId="20" numFmtId="4">
    <oc r="I7">
      <v>9</v>
    </oc>
    <nc r="I7"/>
  </rcc>
  <rcc rId="21747" sId="20" numFmtId="4">
    <oc r="J7">
      <v>10</v>
    </oc>
    <nc r="J7"/>
  </rcc>
  <rcc rId="21748" sId="20" numFmtId="4">
    <oc r="K7">
      <v>11</v>
    </oc>
    <nc r="K7"/>
  </rcc>
  <rcc rId="21749" sId="20" numFmtId="4">
    <oc r="L7">
      <v>12</v>
    </oc>
    <nc r="L7"/>
  </rcc>
  <rcc rId="21750" sId="20" numFmtId="4">
    <oc r="M7">
      <v>13</v>
    </oc>
    <nc r="M7"/>
  </rcc>
  <rcc rId="21751" sId="20" numFmtId="4">
    <oc r="N7">
      <v>14</v>
    </oc>
    <nc r="N7"/>
  </rcc>
  <rcc rId="21752" sId="20" numFmtId="4">
    <oc r="O7">
      <v>15</v>
    </oc>
    <nc r="O7"/>
  </rcc>
  <rcc rId="21753" sId="20" numFmtId="4">
    <oc r="P7">
      <v>16</v>
    </oc>
    <nc r="P7"/>
  </rcc>
  <rcc rId="21754" sId="20" numFmtId="4">
    <oc r="Q7">
      <v>17</v>
    </oc>
    <nc r="Q7"/>
  </rcc>
  <rcc rId="21755" sId="20" numFmtId="4">
    <oc r="R7">
      <v>18</v>
    </oc>
    <nc r="R7"/>
  </rcc>
  <rcc rId="21756" sId="20" numFmtId="4">
    <oc r="S7">
      <v>19</v>
    </oc>
    <nc r="S7"/>
  </rcc>
  <rcc rId="21757" sId="20" numFmtId="4">
    <oc r="T7">
      <v>20</v>
    </oc>
    <nc r="T7"/>
  </rcc>
  <rcc rId="21758" sId="20" numFmtId="4">
    <oc r="U7">
      <v>21</v>
    </oc>
    <nc r="U7"/>
  </rcc>
  <rcc rId="21759" sId="20" numFmtId="4">
    <oc r="V7">
      <v>22</v>
    </oc>
    <nc r="V7"/>
  </rcc>
  <rcc rId="21760" sId="20" numFmtId="4">
    <oc r="W7">
      <v>23</v>
    </oc>
    <nc r="W7"/>
  </rcc>
  <rcc rId="21761" sId="20" numFmtId="4">
    <oc r="X7">
      <v>24</v>
    </oc>
    <nc r="X7"/>
  </rcc>
  <rcc rId="21762" sId="20" numFmtId="4">
    <oc r="Y7">
      <v>25</v>
    </oc>
    <nc r="Y7"/>
  </rcc>
  <rcc rId="21763" sId="20" numFmtId="4">
    <oc r="Z7">
      <v>26</v>
    </oc>
    <nc r="Z7"/>
  </rcc>
  <rcc rId="21764" sId="20" numFmtId="4">
    <oc r="AA7">
      <v>27</v>
    </oc>
    <nc r="AA7"/>
  </rcc>
  <rcc rId="21765" sId="20" numFmtId="4">
    <oc r="AB7">
      <v>28</v>
    </oc>
    <nc r="AB7"/>
  </rcc>
  <rcc rId="21766" sId="20" numFmtId="4">
    <oc r="AC7">
      <v>29</v>
    </oc>
    <nc r="AC7"/>
  </rcc>
  <rcc rId="21767" sId="20" numFmtId="4">
    <oc r="AD7">
      <v>30</v>
    </oc>
    <nc r="AD7"/>
  </rcc>
  <rcc rId="21768" sId="20" numFmtId="4">
    <oc r="AE7">
      <v>31</v>
    </oc>
    <nc r="AE7"/>
  </rcc>
  <rcc rId="21769" sId="20" numFmtId="4">
    <oc r="AF7">
      <v>32</v>
    </oc>
    <nc r="AF7"/>
  </rcc>
  <rcc rId="21770" sId="20" numFmtId="4">
    <oc r="AG7">
      <v>33</v>
    </oc>
    <nc r="AG7"/>
  </rcc>
  <rcc rId="21771" sId="20" numFmtId="4">
    <oc r="AH7">
      <v>34</v>
    </oc>
    <nc r="AH7"/>
  </rcc>
  <rcc rId="21772" sId="20">
    <oc r="B8" t="inlineStr">
      <is>
        <t>Всего по муниципальной программе</t>
      </is>
    </oc>
    <nc r="B8"/>
  </rcc>
  <rcc rId="21773" sId="20">
    <oc r="C8" t="inlineStr">
      <is>
        <t>Всего</t>
      </is>
    </oc>
    <nc r="C8"/>
  </rcc>
  <rcc rId="21774" sId="20">
    <oc r="D8">
      <f>D9+D10</f>
    </oc>
    <nc r="D8"/>
  </rcc>
  <rcc rId="21775" sId="20">
    <oc r="E8">
      <f>E9+E10</f>
    </oc>
    <nc r="E8"/>
  </rcc>
  <rcc rId="21776" sId="20">
    <oc r="F8">
      <f>F9+F10</f>
    </oc>
    <nc r="F8"/>
  </rcc>
  <rcc rId="21777" sId="20">
    <oc r="G8">
      <f>G9+G10</f>
    </oc>
    <nc r="G8"/>
  </rcc>
  <rcc rId="21778" sId="20">
    <oc r="H8">
      <f>IFERROR(G8/D8*100,0)</f>
    </oc>
    <nc r="H8"/>
  </rcc>
  <rcc rId="21779" sId="20">
    <oc r="I8">
      <f>IFERROR(G8/E8*100,0)</f>
    </oc>
    <nc r="I8"/>
  </rcc>
  <rcc rId="21780" sId="20">
    <oc r="J8">
      <f>J9+J10</f>
    </oc>
    <nc r="J8"/>
  </rcc>
  <rcc rId="21781" sId="20">
    <oc r="K8">
      <f>K9+K10</f>
    </oc>
    <nc r="K8"/>
  </rcc>
  <rcc rId="21782" sId="20">
    <oc r="L8">
      <f>L9+L10</f>
    </oc>
    <nc r="L8"/>
  </rcc>
  <rcc rId="21783" sId="20">
    <oc r="M8">
      <f>M9+M10</f>
    </oc>
    <nc r="M8"/>
  </rcc>
  <rcc rId="21784" sId="20">
    <oc r="N8">
      <f>N9+N10</f>
    </oc>
    <nc r="N8"/>
  </rcc>
  <rcc rId="21785" sId="20">
    <oc r="O8">
      <f>O9+O10</f>
    </oc>
    <nc r="O8"/>
  </rcc>
  <rcc rId="21786" sId="20">
    <oc r="P8">
      <f>P9+P10</f>
    </oc>
    <nc r="P8"/>
  </rcc>
  <rcc rId="21787" sId="20">
    <oc r="Q8">
      <f>Q9+Q10</f>
    </oc>
    <nc r="Q8"/>
  </rcc>
  <rcc rId="21788" sId="20">
    <oc r="R8">
      <f>R9+R10</f>
    </oc>
    <nc r="R8"/>
  </rcc>
  <rcc rId="21789" sId="20">
    <oc r="S8">
      <f>S9+S10</f>
    </oc>
    <nc r="S8"/>
  </rcc>
  <rcc rId="21790" sId="20">
    <oc r="T8">
      <f>T9+T10</f>
    </oc>
    <nc r="T8"/>
  </rcc>
  <rcc rId="21791" sId="20">
    <oc r="U8">
      <f>U9+U10</f>
    </oc>
    <nc r="U8"/>
  </rcc>
  <rcc rId="21792" sId="20">
    <oc r="V8">
      <f>V9+V10</f>
    </oc>
    <nc r="V8"/>
  </rcc>
  <rcc rId="21793" sId="20">
    <oc r="W8">
      <f>W9+W10</f>
    </oc>
    <nc r="W8"/>
  </rcc>
  <rcc rId="21794" sId="20">
    <oc r="X8">
      <f>X9+X10</f>
    </oc>
    <nc r="X8"/>
  </rcc>
  <rcc rId="21795" sId="20">
    <oc r="Y8">
      <f>Y9+Y10</f>
    </oc>
    <nc r="Y8"/>
  </rcc>
  <rcc rId="21796" sId="20">
    <oc r="Z8">
      <f>Z9+Z10</f>
    </oc>
    <nc r="Z8"/>
  </rcc>
  <rcc rId="21797" sId="20">
    <oc r="AA8">
      <f>AA9+AA10</f>
    </oc>
    <nc r="AA8"/>
  </rcc>
  <rcc rId="21798" sId="20">
    <oc r="AB8">
      <f>AB9+AB10</f>
    </oc>
    <nc r="AB8"/>
  </rcc>
  <rcc rId="21799" sId="20">
    <oc r="AC8">
      <f>AC9+AC10</f>
    </oc>
    <nc r="AC8"/>
  </rcc>
  <rcc rId="21800" sId="20">
    <oc r="AD8">
      <f>AD9+AD10</f>
    </oc>
    <nc r="AD8"/>
  </rcc>
  <rcc rId="21801" sId="20">
    <oc r="AE8">
      <f>AE9+AE10</f>
    </oc>
    <nc r="AE8"/>
  </rcc>
  <rcc rId="21802" sId="20">
    <oc r="AF8">
      <f>AF9+AF10</f>
    </oc>
    <nc r="AF8"/>
  </rcc>
  <rcc rId="21803" sId="20">
    <oc r="AG8">
      <f>AG9+AG10</f>
    </oc>
    <nc r="AG8"/>
  </rcc>
  <rcc rId="21804" sId="20">
    <oc r="C9" t="inlineStr">
      <is>
        <t>бюджет автономного округа</t>
      </is>
    </oc>
    <nc r="C9"/>
  </rcc>
  <rcc rId="21805" sId="20">
    <oc r="D9">
      <f>J9+L9+N9+P9+R9+T9+V9+X9+Z9+AB9+AD9+AF9</f>
    </oc>
    <nc r="D9"/>
  </rcc>
  <rcc rId="21806" sId="20">
    <oc r="E9">
      <f>J9</f>
    </oc>
    <nc r="E9"/>
  </rcc>
  <rcc rId="21807" sId="20">
    <oc r="F9">
      <f>G9</f>
    </oc>
    <nc r="F9"/>
  </rcc>
  <rcc rId="21808" sId="20">
    <oc r="G9">
      <f>K9+M9+O9+Q9+S9+U9+W9+Y9+AA9+AC9+AE9+AG9</f>
    </oc>
    <nc r="G9"/>
  </rcc>
  <rcc rId="21809" sId="20">
    <oc r="H9">
      <f>IFERROR(G9/D9*100,0)</f>
    </oc>
    <nc r="H9"/>
  </rcc>
  <rcc rId="21810" sId="20">
    <oc r="I9">
      <f>IFERROR(G9/E9*100,0)</f>
    </oc>
    <nc r="I9"/>
  </rcc>
  <rcc rId="21811" sId="20">
    <oc r="J9">
      <f>J13</f>
    </oc>
    <nc r="J9"/>
  </rcc>
  <rcc rId="21812" sId="20">
    <oc r="K9">
      <f>K13</f>
    </oc>
    <nc r="K9"/>
  </rcc>
  <rcc rId="21813" sId="20">
    <oc r="L9">
      <f>L13</f>
    </oc>
    <nc r="L9"/>
  </rcc>
  <rcc rId="21814" sId="20">
    <oc r="M9">
      <f>M13</f>
    </oc>
    <nc r="M9"/>
  </rcc>
  <rcc rId="21815" sId="20">
    <oc r="N9">
      <f>N13</f>
    </oc>
    <nc r="N9"/>
  </rcc>
  <rcc rId="21816" sId="20">
    <oc r="O9">
      <f>O13</f>
    </oc>
    <nc r="O9"/>
  </rcc>
  <rcc rId="21817" sId="20">
    <oc r="P9">
      <f>P13</f>
    </oc>
    <nc r="P9"/>
  </rcc>
  <rcc rId="21818" sId="20">
    <oc r="Q9">
      <f>Q13</f>
    </oc>
    <nc r="Q9"/>
  </rcc>
  <rcc rId="21819" sId="20">
    <oc r="R9">
      <f>R13</f>
    </oc>
    <nc r="R9"/>
  </rcc>
  <rcc rId="21820" sId="20">
    <oc r="S9">
      <f>S13</f>
    </oc>
    <nc r="S9"/>
  </rcc>
  <rcc rId="21821" sId="20">
    <oc r="T9">
      <f>T13</f>
    </oc>
    <nc r="T9"/>
  </rcc>
  <rcc rId="21822" sId="20">
    <oc r="U9">
      <f>U13</f>
    </oc>
    <nc r="U9"/>
  </rcc>
  <rcc rId="21823" sId="20">
    <oc r="V9">
      <f>V13</f>
    </oc>
    <nc r="V9"/>
  </rcc>
  <rcc rId="21824" sId="20">
    <oc r="W9">
      <f>W13</f>
    </oc>
    <nc r="W9"/>
  </rcc>
  <rcc rId="21825" sId="20">
    <oc r="X9">
      <f>X13</f>
    </oc>
    <nc r="X9"/>
  </rcc>
  <rcc rId="21826" sId="20">
    <oc r="Y9">
      <f>Y13</f>
    </oc>
    <nc r="Y9"/>
  </rcc>
  <rcc rId="21827" sId="20">
    <oc r="Z9">
      <f>Z13</f>
    </oc>
    <nc r="Z9"/>
  </rcc>
  <rcc rId="21828" sId="20">
    <oc r="AA9">
      <f>AA13</f>
    </oc>
    <nc r="AA9"/>
  </rcc>
  <rcc rId="21829" sId="20">
    <oc r="AB9">
      <f>AB13</f>
    </oc>
    <nc r="AB9"/>
  </rcc>
  <rcc rId="21830" sId="20">
    <oc r="AC9">
      <f>AC13</f>
    </oc>
    <nc r="AC9"/>
  </rcc>
  <rcc rId="21831" sId="20">
    <oc r="AD9">
      <f>AD13</f>
    </oc>
    <nc r="AD9"/>
  </rcc>
  <rcc rId="21832" sId="20">
    <oc r="AE9">
      <f>AE13</f>
    </oc>
    <nc r="AE9"/>
  </rcc>
  <rcc rId="21833" sId="20">
    <oc r="AF9">
      <f>AF13</f>
    </oc>
    <nc r="AF9"/>
  </rcc>
  <rcc rId="21834" sId="20">
    <oc r="AG9">
      <f>AG13</f>
    </oc>
    <nc r="AG9"/>
  </rcc>
  <rcc rId="21835" sId="20">
    <oc r="C10" t="inlineStr">
      <is>
        <t>бюджет города Когалыма</t>
      </is>
    </oc>
    <nc r="C10"/>
  </rcc>
  <rcc rId="21836" sId="20">
    <oc r="D10">
      <f>J10+L10+N10+P10+R10+T10+V10+X10+Z10+AB10+AD10+AF10</f>
    </oc>
    <nc r="D10"/>
  </rcc>
  <rcc rId="21837" sId="20">
    <oc r="E10">
      <f>J10+L10+N10+P10</f>
    </oc>
    <nc r="E10"/>
  </rcc>
  <rcc rId="21838" sId="20">
    <oc r="F10">
      <f>G10</f>
    </oc>
    <nc r="F10"/>
  </rcc>
  <rcc rId="21839" sId="20">
    <oc r="G10">
      <f>K10+M10+O10+Q10+S10+U10+W10+Y10+AA10+AC10+AE10+AG10</f>
    </oc>
    <nc r="G10"/>
  </rcc>
  <rcc rId="21840" sId="20">
    <oc r="H10">
      <f>IFERROR(G10/D10*100,0)</f>
    </oc>
    <nc r="H10"/>
  </rcc>
  <rcc rId="21841" sId="20">
    <oc r="I10">
      <f>IFERROR(G10/E10*100,0)</f>
    </oc>
    <nc r="I10"/>
  </rcc>
  <rcc rId="21842" sId="20">
    <oc r="J10">
      <f>J14+J22</f>
    </oc>
    <nc r="J10"/>
  </rcc>
  <rcc rId="21843" sId="20">
    <oc r="K10">
      <f>K14+K22</f>
    </oc>
    <nc r="K10"/>
  </rcc>
  <rcc rId="21844" sId="20">
    <oc r="L10">
      <f>L14+L22</f>
    </oc>
    <nc r="L10"/>
  </rcc>
  <rcc rId="21845" sId="20">
    <oc r="M10">
      <f>M14+M22</f>
    </oc>
    <nc r="M10"/>
  </rcc>
  <rcc rId="21846" sId="20">
    <oc r="N10">
      <f>N14+N22</f>
    </oc>
    <nc r="N10"/>
  </rcc>
  <rcc rId="21847" sId="20">
    <oc r="O10">
      <f>O14+O22</f>
    </oc>
    <nc r="O10"/>
  </rcc>
  <rcc rId="21848" sId="20">
    <oc r="P10">
      <f>P14+P22</f>
    </oc>
    <nc r="P10"/>
  </rcc>
  <rcc rId="21849" sId="20">
    <oc r="Q10">
      <f>Q14+Q22</f>
    </oc>
    <nc r="Q10"/>
  </rcc>
  <rcc rId="21850" sId="20">
    <oc r="R10">
      <f>R14+R22</f>
    </oc>
    <nc r="R10"/>
  </rcc>
  <rcc rId="21851" sId="20">
    <oc r="S10">
      <f>S14+S22</f>
    </oc>
    <nc r="S10"/>
  </rcc>
  <rcc rId="21852" sId="20">
    <oc r="T10">
      <f>T14+T22</f>
    </oc>
    <nc r="T10"/>
  </rcc>
  <rcc rId="21853" sId="20">
    <oc r="U10">
      <f>U14+U22</f>
    </oc>
    <nc r="U10"/>
  </rcc>
  <rcc rId="21854" sId="20">
    <oc r="V10">
      <f>V14+V22</f>
    </oc>
    <nc r="V10"/>
  </rcc>
  <rcc rId="21855" sId="20">
    <oc r="W10">
      <f>W14+W22</f>
    </oc>
    <nc r="W10"/>
  </rcc>
  <rcc rId="21856" sId="20">
    <oc r="X10">
      <f>X14+X22</f>
    </oc>
    <nc r="X10"/>
  </rcc>
  <rcc rId="21857" sId="20">
    <oc r="Y10">
      <f>Y14+Y22</f>
    </oc>
    <nc r="Y10"/>
  </rcc>
  <rcc rId="21858" sId="20">
    <oc r="Z10">
      <f>Z14+Z22</f>
    </oc>
    <nc r="Z10"/>
  </rcc>
  <rcc rId="21859" sId="20">
    <oc r="AA10">
      <f>AA14+AA22</f>
    </oc>
    <nc r="AA10"/>
  </rcc>
  <rcc rId="21860" sId="20">
    <oc r="AB10">
      <f>AB14+AB22</f>
    </oc>
    <nc r="AB10"/>
  </rcc>
  <rcc rId="21861" sId="20">
    <oc r="AC10">
      <f>AC14+AC22</f>
    </oc>
    <nc r="AC10"/>
  </rcc>
  <rcc rId="21862" sId="20">
    <oc r="AD10">
      <f>AD14+AD22</f>
    </oc>
    <nc r="AD10"/>
  </rcc>
  <rcc rId="21863" sId="20">
    <oc r="AE10">
      <f>AE14+AE22</f>
    </oc>
    <nc r="AE10"/>
  </rcc>
  <rcc rId="21864" sId="20">
    <oc r="AF10">
      <f>AF14+AF22</f>
    </oc>
    <nc r="AF10"/>
  </rcc>
  <rcc rId="21865" sId="20">
    <oc r="AG10">
      <f>AG14+AG22</f>
    </oc>
    <nc r="AG10"/>
  </rcc>
  <rcc rId="21866" sId="20">
    <oc r="B11" t="inlineStr">
      <is>
        <t>Направление (подпрограмма) «Развитие малого и среднего предпринимательства, повышение инвестиционной привлекательности»</t>
      </is>
    </oc>
    <nc r="B11"/>
  </rcc>
  <rcc rId="21867" sId="20">
    <oc r="A12" t="inlineStr">
      <is>
        <t xml:space="preserve"> РП 1.1</t>
      </is>
    </oc>
    <nc r="A12"/>
  </rcc>
  <rcc rId="21868" sId="20">
    <oc r="B12" t="inlineStr">
      <is>
        <t>Региональный проект «Малое и среднее предпринимательство и поддержка индивидуальной предпринимательской инициативы», в том числе:</t>
      </is>
    </oc>
    <nc r="B12"/>
  </rcc>
  <rcc rId="21869" sId="20">
    <oc r="C12" t="inlineStr">
      <is>
        <t>Всего</t>
      </is>
    </oc>
    <nc r="C12"/>
  </rcc>
  <rcc rId="21870" sId="20">
    <oc r="D12">
      <f>D14+D13</f>
    </oc>
    <nc r="D12"/>
  </rcc>
  <rcc rId="21871" sId="20">
    <oc r="E12">
      <f>E14+E13</f>
    </oc>
    <nc r="E12"/>
  </rcc>
  <rcc rId="21872" sId="20">
    <oc r="F12">
      <f>F14+F13</f>
    </oc>
    <nc r="F12"/>
  </rcc>
  <rcc rId="21873" sId="20">
    <oc r="G12">
      <f>G14+G13</f>
    </oc>
    <nc r="G12"/>
  </rcc>
  <rcc rId="21874" sId="20">
    <oc r="H12">
      <f>IFERROR(G12/D12*100,0)</f>
    </oc>
    <nc r="H12"/>
  </rcc>
  <rcc rId="21875" sId="20">
    <oc r="I12">
      <f>IFERROR(G12/E12*100,0)</f>
    </oc>
    <nc r="I12"/>
  </rcc>
  <rcc rId="21876" sId="20">
    <oc r="J12">
      <f>J14+J13</f>
    </oc>
    <nc r="J12"/>
  </rcc>
  <rcc rId="21877" sId="20">
    <oc r="K12">
      <f>K14+K13</f>
    </oc>
    <nc r="K12"/>
  </rcc>
  <rcc rId="21878" sId="20">
    <oc r="L12">
      <f>L14+L13</f>
    </oc>
    <nc r="L12"/>
  </rcc>
  <rcc rId="21879" sId="20">
    <oc r="M12">
      <f>M14+M13</f>
    </oc>
    <nc r="M12"/>
  </rcc>
  <rcc rId="21880" sId="20">
    <oc r="N12">
      <f>N14+N13</f>
    </oc>
    <nc r="N12"/>
  </rcc>
  <rcc rId="21881" sId="20">
    <oc r="O12">
      <f>O14+O13</f>
    </oc>
    <nc r="O12"/>
  </rcc>
  <rcc rId="21882" sId="20">
    <oc r="P12">
      <f>P14+P13</f>
    </oc>
    <nc r="P12"/>
  </rcc>
  <rcc rId="21883" sId="20">
    <oc r="Q12">
      <f>Q14+Q13</f>
    </oc>
    <nc r="Q12"/>
  </rcc>
  <rcc rId="21884" sId="20">
    <oc r="R12">
      <f>R14+R13</f>
    </oc>
    <nc r="R12"/>
  </rcc>
  <rcc rId="21885" sId="20">
    <oc r="S12">
      <f>S14+S13</f>
    </oc>
    <nc r="S12"/>
  </rcc>
  <rcc rId="21886" sId="20">
    <oc r="T12">
      <f>T14+T13</f>
    </oc>
    <nc r="T12"/>
  </rcc>
  <rcc rId="21887" sId="20">
    <oc r="U12">
      <f>U14+U13</f>
    </oc>
    <nc r="U12"/>
  </rcc>
  <rcc rId="21888" sId="20">
    <oc r="V12">
      <f>V14+V13</f>
    </oc>
    <nc r="V12"/>
  </rcc>
  <rcc rId="21889" sId="20">
    <oc r="W12">
      <f>W14+W13</f>
    </oc>
    <nc r="W12"/>
  </rcc>
  <rcc rId="21890" sId="20">
    <oc r="X12">
      <f>X14+X13</f>
    </oc>
    <nc r="X12"/>
  </rcc>
  <rcc rId="21891" sId="20">
    <oc r="Y12">
      <f>Y14+Y13</f>
    </oc>
    <nc r="Y12"/>
  </rcc>
  <rcc rId="21892" sId="20">
    <oc r="Z12">
      <f>Z14+Z13</f>
    </oc>
    <nc r="Z12"/>
  </rcc>
  <rcc rId="21893" sId="20">
    <oc r="AA12">
      <f>AA14+AA13</f>
    </oc>
    <nc r="AA12"/>
  </rcc>
  <rcc rId="21894" sId="20">
    <oc r="AB12">
      <f>AB14+AB13</f>
    </oc>
    <nc r="AB12"/>
  </rcc>
  <rcc rId="21895" sId="20">
    <oc r="AC12">
      <f>AC14+AC13</f>
    </oc>
    <nc r="AC12"/>
  </rcc>
  <rcc rId="21896" sId="20">
    <oc r="AD12">
      <f>AD14+AD13</f>
    </oc>
    <nc r="AD12"/>
  </rcc>
  <rcc rId="21897" sId="20">
    <oc r="AE12">
      <f>AE14+AE13</f>
    </oc>
    <nc r="AE12"/>
  </rcc>
  <rcc rId="21898" sId="20">
    <oc r="AF12">
      <f>AF14+AF13</f>
    </oc>
    <nc r="AF12"/>
  </rcc>
  <rcc rId="21899" sId="20">
    <oc r="AG12">
      <f>AG14+AG13</f>
    </oc>
    <nc r="AG12"/>
  </rcc>
  <rcc rId="21900" sId="20">
    <oc r="C13" t="inlineStr">
      <is>
        <t>бюджет автономного округа</t>
      </is>
    </oc>
    <nc r="C13"/>
  </rcc>
  <rcc rId="21901" sId="20">
    <oc r="D13">
      <f>SUM(J13,L13,N13,P13,R13,T13,V13,X13,Z13,AB13,AD13,AF13)</f>
    </oc>
    <nc r="D13"/>
  </rcc>
  <rcc rId="21902" sId="20">
    <oc r="E13">
      <f>J13</f>
    </oc>
    <nc r="E13"/>
  </rcc>
  <rcc rId="21903" sId="20">
    <oc r="F13">
      <f>G13</f>
    </oc>
    <nc r="F13"/>
  </rcc>
  <rcc rId="21904" sId="20">
    <oc r="G13">
      <f>SUM(K13,M13,O13,Q13,S13,U13,W13,Y13,AA13,AC13,AE13,AG13)</f>
    </oc>
    <nc r="G13"/>
  </rcc>
  <rcc rId="21905" sId="20">
    <oc r="H13">
      <f>IFERROR(G13/D13*100,0)</f>
    </oc>
    <nc r="H13"/>
  </rcc>
  <rcc rId="21906" sId="20">
    <oc r="I13">
      <f>IFERROR(G13/E13*100,0)</f>
    </oc>
    <nc r="I13"/>
  </rcc>
  <rcc rId="21907" sId="20">
    <oc r="J13">
      <f>J16+J19</f>
    </oc>
    <nc r="J13"/>
  </rcc>
  <rcc rId="21908" sId="20">
    <oc r="K13">
      <f>K16+K19</f>
    </oc>
    <nc r="K13"/>
  </rcc>
  <rcc rId="21909" sId="20">
    <oc r="L13">
      <f>L16+L19</f>
    </oc>
    <nc r="L13"/>
  </rcc>
  <rcc rId="21910" sId="20">
    <oc r="M13">
      <f>M16+M19</f>
    </oc>
    <nc r="M13"/>
  </rcc>
  <rcc rId="21911" sId="20">
    <oc r="N13">
      <f>N16+N19</f>
    </oc>
    <nc r="N13"/>
  </rcc>
  <rcc rId="21912" sId="20">
    <oc r="O13">
      <f>O16+O19</f>
    </oc>
    <nc r="O13"/>
  </rcc>
  <rcc rId="21913" sId="20">
    <oc r="P13">
      <f>P16+P19</f>
    </oc>
    <nc r="P13"/>
  </rcc>
  <rcc rId="21914" sId="20">
    <oc r="Q13">
      <f>Q16+Q19</f>
    </oc>
    <nc r="Q13"/>
  </rcc>
  <rcc rId="21915" sId="20">
    <oc r="R13">
      <f>R16+R19</f>
    </oc>
    <nc r="R13"/>
  </rcc>
  <rcc rId="21916" sId="20">
    <oc r="S13">
      <f>S16+S19</f>
    </oc>
    <nc r="S13"/>
  </rcc>
  <rcc rId="21917" sId="20">
    <oc r="T13">
      <f>T16+T19</f>
    </oc>
    <nc r="T13"/>
  </rcc>
  <rcc rId="21918" sId="20">
    <oc r="U13">
      <f>U16+U19</f>
    </oc>
    <nc r="U13"/>
  </rcc>
  <rcc rId="21919" sId="20">
    <oc r="V13">
      <f>V16+V19</f>
    </oc>
    <nc r="V13"/>
  </rcc>
  <rcc rId="21920" sId="20">
    <oc r="W13">
      <f>W16+W19</f>
    </oc>
    <nc r="W13"/>
  </rcc>
  <rcc rId="21921" sId="20">
    <oc r="X13">
      <f>X16+X19</f>
    </oc>
    <nc r="X13"/>
  </rcc>
  <rcc rId="21922" sId="20">
    <oc r="Y13">
      <f>Y16+Y19</f>
    </oc>
    <nc r="Y13"/>
  </rcc>
  <rcc rId="21923" sId="20">
    <oc r="Z13">
      <f>Z16+Z19</f>
    </oc>
    <nc r="Z13"/>
  </rcc>
  <rcc rId="21924" sId="20">
    <oc r="AA13">
      <f>AA16+AA19</f>
    </oc>
    <nc r="AA13"/>
  </rcc>
  <rcc rId="21925" sId="20">
    <oc r="AB13">
      <f>AB16+AB19</f>
    </oc>
    <nc r="AB13"/>
  </rcc>
  <rcc rId="21926" sId="20">
    <oc r="AC13">
      <f>AC16+AC19</f>
    </oc>
    <nc r="AC13"/>
  </rcc>
  <rcc rId="21927" sId="20">
    <oc r="AD13">
      <f>AD16+AD19</f>
    </oc>
    <nc r="AD13"/>
  </rcc>
  <rcc rId="21928" sId="20">
    <oc r="AE13">
      <f>AE16+AE19</f>
    </oc>
    <nc r="AE13"/>
  </rcc>
  <rcc rId="21929" sId="20">
    <oc r="AF13">
      <f>AF16+AF19</f>
    </oc>
    <nc r="AF13"/>
  </rcc>
  <rcc rId="21930" sId="20">
    <oc r="AG13">
      <f>AG16+AG19</f>
    </oc>
    <nc r="AG13"/>
  </rcc>
  <rcc rId="21931" sId="20">
    <oc r="C14" t="inlineStr">
      <is>
        <t>бюджет города Когалыма</t>
      </is>
    </oc>
    <nc r="C14"/>
  </rcc>
  <rcc rId="21932" sId="20">
    <oc r="D14">
      <f>SUM(J14,L14,N14,P14,R14,T14,V14,X14,Z14,AB14,AD14,AF14)</f>
    </oc>
    <nc r="D14"/>
  </rcc>
  <rcc rId="21933" sId="20">
    <oc r="E14">
      <f>J14</f>
    </oc>
    <nc r="E14"/>
  </rcc>
  <rcc rId="21934" sId="20">
    <oc r="F14">
      <f>G14</f>
    </oc>
    <nc r="F14"/>
  </rcc>
  <rcc rId="21935" sId="20">
    <oc r="G14">
      <f>SUM(K14,M14,O14,Q14,S14,U14,W14,Y14,AA14,AC14,AE14,AG14)</f>
    </oc>
    <nc r="G14"/>
  </rcc>
  <rcc rId="21936" sId="20">
    <oc r="H14">
      <f>IFERROR(G14/D14*100,0)</f>
    </oc>
    <nc r="H14"/>
  </rcc>
  <rcc rId="21937" sId="20">
    <oc r="I14">
      <f>IFERROR(G14/E14*100,0)</f>
    </oc>
    <nc r="I14"/>
  </rcc>
  <rcc rId="21938" sId="20">
    <oc r="J14">
      <f>J17+J20</f>
    </oc>
    <nc r="J14"/>
  </rcc>
  <rcc rId="21939" sId="20">
    <oc r="K14">
      <f>K17+K20</f>
    </oc>
    <nc r="K14"/>
  </rcc>
  <rcc rId="21940" sId="20">
    <oc r="L14">
      <f>L17+L20</f>
    </oc>
    <nc r="L14"/>
  </rcc>
  <rcc rId="21941" sId="20">
    <oc r="M14">
      <f>M17+M20</f>
    </oc>
    <nc r="M14"/>
  </rcc>
  <rcc rId="21942" sId="20">
    <oc r="N14">
      <f>N17+N20</f>
    </oc>
    <nc r="N14"/>
  </rcc>
  <rcc rId="21943" sId="20">
    <oc r="O14">
      <f>O17+O20</f>
    </oc>
    <nc r="O14"/>
  </rcc>
  <rcc rId="21944" sId="20">
    <oc r="P14">
      <f>P17+P20</f>
    </oc>
    <nc r="P14"/>
  </rcc>
  <rcc rId="21945" sId="20">
    <oc r="Q14">
      <f>Q17+Q20</f>
    </oc>
    <nc r="Q14"/>
  </rcc>
  <rcc rId="21946" sId="20">
    <oc r="R14">
      <f>R17+R20</f>
    </oc>
    <nc r="R14"/>
  </rcc>
  <rcc rId="21947" sId="20">
    <oc r="S14">
      <f>S17+S20</f>
    </oc>
    <nc r="S14"/>
  </rcc>
  <rcc rId="21948" sId="20">
    <oc r="T14">
      <f>T17+T20</f>
    </oc>
    <nc r="T14"/>
  </rcc>
  <rcc rId="21949" sId="20">
    <oc r="U14">
      <f>U17+U20</f>
    </oc>
    <nc r="U14"/>
  </rcc>
  <rcc rId="21950" sId="20">
    <oc r="V14">
      <f>V17+V20</f>
    </oc>
    <nc r="V14"/>
  </rcc>
  <rcc rId="21951" sId="20">
    <oc r="W14">
      <f>W17+W20</f>
    </oc>
    <nc r="W14"/>
  </rcc>
  <rcc rId="21952" sId="20">
    <oc r="X14">
      <f>X17+X20</f>
    </oc>
    <nc r="X14"/>
  </rcc>
  <rcc rId="21953" sId="20">
    <oc r="Y14">
      <f>Y17+Y20</f>
    </oc>
    <nc r="Y14"/>
  </rcc>
  <rcc rId="21954" sId="20">
    <oc r="Z14">
      <f>Z17+Z20</f>
    </oc>
    <nc r="Z14"/>
  </rcc>
  <rcc rId="21955" sId="20">
    <oc r="AA14">
      <f>AA17+AA20</f>
    </oc>
    <nc r="AA14"/>
  </rcc>
  <rcc rId="21956" sId="20">
    <oc r="AB14">
      <f>AB17+AB20</f>
    </oc>
    <nc r="AB14"/>
  </rcc>
  <rcc rId="21957" sId="20">
    <oc r="AC14">
      <f>AC17+AC20</f>
    </oc>
    <nc r="AC14"/>
  </rcc>
  <rcc rId="21958" sId="20">
    <oc r="AD14">
      <f>AD17+AD20</f>
    </oc>
    <nc r="AD14"/>
  </rcc>
  <rcc rId="21959" sId="20">
    <oc r="AE14">
      <f>AE17+AE20</f>
    </oc>
    <nc r="AE14"/>
  </rcc>
  <rcc rId="21960" sId="20">
    <oc r="AF14">
      <f>AF17+AF20</f>
    </oc>
    <nc r="AF14"/>
  </rcc>
  <rcc rId="21961" sId="20">
    <oc r="AG14">
      <f>AG17+AG20</f>
    </oc>
    <nc r="AG14"/>
  </rcc>
  <rcc rId="21962" sId="20">
    <oc r="B15" t="inlineStr">
      <is>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is>
    </oc>
    <nc r="B15"/>
  </rcc>
  <rcc rId="21963" sId="20">
    <oc r="C15" t="inlineStr">
      <is>
        <t>Всего</t>
      </is>
    </oc>
    <nc r="C15"/>
  </rcc>
  <rcc rId="21964" sId="20">
    <oc r="D15">
      <f>D17+D16</f>
    </oc>
    <nc r="D15"/>
  </rcc>
  <rcc rId="21965" sId="20">
    <oc r="E15">
      <f>E17+E16</f>
    </oc>
    <nc r="E15"/>
  </rcc>
  <rcc rId="21966" sId="20">
    <oc r="F15">
      <f>F17+F16</f>
    </oc>
    <nc r="F15"/>
  </rcc>
  <rcc rId="21967" sId="20">
    <oc r="G15">
      <f>G17+G16</f>
    </oc>
    <nc r="G15"/>
  </rcc>
  <rcc rId="21968" sId="20">
    <oc r="H15">
      <f>IFERROR(G15/D15*100,0)</f>
    </oc>
    <nc r="H15"/>
  </rcc>
  <rcc rId="21969" sId="20">
    <oc r="I15">
      <f>IFERROR(G15/E15*100,0)</f>
    </oc>
    <nc r="I15"/>
  </rcc>
  <rcc rId="21970" sId="20">
    <oc r="J15">
      <f>J17+J16</f>
    </oc>
    <nc r="J15"/>
  </rcc>
  <rcc rId="21971" sId="20">
    <oc r="K15">
      <f>K17+K16</f>
    </oc>
    <nc r="K15"/>
  </rcc>
  <rcc rId="21972" sId="20">
    <oc r="L15">
      <f>L17+L16</f>
    </oc>
    <nc r="L15"/>
  </rcc>
  <rcc rId="21973" sId="20">
    <oc r="M15">
      <f>M17+M16</f>
    </oc>
    <nc r="M15"/>
  </rcc>
  <rcc rId="21974" sId="20">
    <oc r="N15">
      <f>N17+N16</f>
    </oc>
    <nc r="N15"/>
  </rcc>
  <rcc rId="21975" sId="20">
    <oc r="O15">
      <f>O17+O16</f>
    </oc>
    <nc r="O15"/>
  </rcc>
  <rcc rId="21976" sId="20">
    <oc r="P15">
      <f>P17+P16</f>
    </oc>
    <nc r="P15"/>
  </rcc>
  <rcc rId="21977" sId="20">
    <oc r="Q15">
      <f>Q17+Q16</f>
    </oc>
    <nc r="Q15"/>
  </rcc>
  <rcc rId="21978" sId="20">
    <oc r="R15">
      <f>R17+R16</f>
    </oc>
    <nc r="R15"/>
  </rcc>
  <rcc rId="21979" sId="20">
    <oc r="S15">
      <f>S17+S16</f>
    </oc>
    <nc r="S15"/>
  </rcc>
  <rcc rId="21980" sId="20">
    <oc r="T15">
      <f>T17+T16</f>
    </oc>
    <nc r="T15"/>
  </rcc>
  <rcc rId="21981" sId="20">
    <oc r="U15">
      <f>U17+U16</f>
    </oc>
    <nc r="U15"/>
  </rcc>
  <rcc rId="21982" sId="20">
    <oc r="V15">
      <f>V17+V16</f>
    </oc>
    <nc r="V15"/>
  </rcc>
  <rcc rId="21983" sId="20">
    <oc r="W15">
      <f>W17+W16</f>
    </oc>
    <nc r="W15"/>
  </rcc>
  <rcc rId="21984" sId="20">
    <oc r="X15">
      <f>X17+X16</f>
    </oc>
    <nc r="X15"/>
  </rcc>
  <rcc rId="21985" sId="20">
    <oc r="Y15">
      <f>Y17+Y16</f>
    </oc>
    <nc r="Y15"/>
  </rcc>
  <rcc rId="21986" sId="20">
    <oc r="Z15">
      <f>Z17+Z16</f>
    </oc>
    <nc r="Z15"/>
  </rcc>
  <rcc rId="21987" sId="20">
    <oc r="AA15">
      <f>AA17+AA16</f>
    </oc>
    <nc r="AA15"/>
  </rcc>
  <rcc rId="21988" sId="20">
    <oc r="AB15">
      <f>AB17+AB16</f>
    </oc>
    <nc r="AB15"/>
  </rcc>
  <rcc rId="21989" sId="20">
    <oc r="AC15">
      <f>AC17+AC16</f>
    </oc>
    <nc r="AC15"/>
  </rcc>
  <rcc rId="21990" sId="20">
    <oc r="AD15">
      <f>AD17+AD16</f>
    </oc>
    <nc r="AD15"/>
  </rcc>
  <rcc rId="21991" sId="20">
    <oc r="AE15">
      <f>AE17+AE16</f>
    </oc>
    <nc r="AE15"/>
  </rcc>
  <rcc rId="21992" sId="20">
    <oc r="AF15">
      <f>AF17+AF16</f>
    </oc>
    <nc r="AF15"/>
  </rcc>
  <rcc rId="21993" sId="20">
    <oc r="AG15">
      <f>AG17+AG16</f>
    </oc>
    <nc r="AG15"/>
  </rcc>
  <rcc rId="21994" sId="20">
    <oc r="C16" t="inlineStr">
      <is>
        <t>бюджет автономного округа</t>
      </is>
    </oc>
    <nc r="C16"/>
  </rcc>
  <rcc rId="21995" sId="20">
    <oc r="D16">
      <f>SUM(J16,L16,N16,P16,R16,T16,V16,X16,Z16,AB16,AD16,AF16)</f>
    </oc>
    <nc r="D16"/>
  </rcc>
  <rcc rId="21996" sId="20">
    <oc r="E16">
      <f>J16</f>
    </oc>
    <nc r="E16"/>
  </rcc>
  <rcc rId="21997" sId="20">
    <oc r="F16">
      <f>G16</f>
    </oc>
    <nc r="F16"/>
  </rcc>
  <rcc rId="21998" sId="20">
    <oc r="G16">
      <f>SUM(K16,M16,O16,Q16,S16,U16,W16,Y16,AA16,AC16,AE16,AG16)</f>
    </oc>
    <nc r="G16"/>
  </rcc>
  <rcc rId="21999" sId="20">
    <oc r="H16">
      <f>IFERROR(G16/D16*100,0)</f>
    </oc>
    <nc r="H16"/>
  </rcc>
  <rcc rId="22000" sId="20">
    <oc r="I16">
      <f>IFERROR(G16/E16*100,0)</f>
    </oc>
    <nc r="I16"/>
  </rcc>
  <rcc rId="22001" sId="20" numFmtId="4">
    <oc r="J16">
      <v>0</v>
    </oc>
    <nc r="J16"/>
  </rcc>
  <rcc rId="22002" sId="20" numFmtId="4">
    <oc r="K16">
      <v>0</v>
    </oc>
    <nc r="K16"/>
  </rcc>
  <rcc rId="22003" sId="20" numFmtId="4">
    <oc r="L16">
      <v>0</v>
    </oc>
    <nc r="L16"/>
  </rcc>
  <rcc rId="22004" sId="20" numFmtId="4">
    <oc r="M16">
      <v>0</v>
    </oc>
    <nc r="M16"/>
  </rcc>
  <rcc rId="22005" sId="20" numFmtId="4">
    <oc r="N16">
      <v>0</v>
    </oc>
    <nc r="N16"/>
  </rcc>
  <rcc rId="22006" sId="20" numFmtId="4">
    <oc r="O16">
      <v>0</v>
    </oc>
    <nc r="O16"/>
  </rcc>
  <rcc rId="22007" sId="20" numFmtId="4">
    <oc r="P16">
      <v>0</v>
    </oc>
    <nc r="P16"/>
  </rcc>
  <rcc rId="22008" sId="20" numFmtId="4">
    <oc r="Q16">
      <v>0</v>
    </oc>
    <nc r="Q16"/>
  </rcc>
  <rcc rId="22009" sId="20" numFmtId="4">
    <oc r="R16">
      <v>0</v>
    </oc>
    <nc r="R16"/>
  </rcc>
  <rcc rId="22010" sId="20" numFmtId="4">
    <oc r="S16">
      <v>0</v>
    </oc>
    <nc r="S16"/>
  </rcc>
  <rcc rId="22011" sId="20" numFmtId="4">
    <oc r="T16">
      <v>4313.7</v>
    </oc>
    <nc r="T16"/>
  </rcc>
  <rcc rId="22012" sId="20" numFmtId="4">
    <oc r="U16">
      <v>0</v>
    </oc>
    <nc r="U16"/>
  </rcc>
  <rcc rId="22013" sId="20" numFmtId="4">
    <oc r="V16">
      <v>0</v>
    </oc>
    <nc r="V16"/>
  </rcc>
  <rcc rId="22014" sId="20" numFmtId="4">
    <oc r="W16">
      <v>0</v>
    </oc>
    <nc r="W16"/>
  </rcc>
  <rcc rId="22015" sId="20" numFmtId="4">
    <oc r="X16">
      <v>0</v>
    </oc>
    <nc r="X16"/>
  </rcc>
  <rcc rId="22016" sId="20" numFmtId="4">
    <oc r="Y16">
      <v>0</v>
    </oc>
    <nc r="Y16"/>
  </rcc>
  <rcc rId="22017" sId="20" numFmtId="4">
    <oc r="Z16">
      <v>0</v>
    </oc>
    <nc r="Z16"/>
  </rcc>
  <rcc rId="22018" sId="20" numFmtId="4">
    <oc r="AA16">
      <v>0</v>
    </oc>
    <nc r="AA16"/>
  </rcc>
  <rcc rId="22019" sId="20" numFmtId="4">
    <oc r="AB16">
      <v>0</v>
    </oc>
    <nc r="AB16"/>
  </rcc>
  <rcc rId="22020" sId="20" numFmtId="4">
    <oc r="AC16">
      <v>0</v>
    </oc>
    <nc r="AC16"/>
  </rcc>
  <rcc rId="22021" sId="20" numFmtId="4">
    <oc r="AD16">
      <v>0</v>
    </oc>
    <nc r="AD16"/>
  </rcc>
  <rcc rId="22022" sId="20" numFmtId="4">
    <oc r="AE16">
      <v>0</v>
    </oc>
    <nc r="AE16"/>
  </rcc>
  <rcc rId="22023" sId="20" numFmtId="4">
    <oc r="AF16">
      <v>0</v>
    </oc>
    <nc r="AF16"/>
  </rcc>
  <rcc rId="22024" sId="20" numFmtId="4">
    <oc r="AG16">
      <v>0</v>
    </oc>
    <nc r="AG16"/>
  </rcc>
  <rcc rId="22025" sId="20">
    <oc r="C17" t="inlineStr">
      <is>
        <t>бюджет города Когалыма</t>
      </is>
    </oc>
    <nc r="C17"/>
  </rcc>
  <rcc rId="22026" sId="20">
    <oc r="D17">
      <f>SUM(J17,L17,N17,P17,R17,T17,V17,X17,Z17,AB17,AD17,AF17)</f>
    </oc>
    <nc r="D17"/>
  </rcc>
  <rcc rId="22027" sId="20">
    <oc r="E17">
      <f>J17</f>
    </oc>
    <nc r="E17"/>
  </rcc>
  <rcc rId="22028" sId="20">
    <oc r="F17">
      <f>G17</f>
    </oc>
    <nc r="F17"/>
  </rcc>
  <rcc rId="22029" sId="20">
    <oc r="G17">
      <f>SUM(K17,M17,O17,Q17,S17,U17,W17,Y17,AA17,AC17,AE17,AG17)</f>
    </oc>
    <nc r="G17"/>
  </rcc>
  <rcc rId="22030" sId="20">
    <oc r="H17">
      <f>IFERROR(G17/D17*100,0)</f>
    </oc>
    <nc r="H17"/>
  </rcc>
  <rcc rId="22031" sId="20">
    <oc r="I17">
      <f>IFERROR(G17/E17*100,0)</f>
    </oc>
    <nc r="I17"/>
  </rcc>
  <rcc rId="22032" sId="20" numFmtId="4">
    <oc r="J17">
      <v>0</v>
    </oc>
    <nc r="J17"/>
  </rcc>
  <rcc rId="22033" sId="20" numFmtId="4">
    <oc r="K17">
      <v>0</v>
    </oc>
    <nc r="K17"/>
  </rcc>
  <rcc rId="22034" sId="20" numFmtId="4">
    <oc r="L17">
      <v>0</v>
    </oc>
    <nc r="L17"/>
  </rcc>
  <rcc rId="22035" sId="20" numFmtId="4">
    <oc r="M17">
      <v>0</v>
    </oc>
    <nc r="M17"/>
  </rcc>
  <rcc rId="22036" sId="20" numFmtId="4">
    <oc r="N17">
      <v>0</v>
    </oc>
    <nc r="N17"/>
  </rcc>
  <rcc rId="22037" sId="20" numFmtId="4">
    <oc r="O17">
      <v>0</v>
    </oc>
    <nc r="O17"/>
  </rcc>
  <rcc rId="22038" sId="20" numFmtId="4">
    <oc r="P17">
      <v>0</v>
    </oc>
    <nc r="P17"/>
  </rcc>
  <rcc rId="22039" sId="20" numFmtId="4">
    <oc r="Q17">
      <v>0</v>
    </oc>
    <nc r="Q17"/>
  </rcc>
  <rcc rId="22040" sId="20" numFmtId="4">
    <oc r="R17">
      <v>0</v>
    </oc>
    <nc r="R17"/>
  </rcc>
  <rcc rId="22041" sId="20" numFmtId="4">
    <oc r="S17">
      <v>0</v>
    </oc>
    <nc r="S17"/>
  </rcc>
  <rcc rId="22042" sId="20" numFmtId="4">
    <oc r="T17">
      <v>3428.8</v>
    </oc>
    <nc r="T17"/>
  </rcc>
  <rcc rId="22043" sId="20" numFmtId="4">
    <oc r="U17">
      <v>0</v>
    </oc>
    <nc r="U17"/>
  </rcc>
  <rcc rId="22044" sId="20" numFmtId="4">
    <oc r="V17">
      <v>0</v>
    </oc>
    <nc r="V17"/>
  </rcc>
  <rcc rId="22045" sId="20" numFmtId="4">
    <oc r="W17">
      <v>0</v>
    </oc>
    <nc r="W17"/>
  </rcc>
  <rcc rId="22046" sId="20" numFmtId="4">
    <oc r="X17">
      <v>0</v>
    </oc>
    <nc r="X17"/>
  </rcc>
  <rcc rId="22047" sId="20" numFmtId="4">
    <oc r="Y17">
      <v>0</v>
    </oc>
    <nc r="Y17"/>
  </rcc>
  <rcc rId="22048" sId="20" numFmtId="4">
    <oc r="Z17">
      <v>0</v>
    </oc>
    <nc r="Z17"/>
  </rcc>
  <rcc rId="22049" sId="20" numFmtId="4">
    <oc r="AA17">
      <v>0</v>
    </oc>
    <nc r="AA17"/>
  </rcc>
  <rcc rId="22050" sId="20" numFmtId="4">
    <oc r="AB17">
      <v>0</v>
    </oc>
    <nc r="AB17"/>
  </rcc>
  <rcc rId="22051" sId="20" numFmtId="4">
    <oc r="AC17">
      <v>0</v>
    </oc>
    <nc r="AC17"/>
  </rcc>
  <rcc rId="22052" sId="20" numFmtId="4">
    <oc r="AD17">
      <v>0</v>
    </oc>
    <nc r="AD17"/>
  </rcc>
  <rcc rId="22053" sId="20" numFmtId="4">
    <oc r="AE17">
      <v>0</v>
    </oc>
    <nc r="AE17"/>
  </rcc>
  <rcc rId="22054" sId="20" numFmtId="4">
    <oc r="AF17">
      <v>0</v>
    </oc>
    <nc r="AF17"/>
  </rcc>
  <rcc rId="22055" sId="20" numFmtId="4">
    <oc r="AG17">
      <v>0</v>
    </oc>
    <nc r="AG17"/>
  </rcc>
  <rcc rId="22056" sId="20">
    <oc r="B18" t="inlineStr">
      <is>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is>
    </oc>
    <nc r="B18"/>
  </rcc>
  <rcc rId="22057" sId="20">
    <oc r="C18" t="inlineStr">
      <is>
        <t>Всего</t>
      </is>
    </oc>
    <nc r="C18"/>
  </rcc>
  <rcc rId="22058" sId="20">
    <oc r="D18">
      <f>D20+D19</f>
    </oc>
    <nc r="D18"/>
  </rcc>
  <rcc rId="22059" sId="20">
    <oc r="E18">
      <f>E20+E19</f>
    </oc>
    <nc r="E18"/>
  </rcc>
  <rcc rId="22060" sId="20">
    <oc r="F18">
      <f>F20+F19</f>
    </oc>
    <nc r="F18"/>
  </rcc>
  <rcc rId="22061" sId="20">
    <oc r="G18">
      <f>G20+G19</f>
    </oc>
    <nc r="G18"/>
  </rcc>
  <rcc rId="22062" sId="20">
    <oc r="H18">
      <f>IFERROR(G18/D18*100,0)</f>
    </oc>
    <nc r="H18"/>
  </rcc>
  <rcc rId="22063" sId="20">
    <oc r="I18">
      <f>IFERROR(G18/E18*100,0)</f>
    </oc>
    <nc r="I18"/>
  </rcc>
  <rcc rId="22064" sId="20">
    <oc r="J18">
      <f>J20+J19</f>
    </oc>
    <nc r="J18"/>
  </rcc>
  <rcc rId="22065" sId="20">
    <oc r="K18">
      <f>K20+K19</f>
    </oc>
    <nc r="K18"/>
  </rcc>
  <rcc rId="22066" sId="20">
    <oc r="L18">
      <f>L20+L19</f>
    </oc>
    <nc r="L18"/>
  </rcc>
  <rcc rId="22067" sId="20">
    <oc r="M18">
      <f>M20+M19</f>
    </oc>
    <nc r="M18"/>
  </rcc>
  <rcc rId="22068" sId="20">
    <oc r="N18">
      <f>N20+N19</f>
    </oc>
    <nc r="N18"/>
  </rcc>
  <rcc rId="22069" sId="20">
    <oc r="O18">
      <f>O20+O19</f>
    </oc>
    <nc r="O18"/>
  </rcc>
  <rcc rId="22070" sId="20">
    <oc r="P18">
      <f>P20+P19</f>
    </oc>
    <nc r="P18"/>
  </rcc>
  <rcc rId="22071" sId="20">
    <oc r="Q18">
      <f>Q20+Q19</f>
    </oc>
    <nc r="Q18"/>
  </rcc>
  <rcc rId="22072" sId="20">
    <oc r="R18">
      <f>R20+R19</f>
    </oc>
    <nc r="R18"/>
  </rcc>
  <rcc rId="22073" sId="20">
    <oc r="S18">
      <f>S20+S19</f>
    </oc>
    <nc r="S18"/>
  </rcc>
  <rcc rId="22074" sId="20">
    <oc r="T18">
      <f>T20+T19</f>
    </oc>
    <nc r="T18"/>
  </rcc>
  <rcc rId="22075" sId="20">
    <oc r="U18">
      <f>U20+U19</f>
    </oc>
    <nc r="U18"/>
  </rcc>
  <rcc rId="22076" sId="20">
    <oc r="V18">
      <f>V20+V19</f>
    </oc>
    <nc r="V18"/>
  </rcc>
  <rcc rId="22077" sId="20">
    <oc r="W18">
      <f>W20+W19</f>
    </oc>
    <nc r="W18"/>
  </rcc>
  <rcc rId="22078" sId="20">
    <oc r="X18">
      <f>X20+X19</f>
    </oc>
    <nc r="X18"/>
  </rcc>
  <rcc rId="22079" sId="20">
    <oc r="Y18">
      <f>Y20+Y19</f>
    </oc>
    <nc r="Y18"/>
  </rcc>
  <rcc rId="22080" sId="20">
    <oc r="Z18">
      <f>Z20+Z19</f>
    </oc>
    <nc r="Z18"/>
  </rcc>
  <rcc rId="22081" sId="20">
    <oc r="AA18">
      <f>AA20+AA19</f>
    </oc>
    <nc r="AA18"/>
  </rcc>
  <rcc rId="22082" sId="20">
    <oc r="AB18">
      <f>AB20+AB19</f>
    </oc>
    <nc r="AB18"/>
  </rcc>
  <rcc rId="22083" sId="20">
    <oc r="AC18">
      <f>AC20+AC19</f>
    </oc>
    <nc r="AC18"/>
  </rcc>
  <rcc rId="22084" sId="20">
    <oc r="AD18">
      <f>AD20+AD19</f>
    </oc>
    <nc r="AD18"/>
  </rcc>
  <rcc rId="22085" sId="20">
    <oc r="AE18">
      <f>AE20+AE19</f>
    </oc>
    <nc r="AE18"/>
  </rcc>
  <rcc rId="22086" sId="20">
    <oc r="AF18">
      <f>AF20+AF19</f>
    </oc>
    <nc r="AF18"/>
  </rcc>
  <rcc rId="22087" sId="20">
    <oc r="AG18">
      <f>AG20+AG19</f>
    </oc>
    <nc r="AG18"/>
  </rcc>
  <rcc rId="22088" sId="20">
    <oc r="C19" t="inlineStr">
      <is>
        <t>бюджет автономного округа</t>
      </is>
    </oc>
    <nc r="C19"/>
  </rcc>
  <rcc rId="22089" sId="20">
    <oc r="D19">
      <f>SUM(J19,L19,N19,P19,R19,T19,V19,X19,Z19,AB19,AD19,AF19)</f>
    </oc>
    <nc r="D19"/>
  </rcc>
  <rcc rId="22090" sId="20">
    <oc r="E19">
      <f>J19</f>
    </oc>
    <nc r="E19"/>
  </rcc>
  <rcc rId="22091" sId="20">
    <oc r="F19">
      <f>G19</f>
    </oc>
    <nc r="F19"/>
  </rcc>
  <rcc rId="22092" sId="20">
    <oc r="G19">
      <f>SUM(K19,M19,O19,Q19,S19,U19,W19,Y19,AA19,AC19,AE19,AG19)</f>
    </oc>
    <nc r="G19"/>
  </rcc>
  <rcc rId="22093" sId="20">
    <oc r="H19">
      <f>IFERROR(G19/D19*100,0)</f>
    </oc>
    <nc r="H19"/>
  </rcc>
  <rcc rId="22094" sId="20">
    <oc r="I19">
      <f>IFERROR(G19/E19*100,0)</f>
    </oc>
    <nc r="I19"/>
  </rcc>
  <rcc rId="22095" sId="20" numFmtId="4">
    <oc r="J19">
      <v>0</v>
    </oc>
    <nc r="J19"/>
  </rcc>
  <rcc rId="22096" sId="20" numFmtId="4">
    <oc r="K19">
      <v>0</v>
    </oc>
    <nc r="K19"/>
  </rcc>
  <rcc rId="22097" sId="20" numFmtId="4">
    <oc r="L19">
      <v>0</v>
    </oc>
    <nc r="L19"/>
  </rcc>
  <rcc rId="22098" sId="20" numFmtId="4">
    <oc r="M19">
      <v>0</v>
    </oc>
    <nc r="M19"/>
  </rcc>
  <rcc rId="22099" sId="20" numFmtId="4">
    <oc r="N19">
      <v>0</v>
    </oc>
    <nc r="N19"/>
  </rcc>
  <rcc rId="22100" sId="20" numFmtId="4">
    <oc r="O19">
      <v>0</v>
    </oc>
    <nc r="O19"/>
  </rcc>
  <rcc rId="22101" sId="20" numFmtId="4">
    <oc r="P19">
      <v>0</v>
    </oc>
    <nc r="P19"/>
  </rcc>
  <rcc rId="22102" sId="20" numFmtId="4">
    <oc r="Q19">
      <v>0</v>
    </oc>
    <nc r="Q19"/>
  </rcc>
  <rcc rId="22103" sId="20" numFmtId="4">
    <oc r="R19">
      <v>0</v>
    </oc>
    <nc r="R19"/>
  </rcc>
  <rcc rId="22104" sId="20" numFmtId="4">
    <oc r="S19">
      <v>0</v>
    </oc>
    <nc r="S19"/>
  </rcc>
  <rcc rId="22105" sId="20" numFmtId="4">
    <oc r="T19">
      <v>0</v>
    </oc>
    <nc r="T19"/>
  </rcc>
  <rcc rId="22106" sId="20" numFmtId="4">
    <oc r="U19">
      <v>0</v>
    </oc>
    <nc r="U19"/>
  </rcc>
  <rcc rId="22107" sId="20" numFmtId="4">
    <oc r="V19">
      <v>0</v>
    </oc>
    <nc r="V19"/>
  </rcc>
  <rcc rId="22108" sId="20" numFmtId="4">
    <oc r="W19">
      <v>0</v>
    </oc>
    <nc r="W19"/>
  </rcc>
  <rcc rId="22109" sId="20" numFmtId="4">
    <oc r="X19">
      <v>0</v>
    </oc>
    <nc r="X19"/>
  </rcc>
  <rcc rId="22110" sId="20" numFmtId="4">
    <oc r="Y19">
      <v>0</v>
    </oc>
    <nc r="Y19"/>
  </rcc>
  <rcc rId="22111" sId="20" numFmtId="4">
    <oc r="Z19">
      <v>0</v>
    </oc>
    <nc r="Z19"/>
  </rcc>
  <rcc rId="22112" sId="20" numFmtId="4">
    <oc r="AA19">
      <v>0</v>
    </oc>
    <nc r="AA19"/>
  </rcc>
  <rcc rId="22113" sId="20" numFmtId="4">
    <oc r="AB19">
      <v>0</v>
    </oc>
    <nc r="AB19"/>
  </rcc>
  <rcc rId="22114" sId="20" numFmtId="4">
    <oc r="AC19">
      <v>0</v>
    </oc>
    <nc r="AC19"/>
  </rcc>
  <rcc rId="22115" sId="20" numFmtId="4">
    <oc r="AD19">
      <v>0</v>
    </oc>
    <nc r="AD19"/>
  </rcc>
  <rcc rId="22116" sId="20" numFmtId="4">
    <oc r="AE19">
      <v>0</v>
    </oc>
    <nc r="AE19"/>
  </rcc>
  <rcc rId="22117" sId="20" numFmtId="4">
    <oc r="AF19">
      <v>0</v>
    </oc>
    <nc r="AF19"/>
  </rcc>
  <rcc rId="22118" sId="20" numFmtId="4">
    <oc r="AG19">
      <v>0</v>
    </oc>
    <nc r="AG19"/>
  </rcc>
  <rcc rId="22119" sId="20">
    <oc r="C20" t="inlineStr">
      <is>
        <t>бюджет города Когалыма</t>
      </is>
    </oc>
    <nc r="C20"/>
  </rcc>
  <rcc rId="22120" sId="20">
    <oc r="D20">
      <f>SUM(J20,L20,N20,P20,R20,T20,V20,X20,Z20,AB20,AD20,AF20)</f>
    </oc>
    <nc r="D20"/>
  </rcc>
  <rcc rId="22121" sId="20">
    <oc r="E20">
      <f>J20</f>
    </oc>
    <nc r="E20"/>
  </rcc>
  <rcc rId="22122" sId="20">
    <oc r="F20">
      <f>G20</f>
    </oc>
    <nc r="F20"/>
  </rcc>
  <rcc rId="22123" sId="20">
    <oc r="G20">
      <f>SUM(K20,M20,O20,Q20,S20,U20,W20,Y20,AA20,AC20,AE20,AG20)</f>
    </oc>
    <nc r="G20"/>
  </rcc>
  <rcc rId="22124" sId="20">
    <oc r="H20">
      <f>IFERROR(G20/D20*100,0)</f>
    </oc>
    <nc r="H20"/>
  </rcc>
  <rcc rId="22125" sId="20">
    <oc r="I20">
      <f>IFERROR(G20/E20*100,0)</f>
    </oc>
    <nc r="I20"/>
  </rcc>
  <rcc rId="22126" sId="20" numFmtId="4">
    <oc r="J20">
      <v>0</v>
    </oc>
    <nc r="J20"/>
  </rcc>
  <rcc rId="22127" sId="20" numFmtId="4">
    <oc r="K20">
      <v>0</v>
    </oc>
    <nc r="K20"/>
  </rcc>
  <rcc rId="22128" sId="20" numFmtId="4">
    <oc r="L20">
      <v>0</v>
    </oc>
    <nc r="L20"/>
  </rcc>
  <rcc rId="22129" sId="20" numFmtId="4">
    <oc r="M20">
      <v>0</v>
    </oc>
    <nc r="M20"/>
  </rcc>
  <rcc rId="22130" sId="20" numFmtId="4">
    <oc r="N20">
      <v>0</v>
    </oc>
    <nc r="N20"/>
  </rcc>
  <rcc rId="22131" sId="20" numFmtId="4">
    <oc r="O20">
      <v>0</v>
    </oc>
    <nc r="O20"/>
  </rcc>
  <rcc rId="22132" sId="20" numFmtId="4">
    <oc r="P20">
      <v>0</v>
    </oc>
    <nc r="P20"/>
  </rcc>
  <rcc rId="22133" sId="20" numFmtId="4">
    <oc r="Q20">
      <v>0</v>
    </oc>
    <nc r="Q20"/>
  </rcc>
  <rcc rId="22134" sId="20" numFmtId="4">
    <oc r="R20">
      <v>0</v>
    </oc>
    <nc r="R20"/>
  </rcc>
  <rcc rId="22135" sId="20" numFmtId="4">
    <oc r="S20">
      <v>0</v>
    </oc>
    <nc r="S20"/>
  </rcc>
  <rcc rId="22136" sId="20" numFmtId="4">
    <oc r="T20">
      <v>0</v>
    </oc>
    <nc r="T20"/>
  </rcc>
  <rcc rId="22137" sId="20" numFmtId="4">
    <oc r="U20">
      <v>0</v>
    </oc>
    <nc r="U20"/>
  </rcc>
  <rcc rId="22138" sId="20" numFmtId="4">
    <oc r="V20">
      <v>2600</v>
    </oc>
    <nc r="V20"/>
  </rcc>
  <rcc rId="22139" sId="20" numFmtId="4">
    <oc r="W20">
      <v>0</v>
    </oc>
    <nc r="W20"/>
  </rcc>
  <rcc rId="22140" sId="20" numFmtId="4">
    <oc r="X20">
      <v>0</v>
    </oc>
    <nc r="X20"/>
  </rcc>
  <rcc rId="22141" sId="20" numFmtId="4">
    <oc r="Y20">
      <v>0</v>
    </oc>
    <nc r="Y20"/>
  </rcc>
  <rcc rId="22142" sId="20" numFmtId="4">
    <oc r="Z20">
      <v>0</v>
    </oc>
    <nc r="Z20"/>
  </rcc>
  <rcc rId="22143" sId="20" numFmtId="4">
    <oc r="AA20">
      <v>0</v>
    </oc>
    <nc r="AA20"/>
  </rcc>
  <rcc rId="22144" sId="20" numFmtId="4">
    <oc r="AB20">
      <v>0</v>
    </oc>
    <nc r="AB20"/>
  </rcc>
  <rcc rId="22145" sId="20" numFmtId="4">
    <oc r="AC20">
      <v>0</v>
    </oc>
    <nc r="AC20"/>
  </rcc>
  <rcc rId="22146" sId="20" numFmtId="4">
    <oc r="AD20">
      <v>0</v>
    </oc>
    <nc r="AD20"/>
  </rcc>
  <rcc rId="22147" sId="20" numFmtId="4">
    <oc r="AE20">
      <v>0</v>
    </oc>
    <nc r="AE20"/>
  </rcc>
  <rcc rId="22148" sId="20" numFmtId="4">
    <oc r="AF20">
      <v>0</v>
    </oc>
    <nc r="AF20"/>
  </rcc>
  <rcc rId="22149" sId="20" numFmtId="4">
    <oc r="AG20">
      <v>0</v>
    </oc>
    <nc r="AG20"/>
  </rcc>
  <rcc rId="22150" sId="20">
    <oc r="A21" t="inlineStr">
      <is>
        <t xml:space="preserve"> 1.1</t>
      </is>
    </oc>
    <nc r="A21"/>
  </rcc>
  <rcc rId="22151" sId="20">
    <oc r="B21" t="inlineStr">
      <is>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is>
    </oc>
    <nc r="B21"/>
  </rcc>
  <rcc rId="22152" sId="20">
    <oc r="C21" t="inlineStr">
      <is>
        <t>Всего</t>
      </is>
    </oc>
    <nc r="C21"/>
  </rcc>
  <rcc rId="22153" sId="20">
    <oc r="D21">
      <f>D22</f>
    </oc>
    <nc r="D21"/>
  </rcc>
  <rcc rId="22154" sId="20">
    <oc r="E21">
      <f>E22</f>
    </oc>
    <nc r="E21"/>
  </rcc>
  <rcc rId="22155" sId="20">
    <oc r="F21">
      <f>F22</f>
    </oc>
    <nc r="F21"/>
  </rcc>
  <rcc rId="22156" sId="20">
    <oc r="G21">
      <f>G22</f>
    </oc>
    <nc r="G21"/>
  </rcc>
  <rcc rId="22157" sId="20">
    <oc r="H21">
      <f>IFERROR(G21/D21*100,0)</f>
    </oc>
    <nc r="H21"/>
  </rcc>
  <rcc rId="22158" sId="20">
    <oc r="I21">
      <f>IFERROR(G21/E21*100,0)</f>
    </oc>
    <nc r="I21"/>
  </rcc>
  <rcc rId="22159" sId="20">
    <oc r="J21">
      <f>SUM(J22:J22)</f>
    </oc>
    <nc r="J21"/>
  </rcc>
  <rcc rId="22160" sId="20">
    <oc r="K21">
      <f>SUM(K22:K22)</f>
    </oc>
    <nc r="K21"/>
  </rcc>
  <rcc rId="22161" sId="20">
    <oc r="L21">
      <f>SUM(L22:L22)</f>
    </oc>
    <nc r="L21"/>
  </rcc>
  <rcc rId="22162" sId="20">
    <oc r="M21">
      <f>SUM(M22:M22)</f>
    </oc>
    <nc r="M21"/>
  </rcc>
  <rcc rId="22163" sId="20">
    <oc r="N21">
      <f>SUM(N22:N22)</f>
    </oc>
    <nc r="N21"/>
  </rcc>
  <rcc rId="22164" sId="20">
    <oc r="O21">
      <f>SUM(O22:O22)</f>
    </oc>
    <nc r="O21"/>
  </rcc>
  <rcc rId="22165" sId="20">
    <oc r="P21">
      <f>SUM(P22:P22)</f>
    </oc>
    <nc r="P21"/>
  </rcc>
  <rcc rId="22166" sId="20">
    <oc r="Q21">
      <f>SUM(Q22:Q22)</f>
    </oc>
    <nc r="Q21"/>
  </rcc>
  <rcc rId="22167" sId="20">
    <oc r="R21">
      <f>SUM(R22:R22)</f>
    </oc>
    <nc r="R21"/>
  </rcc>
  <rcc rId="22168" sId="20">
    <oc r="S21">
      <f>SUM(S22:S22)</f>
    </oc>
    <nc r="S21"/>
  </rcc>
  <rcc rId="22169" sId="20">
    <oc r="T21">
      <f>SUM(T22:T22)</f>
    </oc>
    <nc r="T21"/>
  </rcc>
  <rcc rId="22170" sId="20">
    <oc r="U21">
      <f>SUM(U22:U22)</f>
    </oc>
    <nc r="U21"/>
  </rcc>
  <rcc rId="22171" sId="20">
    <oc r="V21">
      <f>SUM(V22:V22)</f>
    </oc>
    <nc r="V21"/>
  </rcc>
  <rcc rId="22172" sId="20">
    <oc r="W21">
      <f>SUM(W22:W22)</f>
    </oc>
    <nc r="W21"/>
  </rcc>
  <rcc rId="22173" sId="20">
    <oc r="X21">
      <f>SUM(X22:X22)</f>
    </oc>
    <nc r="X21"/>
  </rcc>
  <rcc rId="22174" sId="20">
    <oc r="Y21">
      <f>SUM(Y22:Y22)</f>
    </oc>
    <nc r="Y21"/>
  </rcc>
  <rcc rId="22175" sId="20">
    <oc r="Z21">
      <f>SUM(Z22:Z22)</f>
    </oc>
    <nc r="Z21"/>
  </rcc>
  <rcc rId="22176" sId="20">
    <oc r="AA21">
      <f>SUM(AA22:AA22)</f>
    </oc>
    <nc r="AA21"/>
  </rcc>
  <rcc rId="22177" sId="20">
    <oc r="AB21">
      <f>SUM(AB22:AB22)</f>
    </oc>
    <nc r="AB21"/>
  </rcc>
  <rcc rId="22178" sId="20">
    <oc r="AC21">
      <f>SUM(AC22:AC22)</f>
    </oc>
    <nc r="AC21"/>
  </rcc>
  <rcc rId="22179" sId="20">
    <oc r="AD21">
      <f>SUM(AD22:AD22)</f>
    </oc>
    <nc r="AD21"/>
  </rcc>
  <rcc rId="22180" sId="20">
    <oc r="AE21">
      <f>SUM(AE22:AE22)</f>
    </oc>
    <nc r="AE21"/>
  </rcc>
  <rcc rId="22181" sId="20">
    <oc r="AF21">
      <f>SUM(AF22:AF22)</f>
    </oc>
    <nc r="AF21"/>
  </rcc>
  <rcc rId="22182" sId="20">
    <oc r="AG21">
      <f>SUM(AG22:AG22)</f>
    </oc>
    <nc r="AG21"/>
  </rcc>
  <rcc rId="22183" sId="20">
    <oc r="C22" t="inlineStr">
      <is>
        <t>бюджет города Когалыма</t>
      </is>
    </oc>
    <nc r="C22"/>
  </rcc>
  <rcc rId="22184" sId="20">
    <oc r="D22">
      <f>SUM(J22,L22,N22,P22,R22,T22,V22,X22,Z22,AB22,AD22,AF22)</f>
    </oc>
    <nc r="D22"/>
  </rcc>
  <rcc rId="22185" sId="20">
    <oc r="E22">
      <f>J22+L22+O22+Q22</f>
    </oc>
    <nc r="E22"/>
  </rcc>
  <rcc rId="22186" sId="20">
    <oc r="F22">
      <f>G22</f>
    </oc>
    <nc r="F22"/>
  </rcc>
  <rcc rId="22187" sId="20">
    <oc r="G22">
      <f>SUM(K22,M22,O22,Q22,S22,U22,W22,Y22,AA22,AC22,AE22,AG22)</f>
    </oc>
    <nc r="G22"/>
  </rcc>
  <rcc rId="22188" sId="20">
    <oc r="H22">
      <f>IFERROR(G22/D22*100,0)</f>
    </oc>
    <nc r="H22"/>
  </rcc>
  <rcc rId="22189" sId="20">
    <oc r="I22">
      <f>IFERROR(G22/E22*100,0)</f>
    </oc>
    <nc r="I22"/>
  </rcc>
  <rcc rId="22190" sId="20" numFmtId="4">
    <oc r="J22">
      <v>2833.6880000000001</v>
    </oc>
    <nc r="J22"/>
  </rcc>
  <rcc rId="22191" sId="20" numFmtId="4">
    <oc r="K22">
      <v>1404.721</v>
    </oc>
    <nc r="K22"/>
  </rcc>
  <rcc rId="22192" sId="20" numFmtId="4">
    <oc r="L22">
      <v>1680.212</v>
    </oc>
    <nc r="L22"/>
  </rcc>
  <rcc rId="22193" sId="20" numFmtId="4">
    <oc r="M22">
      <v>2087.2600000000002</v>
    </oc>
    <nc r="M22"/>
  </rcc>
  <rcc rId="22194" sId="20" numFmtId="4">
    <oc r="N22">
      <v>1068.1030000000001</v>
    </oc>
    <nc r="N22"/>
  </rcc>
  <rcc rId="22195" sId="20" numFmtId="4">
    <oc r="O22">
      <v>1354.24</v>
    </oc>
    <nc r="O22"/>
  </rcc>
  <rcc rId="22196" sId="20" numFmtId="4">
    <oc r="P22">
      <v>2024.9739999999999</v>
    </oc>
    <nc r="P22"/>
  </rcc>
  <rcc rId="22197" sId="20" numFmtId="4">
    <oc r="Q22">
      <v>1331.1</v>
    </oc>
    <nc r="Q22"/>
  </rcc>
  <rcc rId="22198" sId="20" numFmtId="4">
    <oc r="R22">
      <v>1527.9469999999999</v>
    </oc>
    <nc r="R22"/>
  </rcc>
  <rcc rId="22199" sId="20" numFmtId="4">
    <oc r="S22">
      <v>0</v>
    </oc>
    <nc r="S22"/>
  </rcc>
  <rcc rId="22200" sId="20" numFmtId="4">
    <oc r="T22">
      <v>1177.902</v>
    </oc>
    <nc r="T22"/>
  </rcc>
  <rcc rId="22201" sId="20" numFmtId="4">
    <oc r="U22">
      <v>0</v>
    </oc>
    <nc r="U22"/>
  </rcc>
  <rcc rId="22202" sId="20" numFmtId="4">
    <oc r="V22">
      <v>2024.9739999999999</v>
    </oc>
    <nc r="V22"/>
  </rcc>
  <rcc rId="22203" sId="20" numFmtId="4">
    <oc r="W22">
      <v>0</v>
    </oc>
    <nc r="W22"/>
  </rcc>
  <rcc rId="22204" sId="20" numFmtId="4">
    <oc r="X22">
      <v>1527.9469999999999</v>
    </oc>
    <nc r="X22"/>
  </rcc>
  <rcc rId="22205" sId="20" numFmtId="4">
    <oc r="Y22">
      <v>0</v>
    </oc>
    <nc r="Y22"/>
  </rcc>
  <rcc rId="22206" sId="20" numFmtId="4">
    <oc r="Z22">
      <v>1127.702</v>
    </oc>
    <nc r="Z22"/>
  </rcc>
  <rcc rId="22207" sId="20" numFmtId="4">
    <oc r="AA22">
      <v>0</v>
    </oc>
    <nc r="AA22"/>
  </rcc>
  <rcc rId="22208" sId="20" numFmtId="4">
    <oc r="AB22">
      <v>1668.9380000000001</v>
    </oc>
    <nc r="AB22"/>
  </rcc>
  <rcc rId="22209" sId="20" numFmtId="4">
    <oc r="AC22">
      <v>0</v>
    </oc>
    <nc r="AC22"/>
  </rcc>
  <rcc rId="22210" sId="20" numFmtId="4">
    <oc r="AD22">
      <v>1420.425</v>
    </oc>
    <nc r="AD22"/>
  </rcc>
  <rcc rId="22211" sId="20" numFmtId="4">
    <oc r="AE22">
      <v>0</v>
    </oc>
    <nc r="AE22"/>
  </rcc>
  <rcc rId="22212" sId="20" numFmtId="4">
    <oc r="AF22">
      <v>1372.9880000000001</v>
    </oc>
    <nc r="AF22"/>
  </rcc>
  <rcc rId="22213" sId="20" numFmtId="4">
    <oc r="AG22">
      <v>0</v>
    </oc>
    <nc r="AG22"/>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snm rId="22221" sheetId="19" oldName="[Сетевой график за март.xlsx]19.РМС" newName="[Сетевой график за март.xlsx]аврпва"/>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2" sId="18" numFmtId="4">
    <oc r="O23">
      <v>107.4</v>
    </oc>
    <nc r="O23">
      <v>0</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3" sId="18" numFmtId="19">
    <oc r="E6">
      <v>45748</v>
    </oc>
    <nc r="E6">
      <v>45717</v>
    </nc>
  </rcc>
  <rcc rId="22224" sId="18" numFmtId="19">
    <oc r="F6">
      <v>45748</v>
    </oc>
    <nc r="F6">
      <v>45717</v>
    </nc>
  </rcc>
  <rcc rId="22225" sId="18" numFmtId="19">
    <oc r="G6">
      <v>45748</v>
    </oc>
    <nc r="G6">
      <v>45717</v>
    </nc>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9" numFmtId="4">
    <oc r="D16">
      <v>30654.02</v>
    </oc>
    <nc r="D16">
      <f>SUM(J16,L16,N16,P16,R16,T16,V16,X16,Z16,AB16,AD16,AF16)</f>
    </nc>
  </rcc>
  <rcv guid="{30B635D9-57DB-47D5-8A0F-4B30DD769960}" action="delete"/>
  <rdn rId="0" localSheetId="1" customView="1" name="Z_30B635D9_57DB_47D5_8A0F_4B30DD769960_.wvu.Rows" hidden="1" oldHidden="1">
    <formula>'1. РО'!$28:$28,'1. РО'!$32:$32,'1. РО'!$52:$52,'1. РО'!$59:$59,'1. РО'!$71:$71,'1. РО'!$75:$75</formula>
    <oldFormula>'1. РО'!$28:$28,'1. РО'!$32:$32,'1. РО'!$52:$52,'1. РО'!$59:$59,'1. РО'!$71:$71,'1. РО'!$75:$75</oldFormula>
  </rdn>
  <rdn rId="0" localSheetId="4" customView="1" name="Z_30B635D9_57DB_47D5_8A0F_4B30DD769960_.wvu.Rows" hidden="1" oldHidden="1">
    <formula>'4. КП'!$23:$23,'4. КП'!$27:$27,'4. КП'!$68:$68,'4. КП'!$75:$75,'4. КП'!$83:$83,'4. КП'!$87:$88,'4. КП'!$91:$91,'4. КП'!$93:$93</formula>
    <oldFormula>'4. КП'!$23:$23,'4. КП'!$27:$27,'4. КП'!$68:$68,'4. КП'!$75:$75,'4. КП'!$83:$83,'4. КП'!$87:$88,'4. КП'!$91:$91,'4. КП'!$93:$93</oldFormula>
  </rdn>
  <rdn rId="0" localSheetId="5" customView="1" name="Z_30B635D9_57DB_47D5_8A0F_4B30DD76996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30B635D9_57DB_47D5_8A0F_4B30DD76996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30B635D9_57DB_47D5_8A0F_4B30DD769960_.wvu.Rows" hidden="1" oldHidden="1">
    <formula>'9. РЖКК'!$14:$14,'9. РЖКК'!$28:$28</formula>
    <oldFormula>'9. РЖКК'!$14:$14,'9. РЖКК'!$28:$28</oldFormula>
  </rdn>
  <rdn rId="0" localSheetId="14" customView="1" name="Z_30B635D9_57DB_47D5_8A0F_4B30DD769960_.wvu.Rows" hidden="1" oldHidden="1">
    <formula>'14. РТС'!$14:$15,'14. РТС'!$19:$19,'14. РТС'!$30:$30,'14. РТС'!$33:$33,'14. РТС'!$36:$36,'14. РТС'!$43:$43</formula>
    <oldFormula>'14. РТС'!$14:$15,'14. РТС'!$19:$19,'14. РТС'!$30:$30,'14. РТС'!$33:$33,'14. РТС'!$36:$36,'14. РТС'!$43:$43</oldFormula>
  </rdn>
  <rdn rId="0" localSheetId="20" customView="1" name="Z_30B635D9_57DB_47D5_8A0F_4B30DD769960_.wvu.Rows" hidden="1" oldHidden="1">
    <formula>'20. МСП'!$19:$19</formula>
    <oldFormula>'20. МСП'!$19:$19</oldFormula>
  </rdn>
  <rcv guid="{30B635D9-57DB-47D5-8A0F-4B30DD76996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5" sId="9" numFmtId="19">
    <oc r="F6" t="inlineStr">
      <is>
        <t>0105.2025</t>
      </is>
    </oc>
    <nc r="F6">
      <v>45778</v>
    </nc>
  </rcc>
  <rcc rId="1476" sId="9" odxf="1" dxf="1" numFmtId="4">
    <oc r="H16">
      <v>73.38</v>
    </oc>
    <nc r="H16">
      <f>IFERROR(G16/D16*100,0)</f>
    </nc>
    <odxf>
      <fill>
        <patternFill patternType="solid">
          <bgColor theme="0"/>
        </patternFill>
      </fill>
    </odxf>
    <ndxf>
      <fill>
        <patternFill patternType="none">
          <bgColor indexed="65"/>
        </patternFill>
      </fill>
    </ndxf>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70"/>
      <c r="F14" s="70"/>
      <c r="G14" s="70"/>
      <c r="H14" s="70"/>
      <c r="I14" s="6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1" customFormat="1" ht="57" customHeight="1" x14ac:dyDescent="0.25">
      <c r="A17" s="391"/>
      <c r="B17" s="394"/>
      <c r="C17" s="126"/>
      <c r="D17" s="74"/>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23"/>
    </row>
    <row r="18" spans="1:35" s="22" customFormat="1" ht="114" customHeight="1" x14ac:dyDescent="0.25">
      <c r="A18" s="392"/>
      <c r="B18" s="395"/>
      <c r="C18" s="126"/>
      <c r="D18" s="74"/>
      <c r="E18" s="62"/>
      <c r="F18" s="62"/>
      <c r="G18" s="62"/>
      <c r="H18" s="62"/>
      <c r="I18" s="62"/>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2" customFormat="1" ht="27.75" customHeight="1" x14ac:dyDescent="0.25">
      <c r="A19" s="396"/>
      <c r="B19" s="393"/>
      <c r="C19" s="125"/>
      <c r="D19" s="70"/>
      <c r="E19" s="70"/>
      <c r="F19" s="70"/>
      <c r="G19" s="70"/>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20"/>
    </row>
    <row r="20" spans="1:35" s="22" customFormat="1" ht="27.75" customHeight="1" x14ac:dyDescent="0.25">
      <c r="A20" s="397"/>
      <c r="B20" s="394"/>
      <c r="C20" s="126"/>
      <c r="D20" s="74"/>
      <c r="E20" s="74"/>
      <c r="F20" s="74"/>
      <c r="G20" s="74"/>
      <c r="H20" s="74"/>
      <c r="I20" s="74"/>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20"/>
    </row>
    <row r="21" spans="1:35" s="26" customFormat="1" ht="36" customHeight="1" x14ac:dyDescent="0.25">
      <c r="A21" s="397"/>
      <c r="B21" s="394"/>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72"/>
      <c r="AI21" s="24"/>
    </row>
    <row r="22" spans="1:35" s="26" customFormat="1" ht="39" customHeight="1" x14ac:dyDescent="0.25">
      <c r="A22" s="391"/>
      <c r="B22" s="394"/>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24"/>
    </row>
    <row r="23" spans="1:35" s="22" customFormat="1" ht="30.75" customHeight="1" x14ac:dyDescent="0.25">
      <c r="A23" s="398"/>
      <c r="B23" s="401"/>
      <c r="C23" s="125"/>
      <c r="D23" s="70"/>
      <c r="E23" s="70"/>
      <c r="F23" s="70"/>
      <c r="G23" s="70"/>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20"/>
    </row>
    <row r="24" spans="1:35" s="22" customFormat="1" ht="22.5" customHeight="1" x14ac:dyDescent="0.25">
      <c r="A24" s="399"/>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0"/>
    </row>
    <row r="25" spans="1:35" s="22" customFormat="1" ht="39.75" customHeight="1" x14ac:dyDescent="0.25">
      <c r="A25" s="399"/>
      <c r="B25" s="402"/>
      <c r="C25" s="124"/>
      <c r="D25" s="74"/>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0"/>
      <c r="AI25" s="20"/>
    </row>
    <row r="26" spans="1:35" s="22" customFormat="1" ht="33" customHeight="1" x14ac:dyDescent="0.25">
      <c r="A26" s="400"/>
      <c r="B26" s="402"/>
      <c r="C26" s="124"/>
      <c r="D26" s="74"/>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0"/>
      <c r="AI26" s="20"/>
    </row>
    <row r="27" spans="1:35" s="22" customFormat="1" ht="78.75" customHeight="1" x14ac:dyDescent="0.25">
      <c r="A27" s="391"/>
      <c r="B27" s="403"/>
      <c r="C27" s="125"/>
      <c r="D27" s="70"/>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20"/>
    </row>
    <row r="28" spans="1:35" s="22" customFormat="1" ht="27" hidden="1" customHeight="1" x14ac:dyDescent="0.25">
      <c r="A28" s="391"/>
      <c r="B28" s="403"/>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112.5" customHeight="1" x14ac:dyDescent="0.25">
      <c r="A29" s="392"/>
      <c r="B29" s="403"/>
      <c r="C29" s="126"/>
      <c r="D29" s="74"/>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0"/>
    </row>
    <row r="30" spans="1:35" s="22" customFormat="1" ht="63.75" customHeight="1" x14ac:dyDescent="0.25">
      <c r="A30" s="404"/>
      <c r="B30" s="401"/>
      <c r="C30" s="125"/>
      <c r="D30" s="70"/>
      <c r="E30" s="58"/>
      <c r="F30" s="58"/>
      <c r="G30" s="58"/>
      <c r="H30" s="58"/>
      <c r="I30" s="58"/>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c r="AI30" s="20"/>
    </row>
    <row r="31" spans="1:35" s="22" customFormat="1" ht="96.75" customHeight="1" x14ac:dyDescent="0.25">
      <c r="A31" s="400"/>
      <c r="B31" s="402"/>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0"/>
    </row>
    <row r="32" spans="1:35" s="22" customFormat="1" ht="12" hidden="1" customHeight="1" x14ac:dyDescent="0.25">
      <c r="A32" s="405"/>
      <c r="B32" s="402"/>
      <c r="C32" s="140"/>
      <c r="D32" s="141"/>
      <c r="E32" s="142"/>
      <c r="F32" s="142"/>
      <c r="G32" s="142"/>
      <c r="H32" s="142"/>
      <c r="I32" s="142"/>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48"/>
      <c r="AI32" s="20"/>
    </row>
    <row r="33" spans="1:35" s="22" customFormat="1" ht="28.5" customHeight="1" x14ac:dyDescent="0.25">
      <c r="A33" s="396"/>
      <c r="B33" s="393"/>
      <c r="C33" s="125"/>
      <c r="D33" s="70"/>
      <c r="E33" s="70"/>
      <c r="F33" s="70"/>
      <c r="G33" s="70"/>
      <c r="H33" s="58"/>
      <c r="I33" s="58"/>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20"/>
    </row>
    <row r="34" spans="1:35" s="22" customFormat="1" ht="28.5" customHeight="1" x14ac:dyDescent="0.25">
      <c r="A34" s="397"/>
      <c r="B34" s="394"/>
      <c r="C34" s="126"/>
      <c r="D34" s="74"/>
      <c r="E34" s="74"/>
      <c r="F34" s="74"/>
      <c r="G34" s="74"/>
      <c r="H34" s="74"/>
      <c r="I34" s="7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28.5" customHeight="1" x14ac:dyDescent="0.25">
      <c r="A35" s="397"/>
      <c r="B35" s="394"/>
      <c r="C35" s="126"/>
      <c r="D35" s="74"/>
      <c r="E35" s="74"/>
      <c r="F35" s="74"/>
      <c r="G35" s="74"/>
      <c r="H35" s="74"/>
      <c r="I35" s="7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0"/>
      <c r="AI35" s="20"/>
    </row>
    <row r="36" spans="1:35" s="26" customFormat="1" ht="45" customHeight="1" x14ac:dyDescent="0.25">
      <c r="A36" s="397"/>
      <c r="B36" s="394"/>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6" customFormat="1" ht="31.5" customHeight="1" x14ac:dyDescent="0.25">
      <c r="A37" s="391"/>
      <c r="B37" s="394"/>
      <c r="C37" s="124"/>
      <c r="D37" s="74"/>
      <c r="E37" s="74"/>
      <c r="F37" s="74"/>
      <c r="G37" s="74"/>
      <c r="H37" s="74"/>
      <c r="I37" s="74"/>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2"/>
      <c r="AI37" s="24"/>
    </row>
    <row r="38" spans="1:35" s="22" customFormat="1" ht="37.5" customHeight="1" x14ac:dyDescent="0.25">
      <c r="A38" s="398"/>
      <c r="B38" s="406"/>
      <c r="C38" s="125"/>
      <c r="D38" s="70"/>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39.75" customHeight="1" x14ac:dyDescent="0.25">
      <c r="A39" s="399"/>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2.75" customHeight="1" x14ac:dyDescent="0.25">
      <c r="A40" s="399"/>
      <c r="B40" s="407"/>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37.5" customHeight="1" x14ac:dyDescent="0.25">
      <c r="A41" s="400"/>
      <c r="B41" s="407"/>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0"/>
      <c r="AI41" s="20"/>
    </row>
    <row r="42" spans="1:35" s="22" customFormat="1" ht="23.25" customHeight="1" x14ac:dyDescent="0.25">
      <c r="A42" s="409"/>
      <c r="B42" s="412"/>
      <c r="C42" s="126"/>
      <c r="D42" s="74"/>
      <c r="E42" s="74"/>
      <c r="F42" s="74"/>
      <c r="G42" s="74"/>
      <c r="H42" s="74"/>
      <c r="I42" s="74"/>
      <c r="J42" s="74"/>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33.75" customHeight="1" x14ac:dyDescent="0.25">
      <c r="A43" s="410"/>
      <c r="B43" s="413"/>
      <c r="C43" s="126"/>
      <c r="D43" s="74"/>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4"/>
      <c r="AI43" s="20"/>
    </row>
    <row r="44" spans="1:35" s="22" customFormat="1" ht="33.75" customHeight="1" x14ac:dyDescent="0.25">
      <c r="A44" s="410"/>
      <c r="B44" s="413"/>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411"/>
      <c r="B45" s="414"/>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c r="AI45" s="20"/>
    </row>
    <row r="46" spans="1:35" s="22" customFormat="1" ht="77.25" customHeight="1" x14ac:dyDescent="0.25">
      <c r="A46" s="155"/>
      <c r="B46" s="408"/>
      <c r="C46" s="126"/>
      <c r="D46" s="74"/>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4"/>
      <c r="AI46" s="20"/>
    </row>
    <row r="47" spans="1:35" s="22" customFormat="1" ht="71.25" customHeight="1" x14ac:dyDescent="0.25">
      <c r="A47" s="155"/>
      <c r="B47" s="408"/>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20"/>
    </row>
    <row r="48" spans="1:35" s="22" customFormat="1" ht="62.25" customHeight="1" x14ac:dyDescent="0.25">
      <c r="A48" s="155"/>
      <c r="B48" s="408"/>
      <c r="C48" s="126"/>
      <c r="D48" s="74"/>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4"/>
      <c r="AI48" s="20"/>
    </row>
    <row r="49" spans="1:35" s="22" customFormat="1" ht="105.75" customHeight="1" x14ac:dyDescent="0.25">
      <c r="A49" s="155"/>
      <c r="B49" s="408"/>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90.75" customHeight="1" x14ac:dyDescent="0.25">
      <c r="A50" s="415"/>
      <c r="B50" s="412"/>
      <c r="C50" s="126"/>
      <c r="D50" s="74"/>
      <c r="E50" s="62"/>
      <c r="F50" s="62"/>
      <c r="G50" s="62"/>
      <c r="H50" s="62"/>
      <c r="I50" s="62"/>
      <c r="J50" s="63"/>
      <c r="K50" s="63"/>
      <c r="L50" s="63"/>
      <c r="M50" s="63"/>
      <c r="N50" s="63"/>
      <c r="O50" s="63"/>
      <c r="P50" s="63"/>
      <c r="Q50" s="67"/>
      <c r="R50" s="63"/>
      <c r="S50" s="63"/>
      <c r="T50" s="63"/>
      <c r="U50" s="63"/>
      <c r="V50" s="63"/>
      <c r="W50" s="63"/>
      <c r="X50" s="63"/>
      <c r="Y50" s="63"/>
      <c r="Z50" s="63"/>
      <c r="AA50" s="63"/>
      <c r="AB50" s="63"/>
      <c r="AC50" s="63"/>
      <c r="AD50" s="63"/>
      <c r="AE50" s="63"/>
      <c r="AF50" s="63"/>
      <c r="AG50" s="63"/>
      <c r="AH50" s="64"/>
      <c r="AI50" s="20"/>
    </row>
    <row r="51" spans="1:35" s="22" customFormat="1" ht="88.5" customHeight="1" x14ac:dyDescent="0.25">
      <c r="A51" s="416"/>
      <c r="B51" s="413"/>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18" customFormat="1" ht="28.5" hidden="1" customHeight="1" x14ac:dyDescent="0.25">
      <c r="A52" s="417"/>
      <c r="B52" s="414"/>
      <c r="C52" s="140"/>
      <c r="D52" s="141"/>
      <c r="E52" s="142"/>
      <c r="F52" s="142"/>
      <c r="G52" s="142"/>
      <c r="H52" s="142"/>
      <c r="I52" s="142"/>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46"/>
      <c r="AI52" s="19"/>
    </row>
    <row r="53" spans="1:35" s="22" customFormat="1" ht="69" customHeight="1" x14ac:dyDescent="0.25">
      <c r="A53" s="155"/>
      <c r="B53" s="408"/>
      <c r="C53" s="126"/>
      <c r="D53" s="7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4"/>
      <c r="AI53" s="20"/>
    </row>
    <row r="54" spans="1:35" s="22" customFormat="1" ht="67.5" customHeight="1" x14ac:dyDescent="0.25">
      <c r="A54" s="155"/>
      <c r="B54" s="408"/>
      <c r="C54" s="126"/>
      <c r="D54" s="74"/>
      <c r="E54" s="62"/>
      <c r="F54" s="62"/>
      <c r="G54" s="62"/>
      <c r="H54" s="62"/>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20"/>
    </row>
    <row r="55" spans="1:35" s="22" customFormat="1" ht="23.25" customHeight="1" x14ac:dyDescent="0.25">
      <c r="A55" s="409"/>
      <c r="B55" s="412"/>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20"/>
    </row>
    <row r="56" spans="1:35" s="22" customFormat="1" ht="66.75" customHeight="1" x14ac:dyDescent="0.25">
      <c r="A56" s="410"/>
      <c r="B56" s="413"/>
      <c r="C56" s="126"/>
      <c r="D56" s="74"/>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20"/>
    </row>
    <row r="57" spans="1:35" s="22" customFormat="1" ht="75.75" customHeight="1" x14ac:dyDescent="0.25">
      <c r="A57" s="411"/>
      <c r="B57" s="414"/>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20"/>
    </row>
    <row r="58" spans="1:35" s="22" customFormat="1" ht="33" customHeight="1" x14ac:dyDescent="0.25">
      <c r="A58" s="391"/>
      <c r="B58" s="418"/>
      <c r="C58" s="125"/>
      <c r="D58" s="70"/>
      <c r="E58" s="58"/>
      <c r="F58" s="58"/>
      <c r="G58" s="58"/>
      <c r="H58" s="58"/>
      <c r="I58" s="58"/>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20"/>
    </row>
    <row r="59" spans="1:35" s="22" customFormat="1" ht="57.75" hidden="1" customHeight="1" x14ac:dyDescent="0.25">
      <c r="A59" s="391"/>
      <c r="B59" s="418"/>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0"/>
      <c r="AI59" s="20"/>
    </row>
    <row r="60" spans="1:35" s="22" customFormat="1" ht="39" customHeight="1" x14ac:dyDescent="0.25">
      <c r="A60" s="392"/>
      <c r="B60" s="418"/>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0"/>
      <c r="AI60" s="20"/>
    </row>
    <row r="61" spans="1:35" s="22" customFormat="1" ht="54" customHeight="1" x14ac:dyDescent="0.25">
      <c r="A61" s="153"/>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0"/>
      <c r="AI61" s="20"/>
    </row>
    <row r="62" spans="1:35" s="22" customFormat="1" ht="84" customHeight="1" x14ac:dyDescent="0.25">
      <c r="A62" s="153"/>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0"/>
      <c r="AI62" s="20"/>
    </row>
    <row r="63" spans="1:35" s="22" customFormat="1" ht="33" customHeight="1" x14ac:dyDescent="0.25">
      <c r="A63" s="153"/>
      <c r="B63" s="421"/>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0"/>
      <c r="AI63" s="20"/>
    </row>
    <row r="64" spans="1:35" s="22" customFormat="1" ht="35.25" customHeight="1" x14ac:dyDescent="0.25">
      <c r="A64" s="153"/>
      <c r="B64" s="421"/>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0"/>
      <c r="AI64" s="20"/>
    </row>
    <row r="65" spans="1:35" s="22" customFormat="1" ht="38.25" customHeight="1" x14ac:dyDescent="0.25">
      <c r="A65" s="390"/>
      <c r="B65" s="422"/>
      <c r="C65" s="125"/>
      <c r="D65" s="70"/>
      <c r="E65" s="70"/>
      <c r="F65" s="70"/>
      <c r="G65" s="70"/>
      <c r="H65" s="58"/>
      <c r="I65" s="58"/>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60"/>
      <c r="AI65" s="20"/>
    </row>
    <row r="66" spans="1:35" s="22" customFormat="1" ht="38.25" customHeight="1" x14ac:dyDescent="0.25">
      <c r="A66" s="391"/>
      <c r="B66" s="423"/>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0"/>
      <c r="AI66" s="20"/>
    </row>
    <row r="67" spans="1:35" s="22" customFormat="1" ht="58.5" customHeight="1" x14ac:dyDescent="0.25">
      <c r="A67" s="391"/>
      <c r="B67" s="423"/>
      <c r="C67" s="126"/>
      <c r="D67" s="74"/>
      <c r="E67" s="62"/>
      <c r="F67" s="62"/>
      <c r="G67" s="62"/>
      <c r="H67" s="62"/>
      <c r="I67" s="62"/>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20"/>
    </row>
    <row r="68" spans="1:35" s="22" customFormat="1" ht="45.75" customHeight="1" x14ac:dyDescent="0.25">
      <c r="A68" s="392"/>
      <c r="B68" s="424"/>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0"/>
      <c r="AI68" s="20"/>
    </row>
    <row r="69" spans="1:35" s="22" customFormat="1" ht="32.25" customHeight="1" x14ac:dyDescent="0.25">
      <c r="A69" s="156"/>
      <c r="B69" s="387"/>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9"/>
      <c r="AH69" s="48"/>
      <c r="AI69" s="20"/>
    </row>
    <row r="70" spans="1:35" s="21" customFormat="1" ht="23.25" customHeight="1" x14ac:dyDescent="0.25">
      <c r="A70" s="390"/>
      <c r="B70" s="393"/>
      <c r="C70" s="125"/>
      <c r="D70" s="70"/>
      <c r="E70" s="70"/>
      <c r="F70" s="70"/>
      <c r="G70" s="70"/>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60"/>
      <c r="AI70" s="23"/>
    </row>
    <row r="71" spans="1:35" s="21" customFormat="1" ht="24.75" hidden="1" customHeight="1" x14ac:dyDescent="0.25">
      <c r="A71" s="391"/>
      <c r="B71" s="394"/>
      <c r="C71" s="126"/>
      <c r="D71" s="74"/>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0"/>
      <c r="AI71" s="23"/>
    </row>
    <row r="72" spans="1:35" s="21" customFormat="1" ht="37.5" customHeight="1" x14ac:dyDescent="0.25">
      <c r="A72" s="391"/>
      <c r="B72" s="394"/>
      <c r="C72" s="126"/>
      <c r="D72" s="74"/>
      <c r="E72" s="62"/>
      <c r="F72" s="62"/>
      <c r="G72" s="62"/>
      <c r="H72" s="62"/>
      <c r="I72" s="6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0"/>
      <c r="AI72" s="23"/>
    </row>
    <row r="73" spans="1:35" s="22" customFormat="1" ht="33" customHeight="1" x14ac:dyDescent="0.25">
      <c r="A73" s="391"/>
      <c r="B73" s="395"/>
      <c r="C73" s="126"/>
      <c r="D73" s="74"/>
      <c r="E73" s="62"/>
      <c r="F73" s="62"/>
      <c r="G73" s="62"/>
      <c r="H73" s="62"/>
      <c r="I73" s="62"/>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4"/>
      <c r="AI73" s="20"/>
    </row>
    <row r="74" spans="1:35" s="21" customFormat="1" ht="72.75" customHeight="1" x14ac:dyDescent="0.25">
      <c r="A74" s="127"/>
      <c r="B74" s="401"/>
      <c r="C74" s="125"/>
      <c r="D74" s="70"/>
      <c r="E74" s="70"/>
      <c r="F74" s="70"/>
      <c r="G74" s="70"/>
      <c r="H74" s="62"/>
      <c r="I74" s="62"/>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60"/>
      <c r="AI74" s="23"/>
    </row>
    <row r="75" spans="1:35" s="21" customFormat="1" ht="36" hidden="1" customHeight="1" x14ac:dyDescent="0.25">
      <c r="A75" s="127"/>
      <c r="B75" s="402"/>
      <c r="C75" s="126"/>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0"/>
      <c r="AI75" s="23"/>
    </row>
    <row r="76" spans="1:35" s="21" customFormat="1" ht="71.25" customHeight="1" x14ac:dyDescent="0.25">
      <c r="A76" s="127"/>
      <c r="B76" s="402"/>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0"/>
      <c r="AI76" s="23"/>
    </row>
    <row r="77" spans="1:35" s="21" customFormat="1" ht="71.25" customHeight="1" x14ac:dyDescent="0.25">
      <c r="A77" s="127"/>
      <c r="B77" s="402"/>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425"/>
      <c r="C78" s="126"/>
      <c r="D78" s="74"/>
      <c r="E78" s="62"/>
      <c r="F78" s="62"/>
      <c r="G78" s="62"/>
      <c r="H78" s="62"/>
      <c r="I78" s="62"/>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30" customFormat="1" ht="27" customHeight="1" x14ac:dyDescent="0.25">
      <c r="A79" s="419"/>
      <c r="B79" s="426"/>
      <c r="C79" s="123"/>
      <c r="D79" s="70"/>
      <c r="E79" s="70"/>
      <c r="F79" s="70"/>
      <c r="G79" s="70"/>
      <c r="H79" s="70"/>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2"/>
      <c r="AI79" s="29"/>
    </row>
    <row r="80" spans="1:35" s="31" customFormat="1" ht="72" customHeight="1" x14ac:dyDescent="0.25">
      <c r="A80" s="420"/>
      <c r="B80" s="427"/>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5"/>
      <c r="AI80" s="29"/>
    </row>
    <row r="81" spans="1:35" s="10" customFormat="1" ht="30.75" customHeight="1" x14ac:dyDescent="0.25">
      <c r="A81" s="419"/>
      <c r="B81" s="428"/>
      <c r="C81" s="123"/>
      <c r="D81" s="70"/>
      <c r="E81" s="70"/>
      <c r="F81" s="70"/>
      <c r="G81" s="70"/>
      <c r="H81" s="70"/>
      <c r="I81" s="7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5" s="10" customFormat="1" ht="41.25" customHeight="1" x14ac:dyDescent="0.25">
      <c r="A82" s="420"/>
      <c r="B82" s="429"/>
      <c r="C82" s="124"/>
      <c r="D82" s="74"/>
      <c r="E82" s="74"/>
      <c r="F82" s="74"/>
      <c r="G82" s="74"/>
      <c r="H82" s="74"/>
      <c r="I82" s="7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75"/>
    </row>
    <row r="83" spans="1:35" s="10" customFormat="1" ht="23.25" customHeight="1" x14ac:dyDescent="0.25">
      <c r="A83" s="419"/>
      <c r="B83" s="403"/>
      <c r="C83" s="123"/>
      <c r="D83" s="70"/>
      <c r="E83" s="70"/>
      <c r="F83" s="70"/>
      <c r="G83" s="70"/>
      <c r="H83" s="70"/>
      <c r="I83" s="7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s="10" customFormat="1" ht="67.5" customHeight="1" x14ac:dyDescent="0.25">
      <c r="A84" s="420"/>
      <c r="B84" s="403"/>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5"/>
    </row>
    <row r="85" spans="1:35" s="10" customFormat="1" ht="23.25" customHeight="1" x14ac:dyDescent="0.25">
      <c r="A85" s="419"/>
      <c r="B85" s="403"/>
      <c r="C85" s="123"/>
      <c r="D85" s="70"/>
      <c r="E85" s="70"/>
      <c r="F85" s="70"/>
      <c r="G85" s="70"/>
      <c r="H85" s="70"/>
      <c r="I85" s="7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2"/>
    </row>
    <row r="86" spans="1:35" s="10" customFormat="1" ht="48.75" customHeight="1" x14ac:dyDescent="0.25">
      <c r="A86" s="420"/>
      <c r="B86" s="403"/>
      <c r="C86" s="124"/>
      <c r="D86" s="74"/>
      <c r="E86" s="74"/>
      <c r="F86" s="74"/>
      <c r="G86" s="74"/>
      <c r="H86" s="74"/>
      <c r="I86" s="74"/>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75"/>
    </row>
    <row r="87" spans="1:35" s="10" customFormat="1" ht="23.25" customHeight="1" x14ac:dyDescent="0.25">
      <c r="A87" s="419"/>
      <c r="B87" s="403"/>
      <c r="C87" s="123"/>
      <c r="D87" s="70"/>
      <c r="E87" s="70"/>
      <c r="F87" s="70"/>
      <c r="G87" s="70"/>
      <c r="H87" s="70"/>
      <c r="I87" s="7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2"/>
    </row>
    <row r="88" spans="1:35" s="10" customFormat="1" ht="41.25" customHeight="1" x14ac:dyDescent="0.25">
      <c r="A88" s="420"/>
      <c r="B88" s="403"/>
      <c r="C88" s="124"/>
      <c r="D88" s="74"/>
      <c r="E88" s="74"/>
      <c r="F88" s="74"/>
      <c r="G88" s="74"/>
      <c r="H88" s="74"/>
      <c r="I88" s="74"/>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75"/>
    </row>
    <row r="89" spans="1:35" s="10" customFormat="1" ht="23.25" customHeight="1" x14ac:dyDescent="0.25">
      <c r="A89" s="419"/>
      <c r="B89" s="403"/>
      <c r="C89" s="123"/>
      <c r="D89" s="70"/>
      <c r="E89" s="70"/>
      <c r="F89" s="70"/>
      <c r="G89" s="70"/>
      <c r="H89" s="70"/>
      <c r="I89" s="7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2"/>
    </row>
    <row r="90" spans="1:35" s="10" customFormat="1" ht="41.25" customHeight="1" x14ac:dyDescent="0.25">
      <c r="A90" s="420"/>
      <c r="B90" s="403"/>
      <c r="C90" s="124"/>
      <c r="D90" s="74"/>
      <c r="E90" s="74"/>
      <c r="F90" s="74"/>
      <c r="G90" s="74"/>
      <c r="H90" s="74"/>
      <c r="I90" s="74"/>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row>
    <row r="91" spans="1:35" s="10" customFormat="1" ht="33" customHeight="1" x14ac:dyDescent="0.25">
      <c r="A91" s="154"/>
      <c r="B91" s="387"/>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9"/>
      <c r="AH91" s="75"/>
    </row>
    <row r="92" spans="1:35" s="30" customFormat="1" ht="55.5" customHeight="1" x14ac:dyDescent="0.25">
      <c r="A92" s="419"/>
      <c r="B92" s="426"/>
      <c r="C92" s="123"/>
      <c r="D92" s="70"/>
      <c r="E92" s="70"/>
      <c r="F92" s="70"/>
      <c r="G92" s="70"/>
      <c r="H92" s="70"/>
      <c r="I92" s="7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2"/>
      <c r="AI92" s="29"/>
    </row>
    <row r="93" spans="1:35" s="31" customFormat="1" ht="78.75" customHeight="1" x14ac:dyDescent="0.25">
      <c r="A93" s="420"/>
      <c r="B93" s="427"/>
      <c r="C93" s="124"/>
      <c r="D93" s="74"/>
      <c r="E93" s="74"/>
      <c r="F93" s="74"/>
      <c r="G93" s="74"/>
      <c r="H93" s="74"/>
      <c r="I93" s="74"/>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75"/>
      <c r="AI93" s="29"/>
    </row>
    <row r="94" spans="1:35" s="10" customFormat="1" ht="60" customHeight="1" x14ac:dyDescent="0.25">
      <c r="A94" s="419"/>
      <c r="B94" s="428"/>
      <c r="C94" s="123"/>
      <c r="D94" s="70"/>
      <c r="E94" s="70"/>
      <c r="F94" s="70"/>
      <c r="G94" s="70"/>
      <c r="H94" s="70"/>
      <c r="I94" s="70"/>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2"/>
    </row>
    <row r="95" spans="1:35" s="10" customFormat="1" ht="48" customHeight="1" x14ac:dyDescent="0.25">
      <c r="A95" s="420"/>
      <c r="B95" s="429"/>
      <c r="C95" s="124"/>
      <c r="D95" s="74"/>
      <c r="E95" s="74"/>
      <c r="F95" s="74"/>
      <c r="G95" s="74"/>
      <c r="H95" s="74"/>
      <c r="I95" s="74"/>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5"/>
    </row>
    <row r="96" spans="1:35" s="10" customFormat="1" ht="23.25" customHeight="1" x14ac:dyDescent="0.25">
      <c r="A96" s="419"/>
      <c r="B96" s="403"/>
      <c r="C96" s="123"/>
      <c r="D96" s="70"/>
      <c r="E96" s="70"/>
      <c r="F96" s="70"/>
      <c r="G96" s="70"/>
      <c r="H96" s="70"/>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5" s="10" customFormat="1" ht="48" customHeight="1" x14ac:dyDescent="0.25">
      <c r="A97" s="420"/>
      <c r="B97" s="403"/>
      <c r="C97" s="124"/>
      <c r="D97" s="74"/>
      <c r="E97" s="74"/>
      <c r="F97" s="74"/>
      <c r="G97" s="74"/>
      <c r="H97" s="74"/>
      <c r="I97" s="74"/>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5"/>
    </row>
    <row r="98" spans="1:35" s="10" customFormat="1" ht="33" customHeight="1" x14ac:dyDescent="0.25">
      <c r="A98" s="154"/>
      <c r="B98" s="387"/>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9"/>
      <c r="AH98" s="75"/>
    </row>
    <row r="99" spans="1:35" s="30" customFormat="1" ht="45.75" customHeight="1" x14ac:dyDescent="0.25">
      <c r="A99" s="419"/>
      <c r="B99" s="426"/>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c r="AI99" s="29"/>
    </row>
    <row r="100" spans="1:35" s="31" customFormat="1" ht="78" customHeight="1" x14ac:dyDescent="0.25">
      <c r="A100" s="420"/>
      <c r="B100" s="427"/>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c r="AI100" s="29"/>
    </row>
    <row r="101" spans="1:35" s="10" customFormat="1" ht="60" customHeight="1" x14ac:dyDescent="0.25">
      <c r="A101" s="419"/>
      <c r="B101" s="428"/>
      <c r="C101" s="123"/>
      <c r="D101" s="70"/>
      <c r="E101" s="70"/>
      <c r="F101" s="70"/>
      <c r="G101" s="70"/>
      <c r="H101" s="70"/>
      <c r="I101" s="70"/>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5" s="10" customFormat="1" ht="62.25" customHeight="1" x14ac:dyDescent="0.25">
      <c r="A102" s="420"/>
      <c r="B102" s="429"/>
      <c r="C102" s="124"/>
      <c r="D102" s="74"/>
      <c r="E102" s="74"/>
      <c r="F102" s="74"/>
      <c r="G102" s="74"/>
      <c r="H102" s="74"/>
      <c r="I102" s="74"/>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75"/>
    </row>
    <row r="103" spans="1:35" s="10" customFormat="1" ht="23.25" customHeight="1" x14ac:dyDescent="0.25">
      <c r="A103" s="419"/>
      <c r="B103" s="403"/>
      <c r="C103" s="123"/>
      <c r="D103" s="70"/>
      <c r="E103" s="70"/>
      <c r="F103" s="70"/>
      <c r="G103" s="70"/>
      <c r="H103" s="70"/>
      <c r="I103" s="70"/>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5" s="10" customFormat="1" ht="42" customHeight="1" x14ac:dyDescent="0.25">
      <c r="A104" s="420"/>
      <c r="B104" s="403"/>
      <c r="C104" s="124"/>
      <c r="D104" s="74"/>
      <c r="E104" s="74"/>
      <c r="F104" s="74"/>
      <c r="G104" s="74"/>
      <c r="H104" s="74"/>
      <c r="I104" s="74"/>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75"/>
    </row>
  </sheetData>
  <customSheetViews>
    <customSheetView guid="{133BB3F8-8DD4-4AEF-8CD6-A5FB14681329}" scale="80" hiddenRows="1" state="hidden">
      <pane xSplit="6" ySplit="7" topLeftCell="G8" activePane="bottomRight" state="frozen"/>
      <selection pane="bottomRight" sqref="A1:XFD106"/>
      <pageMargins left="0.7" right="0.7" top="0.75" bottom="0.75" header="0.3" footer="0.3"/>
      <pageSetup paperSize="9" orientation="portrait" r:id="rId1"/>
    </customSheetView>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2"/>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3"/>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4"/>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7"/>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8"/>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9"/>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10"/>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1"/>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3"/>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4"/>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15"/>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16"/>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19"/>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20"/>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21"/>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2"/>
    </customSheetView>
  </customSheetViews>
  <mergeCells count="85">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 ref="A85:A86"/>
    <mergeCell ref="B85:B86"/>
    <mergeCell ref="A87:A88"/>
    <mergeCell ref="B87:B88"/>
    <mergeCell ref="A89:A90"/>
    <mergeCell ref="B89:B90"/>
    <mergeCell ref="A83:A84"/>
    <mergeCell ref="B83:B84"/>
    <mergeCell ref="B63:B64"/>
    <mergeCell ref="A65:A68"/>
    <mergeCell ref="B65:B68"/>
    <mergeCell ref="B69:AG69"/>
    <mergeCell ref="A70:A73"/>
    <mergeCell ref="B70:B73"/>
    <mergeCell ref="B74:B78"/>
    <mergeCell ref="A79:A80"/>
    <mergeCell ref="B79:B80"/>
    <mergeCell ref="A81:A82"/>
    <mergeCell ref="B81:B82"/>
    <mergeCell ref="B61:B62"/>
    <mergeCell ref="A42:A45"/>
    <mergeCell ref="B42:B45"/>
    <mergeCell ref="B46:B47"/>
    <mergeCell ref="B48:B49"/>
    <mergeCell ref="A50:A52"/>
    <mergeCell ref="B50:B52"/>
    <mergeCell ref="B53:B54"/>
    <mergeCell ref="A55:A57"/>
    <mergeCell ref="B55:B57"/>
    <mergeCell ref="A58:A60"/>
    <mergeCell ref="B58:B60"/>
    <mergeCell ref="A30:A32"/>
    <mergeCell ref="B30:B32"/>
    <mergeCell ref="A33:A37"/>
    <mergeCell ref="B33:B37"/>
    <mergeCell ref="A38:A41"/>
    <mergeCell ref="B38:B41"/>
    <mergeCell ref="A19:A22"/>
    <mergeCell ref="B19:B22"/>
    <mergeCell ref="A23:A26"/>
    <mergeCell ref="B23:B26"/>
    <mergeCell ref="A27:A29"/>
    <mergeCell ref="B27:B29"/>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34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42"/>
      <c r="R1" s="3"/>
      <c r="S1" s="3"/>
      <c r="T1" s="3"/>
      <c r="U1" s="3"/>
      <c r="V1" s="5"/>
      <c r="W1" s="5"/>
      <c r="X1" s="5"/>
      <c r="Y1" s="5"/>
      <c r="Z1" s="5"/>
      <c r="AA1" s="5"/>
      <c r="AB1" s="5"/>
      <c r="AC1" s="5"/>
      <c r="AD1" s="6"/>
      <c r="AE1" s="6"/>
      <c r="AF1" s="6"/>
      <c r="AG1" s="3"/>
      <c r="AH1" s="7"/>
    </row>
    <row r="2" spans="1:35" ht="15.75" x14ac:dyDescent="0.25">
      <c r="A2" s="147"/>
      <c r="B2" s="147"/>
      <c r="C2" s="480"/>
      <c r="D2" s="480"/>
      <c r="E2" s="480"/>
      <c r="F2" s="480"/>
      <c r="G2" s="480"/>
      <c r="H2" s="480"/>
      <c r="I2" s="480"/>
      <c r="J2" s="480"/>
      <c r="K2" s="480"/>
      <c r="L2" s="480"/>
      <c r="M2" s="480"/>
      <c r="N2" s="480"/>
      <c r="O2" s="480"/>
      <c r="P2" s="480"/>
      <c r="Q2" s="480"/>
      <c r="R2" s="480"/>
      <c r="S2" s="480"/>
      <c r="T2" s="148"/>
      <c r="U2" s="148"/>
      <c r="V2" s="148"/>
      <c r="W2" s="148"/>
      <c r="X2" s="148"/>
      <c r="Y2" s="148"/>
      <c r="Z2" s="148"/>
      <c r="AA2" s="148"/>
      <c r="AB2" s="148"/>
      <c r="AC2" s="148"/>
      <c r="AD2" s="148"/>
      <c r="AE2" s="148"/>
      <c r="AF2" s="148"/>
      <c r="AG2" s="148"/>
      <c r="AH2" s="148"/>
    </row>
    <row r="3" spans="1:35" ht="36.75" customHeight="1" x14ac:dyDescent="0.25">
      <c r="A3" s="147"/>
      <c r="B3" s="147"/>
      <c r="C3" s="481"/>
      <c r="D3" s="481"/>
      <c r="E3" s="481"/>
      <c r="F3" s="481"/>
      <c r="G3" s="481"/>
      <c r="H3" s="481"/>
      <c r="I3" s="481"/>
      <c r="J3" s="481"/>
      <c r="K3" s="481"/>
      <c r="L3" s="481"/>
      <c r="M3" s="481"/>
      <c r="N3" s="481"/>
      <c r="O3" s="481"/>
      <c r="P3" s="481"/>
      <c r="Q3" s="481"/>
      <c r="R3" s="481"/>
      <c r="S3" s="481"/>
      <c r="T3" s="149"/>
      <c r="U3" s="149"/>
      <c r="V3" s="149"/>
      <c r="W3" s="149"/>
      <c r="X3" s="149"/>
      <c r="Y3" s="149"/>
      <c r="Z3" s="149"/>
      <c r="AA3" s="149"/>
      <c r="AB3" s="149"/>
      <c r="AC3" s="149"/>
      <c r="AD3" s="150"/>
      <c r="AE3" s="150"/>
      <c r="AF3" s="150"/>
      <c r="AG3" s="150"/>
      <c r="AH3" s="150"/>
    </row>
    <row r="4" spans="1:35" s="10" customFormat="1" ht="15" customHeight="1" x14ac:dyDescent="0.25">
      <c r="A4" s="482"/>
      <c r="B4" s="485"/>
      <c r="C4" s="485"/>
      <c r="D4" s="374"/>
      <c r="E4" s="374"/>
      <c r="F4" s="374"/>
      <c r="G4" s="374"/>
      <c r="H4" s="476"/>
      <c r="I4" s="477"/>
      <c r="J4" s="476"/>
      <c r="K4" s="477"/>
      <c r="L4" s="476"/>
      <c r="M4" s="477"/>
      <c r="N4" s="476"/>
      <c r="O4" s="477"/>
      <c r="P4" s="476"/>
      <c r="Q4" s="477"/>
      <c r="R4" s="476"/>
      <c r="S4" s="477"/>
      <c r="T4" s="476"/>
      <c r="U4" s="477"/>
      <c r="V4" s="476"/>
      <c r="W4" s="477"/>
      <c r="X4" s="476"/>
      <c r="Y4" s="477"/>
      <c r="Z4" s="476"/>
      <c r="AA4" s="477"/>
      <c r="AB4" s="476"/>
      <c r="AC4" s="477"/>
      <c r="AD4" s="476"/>
      <c r="AE4" s="477"/>
      <c r="AF4" s="476"/>
      <c r="AG4" s="477"/>
      <c r="AH4" s="384"/>
    </row>
    <row r="5" spans="1:35" s="10" customFormat="1" ht="39" customHeight="1" x14ac:dyDescent="0.25">
      <c r="A5" s="483"/>
      <c r="B5" s="486"/>
      <c r="C5" s="486"/>
      <c r="D5" s="375"/>
      <c r="E5" s="375"/>
      <c r="F5" s="375"/>
      <c r="G5" s="375"/>
      <c r="H5" s="478"/>
      <c r="I5" s="479"/>
      <c r="J5" s="478"/>
      <c r="K5" s="479"/>
      <c r="L5" s="478"/>
      <c r="M5" s="479"/>
      <c r="N5" s="478"/>
      <c r="O5" s="479"/>
      <c r="P5" s="478"/>
      <c r="Q5" s="479"/>
      <c r="R5" s="478"/>
      <c r="S5" s="479"/>
      <c r="T5" s="478"/>
      <c r="U5" s="479"/>
      <c r="V5" s="478"/>
      <c r="W5" s="479"/>
      <c r="X5" s="478"/>
      <c r="Y5" s="479"/>
      <c r="Z5" s="478"/>
      <c r="AA5" s="479"/>
      <c r="AB5" s="478"/>
      <c r="AC5" s="479"/>
      <c r="AD5" s="478"/>
      <c r="AE5" s="479"/>
      <c r="AF5" s="478"/>
      <c r="AG5" s="479"/>
      <c r="AH5" s="385"/>
    </row>
    <row r="6" spans="1:35" s="10" customFormat="1" ht="64.5" customHeight="1" x14ac:dyDescent="0.25">
      <c r="A6" s="484"/>
      <c r="B6" s="487"/>
      <c r="C6" s="487"/>
      <c r="D6" s="121"/>
      <c r="E6" s="151"/>
      <c r="F6" s="151"/>
      <c r="G6" s="151"/>
      <c r="H6" s="152"/>
      <c r="I6" s="152"/>
      <c r="J6" s="152"/>
      <c r="K6" s="207"/>
      <c r="L6" s="152"/>
      <c r="M6" s="278"/>
      <c r="N6" s="152"/>
      <c r="O6" s="308"/>
      <c r="P6" s="152"/>
      <c r="Q6" s="343"/>
      <c r="R6" s="152"/>
      <c r="S6" s="152"/>
      <c r="T6" s="152"/>
      <c r="U6" s="152"/>
      <c r="V6" s="152"/>
      <c r="W6" s="152"/>
      <c r="X6" s="152"/>
      <c r="Y6" s="152"/>
      <c r="Z6" s="152"/>
      <c r="AA6" s="152"/>
      <c r="AB6" s="152"/>
      <c r="AC6" s="152"/>
      <c r="AD6" s="152"/>
      <c r="AE6" s="152"/>
      <c r="AF6" s="152"/>
      <c r="AG6" s="152"/>
      <c r="AH6" s="386"/>
    </row>
    <row r="7" spans="1:35" s="10" customFormat="1" ht="15.75" x14ac:dyDescent="0.25">
      <c r="A7" s="40"/>
      <c r="B7" s="40"/>
      <c r="C7" s="40"/>
      <c r="D7" s="40"/>
      <c r="E7" s="40"/>
      <c r="F7" s="40"/>
      <c r="G7" s="40"/>
      <c r="H7" s="40"/>
      <c r="I7" s="40"/>
      <c r="J7" s="40"/>
      <c r="K7" s="208"/>
      <c r="L7" s="40"/>
      <c r="M7" s="279"/>
      <c r="N7" s="40"/>
      <c r="O7" s="309"/>
      <c r="P7" s="40"/>
      <c r="Q7" s="344"/>
      <c r="R7" s="40"/>
      <c r="S7" s="40"/>
      <c r="T7" s="40"/>
      <c r="U7" s="40"/>
      <c r="V7" s="40"/>
      <c r="W7" s="40"/>
      <c r="X7" s="40"/>
      <c r="Y7" s="40"/>
      <c r="Z7" s="40"/>
      <c r="AA7" s="40"/>
      <c r="AB7" s="40"/>
      <c r="AC7" s="40"/>
      <c r="AD7" s="40"/>
      <c r="AE7" s="40"/>
      <c r="AF7" s="40"/>
      <c r="AG7" s="40"/>
      <c r="AH7" s="40"/>
    </row>
    <row r="8" spans="1:35" s="21" customFormat="1" ht="31.5" customHeight="1" x14ac:dyDescent="0.25">
      <c r="A8" s="381"/>
      <c r="B8" s="384"/>
      <c r="C8" s="69"/>
      <c r="D8" s="70"/>
      <c r="E8" s="70"/>
      <c r="F8" s="70"/>
      <c r="G8" s="70"/>
      <c r="H8" s="70"/>
      <c r="I8" s="70"/>
      <c r="J8" s="71"/>
      <c r="K8" s="209"/>
      <c r="L8" s="71"/>
      <c r="M8" s="280"/>
      <c r="N8" s="71"/>
      <c r="O8" s="258"/>
      <c r="P8" s="71"/>
      <c r="Q8" s="345"/>
      <c r="R8" s="71"/>
      <c r="S8" s="71"/>
      <c r="T8" s="71"/>
      <c r="U8" s="71"/>
      <c r="V8" s="71"/>
      <c r="W8" s="71"/>
      <c r="X8" s="71"/>
      <c r="Y8" s="71"/>
      <c r="Z8" s="71"/>
      <c r="AA8" s="71"/>
      <c r="AB8" s="71"/>
      <c r="AC8" s="71"/>
      <c r="AD8" s="71"/>
      <c r="AE8" s="71"/>
      <c r="AF8" s="71"/>
      <c r="AG8" s="71"/>
      <c r="AH8" s="72"/>
    </row>
    <row r="9" spans="1:35" s="21" customFormat="1" ht="31.5" customHeight="1" x14ac:dyDescent="0.25">
      <c r="A9" s="382"/>
      <c r="B9" s="385"/>
      <c r="C9" s="124"/>
      <c r="D9" s="70"/>
      <c r="E9" s="70"/>
      <c r="F9" s="70"/>
      <c r="G9" s="70"/>
      <c r="H9" s="70"/>
      <c r="I9" s="70"/>
      <c r="J9" s="71"/>
      <c r="K9" s="209"/>
      <c r="L9" s="71"/>
      <c r="M9" s="280"/>
      <c r="N9" s="71"/>
      <c r="O9" s="258"/>
      <c r="P9" s="71"/>
      <c r="Q9" s="345"/>
      <c r="R9" s="71"/>
      <c r="S9" s="71"/>
      <c r="T9" s="71"/>
      <c r="U9" s="71"/>
      <c r="V9" s="71"/>
      <c r="W9" s="71"/>
      <c r="X9" s="71"/>
      <c r="Y9" s="71"/>
      <c r="Z9" s="71"/>
      <c r="AA9" s="71"/>
      <c r="AB9" s="71"/>
      <c r="AC9" s="71"/>
      <c r="AD9" s="71"/>
      <c r="AE9" s="71"/>
      <c r="AF9" s="71"/>
      <c r="AG9" s="71"/>
      <c r="AH9" s="72"/>
    </row>
    <row r="10" spans="1:35" s="21" customFormat="1" ht="31.5" customHeight="1" x14ac:dyDescent="0.25">
      <c r="A10" s="382"/>
      <c r="B10" s="385"/>
      <c r="C10" s="73"/>
      <c r="D10" s="70"/>
      <c r="E10" s="70"/>
      <c r="F10" s="70"/>
      <c r="G10" s="70"/>
      <c r="H10" s="70"/>
      <c r="I10" s="70"/>
      <c r="J10" s="71"/>
      <c r="K10" s="209"/>
      <c r="L10" s="71"/>
      <c r="M10" s="280"/>
      <c r="N10" s="71"/>
      <c r="O10" s="258"/>
      <c r="P10" s="71"/>
      <c r="Q10" s="345"/>
      <c r="R10" s="71"/>
      <c r="S10" s="71"/>
      <c r="T10" s="71"/>
      <c r="U10" s="71"/>
      <c r="V10" s="71"/>
      <c r="W10" s="71"/>
      <c r="X10" s="71"/>
      <c r="Y10" s="71"/>
      <c r="Z10" s="71"/>
      <c r="AA10" s="71"/>
      <c r="AB10" s="71"/>
      <c r="AC10" s="71"/>
      <c r="AD10" s="71"/>
      <c r="AE10" s="71"/>
      <c r="AF10" s="71"/>
      <c r="AG10" s="71"/>
      <c r="AH10" s="72"/>
    </row>
    <row r="11" spans="1:35" s="22" customFormat="1" ht="38.25" customHeight="1" x14ac:dyDescent="0.25">
      <c r="A11" s="382"/>
      <c r="B11" s="385"/>
      <c r="C11" s="73"/>
      <c r="D11" s="70"/>
      <c r="E11" s="70"/>
      <c r="F11" s="70"/>
      <c r="G11" s="70"/>
      <c r="H11" s="70"/>
      <c r="I11" s="70"/>
      <c r="J11" s="70"/>
      <c r="K11" s="210"/>
      <c r="L11" s="70"/>
      <c r="M11" s="281"/>
      <c r="N11" s="70"/>
      <c r="O11" s="257"/>
      <c r="P11" s="70"/>
      <c r="Q11" s="346"/>
      <c r="R11" s="70"/>
      <c r="S11" s="70"/>
      <c r="T11" s="70"/>
      <c r="U11" s="70"/>
      <c r="V11" s="70"/>
      <c r="W11" s="70"/>
      <c r="X11" s="70"/>
      <c r="Y11" s="70"/>
      <c r="Z11" s="70"/>
      <c r="AA11" s="70"/>
      <c r="AB11" s="70"/>
      <c r="AC11" s="70"/>
      <c r="AD11" s="70"/>
      <c r="AE11" s="70"/>
      <c r="AF11" s="70"/>
      <c r="AG11" s="70"/>
      <c r="AH11" s="75"/>
    </row>
    <row r="12" spans="1:35" s="22"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21" customFormat="1" ht="41.25" customHeight="1" x14ac:dyDescent="0.25">
      <c r="A13" s="381"/>
      <c r="B13" s="426"/>
      <c r="C13" s="217"/>
      <c r="D13" s="218"/>
      <c r="E13" s="218"/>
      <c r="F13" s="218"/>
      <c r="G13" s="218"/>
      <c r="H13" s="218"/>
      <c r="I13" s="218"/>
      <c r="J13" s="218"/>
      <c r="K13" s="218"/>
      <c r="L13" s="218"/>
      <c r="M13" s="280"/>
      <c r="N13" s="218"/>
      <c r="O13" s="258"/>
      <c r="P13" s="218"/>
      <c r="Q13" s="345"/>
      <c r="R13" s="218"/>
      <c r="S13" s="218"/>
      <c r="T13" s="218"/>
      <c r="U13" s="218"/>
      <c r="V13" s="218"/>
      <c r="W13" s="218"/>
      <c r="X13" s="218"/>
      <c r="Y13" s="218"/>
      <c r="Z13" s="218"/>
      <c r="AA13" s="218"/>
      <c r="AB13" s="218"/>
      <c r="AC13" s="218"/>
      <c r="AD13" s="218"/>
      <c r="AE13" s="218"/>
      <c r="AF13" s="218"/>
      <c r="AG13" s="218"/>
      <c r="AH13" s="219"/>
      <c r="AI13" s="220"/>
    </row>
    <row r="14" spans="1:35" s="21" customFormat="1" ht="55.5" customHeight="1" x14ac:dyDescent="0.25">
      <c r="A14" s="382"/>
      <c r="B14" s="447"/>
      <c r="C14" s="73"/>
      <c r="D14" s="74"/>
      <c r="E14" s="74"/>
      <c r="F14" s="74"/>
      <c r="G14" s="74"/>
      <c r="H14" s="74"/>
      <c r="I14" s="74"/>
      <c r="J14" s="67"/>
      <c r="K14" s="211"/>
      <c r="L14" s="67"/>
      <c r="M14" s="282"/>
      <c r="N14" s="67"/>
      <c r="O14" s="310"/>
      <c r="P14" s="67"/>
      <c r="Q14" s="347"/>
      <c r="R14" s="67"/>
      <c r="S14" s="67"/>
      <c r="T14" s="67"/>
      <c r="U14" s="67"/>
      <c r="V14" s="71"/>
      <c r="W14" s="67"/>
      <c r="X14" s="67"/>
      <c r="Y14" s="67"/>
      <c r="Z14" s="67"/>
      <c r="AA14" s="67"/>
      <c r="AB14" s="67"/>
      <c r="AC14" s="67"/>
      <c r="AD14" s="67"/>
      <c r="AE14" s="67"/>
      <c r="AF14" s="67"/>
      <c r="AG14" s="67"/>
      <c r="AH14" s="72"/>
      <c r="AI14" s="23"/>
    </row>
    <row r="15" spans="1:35" s="21" customFormat="1" ht="32.25" customHeight="1" x14ac:dyDescent="0.25">
      <c r="A15" s="452"/>
      <c r="B15" s="475"/>
      <c r="C15" s="73"/>
      <c r="D15" s="74"/>
      <c r="E15" s="74"/>
      <c r="F15" s="74"/>
      <c r="G15" s="74"/>
      <c r="H15" s="74"/>
      <c r="I15" s="74"/>
      <c r="J15" s="67"/>
      <c r="K15" s="211"/>
      <c r="L15" s="67"/>
      <c r="M15" s="282"/>
      <c r="N15" s="67"/>
      <c r="O15" s="310"/>
      <c r="P15" s="67"/>
      <c r="Q15" s="347"/>
      <c r="R15" s="67"/>
      <c r="S15" s="67"/>
      <c r="T15" s="67"/>
      <c r="U15" s="67"/>
      <c r="V15" s="71"/>
      <c r="W15" s="67"/>
      <c r="X15" s="67"/>
      <c r="Y15" s="67"/>
      <c r="Z15" s="67"/>
      <c r="AA15" s="67"/>
      <c r="AB15" s="67"/>
      <c r="AC15" s="67"/>
      <c r="AD15" s="67"/>
      <c r="AE15" s="67"/>
      <c r="AF15" s="67"/>
      <c r="AG15" s="67"/>
      <c r="AH15" s="72"/>
      <c r="AI15" s="23"/>
    </row>
    <row r="16" spans="1:35" s="216" customFormat="1" ht="82.5" customHeight="1" x14ac:dyDescent="0.25">
      <c r="A16" s="381"/>
      <c r="B16" s="426"/>
      <c r="C16" s="213"/>
      <c r="D16" s="222"/>
      <c r="E16" s="222"/>
      <c r="F16" s="222"/>
      <c r="G16" s="222"/>
      <c r="H16" s="222"/>
      <c r="I16" s="222"/>
      <c r="J16" s="214"/>
      <c r="K16" s="214"/>
      <c r="L16" s="214"/>
      <c r="M16" s="280"/>
      <c r="N16" s="214"/>
      <c r="O16" s="258"/>
      <c r="P16" s="214"/>
      <c r="Q16" s="345"/>
      <c r="R16" s="214"/>
      <c r="S16" s="214"/>
      <c r="T16" s="214"/>
      <c r="U16" s="214"/>
      <c r="V16" s="214"/>
      <c r="W16" s="214"/>
      <c r="X16" s="214"/>
      <c r="Y16" s="214"/>
      <c r="Z16" s="214"/>
      <c r="AA16" s="214"/>
      <c r="AB16" s="214"/>
      <c r="AC16" s="214"/>
      <c r="AD16" s="214"/>
      <c r="AE16" s="214"/>
      <c r="AF16" s="214"/>
      <c r="AG16" s="214"/>
      <c r="AH16" s="215"/>
      <c r="AI16" s="223"/>
    </row>
    <row r="17" spans="1:35" s="22" customFormat="1" ht="56.25" customHeight="1" x14ac:dyDescent="0.25">
      <c r="A17" s="383"/>
      <c r="B17" s="427"/>
      <c r="C17" s="73"/>
      <c r="D17" s="74"/>
      <c r="E17" s="74"/>
      <c r="F17" s="74"/>
      <c r="G17" s="74"/>
      <c r="H17" s="74"/>
      <c r="I17" s="74"/>
      <c r="J17" s="67"/>
      <c r="K17" s="211"/>
      <c r="L17" s="67"/>
      <c r="M17" s="282"/>
      <c r="N17" s="67"/>
      <c r="O17" s="310"/>
      <c r="P17" s="67"/>
      <c r="Q17" s="347"/>
      <c r="R17" s="67"/>
      <c r="S17" s="67"/>
      <c r="T17" s="67"/>
      <c r="U17" s="67"/>
      <c r="V17" s="67"/>
      <c r="W17" s="67"/>
      <c r="X17" s="67"/>
      <c r="Y17" s="67"/>
      <c r="Z17" s="67"/>
      <c r="AA17" s="67"/>
      <c r="AB17" s="67"/>
      <c r="AC17" s="67"/>
      <c r="AD17" s="67"/>
      <c r="AE17" s="67"/>
      <c r="AF17" s="67"/>
      <c r="AG17" s="67"/>
      <c r="AH17" s="75"/>
      <c r="AI17" s="20"/>
    </row>
    <row r="18" spans="1:35" s="229" customFormat="1" ht="55.5" customHeight="1" x14ac:dyDescent="0.25">
      <c r="A18" s="381"/>
      <c r="B18" s="426"/>
      <c r="C18" s="224"/>
      <c r="D18" s="225"/>
      <c r="E18" s="225"/>
      <c r="F18" s="225"/>
      <c r="G18" s="225"/>
      <c r="H18" s="225"/>
      <c r="I18" s="225"/>
      <c r="J18" s="226"/>
      <c r="K18" s="226"/>
      <c r="L18" s="226"/>
      <c r="M18" s="280"/>
      <c r="N18" s="226"/>
      <c r="O18" s="258"/>
      <c r="P18" s="226"/>
      <c r="Q18" s="345"/>
      <c r="R18" s="226"/>
      <c r="S18" s="226"/>
      <c r="T18" s="226"/>
      <c r="U18" s="226"/>
      <c r="V18" s="226"/>
      <c r="W18" s="226"/>
      <c r="X18" s="226"/>
      <c r="Y18" s="226"/>
      <c r="Z18" s="226"/>
      <c r="AA18" s="226"/>
      <c r="AB18" s="226"/>
      <c r="AC18" s="226"/>
      <c r="AD18" s="226"/>
      <c r="AE18" s="226"/>
      <c r="AF18" s="226"/>
      <c r="AG18" s="226"/>
      <c r="AH18" s="227"/>
      <c r="AI18" s="228"/>
    </row>
    <row r="19" spans="1:35" s="21" customFormat="1" ht="45" customHeight="1" x14ac:dyDescent="0.25">
      <c r="A19" s="382"/>
      <c r="B19" s="447"/>
      <c r="C19" s="73"/>
      <c r="D19" s="74"/>
      <c r="E19" s="74"/>
      <c r="F19" s="74"/>
      <c r="G19" s="74"/>
      <c r="H19" s="74"/>
      <c r="I19" s="74"/>
      <c r="J19" s="67"/>
      <c r="K19" s="211"/>
      <c r="L19" s="67"/>
      <c r="M19" s="282"/>
      <c r="N19" s="67"/>
      <c r="O19" s="310"/>
      <c r="P19" s="67"/>
      <c r="Q19" s="347"/>
      <c r="R19" s="67"/>
      <c r="S19" s="67"/>
      <c r="T19" s="67"/>
      <c r="U19" s="67"/>
      <c r="V19" s="67"/>
      <c r="W19" s="67"/>
      <c r="X19" s="67"/>
      <c r="Y19" s="67"/>
      <c r="Z19" s="67"/>
      <c r="AA19" s="67"/>
      <c r="AB19" s="67"/>
      <c r="AC19" s="67"/>
      <c r="AD19" s="67"/>
      <c r="AE19" s="67"/>
      <c r="AF19" s="67"/>
      <c r="AG19" s="67"/>
      <c r="AH19" s="72"/>
      <c r="AI19" s="20"/>
    </row>
    <row r="20" spans="1:35" s="22" customFormat="1" ht="63" customHeight="1" x14ac:dyDescent="0.25">
      <c r="A20" s="383"/>
      <c r="B20" s="427"/>
      <c r="C20" s="73"/>
      <c r="D20" s="74"/>
      <c r="E20" s="74"/>
      <c r="F20" s="74"/>
      <c r="G20" s="74"/>
      <c r="H20" s="74"/>
      <c r="I20" s="74"/>
      <c r="J20" s="67"/>
      <c r="K20" s="211"/>
      <c r="L20" s="67"/>
      <c r="M20" s="282"/>
      <c r="N20" s="67"/>
      <c r="O20" s="310"/>
      <c r="P20" s="67"/>
      <c r="Q20" s="347"/>
      <c r="R20" s="67"/>
      <c r="S20" s="67"/>
      <c r="T20" s="67"/>
      <c r="U20" s="67"/>
      <c r="V20" s="67"/>
      <c r="W20" s="67"/>
      <c r="X20" s="67"/>
      <c r="Y20" s="67"/>
      <c r="Z20" s="67"/>
      <c r="AA20" s="67"/>
      <c r="AB20" s="67"/>
      <c r="AC20" s="67"/>
      <c r="AD20" s="67"/>
      <c r="AE20" s="67"/>
      <c r="AF20" s="67"/>
      <c r="AG20" s="67"/>
      <c r="AH20" s="75"/>
      <c r="AI20" s="20"/>
    </row>
    <row r="21" spans="1:35" s="235" customFormat="1" ht="92.25" customHeight="1" x14ac:dyDescent="0.25">
      <c r="A21" s="381"/>
      <c r="B21" s="426"/>
      <c r="C21" s="230"/>
      <c r="D21" s="231"/>
      <c r="E21" s="231"/>
      <c r="F21" s="231"/>
      <c r="G21" s="231"/>
      <c r="H21" s="231"/>
      <c r="I21" s="231"/>
      <c r="J21" s="232"/>
      <c r="K21" s="232"/>
      <c r="L21" s="232"/>
      <c r="M21" s="280"/>
      <c r="N21" s="232"/>
      <c r="O21" s="258"/>
      <c r="P21" s="232"/>
      <c r="Q21" s="345"/>
      <c r="R21" s="232"/>
      <c r="S21" s="232"/>
      <c r="T21" s="232"/>
      <c r="U21" s="232"/>
      <c r="V21" s="232"/>
      <c r="W21" s="232"/>
      <c r="X21" s="232"/>
      <c r="Y21" s="232"/>
      <c r="Z21" s="232"/>
      <c r="AA21" s="232"/>
      <c r="AB21" s="232"/>
      <c r="AC21" s="232"/>
      <c r="AD21" s="232"/>
      <c r="AE21" s="232"/>
      <c r="AF21" s="232"/>
      <c r="AG21" s="232"/>
      <c r="AH21" s="233"/>
      <c r="AI21" s="234"/>
    </row>
    <row r="22" spans="1:35" s="22" customFormat="1" ht="105.75" customHeight="1" x14ac:dyDescent="0.25">
      <c r="A22" s="383"/>
      <c r="B22" s="427"/>
      <c r="C22" s="73"/>
      <c r="D22" s="74"/>
      <c r="E22" s="74"/>
      <c r="F22" s="74"/>
      <c r="G22" s="74"/>
      <c r="H22" s="74"/>
      <c r="I22" s="74"/>
      <c r="J22" s="67"/>
      <c r="K22" s="211"/>
      <c r="L22" s="67"/>
      <c r="M22" s="282"/>
      <c r="N22" s="67"/>
      <c r="O22" s="310"/>
      <c r="P22" s="67"/>
      <c r="Q22" s="347"/>
      <c r="R22" s="67"/>
      <c r="S22" s="67"/>
      <c r="T22" s="67"/>
      <c r="U22" s="67"/>
      <c r="V22" s="67"/>
      <c r="W22" s="67"/>
      <c r="X22" s="67"/>
      <c r="Y22" s="67"/>
      <c r="Z22" s="67"/>
      <c r="AA22" s="67"/>
      <c r="AB22" s="67"/>
      <c r="AC22" s="67"/>
      <c r="AD22" s="67"/>
      <c r="AE22" s="67"/>
      <c r="AF22" s="67"/>
      <c r="AG22" s="67"/>
      <c r="AH22" s="75"/>
      <c r="AI22" s="20"/>
    </row>
    <row r="23" spans="1:35" s="263" customFormat="1" ht="96" customHeight="1" x14ac:dyDescent="0.25">
      <c r="A23" s="381"/>
      <c r="B23" s="426"/>
      <c r="C23" s="230"/>
      <c r="D23" s="231"/>
      <c r="E23" s="231"/>
      <c r="F23" s="231"/>
      <c r="G23" s="231"/>
      <c r="H23" s="231"/>
      <c r="I23" s="231"/>
      <c r="J23" s="232"/>
      <c r="K23" s="232"/>
      <c r="L23" s="232"/>
      <c r="M23" s="280"/>
      <c r="N23" s="232"/>
      <c r="O23" s="258"/>
      <c r="P23" s="232"/>
      <c r="Q23" s="345"/>
      <c r="R23" s="232"/>
      <c r="S23" s="232"/>
      <c r="T23" s="232"/>
      <c r="U23" s="232"/>
      <c r="V23" s="232"/>
      <c r="W23" s="232"/>
      <c r="X23" s="232"/>
      <c r="Y23" s="232"/>
      <c r="Z23" s="232"/>
      <c r="AA23" s="232"/>
      <c r="AB23" s="232"/>
      <c r="AC23" s="232"/>
      <c r="AD23" s="232"/>
      <c r="AE23" s="232"/>
      <c r="AF23" s="232"/>
      <c r="AG23" s="232"/>
      <c r="AH23" s="233"/>
      <c r="AI23" s="262"/>
    </row>
    <row r="24" spans="1:35" s="18" customFormat="1" ht="107.25" customHeight="1" x14ac:dyDescent="0.25">
      <c r="A24" s="383"/>
      <c r="B24" s="427"/>
      <c r="C24" s="73"/>
      <c r="D24" s="74"/>
      <c r="E24" s="74"/>
      <c r="F24" s="74"/>
      <c r="G24" s="74"/>
      <c r="H24" s="74"/>
      <c r="I24" s="74"/>
      <c r="J24" s="67"/>
      <c r="K24" s="211"/>
      <c r="L24" s="67"/>
      <c r="M24" s="282"/>
      <c r="N24" s="67"/>
      <c r="O24" s="310"/>
      <c r="P24" s="67"/>
      <c r="Q24" s="347"/>
      <c r="R24" s="67"/>
      <c r="S24" s="67"/>
      <c r="T24" s="67"/>
      <c r="U24" s="67"/>
      <c r="V24" s="67"/>
      <c r="W24" s="67"/>
      <c r="X24" s="67"/>
      <c r="Y24" s="67"/>
      <c r="Z24" s="67"/>
      <c r="AA24" s="67"/>
      <c r="AB24" s="67"/>
      <c r="AC24" s="67"/>
      <c r="AD24" s="67"/>
      <c r="AE24" s="67"/>
      <c r="AF24" s="67"/>
      <c r="AG24" s="67"/>
      <c r="AH24" s="75"/>
      <c r="AI24" s="19"/>
    </row>
    <row r="25" spans="1:35" s="261" customFormat="1" ht="60.75" customHeight="1" x14ac:dyDescent="0.25">
      <c r="A25" s="381"/>
      <c r="B25" s="426"/>
      <c r="C25" s="256"/>
      <c r="D25" s="257"/>
      <c r="E25" s="257"/>
      <c r="F25" s="257"/>
      <c r="G25" s="257"/>
      <c r="H25" s="257"/>
      <c r="I25" s="257"/>
      <c r="J25" s="258"/>
      <c r="K25" s="258"/>
      <c r="L25" s="258"/>
      <c r="M25" s="280"/>
      <c r="N25" s="258"/>
      <c r="O25" s="258"/>
      <c r="P25" s="258"/>
      <c r="Q25" s="345"/>
      <c r="R25" s="258"/>
      <c r="S25" s="258"/>
      <c r="T25" s="258"/>
      <c r="U25" s="258"/>
      <c r="V25" s="258"/>
      <c r="W25" s="258"/>
      <c r="X25" s="258"/>
      <c r="Y25" s="258"/>
      <c r="Z25" s="258"/>
      <c r="AA25" s="258"/>
      <c r="AB25" s="258"/>
      <c r="AC25" s="258"/>
      <c r="AD25" s="258"/>
      <c r="AE25" s="258"/>
      <c r="AF25" s="258"/>
      <c r="AG25" s="258"/>
      <c r="AH25" s="259"/>
      <c r="AI25" s="260"/>
    </row>
    <row r="26" spans="1:35" s="18" customFormat="1" ht="58.5" customHeight="1" x14ac:dyDescent="0.25">
      <c r="A26" s="383"/>
      <c r="B26" s="427"/>
      <c r="C26" s="73"/>
      <c r="D26" s="74"/>
      <c r="E26" s="74"/>
      <c r="F26" s="74"/>
      <c r="G26" s="74"/>
      <c r="H26" s="74"/>
      <c r="I26" s="74"/>
      <c r="J26" s="67"/>
      <c r="K26" s="211"/>
      <c r="L26" s="67"/>
      <c r="M26" s="282"/>
      <c r="N26" s="67"/>
      <c r="O26" s="310"/>
      <c r="P26" s="67"/>
      <c r="Q26" s="347"/>
      <c r="R26" s="67"/>
      <c r="S26" s="67"/>
      <c r="T26" s="67"/>
      <c r="U26" s="67"/>
      <c r="V26" s="67"/>
      <c r="W26" s="67"/>
      <c r="X26" s="67"/>
      <c r="Y26" s="67"/>
      <c r="Z26" s="67"/>
      <c r="AA26" s="67"/>
      <c r="AB26" s="67"/>
      <c r="AC26" s="67"/>
      <c r="AD26" s="67"/>
      <c r="AE26" s="67"/>
      <c r="AF26" s="67"/>
      <c r="AG26" s="67"/>
      <c r="AH26" s="75"/>
      <c r="AI26" s="19"/>
    </row>
    <row r="27" spans="1:35" s="22" customFormat="1" ht="18.75" customHeight="1" x14ac:dyDescent="0.25">
      <c r="A27" s="132"/>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75"/>
    </row>
    <row r="28" spans="1:35" s="255" customFormat="1" ht="63.75" customHeight="1" x14ac:dyDescent="0.25">
      <c r="A28" s="381"/>
      <c r="B28" s="426"/>
      <c r="C28" s="250"/>
      <c r="D28" s="251"/>
      <c r="E28" s="251"/>
      <c r="F28" s="251"/>
      <c r="G28" s="251"/>
      <c r="H28" s="251"/>
      <c r="I28" s="251"/>
      <c r="J28" s="252"/>
      <c r="K28" s="252"/>
      <c r="L28" s="252"/>
      <c r="M28" s="280"/>
      <c r="N28" s="252"/>
      <c r="O28" s="258"/>
      <c r="P28" s="252"/>
      <c r="Q28" s="345"/>
      <c r="R28" s="252"/>
      <c r="S28" s="252"/>
      <c r="T28" s="252"/>
      <c r="U28" s="252"/>
      <c r="V28" s="252"/>
      <c r="W28" s="252"/>
      <c r="X28" s="252"/>
      <c r="Y28" s="252"/>
      <c r="Z28" s="252"/>
      <c r="AA28" s="252"/>
      <c r="AB28" s="252"/>
      <c r="AC28" s="252"/>
      <c r="AD28" s="252"/>
      <c r="AE28" s="252"/>
      <c r="AF28" s="252"/>
      <c r="AG28" s="252"/>
      <c r="AH28" s="253"/>
      <c r="AI28" s="254"/>
    </row>
    <row r="29" spans="1:35" s="18" customFormat="1" ht="61.5" customHeight="1" x14ac:dyDescent="0.25">
      <c r="A29" s="383"/>
      <c r="B29" s="427"/>
      <c r="C29" s="73"/>
      <c r="D29" s="74"/>
      <c r="E29" s="74"/>
      <c r="F29" s="74"/>
      <c r="G29" s="74"/>
      <c r="H29" s="74"/>
      <c r="I29" s="74"/>
      <c r="J29" s="67"/>
      <c r="K29" s="211"/>
      <c r="L29" s="67"/>
      <c r="M29" s="282"/>
      <c r="N29" s="67"/>
      <c r="O29" s="310"/>
      <c r="P29" s="67"/>
      <c r="Q29" s="347"/>
      <c r="R29" s="67"/>
      <c r="S29" s="67"/>
      <c r="T29" s="67"/>
      <c r="U29" s="67"/>
      <c r="V29" s="67"/>
      <c r="W29" s="67"/>
      <c r="X29" s="67"/>
      <c r="Y29" s="67"/>
      <c r="Z29" s="67"/>
      <c r="AA29" s="67"/>
      <c r="AB29" s="67"/>
      <c r="AC29" s="67"/>
      <c r="AD29" s="67"/>
      <c r="AE29" s="67"/>
      <c r="AF29" s="67"/>
      <c r="AG29" s="67"/>
      <c r="AH29" s="75"/>
      <c r="AI29" s="19"/>
    </row>
    <row r="30" spans="1:35" s="241" customFormat="1" ht="67.5" customHeight="1" x14ac:dyDescent="0.25">
      <c r="A30" s="381"/>
      <c r="B30" s="426"/>
      <c r="C30" s="236"/>
      <c r="D30" s="237"/>
      <c r="E30" s="237"/>
      <c r="F30" s="237"/>
      <c r="G30" s="237"/>
      <c r="H30" s="237"/>
      <c r="I30" s="237"/>
      <c r="J30" s="238"/>
      <c r="K30" s="238"/>
      <c r="L30" s="238"/>
      <c r="M30" s="280"/>
      <c r="N30" s="238"/>
      <c r="O30" s="258"/>
      <c r="P30" s="238"/>
      <c r="Q30" s="345"/>
      <c r="R30" s="238"/>
      <c r="S30" s="238"/>
      <c r="T30" s="238"/>
      <c r="U30" s="238"/>
      <c r="V30" s="238"/>
      <c r="W30" s="238"/>
      <c r="X30" s="238"/>
      <c r="Y30" s="238"/>
      <c r="Z30" s="238"/>
      <c r="AA30" s="238"/>
      <c r="AB30" s="238"/>
      <c r="AC30" s="238"/>
      <c r="AD30" s="238"/>
      <c r="AE30" s="238"/>
      <c r="AF30" s="238"/>
      <c r="AG30" s="238"/>
      <c r="AH30" s="239"/>
      <c r="AI30" s="240"/>
    </row>
    <row r="31" spans="1:35" s="18" customFormat="1" ht="43.5" customHeight="1" x14ac:dyDescent="0.25">
      <c r="A31" s="383"/>
      <c r="B31" s="427"/>
      <c r="C31" s="73"/>
      <c r="D31" s="74"/>
      <c r="E31" s="74"/>
      <c r="F31" s="74"/>
      <c r="G31" s="74"/>
      <c r="H31" s="74"/>
      <c r="I31" s="74"/>
      <c r="J31" s="67"/>
      <c r="K31" s="211"/>
      <c r="L31" s="67"/>
      <c r="M31" s="282"/>
      <c r="N31" s="67"/>
      <c r="O31" s="310"/>
      <c r="P31" s="67"/>
      <c r="Q31" s="347"/>
      <c r="R31" s="67"/>
      <c r="S31" s="67"/>
      <c r="T31" s="67"/>
      <c r="U31" s="67"/>
      <c r="V31" s="67"/>
      <c r="W31" s="67"/>
      <c r="X31" s="67"/>
      <c r="Y31" s="67"/>
      <c r="Z31" s="67"/>
      <c r="AA31" s="67"/>
      <c r="AB31" s="67"/>
      <c r="AC31" s="67"/>
      <c r="AD31" s="67"/>
      <c r="AE31" s="67"/>
      <c r="AF31" s="67"/>
      <c r="AG31" s="67"/>
      <c r="AH31" s="75"/>
      <c r="AI31" s="19"/>
    </row>
    <row r="32" spans="1:35" s="267" customFormat="1" ht="63" customHeight="1" x14ac:dyDescent="0.25">
      <c r="A32" s="381"/>
      <c r="B32" s="426"/>
      <c r="C32" s="242"/>
      <c r="D32" s="243"/>
      <c r="E32" s="243"/>
      <c r="F32" s="243"/>
      <c r="G32" s="243"/>
      <c r="H32" s="243"/>
      <c r="I32" s="243"/>
      <c r="J32" s="244"/>
      <c r="K32" s="244"/>
      <c r="L32" s="244"/>
      <c r="M32" s="280"/>
      <c r="N32" s="244"/>
      <c r="O32" s="258"/>
      <c r="P32" s="244"/>
      <c r="Q32" s="345"/>
      <c r="R32" s="244"/>
      <c r="S32" s="244"/>
      <c r="T32" s="244"/>
      <c r="U32" s="244"/>
      <c r="V32" s="244"/>
      <c r="W32" s="244"/>
      <c r="X32" s="244"/>
      <c r="Y32" s="244"/>
      <c r="Z32" s="244"/>
      <c r="AA32" s="244"/>
      <c r="AB32" s="244"/>
      <c r="AC32" s="244"/>
      <c r="AD32" s="244"/>
      <c r="AE32" s="244"/>
      <c r="AF32" s="244"/>
      <c r="AG32" s="244"/>
      <c r="AH32" s="245"/>
      <c r="AI32" s="266"/>
    </row>
    <row r="33" spans="1:35" s="22" customFormat="1" ht="48" customHeight="1" x14ac:dyDescent="0.25">
      <c r="A33" s="383"/>
      <c r="B33" s="427"/>
      <c r="C33" s="73"/>
      <c r="D33" s="74"/>
      <c r="E33" s="74"/>
      <c r="F33" s="74"/>
      <c r="G33" s="74"/>
      <c r="H33" s="74"/>
      <c r="I33" s="74"/>
      <c r="J33" s="67"/>
      <c r="K33" s="211"/>
      <c r="L33" s="67"/>
      <c r="M33" s="282"/>
      <c r="N33" s="67"/>
      <c r="O33" s="310"/>
      <c r="P33" s="67"/>
      <c r="Q33" s="347"/>
      <c r="R33" s="67"/>
      <c r="S33" s="67"/>
      <c r="T33" s="67"/>
      <c r="U33" s="67"/>
      <c r="V33" s="67"/>
      <c r="W33" s="67"/>
      <c r="X33" s="67"/>
      <c r="Y33" s="67"/>
      <c r="Z33" s="67"/>
      <c r="AA33" s="67"/>
      <c r="AB33" s="67"/>
      <c r="AC33" s="67"/>
      <c r="AD33" s="67"/>
      <c r="AE33" s="67"/>
      <c r="AF33" s="67"/>
      <c r="AG33" s="67"/>
      <c r="AH33" s="75"/>
      <c r="AI33" s="20"/>
    </row>
    <row r="34" spans="1:35" s="255" customFormat="1" ht="88.5" customHeight="1" x14ac:dyDescent="0.25">
      <c r="A34" s="381"/>
      <c r="B34" s="426"/>
      <c r="C34" s="250"/>
      <c r="D34" s="251"/>
      <c r="E34" s="251"/>
      <c r="F34" s="251"/>
      <c r="G34" s="251"/>
      <c r="H34" s="251"/>
      <c r="I34" s="251"/>
      <c r="J34" s="252"/>
      <c r="K34" s="252"/>
      <c r="L34" s="252"/>
      <c r="M34" s="280"/>
      <c r="N34" s="252"/>
      <c r="O34" s="258"/>
      <c r="P34" s="252"/>
      <c r="Q34" s="345"/>
      <c r="R34" s="252"/>
      <c r="S34" s="252"/>
      <c r="T34" s="252"/>
      <c r="U34" s="252"/>
      <c r="V34" s="252"/>
      <c r="W34" s="252"/>
      <c r="X34" s="252"/>
      <c r="Y34" s="252"/>
      <c r="Z34" s="252"/>
      <c r="AA34" s="252"/>
      <c r="AB34" s="252"/>
      <c r="AC34" s="252"/>
      <c r="AD34" s="252"/>
      <c r="AE34" s="252"/>
      <c r="AF34" s="252"/>
      <c r="AG34" s="252"/>
      <c r="AH34" s="253"/>
      <c r="AI34" s="254"/>
    </row>
    <row r="35" spans="1:35" s="18" customFormat="1" ht="119.25" customHeight="1" x14ac:dyDescent="0.25">
      <c r="A35" s="383"/>
      <c r="B35" s="427"/>
      <c r="C35" s="73"/>
      <c r="D35" s="74"/>
      <c r="E35" s="74"/>
      <c r="F35" s="74"/>
      <c r="G35" s="74"/>
      <c r="H35" s="74"/>
      <c r="I35" s="74"/>
      <c r="J35" s="67"/>
      <c r="K35" s="211"/>
      <c r="L35" s="67"/>
      <c r="M35" s="282"/>
      <c r="N35" s="67"/>
      <c r="O35" s="310"/>
      <c r="P35" s="67"/>
      <c r="Q35" s="347"/>
      <c r="R35" s="67"/>
      <c r="S35" s="67"/>
      <c r="T35" s="67"/>
      <c r="U35" s="67"/>
      <c r="V35" s="67"/>
      <c r="W35" s="67"/>
      <c r="X35" s="67"/>
      <c r="Y35" s="67"/>
      <c r="Z35" s="67"/>
      <c r="AA35" s="67"/>
      <c r="AB35" s="67"/>
      <c r="AC35" s="67"/>
      <c r="AD35" s="67"/>
      <c r="AE35" s="67"/>
      <c r="AF35" s="67"/>
      <c r="AG35" s="67"/>
      <c r="AH35" s="75"/>
      <c r="AI35" s="19"/>
    </row>
    <row r="36" spans="1:35" s="22" customFormat="1" ht="18.75" customHeight="1" x14ac:dyDescent="0.25">
      <c r="A36" s="132"/>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5"/>
      <c r="AH36" s="75"/>
    </row>
    <row r="37" spans="1:35" s="265" customFormat="1" ht="82.5" customHeight="1" x14ac:dyDescent="0.25">
      <c r="A37" s="381"/>
      <c r="B37" s="426"/>
      <c r="C37" s="246"/>
      <c r="D37" s="247"/>
      <c r="E37" s="247"/>
      <c r="F37" s="247"/>
      <c r="G37" s="247"/>
      <c r="H37" s="247"/>
      <c r="I37" s="247"/>
      <c r="J37" s="248"/>
      <c r="K37" s="248"/>
      <c r="L37" s="248"/>
      <c r="M37" s="280"/>
      <c r="N37" s="248"/>
      <c r="O37" s="258"/>
      <c r="P37" s="248"/>
      <c r="Q37" s="345"/>
      <c r="R37" s="248"/>
      <c r="S37" s="248"/>
      <c r="T37" s="248"/>
      <c r="U37" s="248"/>
      <c r="V37" s="248"/>
      <c r="W37" s="248"/>
      <c r="X37" s="248"/>
      <c r="Y37" s="248"/>
      <c r="Z37" s="248"/>
      <c r="AA37" s="248"/>
      <c r="AB37" s="248"/>
      <c r="AC37" s="248"/>
      <c r="AD37" s="248"/>
      <c r="AE37" s="248"/>
      <c r="AF37" s="248"/>
      <c r="AG37" s="248"/>
      <c r="AH37" s="249"/>
      <c r="AI37" s="264"/>
    </row>
    <row r="38" spans="1:35" s="22" customFormat="1" ht="63.75" customHeight="1" x14ac:dyDescent="0.25">
      <c r="A38" s="383"/>
      <c r="B38" s="427"/>
      <c r="C38" s="73"/>
      <c r="D38" s="74"/>
      <c r="E38" s="74"/>
      <c r="F38" s="74"/>
      <c r="G38" s="74"/>
      <c r="H38" s="74"/>
      <c r="I38" s="74"/>
      <c r="J38" s="67"/>
      <c r="K38" s="211"/>
      <c r="L38" s="67"/>
      <c r="M38" s="282"/>
      <c r="N38" s="67"/>
      <c r="O38" s="310"/>
      <c r="P38" s="67"/>
      <c r="Q38" s="347"/>
      <c r="R38" s="67"/>
      <c r="S38" s="67"/>
      <c r="T38" s="67"/>
      <c r="U38" s="67"/>
      <c r="V38" s="67"/>
      <c r="W38" s="67"/>
      <c r="X38" s="67"/>
      <c r="Y38" s="67"/>
      <c r="Z38" s="67"/>
      <c r="AA38" s="67"/>
      <c r="AB38" s="67"/>
      <c r="AC38" s="67"/>
      <c r="AD38" s="67"/>
      <c r="AE38" s="67"/>
      <c r="AF38" s="67"/>
      <c r="AG38" s="67"/>
      <c r="AH38" s="75"/>
      <c r="AI38" s="20"/>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2"/>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3"/>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4"/>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6"/>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8"/>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9"/>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10"/>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2"/>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3"/>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15"/>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17"/>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19"/>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20"/>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2"/>
    </customSheetView>
  </customSheetViews>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6" customFormat="1" ht="18.75" customHeight="1" x14ac:dyDescent="0.25">
      <c r="A10" s="132"/>
      <c r="B10" s="44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5"/>
      <c r="AH10" s="75"/>
    </row>
    <row r="11" spans="1:35" s="21" customFormat="1" ht="88.5" customHeight="1" x14ac:dyDescent="0.25">
      <c r="A11" s="430"/>
      <c r="B11" s="378"/>
      <c r="C11" s="57"/>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60"/>
      <c r="AI11" s="23"/>
    </row>
    <row r="12" spans="1:35" s="21" customFormat="1" ht="105.75" customHeight="1" x14ac:dyDescent="0.25">
      <c r="A12" s="432"/>
      <c r="B12" s="380"/>
      <c r="C12" s="61"/>
      <c r="D12" s="62"/>
      <c r="E12" s="62"/>
      <c r="F12" s="62"/>
      <c r="G12" s="62"/>
      <c r="H12" s="62"/>
      <c r="I12" s="62"/>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0"/>
      <c r="AI12" s="23"/>
    </row>
    <row r="13" spans="1:35" s="138" customFormat="1" ht="35.25" customHeight="1" x14ac:dyDescent="0.25">
      <c r="A13" s="488"/>
      <c r="B13" s="494"/>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37"/>
    </row>
    <row r="14" spans="1:35" s="53" customFormat="1" ht="42" customHeight="1" x14ac:dyDescent="0.25">
      <c r="A14" s="489"/>
      <c r="B14" s="495"/>
      <c r="C14" s="112"/>
      <c r="D14" s="113"/>
      <c r="E14" s="113"/>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1"/>
      <c r="AI14" s="137"/>
    </row>
    <row r="15" spans="1:35" s="138" customFormat="1" ht="35.25" customHeight="1" x14ac:dyDescent="0.25">
      <c r="A15" s="496"/>
      <c r="B15" s="494"/>
      <c r="C15" s="108"/>
      <c r="D15" s="109"/>
      <c r="E15" s="109"/>
      <c r="F15" s="109"/>
      <c r="G15" s="109"/>
      <c r="H15" s="109"/>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37"/>
    </row>
    <row r="16" spans="1:35" s="53" customFormat="1" ht="42" customHeight="1" x14ac:dyDescent="0.25">
      <c r="A16" s="497"/>
      <c r="B16" s="498"/>
      <c r="C16" s="112"/>
      <c r="D16" s="113"/>
      <c r="E16" s="113"/>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1"/>
      <c r="AI16" s="137"/>
    </row>
    <row r="17" spans="1:35" s="138" customFormat="1" ht="42.75" customHeight="1" x14ac:dyDescent="0.25">
      <c r="A17" s="488"/>
      <c r="B17" s="494"/>
      <c r="C17" s="108"/>
      <c r="D17" s="109"/>
      <c r="E17" s="109"/>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39"/>
      <c r="AI17" s="137"/>
    </row>
    <row r="18" spans="1:35" s="53" customFormat="1" ht="45.75" customHeight="1" x14ac:dyDescent="0.25">
      <c r="A18" s="489"/>
      <c r="B18" s="495"/>
      <c r="C18" s="112"/>
      <c r="D18" s="113"/>
      <c r="E18" s="113"/>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39"/>
      <c r="AI18" s="137"/>
    </row>
    <row r="19" spans="1:35" s="138" customFormat="1" ht="35.25" customHeight="1" x14ac:dyDescent="0.25">
      <c r="A19" s="488"/>
      <c r="B19" s="490"/>
      <c r="C19" s="108"/>
      <c r="D19" s="109"/>
      <c r="E19" s="109"/>
      <c r="F19" s="109"/>
      <c r="G19" s="109"/>
      <c r="H19" s="109"/>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137"/>
    </row>
    <row r="20" spans="1:35" s="53" customFormat="1" ht="42" customHeight="1" x14ac:dyDescent="0.25">
      <c r="A20" s="489"/>
      <c r="B20" s="491"/>
      <c r="C20" s="112"/>
      <c r="D20" s="113"/>
      <c r="E20" s="113"/>
      <c r="F20" s="113"/>
      <c r="G20" s="113"/>
      <c r="H20" s="113"/>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1"/>
      <c r="AI20" s="137"/>
    </row>
    <row r="21" spans="1:35" s="138" customFormat="1" ht="35.25" customHeight="1" x14ac:dyDescent="0.25">
      <c r="A21" s="48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39"/>
      <c r="AI21" s="137"/>
    </row>
    <row r="22" spans="1:35" s="53" customFormat="1" ht="42" customHeight="1" x14ac:dyDescent="0.25">
      <c r="A22" s="489"/>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39"/>
      <c r="AI22" s="137"/>
    </row>
    <row r="23" spans="1:35" s="26" customFormat="1" ht="18.75" customHeight="1" x14ac:dyDescent="0.25">
      <c r="A23" s="132"/>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75"/>
    </row>
    <row r="24" spans="1:35" s="21" customFormat="1" ht="82.5" customHeight="1" x14ac:dyDescent="0.25">
      <c r="A24" s="430"/>
      <c r="B24" s="492"/>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73.5" customHeight="1" x14ac:dyDescent="0.25">
      <c r="A25" s="432"/>
      <c r="B25" s="493"/>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31" customFormat="1" ht="82.5" customHeight="1" x14ac:dyDescent="0.25">
      <c r="A26" s="430"/>
      <c r="B26" s="378"/>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19"/>
    </row>
    <row r="27" spans="1:35" s="18" customFormat="1" ht="73.5" customHeight="1" x14ac:dyDescent="0.25">
      <c r="A27" s="432"/>
      <c r="B27" s="380"/>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9"/>
    </row>
    <row r="28" spans="1:35" s="10" customFormat="1" x14ac:dyDescent="0.25">
      <c r="C28" s="17"/>
    </row>
  </sheetData>
  <customSheetViews>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1"/>
    </customSheetView>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2"/>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3"/>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4"/>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6"/>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8"/>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9"/>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10"/>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2"/>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3"/>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15"/>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17"/>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19"/>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20"/>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26:A27"/>
    <mergeCell ref="B26:B27"/>
    <mergeCell ref="A19:A20"/>
    <mergeCell ref="B19:B20"/>
    <mergeCell ref="A21:A22"/>
    <mergeCell ref="B21:B22"/>
    <mergeCell ref="B23:AG23"/>
    <mergeCell ref="A24:A25"/>
    <mergeCell ref="B24:B2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14"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t="s">
        <v>24</v>
      </c>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t="s">
        <v>32</v>
      </c>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t="s">
        <v>0</v>
      </c>
      <c r="AH3" s="95"/>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30"/>
      <c r="B8" s="378"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31"/>
      <c r="B9" s="379"/>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31"/>
      <c r="B10" s="379"/>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87" t="s">
        <v>33</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21" customFormat="1" ht="88.5" customHeight="1" x14ac:dyDescent="0.25">
      <c r="A12" s="430" t="s">
        <v>30</v>
      </c>
      <c r="B12" s="378" t="s">
        <v>34</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31"/>
      <c r="B13" s="379"/>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30" t="s">
        <v>31</v>
      </c>
      <c r="B14" s="378" t="s">
        <v>35</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55</v>
      </c>
      <c r="AI14" s="20"/>
    </row>
    <row r="15" spans="1:35" s="22" customFormat="1" ht="73.5" customHeight="1" x14ac:dyDescent="0.25">
      <c r="A15" s="432"/>
      <c r="B15" s="380"/>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133BB3F8-8DD4-4AEF-8CD6-A5FB14681329}" scale="80" state="hidden">
      <pane xSplit="6" ySplit="7" topLeftCell="G14" activePane="bottomRight" state="frozen"/>
      <selection pane="bottomRight" activeCell="AB20" sqref="A2:AH33"/>
      <pageMargins left="0.7" right="0.7" top="0.75" bottom="0.75" header="0.3" footer="0.3"/>
    </customSheetView>
    <customSheetView guid="{60A1F930-4BEC-460A-8E14-01E47F6DD055}"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18.75" customHeight="1" x14ac:dyDescent="0.25">
      <c r="A10" s="104"/>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row>
    <row r="11" spans="1:35" s="100" customFormat="1" ht="81.75" customHeight="1" x14ac:dyDescent="0.25">
      <c r="A11" s="390"/>
      <c r="B11" s="365"/>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5"/>
    </row>
    <row r="12" spans="1:35" s="33" customFormat="1" ht="69.75" customHeight="1" x14ac:dyDescent="0.25">
      <c r="A12" s="392"/>
      <c r="B12" s="367"/>
      <c r="C12" s="101"/>
      <c r="D12" s="102"/>
      <c r="E12" s="102"/>
      <c r="F12" s="102"/>
      <c r="G12" s="102"/>
      <c r="H12" s="102"/>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33" customFormat="1" ht="21" customHeight="1" x14ac:dyDescent="0.25">
      <c r="A13" s="107"/>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c r="AI13" s="106"/>
    </row>
    <row r="14" spans="1:35" s="100" customFormat="1" ht="47.2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4"/>
      <c r="AI14" s="106"/>
    </row>
    <row r="15" spans="1:35" s="33" customFormat="1" ht="42"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row r="16" spans="1:35" s="100" customFormat="1" ht="34.5" customHeight="1" x14ac:dyDescent="0.25">
      <c r="A16" s="458"/>
      <c r="B16" s="499"/>
      <c r="C16" s="108"/>
      <c r="D16" s="109"/>
      <c r="E16" s="109"/>
      <c r="F16" s="109"/>
      <c r="G16" s="109"/>
      <c r="H16" s="109"/>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82"/>
      <c r="AI16" s="105"/>
    </row>
    <row r="17" spans="1:35" s="33" customFormat="1" ht="39.75" customHeight="1" x14ac:dyDescent="0.25">
      <c r="A17" s="460"/>
      <c r="B17" s="500"/>
      <c r="C17" s="112"/>
      <c r="D17" s="113"/>
      <c r="E17" s="113"/>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1"/>
      <c r="AI17" s="106"/>
    </row>
    <row r="18" spans="1:35" s="100" customFormat="1" ht="35.25" customHeight="1" x14ac:dyDescent="0.25">
      <c r="A18" s="458"/>
      <c r="B18" s="499"/>
      <c r="C18" s="108"/>
      <c r="D18" s="109"/>
      <c r="E18" s="109"/>
      <c r="F18" s="109"/>
      <c r="G18" s="109"/>
      <c r="H18" s="109"/>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83"/>
      <c r="AI18" s="105"/>
    </row>
    <row r="19" spans="1:35" s="33" customFormat="1" ht="40.5" customHeight="1" x14ac:dyDescent="0.25">
      <c r="A19" s="460"/>
      <c r="B19" s="500"/>
      <c r="C19" s="112"/>
      <c r="D19" s="113"/>
      <c r="E19" s="113"/>
      <c r="F19" s="113"/>
      <c r="G19" s="113"/>
      <c r="H19" s="113"/>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1"/>
      <c r="AI19"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customSheetView>
    <customSheetView guid="{60A1F930-4BEC-460A-8E14-01E47F6DD055}" scale="80">
      <pane xSplit="6" ySplit="7" topLeftCell="G8"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s>
  <mergeCells count="35">
    <mergeCell ref="B16:B17"/>
    <mergeCell ref="A16:A17"/>
    <mergeCell ref="B18:B19"/>
    <mergeCell ref="A18:A19"/>
    <mergeCell ref="B11:B12"/>
    <mergeCell ref="A11:A12"/>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AH4:AH6"/>
    <mergeCell ref="C2:S2"/>
    <mergeCell ref="C3:S3"/>
    <mergeCell ref="C4:C6"/>
    <mergeCell ref="D4:D5"/>
    <mergeCell ref="E4:E5"/>
    <mergeCell ref="F4:F5"/>
    <mergeCell ref="G4:G5"/>
    <mergeCell ref="H4:I5"/>
    <mergeCell ref="J4:K5"/>
    <mergeCell ref="L4:M5"/>
    <mergeCell ref="N4:O5"/>
    <mergeCell ref="P4:Q5"/>
    <mergeCell ref="R4:S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62.2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65"/>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109.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hidden="1"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108"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row>
    <row r="17" spans="1:35" s="22" customFormat="1" ht="23.25" customHeight="1" x14ac:dyDescent="0.25">
      <c r="A17" s="115"/>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46"/>
      <c r="AI17" s="20"/>
    </row>
    <row r="18" spans="1:35" s="21" customFormat="1" ht="31.5" customHeight="1" x14ac:dyDescent="0.25">
      <c r="A18" s="390"/>
      <c r="B18" s="378"/>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42.75" hidden="1" customHeight="1" x14ac:dyDescent="0.25">
      <c r="A19" s="391"/>
      <c r="B19" s="379"/>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69"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115.5" customHeight="1" x14ac:dyDescent="0.25">
      <c r="A21" s="392"/>
      <c r="B21" s="380"/>
      <c r="C21" s="61"/>
      <c r="D21" s="62"/>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2" customFormat="1" ht="28.5" customHeight="1" x14ac:dyDescent="0.25">
      <c r="A22" s="396"/>
      <c r="B22" s="378"/>
      <c r="C22" s="57"/>
      <c r="D22" s="58"/>
      <c r="E22" s="58"/>
      <c r="F22" s="58"/>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60"/>
      <c r="AI22" s="20"/>
    </row>
    <row r="23" spans="1:35" s="26" customFormat="1" ht="55.5" customHeight="1" x14ac:dyDescent="0.25">
      <c r="A23" s="397"/>
      <c r="B23" s="379"/>
      <c r="C23" s="73"/>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72"/>
      <c r="AI23" s="24"/>
    </row>
    <row r="24" spans="1:35" s="26" customFormat="1" ht="62.25" customHeight="1" x14ac:dyDescent="0.25">
      <c r="A24" s="397"/>
      <c r="B24" s="379"/>
      <c r="C24" s="73"/>
      <c r="D24" s="74"/>
      <c r="E24" s="74"/>
      <c r="F24" s="74"/>
      <c r="G24" s="74"/>
      <c r="H24" s="74"/>
      <c r="I24" s="74"/>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72"/>
      <c r="AI24" s="24"/>
    </row>
    <row r="25" spans="1:35" s="26" customFormat="1" ht="62.25" customHeight="1" x14ac:dyDescent="0.25">
      <c r="A25" s="503"/>
      <c r="B25" s="380"/>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s="22" customFormat="1" ht="30.75" customHeight="1" x14ac:dyDescent="0.25">
      <c r="A26" s="409"/>
      <c r="B26" s="401"/>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20"/>
    </row>
    <row r="27" spans="1:35" s="22" customFormat="1" ht="54" customHeight="1" x14ac:dyDescent="0.25">
      <c r="A27" s="410"/>
      <c r="B27" s="402"/>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0"/>
      <c r="AI27" s="20"/>
    </row>
    <row r="28" spans="1:35" s="22" customFormat="1" ht="46.5" customHeight="1" x14ac:dyDescent="0.25">
      <c r="A28" s="41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42.75" customHeight="1" x14ac:dyDescent="0.25">
      <c r="A29" s="411"/>
      <c r="B29" s="401"/>
      <c r="C29" s="57"/>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60"/>
      <c r="AI29" s="20"/>
    </row>
    <row r="30" spans="1:35" s="22" customFormat="1" ht="58.5" hidden="1" customHeight="1" x14ac:dyDescent="0.25">
      <c r="A30" s="411"/>
      <c r="B30" s="402"/>
      <c r="C30" s="61"/>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0"/>
      <c r="AI30" s="20"/>
    </row>
    <row r="31" spans="1:35" s="22" customFormat="1" ht="42.75" customHeight="1" x14ac:dyDescent="0.25">
      <c r="A31" s="502"/>
      <c r="B31" s="402"/>
      <c r="C31" s="61"/>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0"/>
      <c r="AI31" s="20"/>
    </row>
    <row r="32" spans="1:35" s="22" customFormat="1" ht="38.25" customHeight="1" x14ac:dyDescent="0.25">
      <c r="A32" s="501"/>
      <c r="B32" s="401"/>
      <c r="C32" s="57"/>
      <c r="D32" s="58"/>
      <c r="E32" s="58"/>
      <c r="F32" s="58"/>
      <c r="G32" s="58"/>
      <c r="H32" s="58"/>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c r="AI32" s="20"/>
    </row>
    <row r="33" spans="1:35" s="22" customFormat="1" ht="58.5" hidden="1" customHeight="1" x14ac:dyDescent="0.25">
      <c r="A33" s="411"/>
      <c r="B33" s="40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0"/>
      <c r="AI33" s="20"/>
    </row>
    <row r="34" spans="1:35" s="22" customFormat="1" ht="48.75" customHeight="1" x14ac:dyDescent="0.25">
      <c r="A34" s="502"/>
      <c r="B34" s="402"/>
      <c r="C34" s="61"/>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48.75" customHeight="1" x14ac:dyDescent="0.25">
      <c r="A35" s="504"/>
      <c r="B35" s="401"/>
      <c r="C35" s="57"/>
      <c r="D35" s="58"/>
      <c r="E35" s="58"/>
      <c r="F35" s="58"/>
      <c r="G35" s="58"/>
      <c r="H35" s="58"/>
      <c r="I35" s="58"/>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c r="AI35" s="20"/>
    </row>
    <row r="36" spans="1:35" s="22" customFormat="1" ht="48.75" hidden="1" customHeight="1" x14ac:dyDescent="0.25">
      <c r="A36" s="411"/>
      <c r="B36" s="402"/>
      <c r="C36" s="61"/>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0"/>
      <c r="AI36" s="20"/>
    </row>
    <row r="37" spans="1:35" s="22" customFormat="1" ht="48.75" customHeight="1" x14ac:dyDescent="0.25">
      <c r="A37" s="502"/>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0"/>
      <c r="AI37" s="20"/>
    </row>
    <row r="38" spans="1:35" s="22" customFormat="1" ht="48.75" customHeight="1" x14ac:dyDescent="0.25">
      <c r="A38" s="504"/>
      <c r="B38" s="428"/>
      <c r="C38" s="57"/>
      <c r="D38" s="58"/>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54.75" customHeight="1" x14ac:dyDescent="0.25">
      <c r="A39" s="411"/>
      <c r="B39" s="429"/>
      <c r="C39" s="61"/>
      <c r="D39" s="62"/>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8.75" customHeight="1" x14ac:dyDescent="0.25">
      <c r="A40" s="502"/>
      <c r="B40" s="429"/>
      <c r="C40" s="61"/>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25.5" customHeight="1" x14ac:dyDescent="0.25">
      <c r="A41" s="115"/>
      <c r="B41" s="387"/>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9"/>
      <c r="AH41" s="48"/>
      <c r="AI41" s="20"/>
    </row>
    <row r="42" spans="1:35" s="22" customFormat="1" ht="44.25" customHeight="1" x14ac:dyDescent="0.25">
      <c r="A42" s="396"/>
      <c r="B42" s="378"/>
      <c r="C42" s="57"/>
      <c r="D42" s="58"/>
      <c r="E42" s="58"/>
      <c r="F42" s="58"/>
      <c r="G42" s="58"/>
      <c r="H42" s="58"/>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0"/>
      <c r="AI42" s="20"/>
    </row>
    <row r="43" spans="1:35" s="22" customFormat="1" ht="49.5" hidden="1" customHeight="1" x14ac:dyDescent="0.25">
      <c r="A43" s="397"/>
      <c r="B43" s="379"/>
      <c r="C43" s="61"/>
      <c r="D43" s="62"/>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0"/>
      <c r="AI43" s="20"/>
    </row>
    <row r="44" spans="1:35" s="22" customFormat="1" ht="66.75" customHeight="1" x14ac:dyDescent="0.25">
      <c r="A44" s="503"/>
      <c r="B44" s="380"/>
      <c r="C44" s="61"/>
      <c r="D44" s="62"/>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0"/>
      <c r="AI44" s="20"/>
    </row>
  </sheetData>
  <customSheetViews>
    <customSheetView guid="{133BB3F8-8DD4-4AEF-8CD6-A5FB14681329}" scale="80" hiddenRows="1"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2"/>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3"/>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4"/>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10"/>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1"/>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3"/>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20"/>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21"/>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2"/>
    </customSheetView>
  </customSheetViews>
  <mergeCells count="46">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17:AG17"/>
    <mergeCell ref="A26:A28"/>
    <mergeCell ref="B26:B28"/>
    <mergeCell ref="A29:A31"/>
    <mergeCell ref="B29:B31"/>
    <mergeCell ref="A18:A21"/>
    <mergeCell ref="B18:B21"/>
    <mergeCell ref="A22:A25"/>
    <mergeCell ref="B22:B25"/>
    <mergeCell ref="A32:A34"/>
    <mergeCell ref="B32:B34"/>
    <mergeCell ref="B41:AG41"/>
    <mergeCell ref="A42:A44"/>
    <mergeCell ref="B42:B44"/>
    <mergeCell ref="A35:A37"/>
    <mergeCell ref="B35:B37"/>
    <mergeCell ref="A38:A40"/>
    <mergeCell ref="B38:B40"/>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505"/>
      <c r="K4" s="506"/>
      <c r="L4" s="505"/>
      <c r="M4" s="506"/>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507"/>
      <c r="K5" s="508"/>
      <c r="L5" s="507"/>
      <c r="M5" s="508"/>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21" customHeight="1" x14ac:dyDescent="0.25">
      <c r="A10" s="107"/>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c r="AI10" s="106"/>
    </row>
    <row r="11" spans="1:35" s="100" customFormat="1" ht="43.5" customHeight="1" x14ac:dyDescent="0.25">
      <c r="A11" s="390"/>
      <c r="B11" s="368"/>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6"/>
    </row>
    <row r="12" spans="1:35" s="33" customFormat="1" ht="48" customHeight="1" x14ac:dyDescent="0.25">
      <c r="A12" s="392"/>
      <c r="B12" s="370"/>
      <c r="C12" s="101"/>
      <c r="D12" s="102"/>
      <c r="E12" s="102"/>
      <c r="F12" s="102"/>
      <c r="G12" s="102"/>
      <c r="H12" s="102"/>
      <c r="I12" s="102"/>
      <c r="J12" s="185"/>
      <c r="K12" s="185"/>
      <c r="L12" s="185"/>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100" customFormat="1" ht="34.5" customHeight="1" x14ac:dyDescent="0.25">
      <c r="A13" s="458"/>
      <c r="B13" s="490"/>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06"/>
    </row>
    <row r="14" spans="1:35" s="33" customFormat="1" ht="43.5" customHeight="1" x14ac:dyDescent="0.25">
      <c r="A14" s="460"/>
      <c r="B14" s="491"/>
      <c r="C14" s="112"/>
      <c r="D14" s="184"/>
      <c r="E14" s="113"/>
      <c r="F14" s="113"/>
      <c r="G14" s="113"/>
      <c r="H14" s="113"/>
      <c r="I14" s="11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14"/>
      <c r="AH14" s="111"/>
      <c r="AI14" s="106"/>
    </row>
  </sheetData>
  <customSheetViews>
    <customSheetView guid="{133BB3F8-8DD4-4AEF-8CD6-A5FB14681329}" scale="80" state="hidden">
      <pane xSplit="6" ySplit="7" topLeftCell="G8" activePane="bottomRight" state="frozen"/>
      <selection pane="bottomRight" activeCell="AB20" sqref="A2:AH33"/>
      <pageMargins left="0.7" right="0.7" top="0.75" bottom="0.75" header="0.3" footer="0.3"/>
      <pageSetup paperSize="9" orientation="portrait" r:id="rId1"/>
    </customSheetView>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2"/>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3"/>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4"/>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6"/>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8"/>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9"/>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10"/>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2"/>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3"/>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15"/>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16"/>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17"/>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19"/>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20"/>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21"/>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2"/>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50" workbookViewId="0">
      <pane xSplit="6" ySplit="7" topLeftCell="G25"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545"/>
      <c r="C8" s="191"/>
      <c r="D8" s="192"/>
      <c r="E8" s="192"/>
      <c r="F8" s="192"/>
      <c r="G8" s="192"/>
      <c r="H8" s="192"/>
      <c r="I8" s="192"/>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72"/>
    </row>
    <row r="9" spans="1:35" s="26" customFormat="1" ht="40.5" customHeight="1" x14ac:dyDescent="0.25">
      <c r="A9" s="382"/>
      <c r="B9" s="546"/>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75"/>
    </row>
    <row r="10" spans="1:35" s="26" customFormat="1" ht="34.5" customHeight="1" x14ac:dyDescent="0.25">
      <c r="A10" s="383"/>
      <c r="B10" s="547"/>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75"/>
    </row>
    <row r="11" spans="1:35" s="22" customFormat="1" ht="18.75" customHeight="1" x14ac:dyDescent="0.25">
      <c r="A11" s="68"/>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46"/>
    </row>
    <row r="12" spans="1:35" s="21" customFormat="1" ht="23.25" customHeight="1" x14ac:dyDescent="0.25">
      <c r="A12" s="511"/>
      <c r="B12" s="513"/>
      <c r="C12" s="186"/>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60"/>
      <c r="AI12" s="23"/>
    </row>
    <row r="13" spans="1:35" s="22" customFormat="1" ht="48" customHeight="1" x14ac:dyDescent="0.25">
      <c r="A13" s="512"/>
      <c r="B13" s="514"/>
      <c r="C13" s="189"/>
      <c r="D13" s="190"/>
      <c r="E13" s="190"/>
      <c r="F13" s="190"/>
      <c r="G13" s="190"/>
      <c r="H13" s="190"/>
      <c r="I13" s="190"/>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64"/>
      <c r="AI13" s="20"/>
    </row>
    <row r="14" spans="1:35" s="21" customFormat="1" ht="48" customHeight="1" x14ac:dyDescent="0.25">
      <c r="A14" s="390"/>
      <c r="B14" s="515"/>
      <c r="C14" s="125"/>
      <c r="D14" s="70"/>
      <c r="E14" s="70"/>
      <c r="F14" s="70"/>
      <c r="G14" s="70"/>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285"/>
      <c r="AI14" s="23"/>
    </row>
    <row r="15" spans="1:35" s="22" customFormat="1" ht="61.9" customHeight="1" x14ac:dyDescent="0.25">
      <c r="A15" s="392"/>
      <c r="B15" s="544"/>
      <c r="C15" s="126"/>
      <c r="D15" s="74"/>
      <c r="E15" s="62"/>
      <c r="F15" s="62"/>
      <c r="G15" s="62"/>
      <c r="H15" s="62"/>
      <c r="I15" s="62"/>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6"/>
      <c r="AI15" s="20"/>
    </row>
    <row r="16" spans="1:35" s="21" customFormat="1" ht="331.15" customHeight="1" x14ac:dyDescent="0.25">
      <c r="A16" s="390"/>
      <c r="B16" s="515"/>
      <c r="C16" s="125"/>
      <c r="D16" s="70"/>
      <c r="E16" s="70"/>
      <c r="F16" s="70"/>
      <c r="G16" s="70"/>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285"/>
      <c r="AI16" s="23"/>
    </row>
    <row r="17" spans="1:35" s="22" customFormat="1" ht="67.900000000000006" customHeight="1" x14ac:dyDescent="0.25">
      <c r="A17" s="392"/>
      <c r="B17" s="544"/>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40.5" customHeight="1" x14ac:dyDescent="0.25">
      <c r="A18" s="390"/>
      <c r="B18" s="515"/>
      <c r="C18" s="125"/>
      <c r="D18" s="70"/>
      <c r="E18" s="70"/>
      <c r="F18" s="70"/>
      <c r="G18" s="70"/>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285"/>
      <c r="AI18" s="23"/>
    </row>
    <row r="19" spans="1:35" s="22" customFormat="1" ht="40.9" customHeight="1" x14ac:dyDescent="0.25">
      <c r="A19" s="392"/>
      <c r="B19" s="544"/>
      <c r="C19" s="126"/>
      <c r="D19" s="74"/>
      <c r="E19" s="62"/>
      <c r="F19" s="62"/>
      <c r="G19" s="62"/>
      <c r="H19" s="62"/>
      <c r="I19" s="62"/>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4"/>
      <c r="AI19" s="20"/>
    </row>
    <row r="20" spans="1:35" s="22" customFormat="1" ht="29.25" customHeight="1" x14ac:dyDescent="0.25">
      <c r="A20" s="164"/>
      <c r="B20" s="387"/>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9"/>
      <c r="AH20" s="64"/>
      <c r="AI20" s="20"/>
    </row>
    <row r="21" spans="1:35" s="21" customFormat="1" ht="55.5" customHeight="1" x14ac:dyDescent="0.25">
      <c r="A21" s="390"/>
      <c r="B21" s="393"/>
      <c r="C21" s="125"/>
      <c r="D21" s="70"/>
      <c r="E21" s="70"/>
      <c r="F21" s="70"/>
      <c r="G21" s="70"/>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row>
    <row r="22" spans="1:35" s="22" customFormat="1" ht="95.45" customHeight="1" x14ac:dyDescent="0.25">
      <c r="A22" s="392"/>
      <c r="B22" s="395"/>
      <c r="C22" s="126"/>
      <c r="D22" s="74"/>
      <c r="E22" s="62"/>
      <c r="F22" s="62"/>
      <c r="G22" s="62"/>
      <c r="H22" s="62"/>
      <c r="I22" s="62"/>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4"/>
      <c r="AI22" s="20"/>
    </row>
    <row r="23" spans="1:35" s="22" customFormat="1" ht="27.6" customHeight="1" x14ac:dyDescent="0.25">
      <c r="A23" s="164"/>
      <c r="B23" s="387"/>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64"/>
      <c r="AI23" s="20"/>
    </row>
    <row r="24" spans="1:35" s="172" customFormat="1" ht="55.5" customHeight="1" x14ac:dyDescent="0.25">
      <c r="A24" s="532"/>
      <c r="B24" s="534"/>
      <c r="C24" s="197"/>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203"/>
      <c r="AI24" s="171"/>
    </row>
    <row r="25" spans="1:35" s="178" customFormat="1" ht="183" customHeight="1" x14ac:dyDescent="0.25">
      <c r="A25" s="533"/>
      <c r="B25" s="535"/>
      <c r="C25" s="199"/>
      <c r="D25" s="200"/>
      <c r="E25" s="200"/>
      <c r="F25" s="200"/>
      <c r="G25" s="200"/>
      <c r="H25" s="200"/>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352"/>
      <c r="AI25" s="177"/>
    </row>
    <row r="26" spans="1:35" s="178" customFormat="1" ht="95.45" customHeight="1" x14ac:dyDescent="0.25">
      <c r="A26" s="358"/>
      <c r="B26" s="353"/>
      <c r="C26" s="199"/>
      <c r="D26" s="200"/>
      <c r="E26" s="200"/>
      <c r="F26" s="200"/>
      <c r="G26" s="200"/>
      <c r="H26" s="200"/>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352"/>
      <c r="AI26" s="177"/>
    </row>
    <row r="27" spans="1:35" s="178" customFormat="1" ht="109.9" customHeight="1" x14ac:dyDescent="0.25">
      <c r="A27" s="351"/>
      <c r="B27" s="357"/>
      <c r="C27" s="354"/>
      <c r="D27" s="356"/>
      <c r="E27" s="356"/>
      <c r="F27" s="355"/>
      <c r="G27" s="355"/>
      <c r="H27" s="355"/>
      <c r="I27" s="355"/>
      <c r="J27" s="355"/>
      <c r="K27" s="356"/>
      <c r="L27" s="355"/>
      <c r="M27" s="356"/>
      <c r="N27" s="356"/>
      <c r="O27" s="356"/>
      <c r="P27" s="356"/>
      <c r="Q27" s="356"/>
      <c r="R27" s="356"/>
      <c r="S27" s="356"/>
      <c r="T27" s="356"/>
      <c r="U27" s="356"/>
      <c r="V27" s="356"/>
      <c r="W27" s="356"/>
      <c r="X27" s="356"/>
      <c r="Y27" s="356"/>
      <c r="Z27" s="356"/>
      <c r="AA27" s="356"/>
      <c r="AB27" s="356"/>
      <c r="AC27" s="356"/>
      <c r="AD27" s="356"/>
      <c r="AE27" s="356"/>
      <c r="AF27" s="356"/>
      <c r="AG27" s="356"/>
      <c r="AH27" s="204"/>
      <c r="AI27" s="177"/>
    </row>
    <row r="28" spans="1:35" s="22" customFormat="1" ht="27.75" customHeight="1" x14ac:dyDescent="0.25">
      <c r="A28" s="164"/>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536"/>
      <c r="AH28" s="202"/>
      <c r="AI28" s="20"/>
    </row>
    <row r="29" spans="1:35" s="22" customFormat="1" ht="28.5" customHeight="1" x14ac:dyDescent="0.25">
      <c r="A29" s="537"/>
      <c r="B29" s="534"/>
      <c r="C29" s="186"/>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205"/>
      <c r="AI29" s="20"/>
    </row>
    <row r="30" spans="1:35" s="26" customFormat="1" ht="34.15" customHeight="1" x14ac:dyDescent="0.25">
      <c r="A30" s="538"/>
      <c r="B30" s="535"/>
      <c r="C30" s="189"/>
      <c r="D30" s="190"/>
      <c r="E30" s="190"/>
      <c r="F30" s="190"/>
      <c r="G30" s="190"/>
      <c r="H30" s="190"/>
      <c r="I30" s="190"/>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05"/>
      <c r="AI30" s="24"/>
    </row>
    <row r="31" spans="1:35" s="26" customFormat="1" ht="37.5" customHeight="1" x14ac:dyDescent="0.25">
      <c r="A31" s="539"/>
      <c r="B31" s="535"/>
      <c r="C31" s="189"/>
      <c r="D31" s="190"/>
      <c r="E31" s="190"/>
      <c r="F31" s="190"/>
      <c r="G31" s="190"/>
      <c r="H31" s="190"/>
      <c r="I31" s="190"/>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05"/>
      <c r="AI31" s="24"/>
    </row>
    <row r="32" spans="1:35" s="178" customFormat="1" ht="38.25" customHeight="1" x14ac:dyDescent="0.25">
      <c r="A32" s="540"/>
      <c r="B32" s="542"/>
      <c r="C32" s="290"/>
      <c r="D32" s="168"/>
      <c r="E32" s="168"/>
      <c r="F32" s="168"/>
      <c r="G32" s="168"/>
      <c r="H32" s="168"/>
      <c r="I32" s="169"/>
      <c r="J32" s="179"/>
      <c r="K32" s="179"/>
      <c r="L32" s="179"/>
      <c r="M32" s="179"/>
      <c r="N32" s="179"/>
      <c r="O32" s="179"/>
      <c r="P32" s="349"/>
      <c r="Q32" s="349"/>
      <c r="R32" s="179"/>
      <c r="S32" s="179"/>
      <c r="T32" s="179"/>
      <c r="U32" s="179"/>
      <c r="V32" s="179"/>
      <c r="W32" s="179"/>
      <c r="X32" s="179"/>
      <c r="Y32" s="179"/>
      <c r="Z32" s="179"/>
      <c r="AA32" s="179"/>
      <c r="AB32" s="179"/>
      <c r="AC32" s="179"/>
      <c r="AD32" s="179"/>
      <c r="AE32" s="179"/>
      <c r="AF32" s="179"/>
      <c r="AG32" s="179"/>
      <c r="AH32" s="170"/>
      <c r="AI32" s="177"/>
    </row>
    <row r="33" spans="1:35" s="178" customFormat="1" ht="47.45" customHeight="1" x14ac:dyDescent="0.25">
      <c r="A33" s="541"/>
      <c r="B33" s="543"/>
      <c r="C33" s="291"/>
      <c r="D33" s="174"/>
      <c r="E33" s="174"/>
      <c r="F33" s="174"/>
      <c r="G33" s="174"/>
      <c r="H33" s="174"/>
      <c r="I33" s="175"/>
      <c r="J33" s="180"/>
      <c r="K33" s="180"/>
      <c r="L33" s="180"/>
      <c r="M33" s="180"/>
      <c r="N33" s="180"/>
      <c r="O33" s="180"/>
      <c r="P33" s="350"/>
      <c r="Q33" s="350"/>
      <c r="R33" s="180"/>
      <c r="S33" s="180"/>
      <c r="T33" s="180"/>
      <c r="U33" s="180"/>
      <c r="V33" s="180"/>
      <c r="W33" s="180"/>
      <c r="X33" s="180"/>
      <c r="Y33" s="180"/>
      <c r="Z33" s="180"/>
      <c r="AA33" s="180"/>
      <c r="AB33" s="180"/>
      <c r="AC33" s="180"/>
      <c r="AD33" s="180"/>
      <c r="AE33" s="180"/>
      <c r="AF33" s="180"/>
      <c r="AG33" s="180"/>
      <c r="AH33" s="176"/>
      <c r="AI33" s="177"/>
    </row>
    <row r="34" spans="1:35" s="178" customFormat="1" ht="30.75" customHeight="1" x14ac:dyDescent="0.25">
      <c r="A34" s="528"/>
      <c r="B34" s="530"/>
      <c r="C34" s="167"/>
      <c r="D34" s="168"/>
      <c r="E34" s="168"/>
      <c r="F34" s="168"/>
      <c r="G34" s="168"/>
      <c r="H34" s="169"/>
      <c r="I34" s="169"/>
      <c r="J34" s="179"/>
      <c r="K34" s="179"/>
      <c r="L34" s="179"/>
      <c r="M34" s="179"/>
      <c r="N34" s="179"/>
      <c r="O34" s="179"/>
      <c r="P34" s="349"/>
      <c r="Q34" s="349"/>
      <c r="R34" s="179"/>
      <c r="S34" s="179"/>
      <c r="T34" s="179"/>
      <c r="U34" s="179"/>
      <c r="V34" s="179"/>
      <c r="W34" s="179"/>
      <c r="X34" s="179"/>
      <c r="Y34" s="179"/>
      <c r="Z34" s="179"/>
      <c r="AA34" s="179"/>
      <c r="AB34" s="179"/>
      <c r="AC34" s="179"/>
      <c r="AD34" s="179"/>
      <c r="AE34" s="179"/>
      <c r="AF34" s="179"/>
      <c r="AG34" s="179"/>
      <c r="AH34" s="170"/>
      <c r="AI34" s="177"/>
    </row>
    <row r="35" spans="1:35" s="178" customFormat="1" ht="64.150000000000006" customHeight="1" x14ac:dyDescent="0.25">
      <c r="A35" s="529"/>
      <c r="B35" s="531"/>
      <c r="C35" s="173"/>
      <c r="D35" s="174"/>
      <c r="E35" s="175"/>
      <c r="F35" s="175"/>
      <c r="G35" s="175"/>
      <c r="H35" s="175"/>
      <c r="I35" s="175"/>
      <c r="J35" s="180"/>
      <c r="K35" s="180"/>
      <c r="L35" s="180"/>
      <c r="M35" s="180"/>
      <c r="N35" s="180"/>
      <c r="O35" s="180"/>
      <c r="P35" s="350"/>
      <c r="Q35" s="350"/>
      <c r="R35" s="180"/>
      <c r="S35" s="180"/>
      <c r="T35" s="180"/>
      <c r="U35" s="180"/>
      <c r="V35" s="180"/>
      <c r="W35" s="180"/>
      <c r="X35" s="180"/>
      <c r="Y35" s="180"/>
      <c r="Z35" s="180"/>
      <c r="AA35" s="180"/>
      <c r="AB35" s="180"/>
      <c r="AC35" s="180"/>
      <c r="AD35" s="180"/>
      <c r="AE35" s="180"/>
      <c r="AF35" s="180"/>
      <c r="AG35" s="180"/>
      <c r="AH35" s="170"/>
      <c r="AI35" s="177"/>
    </row>
    <row r="36" spans="1:35" s="178" customFormat="1" ht="51" customHeight="1" x14ac:dyDescent="0.25">
      <c r="A36" s="409"/>
      <c r="B36" s="521"/>
      <c r="C36" s="126"/>
      <c r="D36" s="74"/>
      <c r="E36" s="74"/>
      <c r="F36" s="74"/>
      <c r="G36" s="174"/>
      <c r="H36" s="175"/>
      <c r="I36" s="175"/>
      <c r="J36" s="180"/>
      <c r="K36" s="180"/>
      <c r="L36" s="180"/>
      <c r="M36" s="180"/>
      <c r="N36" s="180"/>
      <c r="O36" s="180"/>
      <c r="P36" s="350"/>
      <c r="Q36" s="350"/>
      <c r="R36" s="180"/>
      <c r="S36" s="180"/>
      <c r="T36" s="180"/>
      <c r="U36" s="180"/>
      <c r="V36" s="180"/>
      <c r="W36" s="180"/>
      <c r="X36" s="180"/>
      <c r="Y36" s="180"/>
      <c r="Z36" s="180"/>
      <c r="AA36" s="180"/>
      <c r="AB36" s="180"/>
      <c r="AC36" s="180"/>
      <c r="AD36" s="180"/>
      <c r="AE36" s="180"/>
      <c r="AF36" s="180"/>
      <c r="AG36" s="180"/>
      <c r="AH36" s="176"/>
      <c r="AI36" s="177"/>
    </row>
    <row r="37" spans="1:35" s="178" customFormat="1" ht="59.45" customHeight="1" x14ac:dyDescent="0.25">
      <c r="A37" s="410"/>
      <c r="B37" s="522"/>
      <c r="C37" s="126"/>
      <c r="D37" s="74"/>
      <c r="E37" s="62"/>
      <c r="F37" s="62"/>
      <c r="G37" s="175"/>
      <c r="H37" s="175"/>
      <c r="I37" s="175"/>
      <c r="J37" s="180"/>
      <c r="K37" s="180"/>
      <c r="L37" s="180"/>
      <c r="M37" s="180"/>
      <c r="N37" s="180"/>
      <c r="O37" s="180"/>
      <c r="P37" s="350"/>
      <c r="Q37" s="350"/>
      <c r="R37" s="180"/>
      <c r="S37" s="180"/>
      <c r="T37" s="180"/>
      <c r="U37" s="180"/>
      <c r="V37" s="180"/>
      <c r="W37" s="180"/>
      <c r="X37" s="180"/>
      <c r="Y37" s="180"/>
      <c r="Z37" s="180"/>
      <c r="AA37" s="180"/>
      <c r="AB37" s="180"/>
      <c r="AC37" s="180"/>
      <c r="AD37" s="180"/>
      <c r="AE37" s="180"/>
      <c r="AF37" s="180"/>
      <c r="AG37" s="180"/>
      <c r="AH37" s="176"/>
      <c r="AI37" s="177"/>
    </row>
    <row r="38" spans="1:35" s="178" customFormat="1" ht="27" customHeight="1" x14ac:dyDescent="0.25">
      <c r="A38" s="181"/>
      <c r="B38" s="523"/>
      <c r="C38" s="173"/>
      <c r="D38" s="174"/>
      <c r="E38" s="175"/>
      <c r="F38" s="175"/>
      <c r="G38" s="175"/>
      <c r="H38" s="175"/>
      <c r="I38" s="175"/>
      <c r="J38" s="175"/>
      <c r="K38" s="175"/>
      <c r="L38" s="175"/>
      <c r="M38" s="175"/>
      <c r="N38" s="175"/>
      <c r="O38" s="175"/>
      <c r="P38" s="174"/>
      <c r="Q38" s="174"/>
      <c r="R38" s="175"/>
      <c r="S38" s="175"/>
      <c r="T38" s="175"/>
      <c r="U38" s="175"/>
      <c r="V38" s="175"/>
      <c r="W38" s="175"/>
      <c r="X38" s="175"/>
      <c r="Y38" s="175"/>
      <c r="Z38" s="175"/>
      <c r="AA38" s="175"/>
      <c r="AB38" s="175"/>
      <c r="AC38" s="175"/>
      <c r="AD38" s="175"/>
      <c r="AE38" s="175"/>
      <c r="AF38" s="175"/>
      <c r="AG38" s="175"/>
      <c r="AH38" s="176"/>
      <c r="AI38" s="177"/>
    </row>
    <row r="39" spans="1:35" s="178" customFormat="1" ht="32.450000000000003" customHeight="1" x14ac:dyDescent="0.25">
      <c r="A39" s="181"/>
      <c r="B39" s="523"/>
      <c r="C39" s="173"/>
      <c r="D39" s="174"/>
      <c r="E39" s="175"/>
      <c r="F39" s="175"/>
      <c r="G39" s="175"/>
      <c r="H39" s="175"/>
      <c r="I39" s="175"/>
      <c r="J39" s="180"/>
      <c r="K39" s="180"/>
      <c r="L39" s="180"/>
      <c r="M39" s="180"/>
      <c r="N39" s="180"/>
      <c r="O39" s="180"/>
      <c r="P39" s="350"/>
      <c r="Q39" s="350"/>
      <c r="R39" s="180"/>
      <c r="S39" s="180"/>
      <c r="T39" s="180"/>
      <c r="U39" s="180"/>
      <c r="V39" s="180"/>
      <c r="W39" s="180"/>
      <c r="X39" s="180"/>
      <c r="Y39" s="180"/>
      <c r="Z39" s="180"/>
      <c r="AA39" s="180"/>
      <c r="AB39" s="180"/>
      <c r="AC39" s="180"/>
      <c r="AD39" s="180"/>
      <c r="AE39" s="180"/>
      <c r="AF39" s="180"/>
      <c r="AG39" s="180"/>
      <c r="AH39" s="176"/>
      <c r="AI39" s="177"/>
    </row>
    <row r="40" spans="1:35" s="178" customFormat="1" ht="55.5" customHeight="1" x14ac:dyDescent="0.25">
      <c r="A40" s="181"/>
      <c r="B40" s="523"/>
      <c r="C40" s="173"/>
      <c r="D40" s="174"/>
      <c r="E40" s="175"/>
      <c r="F40" s="175"/>
      <c r="G40" s="175"/>
      <c r="H40" s="175"/>
      <c r="I40" s="175"/>
      <c r="J40" s="175"/>
      <c r="K40" s="175"/>
      <c r="L40" s="175"/>
      <c r="M40" s="175"/>
      <c r="N40" s="175"/>
      <c r="O40" s="175"/>
      <c r="P40" s="174"/>
      <c r="Q40" s="174"/>
      <c r="R40" s="175"/>
      <c r="S40" s="175"/>
      <c r="T40" s="175"/>
      <c r="U40" s="175"/>
      <c r="V40" s="175"/>
      <c r="W40" s="175"/>
      <c r="X40" s="175"/>
      <c r="Y40" s="175"/>
      <c r="Z40" s="175"/>
      <c r="AA40" s="175"/>
      <c r="AB40" s="175"/>
      <c r="AC40" s="175"/>
      <c r="AD40" s="175"/>
      <c r="AE40" s="175"/>
      <c r="AF40" s="175"/>
      <c r="AG40" s="175"/>
      <c r="AH40" s="176"/>
      <c r="AI40" s="177"/>
    </row>
    <row r="41" spans="1:35" s="178" customFormat="1" ht="37.9" customHeight="1" x14ac:dyDescent="0.25">
      <c r="A41" s="181"/>
      <c r="B41" s="523"/>
      <c r="C41" s="173"/>
      <c r="D41" s="174"/>
      <c r="E41" s="175"/>
      <c r="F41" s="175"/>
      <c r="G41" s="175"/>
      <c r="H41" s="175"/>
      <c r="I41" s="175"/>
      <c r="J41" s="180"/>
      <c r="K41" s="180"/>
      <c r="L41" s="180"/>
      <c r="M41" s="180"/>
      <c r="N41" s="180"/>
      <c r="O41" s="180"/>
      <c r="P41" s="350"/>
      <c r="Q41" s="350"/>
      <c r="R41" s="180"/>
      <c r="S41" s="180"/>
      <c r="T41" s="180"/>
      <c r="U41" s="180"/>
      <c r="V41" s="180"/>
      <c r="W41" s="180"/>
      <c r="X41" s="180"/>
      <c r="Y41" s="180"/>
      <c r="Z41" s="180"/>
      <c r="AA41" s="180"/>
      <c r="AB41" s="180"/>
      <c r="AC41" s="180"/>
      <c r="AD41" s="180"/>
      <c r="AE41" s="180"/>
      <c r="AF41" s="180"/>
      <c r="AG41" s="180"/>
      <c r="AH41" s="176"/>
      <c r="AI41" s="177"/>
    </row>
    <row r="42" spans="1:35" s="178" customFormat="1" ht="60" customHeight="1" x14ac:dyDescent="0.25">
      <c r="A42" s="524"/>
      <c r="B42" s="526"/>
      <c r="C42" s="173"/>
      <c r="D42" s="174"/>
      <c r="E42" s="174"/>
      <c r="F42" s="174"/>
      <c r="G42" s="174"/>
      <c r="H42" s="175"/>
      <c r="I42" s="175"/>
      <c r="J42" s="180"/>
      <c r="K42" s="180"/>
      <c r="L42" s="180"/>
      <c r="M42" s="180"/>
      <c r="N42" s="180"/>
      <c r="O42" s="180"/>
      <c r="P42" s="350"/>
      <c r="Q42" s="350"/>
      <c r="R42" s="180"/>
      <c r="S42" s="180"/>
      <c r="T42" s="180"/>
      <c r="U42" s="180"/>
      <c r="V42" s="180"/>
      <c r="W42" s="180"/>
      <c r="X42" s="180"/>
      <c r="Y42" s="180"/>
      <c r="Z42" s="180"/>
      <c r="AA42" s="180"/>
      <c r="AB42" s="180"/>
      <c r="AC42" s="180"/>
      <c r="AD42" s="180"/>
      <c r="AE42" s="180"/>
      <c r="AF42" s="180"/>
      <c r="AG42" s="180"/>
      <c r="AH42" s="176"/>
      <c r="AI42" s="177"/>
    </row>
    <row r="43" spans="1:35" s="178" customFormat="1" ht="67.900000000000006" customHeight="1" x14ac:dyDescent="0.25">
      <c r="A43" s="525"/>
      <c r="B43" s="527"/>
      <c r="C43" s="173"/>
      <c r="D43" s="174"/>
      <c r="E43" s="175"/>
      <c r="F43" s="175"/>
      <c r="G43" s="175"/>
      <c r="H43" s="175"/>
      <c r="I43" s="175"/>
      <c r="J43" s="180"/>
      <c r="K43" s="180"/>
      <c r="L43" s="180"/>
      <c r="M43" s="180"/>
      <c r="N43" s="180"/>
      <c r="O43" s="180"/>
      <c r="P43" s="350"/>
      <c r="Q43" s="350"/>
      <c r="R43" s="180"/>
      <c r="S43" s="180"/>
      <c r="T43" s="180"/>
      <c r="U43" s="180"/>
      <c r="V43" s="180"/>
      <c r="W43" s="180"/>
      <c r="X43" s="180"/>
      <c r="Y43" s="180"/>
      <c r="Z43" s="180"/>
      <c r="AA43" s="180"/>
      <c r="AB43" s="180"/>
      <c r="AC43" s="180"/>
      <c r="AD43" s="180"/>
      <c r="AE43" s="180"/>
      <c r="AF43" s="180"/>
      <c r="AG43" s="180"/>
      <c r="AH43" s="176"/>
      <c r="AI43" s="177"/>
    </row>
    <row r="44" spans="1:35" s="22" customFormat="1" ht="38.25" customHeight="1" x14ac:dyDescent="0.25">
      <c r="A44" s="390"/>
      <c r="B44" s="517"/>
      <c r="C44" s="125"/>
      <c r="D44" s="70"/>
      <c r="E44" s="70"/>
      <c r="F44" s="70"/>
      <c r="G44" s="70"/>
      <c r="H44" s="58"/>
      <c r="I44" s="5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60"/>
      <c r="AI44" s="20"/>
    </row>
    <row r="45" spans="1:35" s="22" customFormat="1" ht="38.25" customHeight="1" x14ac:dyDescent="0.25">
      <c r="A45" s="391"/>
      <c r="B45" s="518"/>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300"/>
      <c r="AI45" s="20"/>
    </row>
    <row r="46" spans="1:35" s="22" customFormat="1" ht="45.75" customHeight="1" x14ac:dyDescent="0.25">
      <c r="A46" s="392"/>
      <c r="B46" s="518"/>
      <c r="C46" s="126"/>
      <c r="D46" s="62"/>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0"/>
      <c r="AI46" s="20"/>
    </row>
    <row r="47" spans="1:35" s="22" customFormat="1" ht="30.75" customHeight="1" x14ac:dyDescent="0.25">
      <c r="A47" s="396"/>
      <c r="B47" s="519"/>
      <c r="C47" s="186"/>
      <c r="D47" s="187"/>
      <c r="E47" s="187"/>
      <c r="F47" s="187"/>
      <c r="G47" s="187"/>
      <c r="H47" s="187"/>
      <c r="I47" s="187"/>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60"/>
      <c r="AI47" s="20"/>
    </row>
    <row r="48" spans="1:35" s="22" customFormat="1" ht="31.15" customHeight="1" x14ac:dyDescent="0.25">
      <c r="A48" s="397"/>
      <c r="B48" s="520"/>
      <c r="C48" s="189"/>
      <c r="D48" s="190"/>
      <c r="E48" s="190"/>
      <c r="F48" s="190"/>
      <c r="G48" s="190"/>
      <c r="H48" s="190"/>
      <c r="I48" s="190"/>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60"/>
      <c r="AI48" s="20"/>
    </row>
    <row r="49" spans="1:35" s="22" customFormat="1" ht="51" customHeight="1" x14ac:dyDescent="0.25">
      <c r="A49" s="409"/>
      <c r="B49" s="521"/>
      <c r="C49" s="126"/>
      <c r="D49" s="74"/>
      <c r="E49" s="74"/>
      <c r="F49" s="74"/>
      <c r="G49" s="74"/>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7.9" customHeight="1" x14ac:dyDescent="0.25">
      <c r="A50" s="410"/>
      <c r="B50" s="522"/>
      <c r="C50" s="126"/>
      <c r="D50" s="74"/>
      <c r="E50" s="62"/>
      <c r="F50" s="62"/>
      <c r="G50" s="62"/>
      <c r="H50" s="62"/>
      <c r="I50" s="62"/>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20"/>
    </row>
    <row r="51" spans="1:35" s="22" customFormat="1" ht="30.75" customHeight="1" x14ac:dyDescent="0.25">
      <c r="A51" s="165"/>
      <c r="B51" s="510"/>
      <c r="C51" s="126"/>
      <c r="D51" s="74"/>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4"/>
      <c r="AI51" s="20"/>
    </row>
    <row r="52" spans="1:35" s="22" customFormat="1" ht="55.9" customHeight="1" x14ac:dyDescent="0.25">
      <c r="A52" s="165"/>
      <c r="B52" s="510"/>
      <c r="C52" s="126"/>
      <c r="D52" s="74"/>
      <c r="E52" s="62"/>
      <c r="F52" s="62"/>
      <c r="G52" s="62"/>
      <c r="H52" s="62"/>
      <c r="I52" s="62"/>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20"/>
    </row>
    <row r="53" spans="1:35" s="18" customFormat="1" ht="21.75" customHeight="1" x14ac:dyDescent="0.25">
      <c r="A53" s="166"/>
      <c r="B53" s="387"/>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9"/>
      <c r="AH53" s="46"/>
      <c r="AI53" s="19"/>
    </row>
    <row r="54" spans="1:35" s="30" customFormat="1" ht="27" customHeight="1" x14ac:dyDescent="0.25">
      <c r="A54" s="511"/>
      <c r="B54" s="513"/>
      <c r="C54" s="186"/>
      <c r="D54" s="187"/>
      <c r="E54" s="187"/>
      <c r="F54" s="187"/>
      <c r="G54" s="187"/>
      <c r="H54" s="187"/>
      <c r="I54" s="187"/>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58"/>
      <c r="AI54" s="29"/>
    </row>
    <row r="55" spans="1:35" s="31" customFormat="1" ht="54" customHeight="1" x14ac:dyDescent="0.25">
      <c r="A55" s="512"/>
      <c r="B55" s="514"/>
      <c r="C55" s="189"/>
      <c r="D55" s="190"/>
      <c r="E55" s="190"/>
      <c r="F55" s="190"/>
      <c r="G55" s="190"/>
      <c r="H55" s="190"/>
      <c r="I55" s="190"/>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43"/>
      <c r="AI55" s="29"/>
    </row>
    <row r="56" spans="1:35" s="10" customFormat="1" ht="30.75" customHeight="1" x14ac:dyDescent="0.25">
      <c r="A56" s="419"/>
      <c r="B56" s="515"/>
      <c r="C56" s="123"/>
      <c r="D56" s="70"/>
      <c r="E56" s="70"/>
      <c r="F56" s="70"/>
      <c r="G56" s="70"/>
      <c r="H56" s="70"/>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64"/>
    </row>
    <row r="57" spans="1:35" s="10" customFormat="1" ht="27" customHeight="1" x14ac:dyDescent="0.25">
      <c r="A57" s="420"/>
      <c r="B57" s="516"/>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43"/>
    </row>
    <row r="58" spans="1:35" s="10" customFormat="1" ht="43.15" customHeight="1" x14ac:dyDescent="0.25">
      <c r="A58" s="419"/>
      <c r="B58" s="509"/>
      <c r="C58" s="123"/>
      <c r="D58" s="70"/>
      <c r="E58" s="70"/>
      <c r="F58" s="70"/>
      <c r="G58" s="70"/>
      <c r="H58" s="70"/>
      <c r="I58" s="7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64"/>
    </row>
    <row r="59" spans="1:35" s="10" customFormat="1" ht="36" customHeight="1" x14ac:dyDescent="0.25">
      <c r="A59" s="420"/>
      <c r="B59" s="509"/>
      <c r="C59" s="124"/>
      <c r="D59" s="74"/>
      <c r="E59" s="74"/>
      <c r="F59" s="74"/>
      <c r="G59" s="74"/>
      <c r="H59" s="74"/>
      <c r="I59" s="74"/>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43"/>
    </row>
    <row r="60" spans="1:35" s="10" customFormat="1" ht="42" customHeight="1" x14ac:dyDescent="0.25">
      <c r="A60" s="419"/>
      <c r="B60" s="509"/>
      <c r="C60" s="123"/>
      <c r="D60" s="70"/>
      <c r="E60" s="70"/>
      <c r="F60" s="70"/>
      <c r="G60" s="70"/>
      <c r="H60" s="70"/>
      <c r="I60" s="7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64"/>
    </row>
    <row r="61" spans="1:35" s="10" customFormat="1" ht="28.15" customHeight="1" x14ac:dyDescent="0.25">
      <c r="A61" s="420"/>
      <c r="B61" s="509"/>
      <c r="C61" s="124"/>
      <c r="D61" s="74"/>
      <c r="E61" s="74"/>
      <c r="F61" s="74"/>
      <c r="G61" s="74"/>
      <c r="H61" s="74"/>
      <c r="I61" s="74"/>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75"/>
    </row>
    <row r="62" spans="1:35" x14ac:dyDescent="0.25">
      <c r="L62" s="130"/>
    </row>
  </sheetData>
  <customSheetViews>
    <customSheetView guid="{133BB3F8-8DD4-4AEF-8CD6-A5FB14681329}" scale="75" state="hidden">
      <pane xSplit="6" ySplit="7" topLeftCell="G25" activePane="bottomRight" state="frozen"/>
      <selection pane="bottomRight" activeCell="AB20" sqref="A2:AH33"/>
      <pageMargins left="0.7" right="0.7" top="0.75" bottom="0.75" header="0.3" footer="0.3"/>
      <pageSetup paperSize="9" orientation="portrait" r:id="rId1"/>
    </customSheetView>
    <customSheetView guid="{60A1F930-4BEC-460A-8E14-01E47F6DD055}" scale="50">
      <pane xSplit="6" ySplit="5" topLeftCell="U16" activePane="bottomRight" state="frozen"/>
      <selection pane="bottomRight" activeCell="AH16" sqref="AH16"/>
      <pageMargins left="0.7" right="0.7" top="0.75" bottom="0.75" header="0.3" footer="0.3"/>
      <pageSetup paperSize="9" orientation="portrait" r:id="rId2"/>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3"/>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4"/>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5"/>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6"/>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7"/>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8"/>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9"/>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10"/>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1"/>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2"/>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3"/>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14"/>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15"/>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16"/>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17"/>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18"/>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19"/>
    </customSheetView>
    <customSheetView guid="{2940A182-D1A7-43C5-8D6E-965BED4371B0}" scale="80">
      <pane xSplit="6" ySplit="7" topLeftCell="G23" activePane="bottomRight" state="frozen"/>
      <selection pane="bottomRight" activeCell="A8" sqref="A8:XFD10"/>
      <pageMargins left="0.7" right="0.7" top="0.75" bottom="0.75" header="0.3" footer="0.3"/>
      <pageSetup paperSize="9" orientation="portrait" r:id="rId20"/>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1"/>
    </customSheetView>
  </customSheetViews>
  <mergeCells count="69">
    <mergeCell ref="R4:S5"/>
    <mergeCell ref="T4:U5"/>
    <mergeCell ref="C2:S2"/>
    <mergeCell ref="C3:S3"/>
    <mergeCell ref="A4:A6"/>
    <mergeCell ref="B4:B6"/>
    <mergeCell ref="C4:C6"/>
    <mergeCell ref="D4:D5"/>
    <mergeCell ref="E4:E5"/>
    <mergeCell ref="F4:F5"/>
    <mergeCell ref="G4:G5"/>
    <mergeCell ref="H4:I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A14:A15"/>
    <mergeCell ref="B14:B15"/>
    <mergeCell ref="A16:A17"/>
    <mergeCell ref="B16:B17"/>
    <mergeCell ref="A18:A19"/>
    <mergeCell ref="B18:B19"/>
    <mergeCell ref="A34:A35"/>
    <mergeCell ref="B34:B35"/>
    <mergeCell ref="B20:AG20"/>
    <mergeCell ref="A21:A22"/>
    <mergeCell ref="B21:B22"/>
    <mergeCell ref="B23:AG23"/>
    <mergeCell ref="A24:A25"/>
    <mergeCell ref="B24:B25"/>
    <mergeCell ref="B28:AG28"/>
    <mergeCell ref="A29:A31"/>
    <mergeCell ref="B29:B31"/>
    <mergeCell ref="A32:A33"/>
    <mergeCell ref="B32:B33"/>
    <mergeCell ref="A36:A37"/>
    <mergeCell ref="B36:B37"/>
    <mergeCell ref="B38:B39"/>
    <mergeCell ref="B40:B41"/>
    <mergeCell ref="A42:A43"/>
    <mergeCell ref="B42:B43"/>
    <mergeCell ref="A44:A46"/>
    <mergeCell ref="B44:B46"/>
    <mergeCell ref="A47:A48"/>
    <mergeCell ref="B47:B48"/>
    <mergeCell ref="A49:A50"/>
    <mergeCell ref="B49:B50"/>
    <mergeCell ref="A58:A59"/>
    <mergeCell ref="B58:B59"/>
    <mergeCell ref="A60:A61"/>
    <mergeCell ref="B60:B61"/>
    <mergeCell ref="B51:B52"/>
    <mergeCell ref="B53:AG53"/>
    <mergeCell ref="A54:A55"/>
    <mergeCell ref="B54:B55"/>
    <mergeCell ref="A56:A57"/>
    <mergeCell ref="B56:B57"/>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95"/>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553"/>
      <c r="E5" s="553"/>
      <c r="F5" s="553"/>
      <c r="G5" s="553"/>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273"/>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2" customFormat="1" ht="38.25" customHeight="1" x14ac:dyDescent="0.25">
      <c r="A10" s="432"/>
      <c r="B10" s="380"/>
      <c r="C10" s="65"/>
      <c r="D10" s="62"/>
      <c r="E10" s="62"/>
      <c r="F10" s="62"/>
      <c r="G10" s="74"/>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6" customFormat="1" ht="18.75" customHeight="1" x14ac:dyDescent="0.25">
      <c r="A11" s="132"/>
      <c r="B11" s="443"/>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5"/>
      <c r="AH11" s="75"/>
    </row>
    <row r="12" spans="1:35" s="21" customFormat="1" ht="79.5" customHeight="1" x14ac:dyDescent="0.25">
      <c r="A12" s="430"/>
      <c r="B12" s="378"/>
      <c r="C12" s="69"/>
      <c r="D12" s="70"/>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50"/>
      <c r="AI12" s="23"/>
    </row>
    <row r="13" spans="1:35" s="21" customFormat="1" ht="79.5" customHeight="1" x14ac:dyDescent="0.25">
      <c r="A13" s="431"/>
      <c r="B13" s="379"/>
      <c r="C13" s="273"/>
      <c r="D13" s="62"/>
      <c r="E13" s="62"/>
      <c r="F13" s="62"/>
      <c r="G13" s="62"/>
      <c r="H13" s="62"/>
      <c r="I13" s="62"/>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551"/>
      <c r="AI13" s="23"/>
    </row>
    <row r="14" spans="1:35" s="21" customFormat="1" ht="79.5" customHeight="1" x14ac:dyDescent="0.25">
      <c r="A14" s="271"/>
      <c r="B14" s="380"/>
      <c r="C14" s="65"/>
      <c r="D14" s="62"/>
      <c r="E14" s="74"/>
      <c r="F14" s="74"/>
      <c r="G14" s="74"/>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551"/>
      <c r="AI14" s="23"/>
    </row>
    <row r="15" spans="1:35" s="100" customFormat="1" ht="79.5" customHeight="1" x14ac:dyDescent="0.25">
      <c r="A15" s="458"/>
      <c r="B15" s="494"/>
      <c r="C15" s="108"/>
      <c r="D15" s="70"/>
      <c r="E15" s="70"/>
      <c r="F15" s="70"/>
      <c r="G15" s="70"/>
      <c r="H15" s="58"/>
      <c r="I15" s="58"/>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551"/>
      <c r="AI15" s="106"/>
    </row>
    <row r="16" spans="1:35" s="33" customFormat="1" ht="79.5" customHeight="1" x14ac:dyDescent="0.25">
      <c r="A16" s="460"/>
      <c r="B16" s="498"/>
      <c r="C16" s="112"/>
      <c r="D16" s="74"/>
      <c r="E16" s="74"/>
      <c r="F16" s="74"/>
      <c r="G16" s="74"/>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551"/>
      <c r="AI16" s="106"/>
    </row>
    <row r="17" spans="1:35" s="33" customFormat="1" ht="79.5" customHeight="1" x14ac:dyDescent="0.25">
      <c r="A17" s="272"/>
      <c r="B17" s="495"/>
      <c r="C17" s="65"/>
      <c r="D17" s="74"/>
      <c r="E17" s="74"/>
      <c r="F17" s="74"/>
      <c r="G17" s="74"/>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552"/>
      <c r="AI17" s="106"/>
    </row>
    <row r="18" spans="1:35" s="134" customFormat="1" ht="21" customHeight="1" x14ac:dyDescent="0.25">
      <c r="A18" s="132"/>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43"/>
      <c r="AI18" s="133"/>
    </row>
    <row r="19" spans="1:35" s="21" customFormat="1" ht="57.75" customHeight="1" x14ac:dyDescent="0.25">
      <c r="A19" s="430"/>
      <c r="B19" s="378"/>
      <c r="C19" s="57"/>
      <c r="D19" s="70"/>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15"/>
      <c r="AI19" s="20"/>
    </row>
    <row r="20" spans="1:35" s="22" customFormat="1" ht="44.25" customHeight="1" x14ac:dyDescent="0.25">
      <c r="A20" s="432"/>
      <c r="B20" s="380"/>
      <c r="C20" s="273"/>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516"/>
      <c r="AI20" s="20"/>
    </row>
    <row r="21" spans="1:35" s="100" customFormat="1" ht="34.5" customHeight="1" x14ac:dyDescent="0.25">
      <c r="A21" s="45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516"/>
      <c r="AI21" s="106"/>
    </row>
    <row r="22" spans="1:35" s="33" customFormat="1" ht="43.5" customHeight="1" x14ac:dyDescent="0.25">
      <c r="A22" s="460"/>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35"/>
      <c r="AG22" s="114"/>
      <c r="AH22" s="544"/>
      <c r="AI22" s="106"/>
    </row>
    <row r="23" spans="1:35" s="32" customFormat="1" ht="15.75" customHeight="1" x14ac:dyDescent="0.25">
      <c r="A23" s="136"/>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row>
    <row r="24" spans="1:35" s="21" customFormat="1" ht="53.25" customHeight="1" x14ac:dyDescent="0.25">
      <c r="A24" s="430"/>
      <c r="B24" s="378"/>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45" customHeight="1" x14ac:dyDescent="0.25">
      <c r="A25" s="432"/>
      <c r="B25" s="380"/>
      <c r="C25" s="273"/>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00" customFormat="1" ht="36" customHeight="1" x14ac:dyDescent="0.25">
      <c r="A26" s="458"/>
      <c r="B26" s="494"/>
      <c r="C26" s="108"/>
      <c r="D26" s="109"/>
      <c r="E26" s="109"/>
      <c r="F26" s="109"/>
      <c r="G26" s="109"/>
      <c r="H26" s="109"/>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1"/>
      <c r="AI26" s="106"/>
    </row>
    <row r="27" spans="1:35" s="33" customFormat="1" ht="138" customHeight="1" x14ac:dyDescent="0.25">
      <c r="A27" s="460"/>
      <c r="B27" s="495"/>
      <c r="C27" s="112"/>
      <c r="D27" s="113"/>
      <c r="E27" s="113"/>
      <c r="F27" s="113"/>
      <c r="G27" s="113"/>
      <c r="H27" s="113"/>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274"/>
      <c r="AI27" s="106"/>
    </row>
    <row r="28" spans="1:35" s="100" customFormat="1" ht="35.25" customHeight="1" x14ac:dyDescent="0.25">
      <c r="A28" s="548"/>
      <c r="B28" s="494"/>
      <c r="C28" s="108"/>
      <c r="D28" s="109"/>
      <c r="E28" s="109"/>
      <c r="F28" s="109"/>
      <c r="G28" s="109"/>
      <c r="H28" s="109"/>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c r="AI28" s="106"/>
    </row>
    <row r="29" spans="1:35" s="33" customFormat="1" ht="42" customHeight="1" x14ac:dyDescent="0.25">
      <c r="A29" s="549"/>
      <c r="B29" s="495"/>
      <c r="C29" s="112"/>
      <c r="D29" s="113"/>
      <c r="E29" s="113"/>
      <c r="F29" s="113"/>
      <c r="G29" s="113"/>
      <c r="H29" s="11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1"/>
      <c r="AI29" s="106"/>
    </row>
    <row r="30" spans="1:35" s="100" customFormat="1" ht="35.25" customHeight="1" x14ac:dyDescent="0.25">
      <c r="A30" s="458"/>
      <c r="B30" s="494"/>
      <c r="C30" s="108"/>
      <c r="D30" s="109"/>
      <c r="E30" s="109"/>
      <c r="F30" s="109"/>
      <c r="G30" s="109"/>
      <c r="H30" s="109"/>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515"/>
      <c r="AI30" s="106"/>
    </row>
    <row r="31" spans="1:35" s="33" customFormat="1" ht="42" customHeight="1" x14ac:dyDescent="0.25">
      <c r="A31" s="460"/>
      <c r="B31" s="495"/>
      <c r="C31" s="112"/>
      <c r="D31" s="113"/>
      <c r="E31" s="113"/>
      <c r="F31" s="113"/>
      <c r="G31" s="113"/>
      <c r="H31" s="113"/>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544"/>
      <c r="AI31" s="106"/>
    </row>
    <row r="32" spans="1:35" s="100" customFormat="1" ht="35.25" customHeight="1" x14ac:dyDescent="0.25">
      <c r="A32" s="458"/>
      <c r="B32" s="490"/>
      <c r="C32" s="108"/>
      <c r="D32" s="109"/>
      <c r="E32" s="109"/>
      <c r="F32" s="109"/>
      <c r="G32" s="109"/>
      <c r="H32" s="109"/>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c r="AI32" s="106"/>
    </row>
    <row r="33" spans="1:35" s="33" customFormat="1" ht="42" customHeight="1" x14ac:dyDescent="0.25">
      <c r="A33" s="460"/>
      <c r="B33" s="491"/>
      <c r="C33" s="112"/>
      <c r="D33" s="113"/>
      <c r="E33" s="113"/>
      <c r="F33" s="113"/>
      <c r="G33" s="113"/>
      <c r="H33" s="113"/>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1"/>
      <c r="AI33" s="106"/>
    </row>
  </sheetData>
  <customSheetViews>
    <customSheetView guid="{133BB3F8-8DD4-4AEF-8CD6-A5FB14681329}" scale="60" state="hidden">
      <pane xSplit="6" ySplit="7" topLeftCell="G11" activePane="bottomRight" state="frozen"/>
      <selection pane="bottomRight" activeCell="AB20" sqref="A2:AH33"/>
      <pageMargins left="0.7" right="0.7" top="0.75" bottom="0.75" header="0.3" footer="0.3"/>
      <pageSetup paperSize="9" orientation="portrait" r:id="rId1"/>
    </customSheetView>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2"/>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3"/>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4"/>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5"/>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6"/>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7"/>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8"/>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9"/>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10"/>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1"/>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2"/>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3"/>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14"/>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15"/>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16"/>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17"/>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18"/>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19"/>
    </customSheetView>
    <customSheetView guid="{2940A182-D1A7-43C5-8D6E-965BED4371B0}" scale="60">
      <pane xSplit="6" ySplit="7" topLeftCell="R20" activePane="bottomRight" state="frozen"/>
      <selection pane="bottomRight" activeCell="AH28" sqref="AH28"/>
      <pageMargins left="0.7" right="0.7" top="0.75" bottom="0.75" header="0.3" footer="0.3"/>
      <pageSetup paperSize="9" orientation="portrait" r:id="rId20"/>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1"/>
    </customSheetView>
  </customSheetViews>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Q8" activePane="bottomRight" state="frozen"/>
      <selection pane="topRight" activeCell="G1" sqref="G1"/>
      <selection pane="bottomLeft" activeCell="A8" sqref="A8"/>
      <selection pane="bottomRight" activeCell="H8" sqref="H8"/>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t="s">
        <v>24</v>
      </c>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t="s">
        <v>41</v>
      </c>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t="s">
        <v>0</v>
      </c>
      <c r="AH3" s="37"/>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45717</v>
      </c>
      <c r="F6" s="39">
        <v>45717</v>
      </c>
      <c r="G6" s="39">
        <v>45717</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81"/>
      <c r="B8" s="384" t="s">
        <v>23</v>
      </c>
      <c r="C8" s="69" t="s">
        <v>20</v>
      </c>
      <c r="D8" s="71">
        <f t="shared" ref="D8:AF8" si="0">D9</f>
        <v>1458.7</v>
      </c>
      <c r="E8" s="71">
        <f t="shared" si="0"/>
        <v>0</v>
      </c>
      <c r="F8" s="71">
        <f t="shared" si="0"/>
        <v>0</v>
      </c>
      <c r="G8" s="71">
        <f t="shared" si="0"/>
        <v>0</v>
      </c>
      <c r="H8" s="71">
        <f>IFERROR(G8/D8*100,0)</f>
        <v>0</v>
      </c>
      <c r="I8" s="71">
        <f>IFERROR(G8/E8*100,0)</f>
        <v>0</v>
      </c>
      <c r="J8" s="71">
        <f t="shared" si="0"/>
        <v>0</v>
      </c>
      <c r="K8" s="71">
        <f t="shared" si="0"/>
        <v>0</v>
      </c>
      <c r="L8" s="71">
        <f t="shared" si="0"/>
        <v>0</v>
      </c>
      <c r="M8" s="71">
        <f t="shared" si="0"/>
        <v>0</v>
      </c>
      <c r="N8" s="71">
        <f t="shared" si="0"/>
        <v>148.69999999999999</v>
      </c>
      <c r="O8" s="71">
        <f t="shared" si="0"/>
        <v>0</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383"/>
      <c r="B9" s="386"/>
      <c r="C9" s="73" t="s">
        <v>21</v>
      </c>
      <c r="D9" s="74">
        <f>J9+L9+N9+P9+R9+T9+V9+X9+Z9+AB9+AD9+AF9</f>
        <v>1458.7</v>
      </c>
      <c r="E9" s="74">
        <f>J9</f>
        <v>0</v>
      </c>
      <c r="F9" s="74">
        <f>G9</f>
        <v>0</v>
      </c>
      <c r="G9" s="74">
        <f>K9+M9+O9+Q9+S9+U9+W9+Y9+AA9+AC9+AE9+AG9</f>
        <v>0</v>
      </c>
      <c r="H9" s="71">
        <f>IFERROR(G9/D9*100,0)</f>
        <v>0</v>
      </c>
      <c r="I9" s="71">
        <f>IFERROR(G9/E9*100,0)</f>
        <v>0</v>
      </c>
      <c r="J9" s="74">
        <f t="shared" ref="J9:AF9" si="1">J12+J21+J30</f>
        <v>0</v>
      </c>
      <c r="K9" s="74">
        <f t="shared" si="1"/>
        <v>0</v>
      </c>
      <c r="L9" s="74">
        <f t="shared" si="1"/>
        <v>0</v>
      </c>
      <c r="M9" s="74">
        <f t="shared" si="1"/>
        <v>0</v>
      </c>
      <c r="N9" s="74">
        <f t="shared" si="1"/>
        <v>148.69999999999999</v>
      </c>
      <c r="O9" s="74">
        <f t="shared" si="1"/>
        <v>0</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37</v>
      </c>
      <c r="B10" s="387" t="s">
        <v>42</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46"/>
    </row>
    <row r="11" spans="1:35" s="22" customFormat="1" ht="50.25" customHeight="1" x14ac:dyDescent="0.25">
      <c r="A11" s="396" t="s">
        <v>30</v>
      </c>
      <c r="B11" s="378" t="s">
        <v>43</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91"/>
      <c r="B12" s="379"/>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96"/>
      <c r="B13" s="401" t="s">
        <v>44</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91"/>
      <c r="B14" s="402"/>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91"/>
      <c r="B15" s="401" t="s">
        <v>45</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92"/>
      <c r="B16" s="402"/>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90"/>
      <c r="B17" s="401" t="s">
        <v>46</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92"/>
      <c r="B18" s="402"/>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38</v>
      </c>
      <c r="B19" s="387" t="s">
        <v>47</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9"/>
      <c r="AH19" s="60"/>
      <c r="AI19" s="20"/>
    </row>
    <row r="20" spans="1:35" s="22" customFormat="1" ht="44.25" customHeight="1" x14ac:dyDescent="0.25">
      <c r="A20" s="396" t="s">
        <v>39</v>
      </c>
      <c r="B20" s="378" t="s">
        <v>48</v>
      </c>
      <c r="C20" s="57" t="s">
        <v>20</v>
      </c>
      <c r="D20" s="59">
        <f t="shared" ref="D20:AF20" si="11">D21</f>
        <v>204.39999999999998</v>
      </c>
      <c r="E20" s="59">
        <f t="shared" si="11"/>
        <v>0</v>
      </c>
      <c r="F20" s="59">
        <f t="shared" si="11"/>
        <v>0</v>
      </c>
      <c r="G20" s="59">
        <f t="shared" si="11"/>
        <v>0</v>
      </c>
      <c r="H20" s="59">
        <f t="shared" ref="H20:H27" si="12">IFERROR(G20/D20*100,0)</f>
        <v>0</v>
      </c>
      <c r="I20" s="59">
        <f t="shared" ref="I20:I27" si="13">IFERROR(G20/E20*100,0)</f>
        <v>0</v>
      </c>
      <c r="J20" s="59">
        <f t="shared" si="11"/>
        <v>0</v>
      </c>
      <c r="K20" s="59">
        <f t="shared" si="11"/>
        <v>0</v>
      </c>
      <c r="L20" s="59">
        <f t="shared" si="11"/>
        <v>0</v>
      </c>
      <c r="M20" s="59">
        <f t="shared" si="11"/>
        <v>0</v>
      </c>
      <c r="N20" s="59">
        <f t="shared" si="11"/>
        <v>148.69999999999999</v>
      </c>
      <c r="O20" s="59">
        <f t="shared" si="11"/>
        <v>0</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503"/>
      <c r="B21" s="380"/>
      <c r="C21" s="61" t="s">
        <v>21</v>
      </c>
      <c r="D21" s="62">
        <f>SUM(J21,L21,N21,P21,R21,T21,V21,X21,Z21,AB21,AD21,AF21)</f>
        <v>204.39999999999998</v>
      </c>
      <c r="E21" s="62">
        <f>J21</f>
        <v>0</v>
      </c>
      <c r="F21" s="62">
        <f>G21</f>
        <v>0</v>
      </c>
      <c r="G21" s="62">
        <f>SUM(K21,M21,O21,Q21,S21,U21,W21,Y21,AA21,AC21,AE21,AG21)</f>
        <v>0</v>
      </c>
      <c r="H21" s="59">
        <f t="shared" si="12"/>
        <v>0</v>
      </c>
      <c r="I21" s="59">
        <f t="shared" si="13"/>
        <v>0</v>
      </c>
      <c r="J21" s="63">
        <f t="shared" ref="J21:AF21" si="14">J23+J25+J27</f>
        <v>0</v>
      </c>
      <c r="K21" s="63">
        <f t="shared" si="14"/>
        <v>0</v>
      </c>
      <c r="L21" s="63">
        <f t="shared" si="14"/>
        <v>0</v>
      </c>
      <c r="M21" s="63">
        <f t="shared" si="14"/>
        <v>0</v>
      </c>
      <c r="N21" s="63">
        <f t="shared" si="14"/>
        <v>148.69999999999999</v>
      </c>
      <c r="O21" s="63">
        <f t="shared" si="14"/>
        <v>0</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96"/>
      <c r="B22" s="401" t="s">
        <v>49</v>
      </c>
      <c r="C22" s="57" t="s">
        <v>20</v>
      </c>
      <c r="D22" s="59">
        <f t="shared" ref="D22:AF22" si="15">D23</f>
        <v>157.69999999999999</v>
      </c>
      <c r="E22" s="59">
        <f t="shared" si="15"/>
        <v>0</v>
      </c>
      <c r="F22" s="59">
        <f t="shared" si="15"/>
        <v>0</v>
      </c>
      <c r="G22" s="59">
        <f t="shared" si="15"/>
        <v>0</v>
      </c>
      <c r="H22" s="59">
        <f t="shared" si="12"/>
        <v>0</v>
      </c>
      <c r="I22" s="59">
        <f t="shared" si="13"/>
        <v>0</v>
      </c>
      <c r="J22" s="59">
        <f t="shared" si="15"/>
        <v>0</v>
      </c>
      <c r="K22" s="59">
        <f t="shared" si="15"/>
        <v>0</v>
      </c>
      <c r="L22" s="59">
        <f t="shared" si="15"/>
        <v>0</v>
      </c>
      <c r="M22" s="59">
        <f t="shared" si="15"/>
        <v>0</v>
      </c>
      <c r="N22" s="59">
        <f t="shared" si="15"/>
        <v>148.69999999999999</v>
      </c>
      <c r="O22" s="59">
        <f t="shared" si="15"/>
        <v>0</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91"/>
      <c r="B23" s="402"/>
      <c r="C23" s="61" t="s">
        <v>21</v>
      </c>
      <c r="D23" s="62">
        <f>SUM(J23,L23,N23,P23,R23,T23,V23,X23,Z23,AB23,AD23,AF23)</f>
        <v>157.69999999999999</v>
      </c>
      <c r="E23" s="62">
        <f>J23</f>
        <v>0</v>
      </c>
      <c r="F23" s="62">
        <f>G23</f>
        <v>0</v>
      </c>
      <c r="G23" s="62">
        <f>SUM(K23,M23,O23,Q23,S23,U23,W23,Y23,AA23,AC23,AE23,AG23)</f>
        <v>0</v>
      </c>
      <c r="H23" s="59">
        <f t="shared" si="12"/>
        <v>0</v>
      </c>
      <c r="I23" s="59">
        <f t="shared" si="13"/>
        <v>0</v>
      </c>
      <c r="J23" s="63">
        <v>0</v>
      </c>
      <c r="K23" s="63">
        <v>0</v>
      </c>
      <c r="L23" s="63">
        <v>0</v>
      </c>
      <c r="M23" s="63">
        <v>0</v>
      </c>
      <c r="N23" s="63">
        <v>148.69999999999999</v>
      </c>
      <c r="O23" s="63">
        <v>0</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90"/>
      <c r="B24" s="401" t="s">
        <v>50</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92"/>
      <c r="B25" s="402"/>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90"/>
      <c r="B26" s="401" t="s">
        <v>51</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92"/>
      <c r="B27" s="402"/>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40</v>
      </c>
      <c r="B28" s="387" t="s">
        <v>52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9"/>
      <c r="AH28" s="60"/>
      <c r="AI28" s="20"/>
    </row>
    <row r="29" spans="1:35" s="30" customFormat="1" ht="50.25" customHeight="1" x14ac:dyDescent="0.25">
      <c r="A29" s="419" t="s">
        <v>36</v>
      </c>
      <c r="B29" s="384" t="s">
        <v>53</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420"/>
      <c r="B30" s="386"/>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419"/>
      <c r="B31" s="401" t="s">
        <v>54</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420"/>
      <c r="B32" s="425"/>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133BB3F8-8DD4-4AEF-8CD6-A5FB14681329}" scale="70">
      <pane xSplit="6" ySplit="7" topLeftCell="G8" activePane="bottomRight" state="frozen"/>
      <selection pane="bottomRight" activeCell="H8" sqref="H8"/>
      <pageMargins left="0.7" right="0.7" top="0.75" bottom="0.75" header="0.3" footer="0.3"/>
      <pageSetup paperSize="9" orientation="portrait" r:id="rId1"/>
    </customSheetView>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2"/>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3"/>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4"/>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5"/>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6"/>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7"/>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8"/>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9"/>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10"/>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2"/>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3"/>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4"/>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15"/>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16"/>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17"/>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18"/>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19"/>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20"/>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2"/>
    </customSheetView>
  </customSheetViews>
  <mergeCells count="48">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1" customFormat="1" ht="31.5" customHeight="1" x14ac:dyDescent="0.25">
      <c r="A9" s="431"/>
      <c r="B9" s="379"/>
      <c r="C9" s="61"/>
      <c r="D9" s="62"/>
      <c r="E9" s="62"/>
      <c r="F9" s="62"/>
      <c r="G9" s="62"/>
      <c r="H9" s="62"/>
      <c r="I9" s="62"/>
      <c r="J9" s="59"/>
      <c r="K9" s="59"/>
      <c r="L9" s="59"/>
      <c r="M9" s="59"/>
      <c r="N9" s="59"/>
      <c r="O9" s="59"/>
      <c r="P9" s="59"/>
      <c r="Q9" s="59"/>
      <c r="R9" s="59"/>
      <c r="S9" s="59"/>
      <c r="T9" s="59"/>
      <c r="U9" s="59"/>
      <c r="V9" s="59"/>
      <c r="W9" s="59"/>
      <c r="X9" s="59"/>
      <c r="Y9" s="59"/>
      <c r="Z9" s="59"/>
      <c r="AA9" s="59"/>
      <c r="AB9" s="59"/>
      <c r="AC9" s="59"/>
      <c r="AD9" s="59"/>
      <c r="AE9" s="59"/>
      <c r="AF9" s="59"/>
      <c r="AG9" s="59"/>
      <c r="AH9" s="60"/>
    </row>
    <row r="10" spans="1:35" s="21" customFormat="1" ht="31.5" customHeight="1" x14ac:dyDescent="0.25">
      <c r="A10" s="431"/>
      <c r="B10" s="379"/>
      <c r="C10" s="61"/>
      <c r="D10" s="62"/>
      <c r="E10" s="62"/>
      <c r="F10" s="62"/>
      <c r="G10" s="62"/>
      <c r="H10" s="62"/>
      <c r="I10" s="62"/>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5" s="22" customFormat="1" ht="38.25" customHeight="1" x14ac:dyDescent="0.25">
      <c r="A11" s="431"/>
      <c r="B11" s="379"/>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6"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1" customFormat="1" ht="88.5"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0"/>
      <c r="AI13" s="23"/>
    </row>
    <row r="14" spans="1:35" s="21" customFormat="1" ht="105.75" customHeight="1" x14ac:dyDescent="0.25">
      <c r="A14" s="432"/>
      <c r="B14" s="380"/>
      <c r="C14" s="318"/>
      <c r="D14" s="62"/>
      <c r="E14" s="62"/>
      <c r="F14" s="62"/>
      <c r="G14" s="62"/>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0"/>
      <c r="AI14" s="23"/>
    </row>
    <row r="15" spans="1:35" s="26" customFormat="1" ht="18.75" customHeight="1" x14ac:dyDescent="0.25">
      <c r="A15" s="132"/>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5"/>
      <c r="AH15" s="75"/>
    </row>
    <row r="16" spans="1:35" s="21" customFormat="1" ht="82.5" customHeight="1" x14ac:dyDescent="0.25">
      <c r="A16" s="430"/>
      <c r="B16" s="378"/>
      <c r="C16" s="57"/>
      <c r="D16" s="58"/>
      <c r="E16" s="58"/>
      <c r="F16" s="58"/>
      <c r="G16" s="58"/>
      <c r="H16" s="58"/>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48"/>
      <c r="AI16" s="20"/>
    </row>
    <row r="17" spans="1:35" s="22" customFormat="1" ht="73.5" customHeight="1" x14ac:dyDescent="0.25">
      <c r="A17" s="432"/>
      <c r="B17" s="380"/>
      <c r="C17" s="318"/>
      <c r="D17" s="62"/>
      <c r="E17" s="62"/>
      <c r="F17" s="62"/>
      <c r="G17" s="6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46"/>
      <c r="AI17" s="20"/>
    </row>
    <row r="18" spans="1:35" s="21" customFormat="1" ht="82.5" customHeight="1" x14ac:dyDescent="0.25">
      <c r="A18" s="430"/>
      <c r="B18" s="378"/>
      <c r="C18" s="57"/>
      <c r="D18" s="59"/>
      <c r="E18" s="59"/>
      <c r="F18" s="59"/>
      <c r="G18" s="59"/>
      <c r="H18" s="59"/>
      <c r="I18" s="59"/>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59"/>
      <c r="AH18" s="60"/>
      <c r="AI18" s="20"/>
    </row>
    <row r="19" spans="1:35" s="21" customFormat="1" ht="45.75" customHeight="1" x14ac:dyDescent="0.25">
      <c r="A19" s="431"/>
      <c r="B19" s="379"/>
      <c r="C19" s="318"/>
      <c r="D19" s="62"/>
      <c r="E19" s="62"/>
      <c r="F19" s="62"/>
      <c r="G19" s="62"/>
      <c r="H19" s="62"/>
      <c r="I19" s="6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63"/>
      <c r="AH19" s="60"/>
      <c r="AI19" s="20"/>
    </row>
    <row r="20" spans="1:35" s="21" customFormat="1" ht="52.5" customHeight="1" x14ac:dyDescent="0.25">
      <c r="A20" s="431"/>
      <c r="B20" s="379"/>
      <c r="C20" s="318"/>
      <c r="D20" s="62"/>
      <c r="E20" s="62"/>
      <c r="F20" s="62"/>
      <c r="G20" s="62"/>
      <c r="H20" s="62"/>
      <c r="I20" s="6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63"/>
      <c r="AH20" s="60"/>
      <c r="AI20" s="20"/>
    </row>
    <row r="21" spans="1:35" s="22" customFormat="1" ht="53.25" customHeight="1" x14ac:dyDescent="0.25">
      <c r="A21" s="432"/>
      <c r="B21" s="380"/>
      <c r="C21" s="318"/>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20"/>
    </row>
    <row r="22" spans="1:35" s="26" customFormat="1" ht="18.75" customHeight="1" x14ac:dyDescent="0.25">
      <c r="A22" s="132"/>
      <c r="B22" s="44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75"/>
    </row>
    <row r="23" spans="1:35" s="131" customFormat="1" ht="112.5" customHeight="1" x14ac:dyDescent="0.25">
      <c r="A23" s="430"/>
      <c r="B23" s="378"/>
      <c r="C23" s="57"/>
      <c r="D23" s="58"/>
      <c r="E23" s="58"/>
      <c r="F23" s="58"/>
      <c r="G23" s="58"/>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19"/>
    </row>
    <row r="24" spans="1:35" s="18" customFormat="1" ht="115.5" customHeight="1" x14ac:dyDescent="0.25">
      <c r="A24" s="432"/>
      <c r="B24" s="380"/>
      <c r="C24" s="318"/>
      <c r="D24" s="62"/>
      <c r="E24" s="62"/>
      <c r="F24" s="62"/>
      <c r="G24" s="62"/>
      <c r="H24" s="62"/>
      <c r="I24" s="6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64"/>
      <c r="AI24" s="19"/>
    </row>
    <row r="25" spans="1:35" s="10" customFormat="1" x14ac:dyDescent="0.25">
      <c r="C25" s="17"/>
    </row>
  </sheetData>
  <customSheetViews>
    <customSheetView guid="{133BB3F8-8DD4-4AEF-8CD6-A5FB14681329}" scale="70"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2"/>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3"/>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4"/>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5"/>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6"/>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7"/>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8"/>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9"/>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10"/>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2"/>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3"/>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4"/>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15"/>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16"/>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17"/>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18"/>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19"/>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20"/>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2"/>
    </customSheetView>
  </customSheetViews>
  <mergeCells count="36">
    <mergeCell ref="C2:S2"/>
    <mergeCell ref="C3:S3"/>
    <mergeCell ref="A4:A6"/>
    <mergeCell ref="B4:B6"/>
    <mergeCell ref="C4:C6"/>
    <mergeCell ref="D4:D5"/>
    <mergeCell ref="E4:E5"/>
    <mergeCell ref="F4:F5"/>
    <mergeCell ref="AH4:AH6"/>
    <mergeCell ref="A8:A11"/>
    <mergeCell ref="B8:B11"/>
    <mergeCell ref="B12:AG12"/>
    <mergeCell ref="AD4:AE5"/>
    <mergeCell ref="AF4:AG5"/>
    <mergeCell ref="R4:S5"/>
    <mergeCell ref="T4:U5"/>
    <mergeCell ref="AB4:AC5"/>
    <mergeCell ref="J4:K5"/>
    <mergeCell ref="L4:M5"/>
    <mergeCell ref="N4:O5"/>
    <mergeCell ref="P4:Q5"/>
    <mergeCell ref="A13:A14"/>
    <mergeCell ref="B13:B14"/>
    <mergeCell ref="V4:W5"/>
    <mergeCell ref="X4:Y5"/>
    <mergeCell ref="Z4:AA5"/>
    <mergeCell ref="G4:G5"/>
    <mergeCell ref="H4:I5"/>
    <mergeCell ref="B15:AG15"/>
    <mergeCell ref="B22:AG22"/>
    <mergeCell ref="A18:A21"/>
    <mergeCell ref="B18:B21"/>
    <mergeCell ref="A23:A24"/>
    <mergeCell ref="B23:B24"/>
    <mergeCell ref="A16:A17"/>
    <mergeCell ref="B16:B17"/>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294"/>
      <c r="F6" s="294"/>
      <c r="G6" s="294"/>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57" customHeight="1" x14ac:dyDescent="0.25">
      <c r="A9" s="431"/>
      <c r="B9" s="379"/>
      <c r="C9" s="61"/>
      <c r="D9" s="62"/>
      <c r="E9" s="62"/>
      <c r="F9" s="62"/>
      <c r="G9" s="62"/>
      <c r="H9" s="62"/>
      <c r="I9" s="62"/>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s="22" customFormat="1" ht="38.25" customHeight="1" x14ac:dyDescent="0.25">
      <c r="A10" s="431"/>
      <c r="B10" s="379"/>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2" customFormat="1" ht="38.25" customHeight="1" x14ac:dyDescent="0.25">
      <c r="A11" s="432"/>
      <c r="B11" s="380"/>
      <c r="C11" s="65"/>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5" s="21" customFormat="1" ht="294"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144"/>
      <c r="AI13" s="23"/>
    </row>
    <row r="14" spans="1:35" s="315" customFormat="1" ht="66" customHeight="1" x14ac:dyDescent="0.25">
      <c r="A14" s="431"/>
      <c r="B14" s="379"/>
      <c r="C14" s="301"/>
      <c r="D14" s="302"/>
      <c r="E14" s="302"/>
      <c r="F14" s="316"/>
      <c r="G14" s="302"/>
      <c r="H14" s="302"/>
      <c r="I14" s="302"/>
      <c r="J14" s="303"/>
      <c r="K14" s="303"/>
      <c r="L14" s="303"/>
      <c r="M14" s="312"/>
      <c r="N14" s="303"/>
      <c r="O14" s="312"/>
      <c r="P14" s="303"/>
      <c r="Q14" s="303"/>
      <c r="R14" s="303"/>
      <c r="S14" s="303"/>
      <c r="T14" s="303"/>
      <c r="U14" s="303"/>
      <c r="V14" s="303"/>
      <c r="W14" s="303"/>
      <c r="X14" s="303"/>
      <c r="Y14" s="303"/>
      <c r="Z14" s="303"/>
      <c r="AA14" s="303"/>
      <c r="AB14" s="303"/>
      <c r="AC14" s="303"/>
      <c r="AD14" s="303"/>
      <c r="AE14" s="303"/>
      <c r="AF14" s="303"/>
      <c r="AG14" s="303"/>
      <c r="AH14" s="313"/>
      <c r="AI14" s="314"/>
    </row>
    <row r="15" spans="1:35" s="22" customFormat="1" ht="58.5" customHeight="1" x14ac:dyDescent="0.25">
      <c r="A15" s="432"/>
      <c r="B15" s="380"/>
      <c r="C15" s="61"/>
      <c r="D15" s="62"/>
      <c r="E15" s="62"/>
      <c r="F15" s="317"/>
      <c r="G15" s="62"/>
      <c r="H15" s="62"/>
      <c r="I15" s="62"/>
      <c r="J15" s="67"/>
      <c r="K15" s="63"/>
      <c r="L15" s="63"/>
      <c r="M15" s="63"/>
      <c r="N15" s="63"/>
      <c r="O15" s="63"/>
      <c r="P15" s="63"/>
      <c r="Q15" s="63"/>
      <c r="R15" s="63"/>
      <c r="S15" s="63"/>
      <c r="T15" s="63"/>
      <c r="U15" s="63"/>
      <c r="V15" s="63"/>
      <c r="W15" s="63"/>
      <c r="X15" s="63"/>
      <c r="Y15" s="63"/>
      <c r="Z15" s="63"/>
      <c r="AA15" s="63"/>
      <c r="AB15" s="63"/>
      <c r="AC15" s="63"/>
      <c r="AD15" s="63"/>
      <c r="AE15" s="63"/>
      <c r="AF15" s="63"/>
      <c r="AG15" s="63"/>
      <c r="AH15" s="336"/>
      <c r="AI15" s="20"/>
    </row>
    <row r="16" spans="1:35" s="18" customFormat="1" ht="21" customHeight="1" x14ac:dyDescent="0.25">
      <c r="A16" s="68"/>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9"/>
      <c r="AH16" s="46"/>
      <c r="AI16" s="19"/>
    </row>
    <row r="17" spans="1:35" s="21" customFormat="1" ht="82.5" customHeight="1" x14ac:dyDescent="0.25">
      <c r="A17" s="430"/>
      <c r="B17" s="378"/>
      <c r="C17" s="57"/>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145"/>
      <c r="AI17" s="20"/>
    </row>
    <row r="18" spans="1:35" s="331" customFormat="1" ht="82.5" customHeight="1" x14ac:dyDescent="0.25">
      <c r="A18" s="431"/>
      <c r="B18" s="379"/>
      <c r="C18" s="301"/>
      <c r="D18" s="302"/>
      <c r="E18" s="302"/>
      <c r="F18" s="302"/>
      <c r="G18" s="302"/>
      <c r="H18" s="302"/>
      <c r="I18" s="302"/>
      <c r="J18" s="332"/>
      <c r="K18" s="332"/>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30"/>
    </row>
    <row r="19" spans="1:35" s="306" customFormat="1" ht="92.25" customHeight="1" x14ac:dyDescent="0.25">
      <c r="A19" s="432"/>
      <c r="B19" s="380"/>
      <c r="C19" s="301"/>
      <c r="D19" s="302"/>
      <c r="E19" s="302"/>
      <c r="F19" s="302"/>
      <c r="G19" s="302"/>
      <c r="H19" s="302"/>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5"/>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60A1F930-4BEC-460A-8E14-01E47F6DD055}"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1"/>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s>
  <mergeCells count="31">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24"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41" customForma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42" customFormat="1" ht="27"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4.2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37.5" customHeight="1" x14ac:dyDescent="0.25">
      <c r="A10" s="420"/>
      <c r="B10" s="386"/>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7" customFormat="1" ht="18.75" customHeight="1" x14ac:dyDescent="0.25">
      <c r="A11" s="107"/>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50" customFormat="1" ht="25.5" customHeight="1" x14ac:dyDescent="0.25">
      <c r="A12" s="396"/>
      <c r="B12" s="378"/>
      <c r="C12" s="57"/>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49"/>
    </row>
    <row r="13" spans="1:35" s="44" customFormat="1" ht="51.75" customHeight="1" x14ac:dyDescent="0.25">
      <c r="A13" s="397"/>
      <c r="B13" s="379"/>
      <c r="C13" s="73"/>
      <c r="D13" s="74"/>
      <c r="E13" s="74"/>
      <c r="F13" s="74"/>
      <c r="G13" s="74"/>
      <c r="H13" s="74"/>
      <c r="I13" s="74"/>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2"/>
      <c r="AI13" s="51"/>
    </row>
    <row r="14" spans="1:35" s="44" customFormat="1" ht="32.25" customHeight="1" x14ac:dyDescent="0.25">
      <c r="A14" s="391"/>
      <c r="B14" s="379"/>
      <c r="C14" s="73"/>
      <c r="D14" s="74"/>
      <c r="E14" s="74"/>
      <c r="F14" s="74"/>
      <c r="G14" s="74"/>
      <c r="H14" s="74"/>
      <c r="I14" s="74"/>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72"/>
      <c r="AI14" s="51"/>
    </row>
    <row r="15" spans="1:35" s="50" customFormat="1" ht="27" customHeight="1" x14ac:dyDescent="0.25">
      <c r="A15" s="396"/>
      <c r="B15" s="401"/>
      <c r="C15" s="57"/>
      <c r="D15" s="58"/>
      <c r="E15" s="58"/>
      <c r="F15" s="58"/>
      <c r="G15" s="58"/>
      <c r="H15" s="58"/>
      <c r="I15" s="58"/>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60"/>
      <c r="AI15" s="49"/>
    </row>
    <row r="16" spans="1:35" s="50" customFormat="1" ht="54" customHeight="1" x14ac:dyDescent="0.25">
      <c r="A16" s="397"/>
      <c r="B16" s="402"/>
      <c r="C16" s="61"/>
      <c r="D16" s="62"/>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49"/>
    </row>
    <row r="17" spans="1:35" s="50" customFormat="1" ht="42" customHeight="1" x14ac:dyDescent="0.25">
      <c r="A17" s="391"/>
      <c r="B17" s="402"/>
      <c r="C17" s="61"/>
      <c r="D17" s="62"/>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49"/>
    </row>
    <row r="18" spans="1:35" s="50" customFormat="1" ht="42.75" customHeight="1" x14ac:dyDescent="0.25">
      <c r="A18" s="391"/>
      <c r="B18" s="401"/>
      <c r="C18" s="57"/>
      <c r="D18" s="58"/>
      <c r="E18" s="58"/>
      <c r="F18" s="58"/>
      <c r="G18" s="58"/>
      <c r="H18" s="58"/>
      <c r="I18" s="58"/>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c r="AI18" s="49"/>
    </row>
    <row r="19" spans="1:35" s="50" customFormat="1" ht="58.5" hidden="1" customHeight="1" x14ac:dyDescent="0.25">
      <c r="A19" s="391"/>
      <c r="B19" s="402"/>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0"/>
      <c r="AI19" s="49"/>
    </row>
    <row r="20" spans="1:35" s="50" customFormat="1" ht="84" customHeight="1" x14ac:dyDescent="0.25">
      <c r="A20" s="392"/>
      <c r="B20" s="402"/>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42" customFormat="1" ht="27" customHeight="1" x14ac:dyDescent="0.25">
      <c r="A21" s="419"/>
      <c r="B21" s="384"/>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51"/>
    </row>
    <row r="22" spans="1:35" s="44" customFormat="1" ht="111.75" customHeight="1" x14ac:dyDescent="0.25">
      <c r="A22" s="420"/>
      <c r="B22" s="386"/>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5"/>
      <c r="AI22" s="51"/>
    </row>
  </sheetData>
  <customSheetViews>
    <customSheetView guid="{133BB3F8-8DD4-4AEF-8CD6-A5FB14681329}" scale="90" hiddenRows="1" state="hidden">
      <pane xSplit="6" ySplit="7" topLeftCell="G8" activePane="bottomRight" state="frozen"/>
      <selection pane="bottomRight" activeCell="K14" sqref="A2:AH24"/>
      <pageMargins left="0.7" right="0.7" top="0.75" bottom="0.75" header="0.3" footer="0.3"/>
      <pageSetup paperSize="9" orientation="portrait" r:id="rId1"/>
    </customSheetView>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3"/>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4"/>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5"/>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6"/>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7"/>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8"/>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9"/>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1"/>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2"/>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3"/>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4"/>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15"/>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16"/>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17"/>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18"/>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19"/>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20"/>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21"/>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2"/>
    </customSheetView>
  </customSheetViews>
  <mergeCells count="34">
    <mergeCell ref="A21:A22"/>
    <mergeCell ref="B21:B22"/>
    <mergeCell ref="A12:A14"/>
    <mergeCell ref="B12:B14"/>
    <mergeCell ref="A15:A17"/>
    <mergeCell ref="B15:B17"/>
    <mergeCell ref="A18:A20"/>
    <mergeCell ref="B18:B20"/>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42" customFormat="1" ht="31.5"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8.7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57.75" customHeight="1" x14ac:dyDescent="0.25">
      <c r="A10" s="433"/>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4" customFormat="1" ht="41.25" customHeight="1" x14ac:dyDescent="0.25">
      <c r="A11" s="420"/>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47" customFormat="1" ht="18.75" customHeight="1" x14ac:dyDescent="0.25">
      <c r="A12" s="45"/>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77" customFormat="1" ht="31.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76"/>
    </row>
    <row r="14" spans="1:35" s="77" customFormat="1" ht="42.75"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146"/>
      <c r="AI14" s="76"/>
    </row>
    <row r="15" spans="1:35" s="77" customFormat="1" ht="57"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76"/>
    </row>
    <row r="16" spans="1:35" s="50" customFormat="1" ht="41.25"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49"/>
    </row>
    <row r="17" spans="1:35" s="50" customFormat="1" ht="41.25" customHeight="1" x14ac:dyDescent="0.25">
      <c r="A17" s="333"/>
      <c r="B17" s="334"/>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37"/>
      <c r="AI17" s="49"/>
    </row>
    <row r="18" spans="1:35" s="50" customFormat="1" ht="41.25" customHeight="1" x14ac:dyDescent="0.25">
      <c r="A18" s="333"/>
      <c r="B18" s="334"/>
      <c r="C18" s="335"/>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4"/>
      <c r="AI18" s="49"/>
    </row>
    <row r="19" spans="1:35" s="50" customFormat="1" ht="132.75" customHeight="1" x14ac:dyDescent="0.25">
      <c r="A19" s="396"/>
      <c r="B19" s="378"/>
      <c r="C19" s="57"/>
      <c r="D19" s="58"/>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44"/>
      <c r="AI19" s="49"/>
    </row>
    <row r="20" spans="1:35" s="50" customFormat="1" ht="138.75"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50" customFormat="1" ht="92.25" customHeight="1" x14ac:dyDescent="0.25">
      <c r="A21" s="396"/>
      <c r="B21" s="378"/>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46"/>
      <c r="AI21" s="49"/>
    </row>
    <row r="22" spans="1:35" s="50" customFormat="1" ht="101.25" customHeight="1" x14ac:dyDescent="0.25">
      <c r="A22" s="391"/>
      <c r="B22" s="379"/>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0"/>
      <c r="AI22" s="49"/>
    </row>
    <row r="23" spans="1:35" s="80" customFormat="1" ht="21" customHeight="1" x14ac:dyDescent="0.25">
      <c r="A23" s="78"/>
      <c r="B23" s="434"/>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6"/>
      <c r="AH23" s="52"/>
      <c r="AI23" s="79"/>
    </row>
    <row r="24" spans="1:35" s="42" customFormat="1" ht="30.75" customHeight="1" x14ac:dyDescent="0.25">
      <c r="A24" s="437"/>
      <c r="B24" s="440"/>
      <c r="C24" s="81"/>
      <c r="D24" s="82"/>
      <c r="E24" s="82"/>
      <c r="F24" s="82"/>
      <c r="G24" s="82"/>
      <c r="H24" s="82"/>
      <c r="I24" s="82"/>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c r="AI24" s="51"/>
    </row>
    <row r="25" spans="1:35" s="44" customFormat="1" ht="55.5" customHeight="1" x14ac:dyDescent="0.25">
      <c r="A25" s="438"/>
      <c r="B25" s="441"/>
      <c r="C25" s="65"/>
      <c r="D25" s="85"/>
      <c r="E25" s="85"/>
      <c r="F25" s="85"/>
      <c r="G25" s="85"/>
      <c r="H25" s="85"/>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c r="AI25" s="51"/>
    </row>
    <row r="26" spans="1:35" s="44" customFormat="1" ht="47.25" customHeight="1" x14ac:dyDescent="0.25">
      <c r="A26" s="439"/>
      <c r="B26" s="442"/>
      <c r="C26" s="65"/>
      <c r="D26" s="85"/>
      <c r="E26" s="85"/>
      <c r="F26" s="85"/>
      <c r="G26" s="85"/>
      <c r="H26" s="85"/>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51"/>
    </row>
  </sheetData>
  <customSheetViews>
    <customSheetView guid="{133BB3F8-8DD4-4AEF-8CD6-A5FB14681329}" scale="80" state="hidden">
      <pane xSplit="6" ySplit="7" topLeftCell="G11" activePane="bottomRight" state="frozen"/>
      <selection pane="bottomRight" sqref="A1:XFD106"/>
      <pageMargins left="0.7" right="0.7" top="0.75" bottom="0.75" header="0.3" footer="0.3"/>
      <pageSetup paperSize="9" orientation="portrait" r:id="rId1"/>
    </customSheetView>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2"/>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3"/>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4"/>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5"/>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6"/>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7"/>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8"/>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9"/>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10"/>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1"/>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2"/>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3"/>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15"/>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16"/>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17"/>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18"/>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19"/>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20"/>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21"/>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2"/>
    </customSheetView>
  </customSheetViews>
  <mergeCells count="35">
    <mergeCell ref="B23:AG23"/>
    <mergeCell ref="A24:A26"/>
    <mergeCell ref="B24:B26"/>
    <mergeCell ref="A19:A20"/>
    <mergeCell ref="B19:B20"/>
    <mergeCell ref="A21:A22"/>
    <mergeCell ref="B21:B22"/>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100" workbookViewId="0">
      <pane xSplit="6" ySplit="7" topLeftCell="G16"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2" customFormat="1" ht="33" customHeight="1" x14ac:dyDescent="0.25">
      <c r="A17" s="392"/>
      <c r="B17" s="395"/>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21" customHeight="1" x14ac:dyDescent="0.25">
      <c r="A18" s="390"/>
      <c r="B18" s="401"/>
      <c r="C18" s="125"/>
      <c r="D18" s="70"/>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23.25" customHeight="1" x14ac:dyDescent="0.25">
      <c r="A19" s="391"/>
      <c r="B19" s="402"/>
      <c r="C19" s="126"/>
      <c r="D19" s="74"/>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36.75" customHeight="1" x14ac:dyDescent="0.25">
      <c r="A20" s="391"/>
      <c r="B20" s="402"/>
      <c r="C20" s="126"/>
      <c r="D20" s="74"/>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33" customHeight="1" x14ac:dyDescent="0.25">
      <c r="A21" s="392"/>
      <c r="B21" s="425"/>
      <c r="C21" s="126"/>
      <c r="D21" s="74"/>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1" customFormat="1" ht="18" customHeight="1" x14ac:dyDescent="0.25">
      <c r="A22" s="390"/>
      <c r="B22" s="401"/>
      <c r="C22" s="125"/>
      <c r="D22" s="70"/>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0"/>
      <c r="AI22" s="23"/>
    </row>
    <row r="23" spans="1:35" s="21" customFormat="1" ht="36" hidden="1" customHeight="1" x14ac:dyDescent="0.25">
      <c r="A23" s="391"/>
      <c r="B23" s="402"/>
      <c r="C23" s="126"/>
      <c r="D23" s="7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0"/>
      <c r="AI23" s="23"/>
    </row>
    <row r="24" spans="1:35" s="21" customFormat="1" ht="37.5" customHeight="1" x14ac:dyDescent="0.25">
      <c r="A24" s="391"/>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3"/>
    </row>
    <row r="25" spans="1:35" s="22" customFormat="1" ht="28.5" customHeight="1" x14ac:dyDescent="0.25">
      <c r="A25" s="392"/>
      <c r="B25" s="425"/>
      <c r="C25" s="126"/>
      <c r="D25" s="74"/>
      <c r="E25" s="62"/>
      <c r="F25" s="62"/>
      <c r="G25" s="62"/>
      <c r="H25" s="62"/>
      <c r="I25" s="62"/>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4"/>
      <c r="AI25" s="20"/>
    </row>
    <row r="26" spans="1:35" s="21" customFormat="1" ht="24.75" customHeight="1" x14ac:dyDescent="0.25">
      <c r="A26" s="390"/>
      <c r="B26" s="401"/>
      <c r="C26" s="125"/>
      <c r="D26" s="70"/>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338"/>
      <c r="AI26" s="23"/>
    </row>
    <row r="27" spans="1:35" s="21" customFormat="1" ht="42.75" hidden="1" customHeight="1" x14ac:dyDescent="0.25">
      <c r="A27" s="391"/>
      <c r="B27" s="402"/>
      <c r="C27" s="126"/>
      <c r="D27" s="74"/>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0"/>
      <c r="AI27" s="23"/>
    </row>
    <row r="28" spans="1:35" s="21" customFormat="1" ht="48" customHeight="1" x14ac:dyDescent="0.25">
      <c r="A28" s="391"/>
      <c r="B28" s="402"/>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3"/>
    </row>
    <row r="29" spans="1:35" s="22" customFormat="1" ht="38.25" customHeight="1" x14ac:dyDescent="0.25">
      <c r="A29" s="392"/>
      <c r="B29" s="425"/>
      <c r="C29" s="126"/>
      <c r="D29" s="74"/>
      <c r="E29" s="62"/>
      <c r="F29" s="62"/>
      <c r="G29" s="62"/>
      <c r="H29" s="62"/>
      <c r="I29" s="62"/>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4"/>
      <c r="AI29" s="20"/>
    </row>
    <row r="30" spans="1:35" s="21" customFormat="1" ht="21" customHeight="1" x14ac:dyDescent="0.25">
      <c r="A30" s="390"/>
      <c r="B30" s="393"/>
      <c r="C30" s="125"/>
      <c r="D30" s="70"/>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60"/>
      <c r="AI30" s="23"/>
    </row>
    <row r="31" spans="1:35" s="21" customFormat="1" ht="34.5" customHeight="1" x14ac:dyDescent="0.25">
      <c r="A31" s="391"/>
      <c r="B31" s="394"/>
      <c r="C31" s="126"/>
      <c r="D31" s="74"/>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0"/>
      <c r="AI31" s="23"/>
    </row>
    <row r="32" spans="1:35" s="21" customFormat="1" ht="45" customHeight="1" x14ac:dyDescent="0.25">
      <c r="A32" s="391"/>
      <c r="B32" s="394"/>
      <c r="C32" s="126"/>
      <c r="D32" s="74"/>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0"/>
      <c r="AI32" s="23"/>
    </row>
    <row r="33" spans="1:35" s="22" customFormat="1" ht="37.5" customHeight="1" x14ac:dyDescent="0.25">
      <c r="A33" s="392"/>
      <c r="B33" s="395"/>
      <c r="C33" s="126"/>
      <c r="D33" s="74"/>
      <c r="E33" s="62"/>
      <c r="F33" s="62"/>
      <c r="G33" s="62"/>
      <c r="H33" s="62"/>
      <c r="I33" s="62"/>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2" customFormat="1" ht="28.5" customHeight="1" x14ac:dyDescent="0.25">
      <c r="A34" s="396"/>
      <c r="B34" s="378"/>
      <c r="C34" s="125"/>
      <c r="D34" s="70"/>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c r="AI34" s="20"/>
    </row>
    <row r="35" spans="1:35" s="26" customFormat="1" ht="55.5" customHeight="1" x14ac:dyDescent="0.25">
      <c r="A35" s="397"/>
      <c r="B35" s="379"/>
      <c r="C35" s="124"/>
      <c r="D35" s="74"/>
      <c r="E35" s="74"/>
      <c r="F35" s="74"/>
      <c r="G35" s="74"/>
      <c r="H35" s="74"/>
      <c r="I35" s="74"/>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2"/>
      <c r="AI35" s="24"/>
    </row>
    <row r="36" spans="1:35" s="26" customFormat="1" ht="37.5" customHeight="1" x14ac:dyDescent="0.25">
      <c r="A36" s="391"/>
      <c r="B36" s="37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2" customFormat="1" ht="30.75" customHeight="1" x14ac:dyDescent="0.25">
      <c r="A37" s="396"/>
      <c r="B37" s="406"/>
      <c r="C37" s="125"/>
      <c r="D37" s="70"/>
      <c r="E37" s="58"/>
      <c r="F37" s="58"/>
      <c r="G37" s="58"/>
      <c r="H37" s="58"/>
      <c r="I37" s="58"/>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60"/>
      <c r="AI37" s="20"/>
    </row>
    <row r="38" spans="1:35" s="22" customFormat="1" ht="54" customHeight="1" x14ac:dyDescent="0.25">
      <c r="A38" s="397"/>
      <c r="B38" s="407"/>
      <c r="C38" s="126"/>
      <c r="D38" s="74"/>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0"/>
      <c r="AI38" s="20"/>
    </row>
    <row r="39" spans="1:35" s="22" customFormat="1" ht="46.5" customHeight="1" x14ac:dyDescent="0.25">
      <c r="A39" s="391"/>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86.25" customHeight="1" x14ac:dyDescent="0.25">
      <c r="A40" s="409"/>
      <c r="B40" s="412"/>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23"/>
      <c r="AI40" s="20"/>
    </row>
    <row r="41" spans="1:35" s="22" customFormat="1" ht="33.75" customHeight="1" x14ac:dyDescent="0.25">
      <c r="A41" s="410"/>
      <c r="B41" s="413"/>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20"/>
    </row>
    <row r="42" spans="1:35" s="22" customFormat="1" ht="28.5" customHeight="1" x14ac:dyDescent="0.25">
      <c r="A42" s="411"/>
      <c r="B42" s="414"/>
      <c r="C42" s="126"/>
      <c r="D42" s="74"/>
      <c r="E42" s="62"/>
      <c r="F42" s="62"/>
      <c r="G42" s="62"/>
      <c r="H42" s="62"/>
      <c r="I42" s="62"/>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27" customHeight="1" x14ac:dyDescent="0.25">
      <c r="A43" s="117"/>
      <c r="B43" s="408"/>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4"/>
      <c r="AI43" s="20"/>
    </row>
    <row r="44" spans="1:35" s="22" customFormat="1" ht="33.75" customHeight="1" x14ac:dyDescent="0.25">
      <c r="A44" s="117"/>
      <c r="B44" s="408"/>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51.75" customHeight="1" x14ac:dyDescent="0.25">
      <c r="A45" s="117"/>
      <c r="B45" s="408"/>
      <c r="C45" s="126"/>
      <c r="D45" s="7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322"/>
      <c r="AI45" s="20"/>
    </row>
    <row r="46" spans="1:35" s="22" customFormat="1" ht="37.5" customHeight="1" x14ac:dyDescent="0.25">
      <c r="A46" s="117"/>
      <c r="B46" s="408"/>
      <c r="C46" s="126"/>
      <c r="D46" s="74"/>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4"/>
      <c r="AI46" s="20"/>
    </row>
    <row r="47" spans="1:35" s="22" customFormat="1" ht="71.25" customHeight="1" x14ac:dyDescent="0.25">
      <c r="A47" s="409"/>
      <c r="B47" s="412"/>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339"/>
      <c r="AI47" s="20"/>
    </row>
    <row r="48" spans="1:35" s="22" customFormat="1" ht="33.75" customHeight="1" x14ac:dyDescent="0.25">
      <c r="A48" s="410"/>
      <c r="B48" s="413"/>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4"/>
      <c r="AI48" s="20"/>
    </row>
    <row r="49" spans="1:35" s="22" customFormat="1" ht="28.5" customHeight="1" x14ac:dyDescent="0.25">
      <c r="A49" s="411"/>
      <c r="B49" s="414"/>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0.75" customHeight="1" x14ac:dyDescent="0.25">
      <c r="A50" s="117"/>
      <c r="B50" s="408"/>
      <c r="C50" s="126"/>
      <c r="D50" s="74"/>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4"/>
      <c r="AI50" s="20"/>
    </row>
    <row r="51" spans="1:35" s="22" customFormat="1" ht="37.5" customHeight="1" x14ac:dyDescent="0.25">
      <c r="A51" s="117"/>
      <c r="B51" s="408"/>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22" customFormat="1" ht="30.75" customHeight="1" x14ac:dyDescent="0.25">
      <c r="A52" s="117"/>
      <c r="B52" s="408"/>
      <c r="C52" s="126"/>
      <c r="D52" s="74"/>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4"/>
      <c r="AI52" s="20"/>
    </row>
    <row r="53" spans="1:35" s="22" customFormat="1" ht="37.5" customHeight="1" x14ac:dyDescent="0.25">
      <c r="A53" s="116"/>
      <c r="B53" s="408"/>
      <c r="C53" s="126"/>
      <c r="D53" s="74"/>
      <c r="E53" s="62"/>
      <c r="F53" s="62"/>
      <c r="G53" s="62"/>
      <c r="H53" s="62"/>
      <c r="I53" s="62"/>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0"/>
      <c r="AI53" s="20"/>
    </row>
    <row r="54" spans="1:35" s="22" customFormat="1" ht="30.75" customHeight="1" x14ac:dyDescent="0.25">
      <c r="A54" s="116"/>
      <c r="B54" s="408"/>
      <c r="C54" s="125"/>
      <c r="D54" s="74"/>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324"/>
      <c r="AI54" s="20"/>
    </row>
    <row r="55" spans="1:35" s="22" customFormat="1" ht="37.5" customHeight="1" x14ac:dyDescent="0.25">
      <c r="A55" s="116"/>
      <c r="B55" s="408"/>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0"/>
      <c r="AI55" s="20"/>
    </row>
    <row r="56" spans="1:35" s="22" customFormat="1" ht="30.75" customHeight="1" x14ac:dyDescent="0.25">
      <c r="A56" s="116"/>
      <c r="B56" s="408"/>
      <c r="C56" s="125"/>
      <c r="D56" s="74"/>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0"/>
      <c r="AI56" s="20"/>
    </row>
    <row r="57" spans="1:35" s="22" customFormat="1" ht="37.5" customHeight="1" x14ac:dyDescent="0.25">
      <c r="A57" s="116"/>
      <c r="B57" s="408"/>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324"/>
      <c r="AI57" s="20"/>
    </row>
    <row r="58" spans="1:35" s="22" customFormat="1" ht="23.25" customHeight="1" x14ac:dyDescent="0.25">
      <c r="A58" s="409"/>
      <c r="B58" s="412"/>
      <c r="C58" s="126"/>
      <c r="D58" s="74"/>
      <c r="E58" s="62"/>
      <c r="F58" s="62"/>
      <c r="G58" s="62"/>
      <c r="H58" s="62"/>
      <c r="I58" s="62"/>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20"/>
    </row>
    <row r="59" spans="1:35" s="22" customFormat="1" ht="63" customHeight="1" x14ac:dyDescent="0.25">
      <c r="A59" s="410"/>
      <c r="B59" s="413"/>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298"/>
      <c r="AI59" s="20"/>
    </row>
    <row r="60" spans="1:35" s="22" customFormat="1" ht="60.75" customHeight="1" x14ac:dyDescent="0.25">
      <c r="A60" s="411"/>
      <c r="B60" s="414"/>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299"/>
      <c r="AI60" s="20"/>
    </row>
    <row r="61" spans="1:35" s="22" customFormat="1" ht="66.75" customHeight="1" x14ac:dyDescent="0.25">
      <c r="A61" s="116"/>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21"/>
      <c r="AI61" s="20"/>
    </row>
    <row r="62" spans="1:35" s="22" customFormat="1" ht="37.5" customHeight="1" x14ac:dyDescent="0.25">
      <c r="A62" s="116"/>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319"/>
      <c r="AI62" s="20"/>
    </row>
    <row r="63" spans="1:35" s="22" customFormat="1" ht="30.75" customHeight="1" x14ac:dyDescent="0.25">
      <c r="A63" s="116"/>
      <c r="B63" s="408"/>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19"/>
      <c r="AI63" s="20"/>
    </row>
    <row r="64" spans="1:35" s="22" customFormat="1" ht="37.5" customHeight="1" x14ac:dyDescent="0.25">
      <c r="A64" s="116"/>
      <c r="B64" s="408"/>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320"/>
      <c r="AI64" s="20"/>
    </row>
    <row r="65" spans="1:35" s="22" customFormat="1" ht="56.25" customHeight="1" x14ac:dyDescent="0.25">
      <c r="A65" s="292"/>
      <c r="B65" s="293"/>
      <c r="C65" s="296"/>
      <c r="D65" s="74"/>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40"/>
      <c r="AI65" s="20"/>
    </row>
    <row r="66" spans="1:35" s="22" customFormat="1" ht="50.25" customHeight="1" x14ac:dyDescent="0.25">
      <c r="A66" s="292"/>
      <c r="B66" s="295"/>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324"/>
      <c r="AI66" s="20"/>
    </row>
    <row r="67" spans="1:35" s="22" customFormat="1" ht="78.75" customHeight="1" x14ac:dyDescent="0.25">
      <c r="A67" s="391"/>
      <c r="B67" s="418"/>
      <c r="C67" s="125"/>
      <c r="D67" s="70"/>
      <c r="E67" s="58"/>
      <c r="F67" s="58"/>
      <c r="G67" s="58"/>
      <c r="H67" s="58"/>
      <c r="I67" s="58"/>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319"/>
      <c r="AI67" s="20"/>
    </row>
    <row r="68" spans="1:35" s="22" customFormat="1" ht="58.5" hidden="1" customHeight="1" x14ac:dyDescent="0.25">
      <c r="A68" s="391"/>
      <c r="B68" s="418"/>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320"/>
      <c r="AI68" s="20"/>
    </row>
    <row r="69" spans="1:35" s="22" customFormat="1" ht="75.75" customHeight="1" x14ac:dyDescent="0.3">
      <c r="A69" s="392"/>
      <c r="B69" s="418"/>
      <c r="C69" s="126"/>
      <c r="D69" s="74"/>
      <c r="E69" s="62"/>
      <c r="F69" s="62"/>
      <c r="G69" s="62"/>
      <c r="H69" s="62"/>
      <c r="I69" s="62"/>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297"/>
      <c r="AI69" s="20"/>
    </row>
    <row r="70" spans="1:35" s="22" customFormat="1" ht="63.75" customHeight="1" x14ac:dyDescent="0.25">
      <c r="A70" s="116"/>
      <c r="B70" s="408"/>
      <c r="C70" s="125"/>
      <c r="D70" s="74"/>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0"/>
      <c r="AI70" s="20"/>
    </row>
    <row r="71" spans="1:35" s="22" customFormat="1" ht="57" customHeight="1" x14ac:dyDescent="0.25">
      <c r="A71" s="116"/>
      <c r="B71" s="408"/>
      <c r="C71" s="126"/>
      <c r="D71" s="74"/>
      <c r="E71" s="62"/>
      <c r="F71" s="62"/>
      <c r="G71" s="62"/>
      <c r="H71" s="62"/>
      <c r="I71" s="62"/>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0"/>
      <c r="AI71" s="20"/>
    </row>
    <row r="72" spans="1:35" s="22" customFormat="1" ht="56.25" customHeight="1" x14ac:dyDescent="0.25">
      <c r="A72" s="116"/>
      <c r="B72" s="408"/>
      <c r="C72" s="125"/>
      <c r="D72" s="74"/>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0"/>
      <c r="AI72" s="20"/>
    </row>
    <row r="73" spans="1:35" s="22" customFormat="1" ht="41.25" customHeight="1" x14ac:dyDescent="0.25">
      <c r="A73" s="116"/>
      <c r="B73" s="408"/>
      <c r="C73" s="126"/>
      <c r="D73" s="74"/>
      <c r="E73" s="62"/>
      <c r="F73" s="62"/>
      <c r="G73" s="62"/>
      <c r="H73" s="62"/>
      <c r="I73" s="62"/>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0"/>
      <c r="AI73" s="20"/>
    </row>
    <row r="74" spans="1:35" s="22" customFormat="1" ht="38.25" customHeight="1" x14ac:dyDescent="0.25">
      <c r="A74" s="390"/>
      <c r="B74" s="406"/>
      <c r="C74" s="125"/>
      <c r="D74" s="70"/>
      <c r="E74" s="58"/>
      <c r="F74" s="58"/>
      <c r="G74" s="58"/>
      <c r="H74" s="58"/>
      <c r="I74" s="58"/>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60"/>
      <c r="AI74" s="20"/>
    </row>
    <row r="75" spans="1:35" s="22" customFormat="1" ht="44.25" hidden="1" customHeight="1" x14ac:dyDescent="0.25">
      <c r="A75" s="391"/>
      <c r="B75" s="407"/>
      <c r="C75" s="126"/>
      <c r="D75" s="74"/>
      <c r="E75" s="62"/>
      <c r="F75" s="62"/>
      <c r="G75" s="62"/>
      <c r="H75" s="62"/>
      <c r="I75" s="62"/>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20"/>
    </row>
    <row r="76" spans="1:35" s="22" customFormat="1" ht="75.75" customHeight="1" x14ac:dyDescent="0.25">
      <c r="A76" s="392"/>
      <c r="B76" s="407"/>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324"/>
      <c r="AI76" s="20"/>
    </row>
    <row r="77" spans="1:35" s="22" customFormat="1" ht="23.25" customHeight="1" x14ac:dyDescent="0.25">
      <c r="A77" s="396"/>
      <c r="B77" s="393"/>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341"/>
      <c r="AI77" s="20"/>
    </row>
    <row r="78" spans="1:35" s="22" customFormat="1" ht="45" customHeight="1" x14ac:dyDescent="0.25">
      <c r="A78" s="397"/>
      <c r="B78" s="394"/>
      <c r="C78" s="126"/>
      <c r="D78" s="74"/>
      <c r="E78" s="62"/>
      <c r="F78" s="62"/>
      <c r="G78" s="62"/>
      <c r="H78" s="62"/>
      <c r="I78" s="62"/>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c r="AI78" s="20"/>
    </row>
    <row r="79" spans="1:35" s="22" customFormat="1" ht="61.5" customHeight="1" x14ac:dyDescent="0.25">
      <c r="A79" s="391"/>
      <c r="B79" s="394"/>
      <c r="C79" s="126"/>
      <c r="D79" s="74"/>
      <c r="E79" s="62"/>
      <c r="F79" s="62"/>
      <c r="G79" s="62"/>
      <c r="H79" s="62"/>
      <c r="I79" s="62"/>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c r="AI79" s="20"/>
    </row>
    <row r="80" spans="1:35" s="22" customFormat="1" ht="56.25" customHeight="1" x14ac:dyDescent="0.25">
      <c r="A80" s="391"/>
      <c r="B80" s="393"/>
      <c r="C80" s="1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25"/>
      <c r="AI80" s="20"/>
    </row>
    <row r="81" spans="1:35" s="22" customFormat="1" ht="41.25" customHeight="1" x14ac:dyDescent="0.25">
      <c r="A81" s="391"/>
      <c r="B81" s="394"/>
      <c r="C81" s="126"/>
      <c r="D81" s="74"/>
      <c r="E81" s="62"/>
      <c r="F81" s="62"/>
      <c r="G81" s="62"/>
      <c r="H81" s="62"/>
      <c r="I81" s="62"/>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0"/>
      <c r="AI81" s="20"/>
    </row>
    <row r="82" spans="1:35" s="21" customFormat="1" ht="23.25" customHeight="1" x14ac:dyDescent="0.25">
      <c r="A82" s="390"/>
      <c r="B82" s="393"/>
      <c r="C82" s="125"/>
      <c r="D82" s="70"/>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60"/>
      <c r="AI82" s="23"/>
    </row>
    <row r="83" spans="1:35" s="21" customFormat="1" ht="17.25" hidden="1" customHeight="1" x14ac:dyDescent="0.25">
      <c r="A83" s="391"/>
      <c r="B83" s="394"/>
      <c r="C83" s="126"/>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0"/>
      <c r="AI83" s="23"/>
    </row>
    <row r="84" spans="1:35" s="21" customFormat="1" ht="37.5" customHeight="1" x14ac:dyDescent="0.25">
      <c r="A84" s="391"/>
      <c r="B84" s="394"/>
      <c r="C84" s="126"/>
      <c r="D84" s="74"/>
      <c r="E84" s="62"/>
      <c r="F84" s="62"/>
      <c r="G84" s="62"/>
      <c r="H84" s="62"/>
      <c r="I84" s="62"/>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0"/>
      <c r="AI84" s="23"/>
    </row>
    <row r="85" spans="1:35" s="22" customFormat="1" ht="33" customHeight="1" x14ac:dyDescent="0.25">
      <c r="A85" s="391"/>
      <c r="B85" s="395"/>
      <c r="C85" s="126"/>
      <c r="D85" s="74"/>
      <c r="E85" s="62"/>
      <c r="F85" s="62"/>
      <c r="G85" s="62"/>
      <c r="H85" s="62"/>
      <c r="I85" s="62"/>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4"/>
      <c r="AI85" s="20"/>
    </row>
    <row r="86" spans="1:35" s="21" customFormat="1" ht="72.75" customHeight="1" x14ac:dyDescent="0.25">
      <c r="A86" s="127"/>
      <c r="B86" s="401"/>
      <c r="C86" s="125"/>
      <c r="D86" s="70"/>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326"/>
      <c r="AI86" s="23"/>
    </row>
    <row r="87" spans="1:35" s="21" customFormat="1" ht="45.75" hidden="1" customHeight="1" x14ac:dyDescent="0.25">
      <c r="A87" s="127"/>
      <c r="B87" s="402"/>
      <c r="C87" s="126"/>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0"/>
      <c r="AI87" s="23"/>
    </row>
    <row r="88" spans="1:35" s="21" customFormat="1" ht="50.25" hidden="1" customHeight="1" x14ac:dyDescent="0.25">
      <c r="A88" s="127"/>
      <c r="B88" s="402"/>
      <c r="C88" s="126"/>
      <c r="D88" s="74"/>
      <c r="E88" s="62"/>
      <c r="F88" s="62"/>
      <c r="G88" s="62"/>
      <c r="H88" s="62"/>
      <c r="I88" s="62"/>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0"/>
      <c r="AI88" s="23"/>
    </row>
    <row r="89" spans="1:35" s="22" customFormat="1" ht="81.75" customHeight="1" x14ac:dyDescent="0.25">
      <c r="A89" s="127"/>
      <c r="B89" s="425"/>
      <c r="C89" s="126"/>
      <c r="D89" s="74"/>
      <c r="E89" s="62"/>
      <c r="F89" s="62"/>
      <c r="G89" s="62"/>
      <c r="H89" s="62"/>
      <c r="I89" s="62"/>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324"/>
      <c r="AI89" s="20"/>
    </row>
    <row r="90" spans="1:35" s="21" customFormat="1" ht="69.75" customHeight="1" x14ac:dyDescent="0.25">
      <c r="A90" s="127"/>
      <c r="B90" s="401"/>
      <c r="C90" s="125"/>
      <c r="D90" s="70"/>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60"/>
      <c r="AI90" s="23"/>
    </row>
    <row r="91" spans="1:35" s="21" customFormat="1" ht="27" hidden="1" customHeight="1" x14ac:dyDescent="0.25">
      <c r="A91" s="127"/>
      <c r="B91" s="402"/>
      <c r="C91" s="126"/>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0"/>
      <c r="AI91" s="23"/>
    </row>
    <row r="92" spans="1:35" s="21" customFormat="1" ht="120.75" customHeight="1" x14ac:dyDescent="0.25">
      <c r="A92" s="127"/>
      <c r="B92" s="402"/>
      <c r="C92" s="126"/>
      <c r="D92" s="74"/>
      <c r="E92" s="62"/>
      <c r="F92" s="62"/>
      <c r="G92" s="62"/>
      <c r="H92" s="62"/>
      <c r="I92" s="62"/>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0"/>
      <c r="AI92" s="23"/>
    </row>
    <row r="93" spans="1:35" s="22" customFormat="1" ht="37.5" hidden="1" customHeight="1" x14ac:dyDescent="0.25">
      <c r="A93" s="128"/>
      <c r="B93" s="425"/>
      <c r="C93" s="126"/>
      <c r="D93" s="74"/>
      <c r="E93" s="62"/>
      <c r="F93" s="62"/>
      <c r="G93" s="62"/>
      <c r="H93" s="62"/>
      <c r="I93" s="62"/>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4"/>
      <c r="AI93" s="20"/>
    </row>
    <row r="94" spans="1:35" s="28" customFormat="1" ht="21" customHeight="1" x14ac:dyDescent="0.25">
      <c r="A94" s="129"/>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5"/>
      <c r="AH94" s="43"/>
      <c r="AI94" s="27"/>
    </row>
    <row r="95" spans="1:35" s="30" customFormat="1" ht="27" customHeight="1" x14ac:dyDescent="0.25">
      <c r="A95" s="419"/>
      <c r="B95" s="384"/>
      <c r="C95" s="123"/>
      <c r="D95" s="70"/>
      <c r="E95" s="70"/>
      <c r="F95" s="70"/>
      <c r="G95" s="70"/>
      <c r="H95" s="70"/>
      <c r="I95" s="70"/>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2"/>
      <c r="AI95" s="29"/>
    </row>
    <row r="96" spans="1:35" s="31" customFormat="1" ht="72" customHeight="1" x14ac:dyDescent="0.25">
      <c r="A96" s="420"/>
      <c r="B96" s="386"/>
      <c r="C96" s="124"/>
      <c r="D96" s="74"/>
      <c r="E96" s="74"/>
      <c r="F96" s="74"/>
      <c r="G96" s="74"/>
      <c r="H96" s="74"/>
      <c r="I96" s="74"/>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75"/>
      <c r="AI96" s="29"/>
    </row>
    <row r="97" spans="1:34" s="10" customFormat="1" ht="30.75" customHeight="1" x14ac:dyDescent="0.25">
      <c r="A97" s="419"/>
      <c r="B97" s="401"/>
      <c r="C97" s="123"/>
      <c r="D97" s="70"/>
      <c r="E97" s="70"/>
      <c r="F97" s="70"/>
      <c r="G97" s="70"/>
      <c r="H97" s="70"/>
      <c r="I97" s="70"/>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2"/>
    </row>
    <row r="98" spans="1:34" s="10" customFormat="1" ht="41.25" customHeight="1" x14ac:dyDescent="0.25">
      <c r="A98" s="420"/>
      <c r="B98" s="402"/>
      <c r="C98" s="124"/>
      <c r="D98" s="74"/>
      <c r="E98" s="74"/>
      <c r="F98" s="74"/>
      <c r="G98" s="74"/>
      <c r="H98" s="74"/>
      <c r="I98" s="74"/>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75"/>
    </row>
    <row r="99" spans="1:34" s="10" customFormat="1" ht="23.25" customHeight="1" x14ac:dyDescent="0.25">
      <c r="A99" s="419"/>
      <c r="B99" s="403"/>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row>
    <row r="100" spans="1:34" s="10" customFormat="1" ht="40.5" customHeight="1" x14ac:dyDescent="0.25">
      <c r="A100" s="420"/>
      <c r="B100" s="403"/>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row>
  </sheetData>
  <customSheetViews>
    <customSheetView guid="{133BB3F8-8DD4-4AEF-8CD6-A5FB14681329}" scale="80" hiddenRows="1" state="hidden">
      <pane xSplit="6" ySplit="7" topLeftCell="G16" activePane="bottomRight" state="frozen"/>
      <selection pane="bottomRight" sqref="A1:XFD106"/>
      <pageMargins left="0.7" right="0.7" top="0.75" bottom="0.75" header="0.3" footer="0.3"/>
      <pageSetup paperSize="9" orientation="portrait" r:id="rId1"/>
    </customSheetView>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2"/>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3"/>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4"/>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6"/>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7"/>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10"/>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2"/>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3"/>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16"/>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17"/>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18"/>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19"/>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20"/>
    </customSheetView>
    <customSheetView guid="{2940A182-D1A7-43C5-8D6E-965BED4371B0}" hiddenRows="1">
      <pane xSplit="6" ySplit="7" topLeftCell="AD31" activePane="bottomRight" state="frozen"/>
      <selection pane="bottomRight" activeCell="AH77" sqref="AH77"/>
      <pageMargins left="0.7" right="0.7" top="0.75" bottom="0.75" header="0.3" footer="0.3"/>
      <pageSetup paperSize="9" orientation="portrait" r:id="rId21"/>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2"/>
    </customSheetView>
  </customSheetViews>
  <mergeCells count="75">
    <mergeCell ref="A99:A100"/>
    <mergeCell ref="B99:B100"/>
    <mergeCell ref="A82:A85"/>
    <mergeCell ref="B82:B85"/>
    <mergeCell ref="B86:B89"/>
    <mergeCell ref="B90:B93"/>
    <mergeCell ref="B94:AG94"/>
    <mergeCell ref="A95:A96"/>
    <mergeCell ref="B95:B96"/>
    <mergeCell ref="A77:A79"/>
    <mergeCell ref="B77:B79"/>
    <mergeCell ref="A80:A81"/>
    <mergeCell ref="B80:B81"/>
    <mergeCell ref="A97:A98"/>
    <mergeCell ref="B97:B98"/>
    <mergeCell ref="A67:A69"/>
    <mergeCell ref="B67:B69"/>
    <mergeCell ref="B70:B71"/>
    <mergeCell ref="A74:A76"/>
    <mergeCell ref="B74:B76"/>
    <mergeCell ref="B72:B73"/>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30:A33"/>
    <mergeCell ref="B30:B33"/>
    <mergeCell ref="A34:A36"/>
    <mergeCell ref="B34:B36"/>
    <mergeCell ref="A37:A39"/>
    <mergeCell ref="B37:B39"/>
    <mergeCell ref="A18:A21"/>
    <mergeCell ref="B18:B21"/>
    <mergeCell ref="A22:A25"/>
    <mergeCell ref="B22:B25"/>
    <mergeCell ref="A26:A29"/>
    <mergeCell ref="B26:B29"/>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2"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0"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55"/>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158"/>
    </row>
    <row r="9" spans="1:35" s="26" customFormat="1" ht="26.25" hidden="1" customHeight="1" x14ac:dyDescent="0.25">
      <c r="A9" s="456"/>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56"/>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56"/>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57"/>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159"/>
      <c r="B13" s="443"/>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5"/>
      <c r="AH13" s="46"/>
    </row>
    <row r="14" spans="1:35" s="21" customFormat="1" ht="23.25" customHeight="1" x14ac:dyDescent="0.25">
      <c r="A14" s="390"/>
      <c r="B14" s="426"/>
      <c r="C14" s="123"/>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30.75" hidden="1" customHeight="1" x14ac:dyDescent="0.25">
      <c r="A15" s="391"/>
      <c r="B15" s="447"/>
      <c r="C15" s="124"/>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60"/>
      <c r="AI15" s="23"/>
    </row>
    <row r="16" spans="1:35" s="21" customFormat="1" ht="33" customHeight="1" x14ac:dyDescent="0.25">
      <c r="A16" s="391"/>
      <c r="B16" s="447"/>
      <c r="C16" s="12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0"/>
      <c r="AI16" s="23"/>
    </row>
    <row r="17" spans="1:35" s="21" customFormat="1" ht="37.5" customHeight="1" x14ac:dyDescent="0.25">
      <c r="A17" s="391"/>
      <c r="B17" s="447"/>
      <c r="C17" s="124"/>
      <c r="D17" s="74"/>
      <c r="E17" s="74"/>
      <c r="F17" s="74"/>
      <c r="G17" s="74"/>
      <c r="H17" s="74"/>
      <c r="I17" s="7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0"/>
      <c r="AI17" s="23"/>
    </row>
    <row r="18" spans="1:35" s="22" customFormat="1" ht="46.5" customHeight="1" x14ac:dyDescent="0.25">
      <c r="A18" s="392"/>
      <c r="B18" s="427"/>
      <c r="C18" s="124"/>
      <c r="D18" s="74"/>
      <c r="E18" s="74"/>
      <c r="F18" s="74"/>
      <c r="G18" s="74"/>
      <c r="H18" s="74"/>
      <c r="I18" s="74"/>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5" customFormat="1" ht="21" customHeight="1" x14ac:dyDescent="0.25">
      <c r="A19" s="390"/>
      <c r="B19" s="428"/>
      <c r="C19" s="123"/>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2"/>
      <c r="AI19" s="163"/>
    </row>
    <row r="20" spans="1:35" s="21" customFormat="1" ht="23.25" hidden="1" customHeight="1" x14ac:dyDescent="0.25">
      <c r="A20" s="391"/>
      <c r="B20" s="429"/>
      <c r="C20" s="12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60"/>
      <c r="AI20" s="23"/>
    </row>
    <row r="21" spans="1:35" s="131" customFormat="1" ht="36.75" customHeight="1" x14ac:dyDescent="0.25">
      <c r="A21" s="391"/>
      <c r="B21" s="429"/>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48"/>
      <c r="AI21" s="160"/>
    </row>
    <row r="22" spans="1:35" s="131" customFormat="1" ht="36.75" customHeight="1" x14ac:dyDescent="0.25">
      <c r="A22" s="391"/>
      <c r="B22" s="429"/>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48"/>
      <c r="AI22" s="160"/>
    </row>
    <row r="23" spans="1:35" s="22" customFormat="1" ht="65.25" customHeight="1" x14ac:dyDescent="0.25">
      <c r="A23" s="392"/>
      <c r="B23" s="446"/>
      <c r="C23" s="124"/>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4"/>
      <c r="AI23" s="20"/>
    </row>
    <row r="24" spans="1:35" s="21" customFormat="1" ht="32.25" customHeight="1" x14ac:dyDescent="0.25">
      <c r="A24" s="390"/>
      <c r="B24" s="448"/>
      <c r="C24" s="123"/>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60"/>
      <c r="AI24" s="23"/>
    </row>
    <row r="25" spans="1:35" s="21" customFormat="1" ht="36" hidden="1" customHeight="1" x14ac:dyDescent="0.25">
      <c r="A25" s="391"/>
      <c r="B25" s="449"/>
      <c r="C25" s="12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60"/>
      <c r="AI25" s="23"/>
    </row>
    <row r="26" spans="1:35" s="21" customFormat="1" ht="37.5" hidden="1" customHeight="1" x14ac:dyDescent="0.25">
      <c r="A26" s="391"/>
      <c r="B26" s="449"/>
      <c r="C26" s="124"/>
      <c r="D26" s="74"/>
      <c r="E26" s="74"/>
      <c r="F26" s="74"/>
      <c r="G26" s="74"/>
      <c r="H26" s="74"/>
      <c r="I26" s="74"/>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0"/>
      <c r="AI26" s="23"/>
    </row>
    <row r="27" spans="1:35" s="22" customFormat="1" ht="48.75" customHeight="1" x14ac:dyDescent="0.25">
      <c r="A27" s="391"/>
      <c r="B27" s="449"/>
      <c r="C27" s="124"/>
      <c r="D27" s="74"/>
      <c r="E27" s="74"/>
      <c r="F27" s="74"/>
      <c r="G27" s="74"/>
      <c r="H27" s="74"/>
      <c r="I27" s="74"/>
      <c r="J27" s="67"/>
      <c r="K27" s="67"/>
      <c r="L27" s="67"/>
      <c r="M27" s="275"/>
      <c r="N27" s="67"/>
      <c r="O27" s="275"/>
      <c r="P27" s="67"/>
      <c r="Q27" s="67"/>
      <c r="R27" s="67"/>
      <c r="S27" s="67"/>
      <c r="T27" s="67"/>
      <c r="U27" s="67"/>
      <c r="V27" s="67"/>
      <c r="W27" s="67"/>
      <c r="X27" s="67"/>
      <c r="Y27" s="67"/>
      <c r="Z27" s="67"/>
      <c r="AA27" s="67"/>
      <c r="AB27" s="67"/>
      <c r="AC27" s="67"/>
      <c r="AD27" s="67"/>
      <c r="AE27" s="67"/>
      <c r="AF27" s="67"/>
      <c r="AG27" s="67"/>
      <c r="AH27" s="64"/>
      <c r="AI27" s="20"/>
    </row>
    <row r="28" spans="1:35" s="22" customFormat="1" ht="65.25" hidden="1" customHeight="1" x14ac:dyDescent="0.25">
      <c r="A28" s="454"/>
      <c r="B28" s="453"/>
      <c r="C28" s="124"/>
      <c r="D28" s="74"/>
      <c r="E28" s="74"/>
      <c r="F28" s="74"/>
      <c r="G28" s="74"/>
      <c r="H28" s="74"/>
      <c r="I28" s="74"/>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row>
    <row r="29" spans="1:35" s="21" customFormat="1" ht="24.75" customHeight="1" x14ac:dyDescent="0.25">
      <c r="A29" s="404"/>
      <c r="B29" s="448"/>
      <c r="C29" s="123"/>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48"/>
      <c r="AI29" s="23"/>
    </row>
    <row r="30" spans="1:35" s="21" customFormat="1" ht="42.75" hidden="1" customHeight="1" x14ac:dyDescent="0.25">
      <c r="A30" s="400"/>
      <c r="B30" s="449"/>
      <c r="C30" s="12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0"/>
      <c r="AI30" s="23"/>
    </row>
    <row r="31" spans="1:35" s="21" customFormat="1" ht="48" hidden="1" customHeight="1" x14ac:dyDescent="0.25">
      <c r="A31" s="400"/>
      <c r="B31" s="449"/>
      <c r="C31" s="124"/>
      <c r="D31" s="74"/>
      <c r="E31" s="74"/>
      <c r="F31" s="74"/>
      <c r="G31" s="74"/>
      <c r="H31" s="74"/>
      <c r="I31" s="74"/>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0"/>
      <c r="AI31" s="23"/>
    </row>
    <row r="32" spans="1:35" s="21" customFormat="1" ht="48" customHeight="1" x14ac:dyDescent="0.25">
      <c r="A32" s="400"/>
      <c r="B32" s="449"/>
      <c r="C32" s="124"/>
      <c r="D32" s="74"/>
      <c r="E32" s="74"/>
      <c r="F32" s="74"/>
      <c r="G32" s="74"/>
      <c r="H32" s="74"/>
      <c r="I32" s="74"/>
      <c r="J32" s="67"/>
      <c r="K32" s="67"/>
      <c r="L32" s="67"/>
      <c r="M32" s="276"/>
      <c r="N32" s="67"/>
      <c r="O32" s="67"/>
      <c r="P32" s="67"/>
      <c r="Q32" s="67"/>
      <c r="R32" s="67"/>
      <c r="S32" s="67"/>
      <c r="T32" s="67"/>
      <c r="U32" s="67"/>
      <c r="V32" s="67"/>
      <c r="W32" s="67"/>
      <c r="X32" s="67"/>
      <c r="Y32" s="67"/>
      <c r="Z32" s="67"/>
      <c r="AA32" s="67"/>
      <c r="AB32" s="67"/>
      <c r="AC32" s="67"/>
      <c r="AD32" s="67"/>
      <c r="AE32" s="67"/>
      <c r="AF32" s="67"/>
      <c r="AG32" s="67"/>
      <c r="AH32" s="60"/>
      <c r="AI32" s="23"/>
    </row>
    <row r="33" spans="1:35" s="22" customFormat="1" ht="45" customHeight="1" x14ac:dyDescent="0.25">
      <c r="A33" s="405"/>
      <c r="B33" s="450"/>
      <c r="C33" s="124"/>
      <c r="D33" s="74"/>
      <c r="E33" s="74"/>
      <c r="F33" s="74"/>
      <c r="G33" s="74"/>
      <c r="H33" s="74"/>
      <c r="I33" s="74"/>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1" customFormat="1" ht="39.75" customHeight="1" x14ac:dyDescent="0.25">
      <c r="A34" s="404"/>
      <c r="B34" s="448"/>
      <c r="C34" s="123"/>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48"/>
      <c r="AI34" s="23"/>
    </row>
    <row r="35" spans="1:35" s="21" customFormat="1" ht="42.75" hidden="1" customHeight="1" x14ac:dyDescent="0.25">
      <c r="A35" s="400"/>
      <c r="B35" s="449"/>
      <c r="C35" s="12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60"/>
      <c r="AI35" s="23"/>
    </row>
    <row r="36" spans="1:35" s="21" customFormat="1" ht="48" hidden="1" customHeight="1" x14ac:dyDescent="0.25">
      <c r="A36" s="400"/>
      <c r="B36" s="44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0"/>
      <c r="AI36" s="23"/>
    </row>
    <row r="37" spans="1:35" s="21" customFormat="1" ht="48" customHeight="1" x14ac:dyDescent="0.25">
      <c r="A37" s="400"/>
      <c r="B37" s="449"/>
      <c r="C37" s="124"/>
      <c r="D37" s="74"/>
      <c r="E37" s="74"/>
      <c r="F37" s="74"/>
      <c r="G37" s="74"/>
      <c r="H37" s="74"/>
      <c r="I37" s="74"/>
      <c r="J37" s="67"/>
      <c r="K37" s="67"/>
      <c r="L37" s="67"/>
      <c r="M37" s="275"/>
      <c r="N37" s="67"/>
      <c r="O37" s="67"/>
      <c r="P37" s="67"/>
      <c r="Q37" s="67"/>
      <c r="R37" s="67"/>
      <c r="S37" s="67"/>
      <c r="T37" s="67"/>
      <c r="U37" s="67"/>
      <c r="V37" s="67"/>
      <c r="W37" s="67"/>
      <c r="X37" s="67"/>
      <c r="Y37" s="67"/>
      <c r="Z37" s="67"/>
      <c r="AA37" s="67"/>
      <c r="AB37" s="161"/>
      <c r="AC37" s="67"/>
      <c r="AD37" s="67"/>
      <c r="AE37" s="67"/>
      <c r="AF37" s="67"/>
      <c r="AG37" s="67"/>
      <c r="AH37" s="60"/>
      <c r="AI37" s="23"/>
    </row>
    <row r="38" spans="1:35" s="22" customFormat="1" ht="45" hidden="1" customHeight="1" x14ac:dyDescent="0.25">
      <c r="A38" s="405"/>
      <c r="B38" s="450"/>
      <c r="C38" s="124"/>
      <c r="D38" s="74"/>
      <c r="E38" s="74"/>
      <c r="F38" s="74"/>
      <c r="G38" s="74"/>
      <c r="H38" s="74"/>
      <c r="I38" s="74"/>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4"/>
      <c r="AI38" s="20"/>
    </row>
    <row r="39" spans="1:35" s="21" customFormat="1" ht="24.75" customHeight="1" x14ac:dyDescent="0.25">
      <c r="A39" s="404"/>
      <c r="B39" s="448"/>
      <c r="C39" s="123"/>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48"/>
      <c r="AI39" s="23"/>
    </row>
    <row r="40" spans="1:35" s="21" customFormat="1" ht="42.75" hidden="1" customHeight="1" x14ac:dyDescent="0.25">
      <c r="A40" s="400"/>
      <c r="B40" s="449"/>
      <c r="C40" s="12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60"/>
      <c r="AI40" s="23"/>
    </row>
    <row r="41" spans="1:35" s="21" customFormat="1" ht="48" hidden="1" customHeight="1" x14ac:dyDescent="0.25">
      <c r="A41" s="400"/>
      <c r="B41" s="449"/>
      <c r="C41" s="124"/>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0"/>
      <c r="AI41" s="23"/>
    </row>
    <row r="42" spans="1:35" s="21" customFormat="1" ht="48" customHeight="1" x14ac:dyDescent="0.25">
      <c r="A42" s="400"/>
      <c r="B42" s="449"/>
      <c r="C42" s="124"/>
      <c r="D42" s="74"/>
      <c r="E42" s="74"/>
      <c r="F42" s="74"/>
      <c r="G42" s="74"/>
      <c r="H42" s="74"/>
      <c r="I42" s="74"/>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0"/>
      <c r="AI42" s="23"/>
    </row>
    <row r="43" spans="1:35" s="22" customFormat="1" ht="45" hidden="1" customHeight="1" x14ac:dyDescent="0.25">
      <c r="A43" s="405"/>
      <c r="B43" s="450"/>
      <c r="C43" s="124"/>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4"/>
      <c r="AI43" s="20"/>
    </row>
    <row r="44" spans="1:35" s="21" customFormat="1" ht="24.75" customHeight="1" x14ac:dyDescent="0.25">
      <c r="A44" s="404"/>
      <c r="B44" s="448"/>
      <c r="C44" s="123"/>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48"/>
      <c r="AI44" s="23"/>
    </row>
    <row r="45" spans="1:35" s="21" customFormat="1" ht="42.75" hidden="1" customHeight="1" x14ac:dyDescent="0.25">
      <c r="A45" s="400"/>
      <c r="B45" s="449"/>
      <c r="C45" s="12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60"/>
      <c r="AI45" s="23"/>
    </row>
    <row r="46" spans="1:35" s="21" customFormat="1" ht="48" customHeight="1" x14ac:dyDescent="0.25">
      <c r="A46" s="400"/>
      <c r="B46" s="449"/>
      <c r="C46" s="124"/>
      <c r="D46" s="74"/>
      <c r="E46" s="74"/>
      <c r="F46" s="74"/>
      <c r="G46" s="74"/>
      <c r="H46" s="74"/>
      <c r="I46" s="74"/>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0"/>
      <c r="AI46" s="23"/>
    </row>
    <row r="47" spans="1:35" s="21" customFormat="1" ht="48" customHeight="1" x14ac:dyDescent="0.25">
      <c r="A47" s="400"/>
      <c r="B47" s="449"/>
      <c r="C47" s="124"/>
      <c r="D47" s="74"/>
      <c r="E47" s="74"/>
      <c r="F47" s="74"/>
      <c r="G47" s="74"/>
      <c r="H47" s="74"/>
      <c r="I47" s="74"/>
      <c r="J47" s="67"/>
      <c r="K47" s="67"/>
      <c r="L47" s="67"/>
      <c r="M47" s="275"/>
      <c r="N47" s="67"/>
      <c r="O47" s="67"/>
      <c r="P47" s="67"/>
      <c r="Q47" s="67"/>
      <c r="R47" s="67"/>
      <c r="S47" s="67"/>
      <c r="T47" s="67"/>
      <c r="U47" s="67"/>
      <c r="V47" s="67"/>
      <c r="W47" s="67"/>
      <c r="X47" s="67"/>
      <c r="Y47" s="67"/>
      <c r="Z47" s="67"/>
      <c r="AA47" s="67"/>
      <c r="AB47" s="67"/>
      <c r="AC47" s="67"/>
      <c r="AD47" s="67"/>
      <c r="AE47" s="67"/>
      <c r="AF47" s="67"/>
      <c r="AG47" s="67"/>
      <c r="AH47" s="60"/>
      <c r="AI47" s="23"/>
    </row>
    <row r="48" spans="1:35" s="22" customFormat="1" ht="51.75" hidden="1" customHeight="1" x14ac:dyDescent="0.25">
      <c r="A48" s="405"/>
      <c r="B48" s="450"/>
      <c r="C48" s="124"/>
      <c r="D48" s="74"/>
      <c r="E48" s="74"/>
      <c r="F48" s="74"/>
      <c r="G48" s="74"/>
      <c r="H48" s="74"/>
      <c r="I48" s="74"/>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4"/>
      <c r="AI48" s="20"/>
    </row>
    <row r="49" spans="1:35" s="21" customFormat="1" ht="52.5" customHeight="1" x14ac:dyDescent="0.25">
      <c r="A49" s="404"/>
      <c r="B49" s="448"/>
      <c r="C49" s="123"/>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60"/>
      <c r="AI49" s="23"/>
    </row>
    <row r="50" spans="1:35" s="21" customFormat="1" ht="42.75" hidden="1" customHeight="1" x14ac:dyDescent="0.25">
      <c r="A50" s="400"/>
      <c r="B50" s="449"/>
      <c r="C50" s="12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60"/>
      <c r="AI50" s="23"/>
    </row>
    <row r="51" spans="1:35" s="21" customFormat="1" ht="54" hidden="1" customHeight="1" x14ac:dyDescent="0.25">
      <c r="A51" s="400"/>
      <c r="B51" s="449"/>
      <c r="C51" s="124"/>
      <c r="D51" s="74"/>
      <c r="E51" s="74"/>
      <c r="F51" s="74"/>
      <c r="G51" s="74"/>
      <c r="H51" s="74"/>
      <c r="I51" s="74"/>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0"/>
      <c r="AI51" s="23"/>
    </row>
    <row r="52" spans="1:35" s="21" customFormat="1" ht="119.25" customHeight="1" x14ac:dyDescent="0.25">
      <c r="A52" s="400"/>
      <c r="B52" s="449"/>
      <c r="C52" s="124"/>
      <c r="D52" s="74"/>
      <c r="E52" s="74"/>
      <c r="F52" s="74"/>
      <c r="G52" s="74"/>
      <c r="H52" s="74"/>
      <c r="I52" s="7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0"/>
      <c r="AI52" s="23"/>
    </row>
    <row r="53" spans="1:35" s="22" customFormat="1" ht="51" hidden="1" customHeight="1" x14ac:dyDescent="0.25">
      <c r="A53" s="405"/>
      <c r="B53" s="450"/>
      <c r="C53" s="124"/>
      <c r="D53" s="74"/>
      <c r="E53" s="74"/>
      <c r="F53" s="74"/>
      <c r="G53" s="74"/>
      <c r="H53" s="74"/>
      <c r="I53" s="74"/>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4"/>
      <c r="AI53" s="20"/>
    </row>
    <row r="54" spans="1:35" s="21" customFormat="1" ht="40.5" customHeight="1" x14ac:dyDescent="0.25">
      <c r="A54" s="451"/>
      <c r="B54" s="428"/>
      <c r="C54" s="123"/>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60"/>
      <c r="AI54" s="23"/>
    </row>
    <row r="55" spans="1:35" s="21" customFormat="1" ht="42.75" hidden="1" customHeight="1" x14ac:dyDescent="0.25">
      <c r="A55" s="391"/>
      <c r="B55" s="429"/>
      <c r="C55" s="12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0"/>
      <c r="AI55" s="23"/>
    </row>
    <row r="56" spans="1:35" s="21" customFormat="1" ht="48.75" hidden="1" customHeight="1" x14ac:dyDescent="0.25">
      <c r="A56" s="391"/>
      <c r="B56" s="429"/>
      <c r="C56" s="124"/>
      <c r="D56" s="74"/>
      <c r="E56" s="74"/>
      <c r="F56" s="74"/>
      <c r="G56" s="74"/>
      <c r="H56" s="74"/>
      <c r="I56" s="74"/>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0"/>
      <c r="AI56" s="23"/>
    </row>
    <row r="57" spans="1:35" s="22" customFormat="1" ht="78.75" customHeight="1" x14ac:dyDescent="0.25">
      <c r="A57" s="391"/>
      <c r="B57" s="429"/>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4"/>
      <c r="AI57" s="20"/>
    </row>
    <row r="58" spans="1:35" s="22" customFormat="1" ht="46.5" hidden="1" customHeight="1" x14ac:dyDescent="0.25">
      <c r="A58" s="452"/>
      <c r="B58" s="453"/>
      <c r="C58" s="124"/>
      <c r="D58" s="74"/>
      <c r="E58" s="74"/>
      <c r="F58" s="74"/>
      <c r="G58" s="74"/>
      <c r="H58" s="74"/>
      <c r="I58" s="74"/>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4"/>
      <c r="AI58" s="20"/>
    </row>
    <row r="59" spans="1:35" s="22" customFormat="1" ht="18.75" customHeight="1" x14ac:dyDescent="0.25">
      <c r="A59" s="159"/>
      <c r="B59" s="443"/>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5"/>
      <c r="AH59" s="46"/>
    </row>
    <row r="60" spans="1:35" s="21" customFormat="1" ht="21" customHeight="1" x14ac:dyDescent="0.25">
      <c r="A60" s="390"/>
      <c r="B60" s="426"/>
      <c r="C60" s="123"/>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60"/>
      <c r="AI60" s="23"/>
    </row>
    <row r="61" spans="1:35" s="21" customFormat="1" ht="21" hidden="1" customHeight="1" x14ac:dyDescent="0.25">
      <c r="A61" s="391"/>
      <c r="B61" s="447"/>
      <c r="C61" s="124"/>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60"/>
      <c r="AI61" s="23"/>
    </row>
    <row r="62" spans="1:35" s="21" customFormat="1" ht="34.5" customHeight="1" x14ac:dyDescent="0.25">
      <c r="A62" s="391"/>
      <c r="B62" s="447"/>
      <c r="C62" s="12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60"/>
      <c r="AI62" s="23"/>
    </row>
    <row r="63" spans="1:35" s="21" customFormat="1" ht="45" customHeight="1" x14ac:dyDescent="0.25">
      <c r="A63" s="391"/>
      <c r="B63" s="447"/>
      <c r="C63" s="124"/>
      <c r="D63" s="74"/>
      <c r="E63" s="74"/>
      <c r="F63" s="74"/>
      <c r="G63" s="74"/>
      <c r="H63" s="74"/>
      <c r="I63" s="74"/>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0"/>
      <c r="AI63" s="23"/>
    </row>
    <row r="64" spans="1:35" s="26" customFormat="1" ht="43.5" hidden="1" customHeight="1" x14ac:dyDescent="0.25">
      <c r="A64" s="392"/>
      <c r="B64" s="427"/>
      <c r="C64" s="124"/>
      <c r="D64" s="74"/>
      <c r="E64" s="74"/>
      <c r="F64" s="74"/>
      <c r="G64" s="74"/>
      <c r="H64" s="74"/>
      <c r="I64" s="74"/>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75"/>
      <c r="AI64" s="24"/>
    </row>
    <row r="65" spans="1:35" s="22" customFormat="1" ht="30.75" customHeight="1" x14ac:dyDescent="0.25">
      <c r="A65" s="396"/>
      <c r="B65" s="428"/>
      <c r="C65" s="123"/>
      <c r="D65" s="70"/>
      <c r="E65" s="70"/>
      <c r="F65" s="70"/>
      <c r="G65" s="70"/>
      <c r="H65" s="70"/>
      <c r="I65" s="7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60"/>
      <c r="AI65" s="20"/>
    </row>
    <row r="66" spans="1:35" s="22" customFormat="1" ht="30.75" hidden="1" customHeight="1" x14ac:dyDescent="0.25">
      <c r="A66" s="397"/>
      <c r="B66" s="429"/>
      <c r="C66" s="124"/>
      <c r="D66" s="74"/>
      <c r="E66" s="74"/>
      <c r="F66" s="74"/>
      <c r="G66" s="74"/>
      <c r="H66" s="74"/>
      <c r="I66" s="74"/>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0"/>
      <c r="AI66" s="20"/>
    </row>
    <row r="67" spans="1:35" s="22" customFormat="1" ht="30.75" customHeight="1" x14ac:dyDescent="0.25">
      <c r="A67" s="397"/>
      <c r="B67" s="429"/>
      <c r="C67" s="124"/>
      <c r="D67" s="74"/>
      <c r="E67" s="74"/>
      <c r="F67" s="74"/>
      <c r="G67" s="74"/>
      <c r="H67" s="74"/>
      <c r="I67" s="74"/>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0"/>
      <c r="AI67" s="20"/>
    </row>
    <row r="68" spans="1:35" s="22" customFormat="1" ht="54" customHeight="1" x14ac:dyDescent="0.25">
      <c r="A68" s="397"/>
      <c r="B68" s="429"/>
      <c r="C68" s="124"/>
      <c r="D68" s="74"/>
      <c r="E68" s="74"/>
      <c r="F68" s="74"/>
      <c r="G68" s="74"/>
      <c r="H68" s="74"/>
      <c r="I68" s="74"/>
      <c r="J68" s="67"/>
      <c r="K68" s="67"/>
      <c r="L68" s="67"/>
      <c r="M68" s="275"/>
      <c r="N68" s="67"/>
      <c r="O68" s="67"/>
      <c r="P68" s="67"/>
      <c r="Q68" s="67"/>
      <c r="R68" s="67"/>
      <c r="S68" s="67"/>
      <c r="T68" s="67"/>
      <c r="U68" s="67"/>
      <c r="V68" s="67"/>
      <c r="W68" s="67"/>
      <c r="X68" s="67"/>
      <c r="Y68" s="67"/>
      <c r="Z68" s="67"/>
      <c r="AA68" s="67"/>
      <c r="AB68" s="67"/>
      <c r="AC68" s="67"/>
      <c r="AD68" s="67"/>
      <c r="AE68" s="67"/>
      <c r="AF68" s="67"/>
      <c r="AG68" s="67"/>
      <c r="AH68" s="60"/>
      <c r="AI68" s="20"/>
    </row>
    <row r="69" spans="1:35" s="22" customFormat="1" ht="46.5" hidden="1" customHeight="1" x14ac:dyDescent="0.25">
      <c r="A69" s="391"/>
      <c r="B69" s="429"/>
      <c r="C69" s="124"/>
      <c r="D69" s="74"/>
      <c r="E69" s="74"/>
      <c r="F69" s="74"/>
      <c r="G69" s="74"/>
      <c r="H69" s="74"/>
      <c r="I69" s="74"/>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0"/>
      <c r="AI69" s="20"/>
    </row>
    <row r="70" spans="1:35" s="21" customFormat="1" ht="33.75" customHeight="1" x14ac:dyDescent="0.25">
      <c r="A70" s="390"/>
      <c r="B70" s="428"/>
      <c r="C70" s="123"/>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60"/>
      <c r="AI70" s="23"/>
    </row>
    <row r="71" spans="1:35" s="21" customFormat="1" ht="36" hidden="1" customHeight="1" x14ac:dyDescent="0.25">
      <c r="A71" s="391"/>
      <c r="B71" s="429"/>
      <c r="C71" s="12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60"/>
      <c r="AI71" s="23"/>
    </row>
    <row r="72" spans="1:35" s="21" customFormat="1" ht="37.5" customHeight="1" x14ac:dyDescent="0.25">
      <c r="A72" s="391"/>
      <c r="B72" s="429"/>
      <c r="C72" s="124"/>
      <c r="D72" s="74"/>
      <c r="E72" s="74"/>
      <c r="F72" s="74"/>
      <c r="G72" s="74"/>
      <c r="H72" s="74"/>
      <c r="I72" s="74"/>
      <c r="J72" s="67"/>
      <c r="K72" s="67"/>
      <c r="L72" s="67"/>
      <c r="M72" s="275"/>
      <c r="N72" s="67"/>
      <c r="O72" s="67"/>
      <c r="P72" s="67"/>
      <c r="Q72" s="67"/>
      <c r="R72" s="67"/>
      <c r="S72" s="67"/>
      <c r="T72" s="67"/>
      <c r="U72" s="67"/>
      <c r="V72" s="67"/>
      <c r="W72" s="67"/>
      <c r="X72" s="67"/>
      <c r="Y72" s="67"/>
      <c r="Z72" s="67"/>
      <c r="AA72" s="67"/>
      <c r="AB72" s="67"/>
      <c r="AC72" s="67"/>
      <c r="AD72" s="67"/>
      <c r="AE72" s="67"/>
      <c r="AF72" s="67"/>
      <c r="AG72" s="67"/>
      <c r="AH72" s="60"/>
      <c r="AI72" s="23"/>
    </row>
    <row r="73" spans="1:35" s="21" customFormat="1" ht="37.5" customHeight="1" x14ac:dyDescent="0.25">
      <c r="A73" s="391"/>
      <c r="B73" s="429"/>
      <c r="C73" s="124"/>
      <c r="D73" s="74"/>
      <c r="E73" s="74"/>
      <c r="F73" s="74"/>
      <c r="G73" s="74"/>
      <c r="H73" s="74"/>
      <c r="I73" s="74"/>
      <c r="J73" s="67"/>
      <c r="K73" s="67"/>
      <c r="L73" s="67"/>
      <c r="M73" s="275"/>
      <c r="N73" s="67"/>
      <c r="O73" s="67"/>
      <c r="P73" s="67"/>
      <c r="Q73" s="67"/>
      <c r="R73" s="67"/>
      <c r="S73" s="67"/>
      <c r="T73" s="67"/>
      <c r="U73" s="67"/>
      <c r="V73" s="67"/>
      <c r="W73" s="67"/>
      <c r="X73" s="67"/>
      <c r="Y73" s="67"/>
      <c r="Z73" s="67"/>
      <c r="AA73" s="67"/>
      <c r="AB73" s="67"/>
      <c r="AC73" s="67"/>
      <c r="AD73" s="67"/>
      <c r="AE73" s="67"/>
      <c r="AF73" s="67"/>
      <c r="AG73" s="67"/>
      <c r="AH73" s="60"/>
      <c r="AI73" s="23"/>
    </row>
    <row r="74" spans="1:35" s="22" customFormat="1" ht="36" hidden="1" customHeight="1" x14ac:dyDescent="0.25">
      <c r="A74" s="392"/>
      <c r="B74" s="446"/>
      <c r="C74" s="124"/>
      <c r="D74" s="74"/>
      <c r="E74" s="74"/>
      <c r="F74" s="74"/>
      <c r="G74" s="74"/>
      <c r="H74" s="74"/>
      <c r="I74" s="74"/>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4"/>
      <c r="AI74" s="20"/>
    </row>
    <row r="75" spans="1:35" s="18" customFormat="1" ht="18.75" customHeight="1" x14ac:dyDescent="0.25">
      <c r="A75" s="159"/>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5"/>
      <c r="AH75" s="46"/>
    </row>
    <row r="76" spans="1:35" s="22" customFormat="1" ht="63" customHeight="1" x14ac:dyDescent="0.25">
      <c r="A76" s="396"/>
      <c r="B76" s="384"/>
      <c r="C76" s="123"/>
      <c r="D76" s="70"/>
      <c r="E76" s="70"/>
      <c r="F76" s="70"/>
      <c r="G76" s="70"/>
      <c r="H76" s="70"/>
      <c r="I76" s="7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60"/>
      <c r="AI76" s="20"/>
    </row>
    <row r="77" spans="1:35" s="22" customFormat="1" ht="28.5" hidden="1" customHeight="1" x14ac:dyDescent="0.25">
      <c r="A77" s="397"/>
      <c r="B77" s="385"/>
      <c r="C77" s="124"/>
      <c r="D77" s="74"/>
      <c r="E77" s="74"/>
      <c r="F77" s="74"/>
      <c r="G77" s="74"/>
      <c r="H77" s="74"/>
      <c r="I77" s="74"/>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4"/>
      <c r="AI77" s="20"/>
    </row>
    <row r="78" spans="1:35" s="22" customFormat="1" ht="28.5" hidden="1" customHeight="1" x14ac:dyDescent="0.25">
      <c r="A78" s="397"/>
      <c r="B78" s="385"/>
      <c r="C78" s="124"/>
      <c r="D78" s="74"/>
      <c r="E78" s="74"/>
      <c r="F78" s="74"/>
      <c r="G78" s="74"/>
      <c r="H78" s="74"/>
      <c r="I78" s="74"/>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26" customFormat="1" ht="75" customHeight="1" x14ac:dyDescent="0.25">
      <c r="A79" s="397"/>
      <c r="B79" s="385"/>
      <c r="C79" s="124"/>
      <c r="D79" s="74"/>
      <c r="E79" s="74"/>
      <c r="F79" s="74"/>
      <c r="G79" s="74"/>
      <c r="H79" s="74"/>
      <c r="I79" s="74"/>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2"/>
      <c r="AI79" s="24"/>
    </row>
    <row r="80" spans="1:35" s="26" customFormat="1" ht="37.5" hidden="1" customHeight="1" x14ac:dyDescent="0.25">
      <c r="A80" s="391"/>
      <c r="B80" s="385"/>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2"/>
      <c r="AI80" s="24"/>
    </row>
    <row r="81" spans="1:35" s="18" customFormat="1" ht="18.75" customHeight="1" x14ac:dyDescent="0.25">
      <c r="A81" s="159"/>
      <c r="B81" s="443"/>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5"/>
      <c r="AH81" s="46"/>
    </row>
    <row r="82" spans="1:35" s="22" customFormat="1" ht="51.75" customHeight="1" x14ac:dyDescent="0.25">
      <c r="A82" s="396"/>
      <c r="B82" s="384"/>
      <c r="C82" s="123"/>
      <c r="D82" s="70"/>
      <c r="E82" s="70"/>
      <c r="F82" s="70"/>
      <c r="G82" s="70"/>
      <c r="H82" s="70"/>
      <c r="I82" s="7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60"/>
      <c r="AI82" s="20"/>
    </row>
    <row r="83" spans="1:35" s="22" customFormat="1" ht="28.5" hidden="1" customHeight="1" x14ac:dyDescent="0.25">
      <c r="A83" s="397"/>
      <c r="B83" s="385"/>
      <c r="C83" s="124"/>
      <c r="D83" s="74"/>
      <c r="E83" s="74"/>
      <c r="F83" s="74"/>
      <c r="G83" s="74"/>
      <c r="H83" s="74"/>
      <c r="I83" s="74"/>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60"/>
      <c r="AI83" s="20"/>
    </row>
    <row r="84" spans="1:35" s="26" customFormat="1" ht="59.25" hidden="1" customHeight="1" x14ac:dyDescent="0.25">
      <c r="A84" s="397"/>
      <c r="B84" s="385"/>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2"/>
      <c r="AI84" s="24"/>
    </row>
    <row r="85" spans="1:35" s="26" customFormat="1" ht="127.5" customHeight="1" x14ac:dyDescent="0.25">
      <c r="A85" s="392"/>
      <c r="B85" s="386"/>
      <c r="C85" s="124"/>
      <c r="D85" s="74"/>
      <c r="E85" s="74"/>
      <c r="F85" s="74"/>
      <c r="G85" s="74"/>
      <c r="H85" s="74"/>
      <c r="I85" s="74"/>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2"/>
      <c r="AI85" s="24"/>
    </row>
    <row r="86" spans="1:35" ht="94.5" customHeight="1" x14ac:dyDescent="0.25"/>
  </sheetData>
  <customSheetViews>
    <customSheetView guid="{133BB3F8-8DD4-4AEF-8CD6-A5FB14681329}" scale="70" hiddenRows="1" state="hidden">
      <pane xSplit="6" ySplit="7" topLeftCell="G52" activePane="bottomRight" state="frozen"/>
      <selection pane="bottomRight" sqref="A1:XFD106"/>
      <pageMargins left="0.7" right="0.7" top="0.75" bottom="0.75" header="0.3" footer="0.3"/>
      <pageSetup paperSize="9" orientation="portrait" r:id="rId1"/>
    </customSheetView>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2"/>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3"/>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4"/>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5"/>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6"/>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7"/>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8"/>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10"/>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1"/>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3"/>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15"/>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16"/>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17"/>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18"/>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19"/>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20"/>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21"/>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2"/>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3"/>
    <mergeCell ref="B19:B23"/>
    <mergeCell ref="A24:A28"/>
    <mergeCell ref="B24:B28"/>
    <mergeCell ref="A29:A33"/>
    <mergeCell ref="B29:B33"/>
    <mergeCell ref="A60:A64"/>
    <mergeCell ref="B60:B64"/>
    <mergeCell ref="A34:A38"/>
    <mergeCell ref="B34:B38"/>
    <mergeCell ref="A39:A43"/>
    <mergeCell ref="B39:B43"/>
    <mergeCell ref="A44:A48"/>
    <mergeCell ref="B44:B48"/>
    <mergeCell ref="A49:A53"/>
    <mergeCell ref="B49:B53"/>
    <mergeCell ref="A54:A58"/>
    <mergeCell ref="B54:B58"/>
    <mergeCell ref="B59:AG59"/>
    <mergeCell ref="B81:AG81"/>
    <mergeCell ref="A82:A85"/>
    <mergeCell ref="B82:B85"/>
    <mergeCell ref="A65:A69"/>
    <mergeCell ref="B65:B69"/>
    <mergeCell ref="A70:A74"/>
    <mergeCell ref="B70:B74"/>
    <mergeCell ref="B75:AG75"/>
    <mergeCell ref="A76:A80"/>
    <mergeCell ref="B76:B80"/>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19"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6"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6"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6"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6"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6"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6"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c r="AJ8" s="269">
        <f>E8-G8</f>
        <v>0</v>
      </c>
    </row>
    <row r="9" spans="1:36" s="26" customFormat="1" ht="26.25" hidden="1"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c r="AJ9" s="269">
        <f t="shared" ref="AJ9:AJ35" si="0">E9-G9</f>
        <v>0</v>
      </c>
    </row>
    <row r="10" spans="1:36"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c r="AJ10" s="269">
        <f t="shared" si="0"/>
        <v>0</v>
      </c>
    </row>
    <row r="11" spans="1:36"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c r="AJ11" s="269">
        <f t="shared" si="0"/>
        <v>0</v>
      </c>
    </row>
    <row r="12" spans="1:36"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6" s="21" customFormat="1" ht="23.25" customHeight="1" x14ac:dyDescent="0.25">
      <c r="A13" s="390"/>
      <c r="B13" s="426"/>
      <c r="C13" s="125"/>
      <c r="D13" s="70"/>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c r="AJ13" s="269">
        <f t="shared" si="0"/>
        <v>0</v>
      </c>
    </row>
    <row r="14" spans="1:36" s="21" customFormat="1" ht="17.25" hidden="1" customHeight="1" x14ac:dyDescent="0.25">
      <c r="A14" s="391"/>
      <c r="B14" s="447"/>
      <c r="C14" s="126"/>
      <c r="D14" s="74"/>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c r="AJ14" s="269">
        <f t="shared" si="0"/>
        <v>0</v>
      </c>
    </row>
    <row r="15" spans="1:36" s="21" customFormat="1" ht="37.5" customHeight="1" x14ac:dyDescent="0.25">
      <c r="A15" s="391"/>
      <c r="B15" s="447"/>
      <c r="C15" s="126"/>
      <c r="D15" s="74"/>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c r="AJ15" s="269">
        <f t="shared" si="0"/>
        <v>0</v>
      </c>
    </row>
    <row r="16" spans="1:36" s="22" customFormat="1" ht="29.25" customHeight="1" x14ac:dyDescent="0.25">
      <c r="A16" s="392"/>
      <c r="B16" s="427"/>
      <c r="C16" s="126"/>
      <c r="D16" s="74"/>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c r="AJ16" s="269">
        <f t="shared" si="0"/>
        <v>0</v>
      </c>
    </row>
    <row r="17" spans="1:36" s="21" customFormat="1" ht="21" customHeight="1" x14ac:dyDescent="0.25">
      <c r="A17" s="390"/>
      <c r="B17" s="428"/>
      <c r="C17" s="125"/>
      <c r="D17" s="70"/>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0"/>
      <c r="AI17" s="23"/>
      <c r="AJ17" s="268">
        <f t="shared" si="0"/>
        <v>0</v>
      </c>
    </row>
    <row r="18" spans="1:36" s="21" customFormat="1" ht="23.25" hidden="1" customHeight="1" x14ac:dyDescent="0.25">
      <c r="A18" s="391"/>
      <c r="B18" s="429"/>
      <c r="C18" s="126"/>
      <c r="D18" s="74"/>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0"/>
      <c r="AI18" s="23"/>
      <c r="AJ18" s="268">
        <f t="shared" si="0"/>
        <v>0</v>
      </c>
    </row>
    <row r="19" spans="1:36" s="21" customFormat="1" ht="390.75" customHeight="1" x14ac:dyDescent="0.25">
      <c r="A19" s="391"/>
      <c r="B19" s="429"/>
      <c r="C19" s="126"/>
      <c r="D19" s="74"/>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270"/>
      <c r="AI19" s="23"/>
      <c r="AJ19" s="268">
        <f t="shared" si="0"/>
        <v>0</v>
      </c>
    </row>
    <row r="20" spans="1:36" s="22" customFormat="1" ht="33" customHeight="1" x14ac:dyDescent="0.25">
      <c r="A20" s="392"/>
      <c r="B20" s="446"/>
      <c r="C20" s="126"/>
      <c r="D20" s="74"/>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4"/>
      <c r="AI20" s="20"/>
      <c r="AJ20" s="268">
        <f t="shared" si="0"/>
        <v>0</v>
      </c>
    </row>
    <row r="21" spans="1:36" s="21" customFormat="1" ht="18" customHeight="1" x14ac:dyDescent="0.25">
      <c r="A21" s="390"/>
      <c r="B21" s="428"/>
      <c r="C21" s="125"/>
      <c r="D21" s="70"/>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c r="AJ21" s="268">
        <f t="shared" si="0"/>
        <v>0</v>
      </c>
    </row>
    <row r="22" spans="1:36" s="21" customFormat="1" ht="36" hidden="1" customHeight="1" x14ac:dyDescent="0.25">
      <c r="A22" s="391"/>
      <c r="B22" s="429"/>
      <c r="C22" s="126"/>
      <c r="D22" s="74"/>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0"/>
      <c r="AI22" s="23"/>
      <c r="AJ22" s="268">
        <f t="shared" si="0"/>
        <v>0</v>
      </c>
    </row>
    <row r="23" spans="1:36" s="21" customFormat="1" ht="37.5" customHeight="1" x14ac:dyDescent="0.25">
      <c r="A23" s="391"/>
      <c r="B23" s="429"/>
      <c r="C23" s="126"/>
      <c r="D23" s="74"/>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23"/>
      <c r="AJ23" s="268">
        <f t="shared" si="0"/>
        <v>0</v>
      </c>
    </row>
    <row r="24" spans="1:36" s="22" customFormat="1" ht="28.5" customHeight="1" x14ac:dyDescent="0.25">
      <c r="A24" s="392"/>
      <c r="B24" s="446"/>
      <c r="C24" s="126"/>
      <c r="D24" s="74"/>
      <c r="E24" s="62"/>
      <c r="F24" s="62"/>
      <c r="G24" s="62"/>
      <c r="H24" s="62"/>
      <c r="I24" s="62"/>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4"/>
      <c r="AI24" s="20"/>
      <c r="AJ24" s="268">
        <f t="shared" si="0"/>
        <v>0</v>
      </c>
    </row>
    <row r="25" spans="1:36" s="21" customFormat="1" ht="24.75" customHeight="1" x14ac:dyDescent="0.25">
      <c r="A25" s="390"/>
      <c r="B25" s="428"/>
      <c r="C25" s="125"/>
      <c r="D25" s="70"/>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0"/>
      <c r="AI25" s="23"/>
      <c r="AJ25" s="268">
        <f t="shared" si="0"/>
        <v>0</v>
      </c>
    </row>
    <row r="26" spans="1:36" s="21" customFormat="1" ht="42.75" hidden="1" customHeight="1" x14ac:dyDescent="0.25">
      <c r="A26" s="391"/>
      <c r="B26" s="429"/>
      <c r="C26" s="126"/>
      <c r="D26" s="74"/>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0"/>
      <c r="AI26" s="23"/>
      <c r="AJ26" s="268">
        <f t="shared" si="0"/>
        <v>0</v>
      </c>
    </row>
    <row r="27" spans="1:36" s="21" customFormat="1" ht="150.75" customHeight="1" x14ac:dyDescent="0.25">
      <c r="A27" s="391"/>
      <c r="B27" s="429"/>
      <c r="C27" s="126"/>
      <c r="D27" s="74"/>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284"/>
      <c r="AI27" s="23"/>
      <c r="AJ27" s="268">
        <f t="shared" si="0"/>
        <v>0</v>
      </c>
    </row>
    <row r="28" spans="1:36" s="22" customFormat="1" ht="38.25" customHeight="1" x14ac:dyDescent="0.25">
      <c r="A28" s="392"/>
      <c r="B28" s="446"/>
      <c r="C28" s="126"/>
      <c r="D28" s="74"/>
      <c r="E28" s="62"/>
      <c r="F28" s="62"/>
      <c r="G28" s="62"/>
      <c r="H28" s="62"/>
      <c r="I28" s="62"/>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c r="AJ28" s="268">
        <f t="shared" si="0"/>
        <v>0</v>
      </c>
    </row>
    <row r="29" spans="1:36" s="21" customFormat="1" ht="24.75" customHeight="1" x14ac:dyDescent="0.25">
      <c r="A29" s="390"/>
      <c r="B29" s="428"/>
      <c r="C29" s="125"/>
      <c r="D29" s="70"/>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60"/>
      <c r="AI29" s="23"/>
      <c r="AJ29" s="268">
        <f t="shared" si="0"/>
        <v>0</v>
      </c>
    </row>
    <row r="30" spans="1:36" s="21" customFormat="1" ht="42.75" hidden="1" customHeight="1" x14ac:dyDescent="0.25">
      <c r="A30" s="391"/>
      <c r="B30" s="429"/>
      <c r="C30" s="126"/>
      <c r="D30" s="7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0"/>
      <c r="AI30" s="23"/>
      <c r="AJ30" s="268">
        <f t="shared" si="0"/>
        <v>0</v>
      </c>
    </row>
    <row r="31" spans="1:36" s="21" customFormat="1" ht="48" hidden="1" customHeight="1" x14ac:dyDescent="0.25">
      <c r="A31" s="391"/>
      <c r="B31" s="429"/>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3"/>
      <c r="AJ31" s="268">
        <f t="shared" si="0"/>
        <v>0</v>
      </c>
    </row>
    <row r="32" spans="1:36" s="22" customFormat="1" ht="61.5" customHeight="1" x14ac:dyDescent="0.25">
      <c r="A32" s="392"/>
      <c r="B32" s="446"/>
      <c r="C32" s="126"/>
      <c r="D32" s="74"/>
      <c r="E32" s="62"/>
      <c r="F32" s="62"/>
      <c r="G32" s="62"/>
      <c r="H32" s="62"/>
      <c r="I32" s="62"/>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4"/>
      <c r="AI32" s="20"/>
      <c r="AJ32" s="268">
        <f t="shared" si="0"/>
        <v>0</v>
      </c>
    </row>
    <row r="33" spans="1:36" s="21" customFormat="1" ht="36.75" customHeight="1" x14ac:dyDescent="0.25">
      <c r="A33" s="404"/>
      <c r="B33" s="428"/>
      <c r="C33" s="125"/>
      <c r="D33" s="70"/>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0"/>
      <c r="AI33" s="23"/>
      <c r="AJ33" s="268">
        <f t="shared" si="0"/>
        <v>0</v>
      </c>
    </row>
    <row r="34" spans="1:36" s="21" customFormat="1" ht="42.75" hidden="1" customHeight="1" x14ac:dyDescent="0.25">
      <c r="A34" s="400"/>
      <c r="B34" s="429"/>
      <c r="C34" s="126"/>
      <c r="D34" s="74"/>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0"/>
      <c r="AI34" s="23"/>
      <c r="AJ34" s="268">
        <f t="shared" si="0"/>
        <v>0</v>
      </c>
    </row>
    <row r="35" spans="1:36" s="21" customFormat="1" ht="97.5" customHeight="1" x14ac:dyDescent="0.25">
      <c r="A35" s="400"/>
      <c r="B35" s="429"/>
      <c r="C35" s="126"/>
      <c r="D35" s="74"/>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23"/>
      <c r="AJ35" s="268">
        <f t="shared" si="0"/>
        <v>0</v>
      </c>
    </row>
    <row r="36" spans="1:36" s="22" customFormat="1" ht="64.5" hidden="1" customHeight="1" x14ac:dyDescent="0.25">
      <c r="A36" s="405"/>
      <c r="B36" s="446"/>
      <c r="C36" s="140"/>
      <c r="D36" s="141"/>
      <c r="E36" s="142"/>
      <c r="F36" s="142"/>
      <c r="G36" s="142"/>
      <c r="H36" s="142"/>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46"/>
      <c r="AI36" s="20"/>
    </row>
    <row r="37" spans="1:36" s="22" customFormat="1" ht="31.5" customHeight="1" x14ac:dyDescent="0.25">
      <c r="A37" s="115"/>
      <c r="B37" s="387"/>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9"/>
      <c r="AH37" s="46"/>
      <c r="AI37" s="20"/>
    </row>
    <row r="38" spans="1:36" s="21" customFormat="1" ht="23.25" customHeight="1" x14ac:dyDescent="0.25">
      <c r="A38" s="390"/>
      <c r="B38" s="426"/>
      <c r="C38" s="125"/>
      <c r="D38" s="70"/>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60"/>
      <c r="AI38" s="23"/>
      <c r="AJ38" s="163">
        <f t="shared" ref="AJ38:AJ49" si="1">E38-G38</f>
        <v>0</v>
      </c>
    </row>
    <row r="39" spans="1:36" s="21" customFormat="1" ht="32.25" hidden="1" customHeight="1" x14ac:dyDescent="0.25">
      <c r="A39" s="391"/>
      <c r="B39" s="447"/>
      <c r="C39" s="126"/>
      <c r="D39" s="74"/>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0"/>
      <c r="AI39" s="23"/>
      <c r="AJ39" s="163">
        <f t="shared" si="1"/>
        <v>0</v>
      </c>
    </row>
    <row r="40" spans="1:36" s="21" customFormat="1" ht="37.5" customHeight="1" x14ac:dyDescent="0.25">
      <c r="A40" s="391"/>
      <c r="B40" s="447"/>
      <c r="C40" s="126"/>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3"/>
      <c r="AJ40" s="163">
        <f t="shared" si="1"/>
        <v>0</v>
      </c>
    </row>
    <row r="41" spans="1:36" s="22" customFormat="1" ht="33" customHeight="1" x14ac:dyDescent="0.25">
      <c r="A41" s="391"/>
      <c r="B41" s="427"/>
      <c r="C41" s="126"/>
      <c r="D41" s="62"/>
      <c r="E41" s="62"/>
      <c r="F41" s="62"/>
      <c r="G41" s="62"/>
      <c r="H41" s="62"/>
      <c r="I41" s="62"/>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4"/>
      <c r="AI41" s="20"/>
      <c r="AJ41" s="163">
        <f t="shared" si="1"/>
        <v>0</v>
      </c>
    </row>
    <row r="42" spans="1:36" s="21" customFormat="1" ht="55.5" customHeight="1" x14ac:dyDescent="0.25">
      <c r="A42" s="127"/>
      <c r="B42" s="428"/>
      <c r="C42" s="125"/>
      <c r="D42" s="70"/>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60"/>
      <c r="AI42" s="23"/>
      <c r="AJ42" s="163">
        <f t="shared" si="1"/>
        <v>0</v>
      </c>
    </row>
    <row r="43" spans="1:36" s="21" customFormat="1" ht="45.75" hidden="1" customHeight="1" x14ac:dyDescent="0.25">
      <c r="A43" s="127"/>
      <c r="B43" s="429"/>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0"/>
      <c r="AI43" s="23"/>
      <c r="AJ43" s="268">
        <f t="shared" si="1"/>
        <v>0</v>
      </c>
    </row>
    <row r="44" spans="1:36" s="21" customFormat="1" ht="325.5" customHeight="1" x14ac:dyDescent="0.25">
      <c r="A44" s="127"/>
      <c r="B44" s="429"/>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270"/>
      <c r="AI44" s="23"/>
      <c r="AJ44" s="268">
        <f t="shared" si="1"/>
        <v>0</v>
      </c>
    </row>
    <row r="45" spans="1:36" s="22" customFormat="1" ht="36.75" customHeight="1" x14ac:dyDescent="0.25">
      <c r="A45" s="127"/>
      <c r="B45" s="446"/>
      <c r="C45" s="126"/>
      <c r="D45" s="74"/>
      <c r="E45" s="62"/>
      <c r="F45" s="62"/>
      <c r="G45" s="62"/>
      <c r="H45" s="62"/>
      <c r="I45" s="62"/>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4"/>
      <c r="AI45" s="20"/>
      <c r="AJ45" s="163">
        <f t="shared" si="1"/>
        <v>0</v>
      </c>
    </row>
    <row r="46" spans="1:36" s="21" customFormat="1" ht="40.5" customHeight="1" x14ac:dyDescent="0.25">
      <c r="A46" s="127"/>
      <c r="B46" s="428"/>
      <c r="C46" s="125"/>
      <c r="D46" s="70"/>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60"/>
      <c r="AI46" s="23"/>
      <c r="AJ46" s="268">
        <f t="shared" si="1"/>
        <v>0</v>
      </c>
    </row>
    <row r="47" spans="1:36" s="21" customFormat="1" ht="27" hidden="1" customHeight="1" x14ac:dyDescent="0.25">
      <c r="A47" s="127"/>
      <c r="B47" s="429"/>
      <c r="C47" s="126"/>
      <c r="D47" s="74"/>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0"/>
      <c r="AI47" s="23"/>
      <c r="AJ47" s="268">
        <f t="shared" si="1"/>
        <v>0</v>
      </c>
    </row>
    <row r="48" spans="1:36" s="21" customFormat="1" ht="120.75" hidden="1" customHeight="1" x14ac:dyDescent="0.25">
      <c r="A48" s="127"/>
      <c r="B48" s="429"/>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0"/>
      <c r="AI48" s="23"/>
      <c r="AJ48" s="268">
        <f t="shared" si="1"/>
        <v>0</v>
      </c>
    </row>
    <row r="49" spans="1:36" s="22" customFormat="1" ht="30" customHeight="1" x14ac:dyDescent="0.25">
      <c r="A49" s="128"/>
      <c r="B49" s="446"/>
      <c r="C49" s="126"/>
      <c r="D49" s="74"/>
      <c r="E49" s="62"/>
      <c r="F49" s="62"/>
      <c r="G49" s="62"/>
      <c r="H49" s="62"/>
      <c r="I49" s="62"/>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4"/>
      <c r="AI49" s="20"/>
      <c r="AJ49" s="268">
        <f t="shared" si="1"/>
        <v>0</v>
      </c>
    </row>
  </sheetData>
  <customSheetViews>
    <customSheetView guid="{133BB3F8-8DD4-4AEF-8CD6-A5FB14681329}" scale="80" hiddenRows="1" state="hidden">
      <pane xSplit="6" ySplit="7" topLeftCell="G19" activePane="bottomRight" state="frozen"/>
      <selection pane="bottomRight" sqref="A1:XFD106"/>
      <pageMargins left="0.7" right="0.7" top="0.75" bottom="0.75" header="0.3" footer="0.3"/>
      <pageSetup paperSize="9" orientation="portrait" r:id="rId1"/>
    </customSheetView>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4"/>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7"/>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8"/>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9"/>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4"/>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15"/>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16"/>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19"/>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17:A20"/>
    <mergeCell ref="B17:B20"/>
    <mergeCell ref="A21:A24"/>
    <mergeCell ref="B21:B24"/>
    <mergeCell ref="A25:A28"/>
    <mergeCell ref="B25:B28"/>
    <mergeCell ref="B42:B45"/>
    <mergeCell ref="B46:B49"/>
    <mergeCell ref="A29:A32"/>
    <mergeCell ref="B29:B32"/>
    <mergeCell ref="A33:A36"/>
    <mergeCell ref="B33:B36"/>
    <mergeCell ref="B37:AG37"/>
    <mergeCell ref="A38:A41"/>
    <mergeCell ref="B38:B41"/>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3"/>
      <c r="D3" s="363"/>
      <c r="E3" s="363"/>
      <c r="F3" s="363"/>
      <c r="G3" s="363"/>
      <c r="H3" s="363"/>
      <c r="I3" s="363"/>
      <c r="J3" s="363"/>
      <c r="K3" s="363"/>
      <c r="L3" s="363"/>
      <c r="M3" s="363"/>
      <c r="N3" s="363"/>
      <c r="O3" s="363"/>
      <c r="P3" s="363"/>
      <c r="Q3" s="363"/>
      <c r="R3" s="363"/>
      <c r="S3" s="363"/>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100" customFormat="1" ht="52.5" customHeight="1" x14ac:dyDescent="0.25">
      <c r="A9" s="459"/>
      <c r="B9" s="379"/>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0"/>
    </row>
    <row r="10" spans="1:35" s="33" customFormat="1" ht="38.25" customHeight="1" x14ac:dyDescent="0.25">
      <c r="A10" s="460"/>
      <c r="B10" s="380"/>
      <c r="C10" s="101"/>
      <c r="D10" s="102"/>
      <c r="E10" s="102"/>
      <c r="F10" s="102"/>
      <c r="G10" s="102"/>
      <c r="H10" s="102"/>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4"/>
    </row>
    <row r="11" spans="1:35" s="33" customFormat="1" ht="18.75" customHeight="1" x14ac:dyDescent="0.25">
      <c r="A11" s="104"/>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100" customFormat="1" ht="85.5" customHeight="1" x14ac:dyDescent="0.25">
      <c r="A12" s="390"/>
      <c r="B12" s="365"/>
      <c r="C12" s="97"/>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60"/>
      <c r="AI12" s="105"/>
    </row>
    <row r="13" spans="1:35" s="33" customFormat="1" ht="98.25" customHeight="1" x14ac:dyDescent="0.25">
      <c r="A13" s="392"/>
      <c r="B13" s="367"/>
      <c r="C13" s="101"/>
      <c r="D13" s="102"/>
      <c r="E13" s="102"/>
      <c r="F13" s="102"/>
      <c r="G13" s="102"/>
      <c r="H13" s="102"/>
      <c r="I13" s="102"/>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4"/>
      <c r="AI13" s="106"/>
    </row>
    <row r="14" spans="1:35" s="100" customFormat="1" ht="90.7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0"/>
      <c r="AI14" s="106"/>
    </row>
    <row r="15" spans="1:35" s="33" customFormat="1" ht="160.5"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sheetData>
  <customSheetViews>
    <customSheetView guid="{133BB3F8-8DD4-4AEF-8CD6-A5FB14681329}" scale="80" state="hidden">
      <pane xSplit="6" ySplit="7" topLeftCell="G8" activePane="bottomRight" state="frozen"/>
      <selection pane="bottomRight" sqref="A1:XFD106"/>
      <pageMargins left="0.7" right="0.7" top="0.75" bottom="0.75" header="0.3" footer="0.3"/>
    </customSheetView>
    <customSheetView guid="{60A1F930-4BEC-460A-8E14-01E47F6DD055}" scale="80">
      <pane xSplit="6" ySplit="7" topLeftCell="G23"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20"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64"/>
      <c r="B8" s="467"/>
      <c r="C8" s="287"/>
      <c r="D8" s="288"/>
      <c r="E8" s="288"/>
      <c r="F8" s="288"/>
      <c r="G8" s="288"/>
      <c r="H8" s="288"/>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384"/>
    </row>
    <row r="9" spans="1:35" s="26" customFormat="1" ht="48.75" customHeight="1" x14ac:dyDescent="0.25">
      <c r="A9" s="465"/>
      <c r="B9" s="468"/>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385"/>
    </row>
    <row r="10" spans="1:35" s="26" customFormat="1" ht="57.75" customHeight="1" x14ac:dyDescent="0.25">
      <c r="A10" s="465"/>
      <c r="B10" s="468"/>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385"/>
    </row>
    <row r="11" spans="1:35" s="26" customFormat="1" ht="41.25" customHeight="1" x14ac:dyDescent="0.25">
      <c r="A11" s="466"/>
      <c r="B11" s="469"/>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386"/>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437"/>
      <c r="B13" s="440"/>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393"/>
      <c r="AI13" s="23"/>
    </row>
    <row r="14" spans="1:35" s="21" customFormat="1" ht="78.75" customHeight="1" x14ac:dyDescent="0.25">
      <c r="A14" s="438"/>
      <c r="B14" s="44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394"/>
      <c r="AI14" s="23"/>
    </row>
    <row r="15" spans="1:35" s="21" customFormat="1" ht="113.25" customHeight="1" x14ac:dyDescent="0.25">
      <c r="A15" s="438"/>
      <c r="B15" s="44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94"/>
      <c r="AI15" s="23"/>
    </row>
    <row r="16" spans="1:35" s="22" customFormat="1" ht="87" customHeight="1" x14ac:dyDescent="0.25">
      <c r="A16" s="439"/>
      <c r="B16" s="44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395"/>
      <c r="AI16" s="20"/>
    </row>
    <row r="17" spans="1:35" s="22" customFormat="1" ht="23.25" customHeight="1" x14ac:dyDescent="0.25">
      <c r="A17" s="88"/>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64"/>
      <c r="AI17" s="20"/>
    </row>
    <row r="18" spans="1:35" s="22" customFormat="1" ht="28.5" customHeight="1" x14ac:dyDescent="0.25">
      <c r="A18" s="461"/>
      <c r="B18" s="440"/>
      <c r="C18" s="81"/>
      <c r="D18" s="82"/>
      <c r="E18" s="82"/>
      <c r="F18" s="82"/>
      <c r="G18" s="82"/>
      <c r="H18" s="82"/>
      <c r="I18" s="82"/>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378"/>
      <c r="AI18" s="20"/>
    </row>
    <row r="19" spans="1:35" s="26" customFormat="1" ht="55.5" customHeight="1" x14ac:dyDescent="0.25">
      <c r="A19" s="462"/>
      <c r="B19" s="441"/>
      <c r="C19" s="73"/>
      <c r="D19" s="74"/>
      <c r="E19" s="74"/>
      <c r="F19" s="74"/>
      <c r="G19" s="74"/>
      <c r="H19" s="74"/>
      <c r="I19" s="74"/>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379"/>
      <c r="AI19" s="24"/>
    </row>
    <row r="20" spans="1:35" s="26" customFormat="1" ht="37.5" customHeight="1" x14ac:dyDescent="0.25">
      <c r="A20" s="438"/>
      <c r="B20" s="441"/>
      <c r="C20" s="73"/>
      <c r="D20" s="74"/>
      <c r="E20" s="74"/>
      <c r="F20" s="74"/>
      <c r="G20" s="74"/>
      <c r="H20" s="74"/>
      <c r="I20" s="74"/>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380"/>
      <c r="AI20" s="24"/>
    </row>
    <row r="21" spans="1:35" s="22" customFormat="1" ht="30.75" customHeight="1" x14ac:dyDescent="0.25">
      <c r="A21" s="396"/>
      <c r="B21" s="401"/>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365"/>
      <c r="AI21" s="20"/>
    </row>
    <row r="22" spans="1:35" s="22" customFormat="1" ht="54" customHeight="1" x14ac:dyDescent="0.25">
      <c r="A22" s="397"/>
      <c r="B22" s="402"/>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366"/>
      <c r="AI22" s="20"/>
    </row>
    <row r="23" spans="1:35" s="22" customFormat="1" ht="46.5" customHeight="1" x14ac:dyDescent="0.25">
      <c r="A23" s="391"/>
      <c r="B23" s="402"/>
      <c r="C23" s="61"/>
      <c r="D23" s="62"/>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367"/>
      <c r="AI23" s="20"/>
    </row>
    <row r="24" spans="1:35" s="22" customFormat="1" ht="42.75" customHeight="1" x14ac:dyDescent="0.25">
      <c r="A24" s="391"/>
      <c r="B24" s="401"/>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365"/>
      <c r="AI24" s="20"/>
    </row>
    <row r="25" spans="1:35" s="22" customFormat="1" ht="58.5" customHeight="1" x14ac:dyDescent="0.25">
      <c r="A25" s="391"/>
      <c r="B25" s="402"/>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366"/>
      <c r="AI25" s="20"/>
    </row>
    <row r="26" spans="1:35" s="22" customFormat="1" ht="46.5" customHeight="1" x14ac:dyDescent="0.25">
      <c r="A26" s="392"/>
      <c r="B26" s="402"/>
      <c r="C26" s="61"/>
      <c r="D26" s="62"/>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367"/>
      <c r="AI26" s="20"/>
    </row>
    <row r="27" spans="1:35" s="22" customFormat="1" ht="38.25" customHeight="1" x14ac:dyDescent="0.25">
      <c r="A27" s="390"/>
      <c r="B27" s="401"/>
      <c r="C27" s="57"/>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365"/>
      <c r="AI27" s="20"/>
    </row>
    <row r="28" spans="1:35" s="22" customFormat="1" ht="58.5" customHeight="1" x14ac:dyDescent="0.25">
      <c r="A28" s="39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366"/>
      <c r="AI28" s="20"/>
    </row>
    <row r="29" spans="1:35" s="22" customFormat="1" ht="48.75" customHeight="1" x14ac:dyDescent="0.25">
      <c r="A29" s="392"/>
      <c r="B29" s="402"/>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367"/>
      <c r="AI29" s="20"/>
    </row>
    <row r="30" spans="1:35" s="22" customFormat="1" ht="25.5" customHeight="1" x14ac:dyDescent="0.25">
      <c r="A30" s="88"/>
      <c r="B30" s="387"/>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9"/>
      <c r="AH30" s="60"/>
      <c r="AI30" s="20"/>
    </row>
    <row r="31" spans="1:35" s="22" customFormat="1" ht="44.25" customHeight="1" x14ac:dyDescent="0.25">
      <c r="A31" s="461"/>
      <c r="B31" s="440"/>
      <c r="C31" s="81"/>
      <c r="D31" s="82"/>
      <c r="E31" s="82"/>
      <c r="F31" s="82"/>
      <c r="G31" s="82"/>
      <c r="H31" s="82"/>
      <c r="I31" s="82"/>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365"/>
      <c r="AI31" s="20"/>
    </row>
    <row r="32" spans="1:35" s="22" customFormat="1" ht="49.5" customHeight="1" x14ac:dyDescent="0.25">
      <c r="A32" s="462"/>
      <c r="B32" s="441"/>
      <c r="C32" s="61"/>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366"/>
      <c r="AI32" s="20"/>
    </row>
    <row r="33" spans="1:35" s="22" customFormat="1" ht="66.75" customHeight="1" x14ac:dyDescent="0.25">
      <c r="A33" s="463"/>
      <c r="B33" s="44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367"/>
      <c r="AI33" s="20"/>
    </row>
    <row r="34" spans="1:35" s="22" customFormat="1" ht="156.75" customHeight="1" x14ac:dyDescent="0.25">
      <c r="A34" s="396"/>
      <c r="B34" s="401"/>
      <c r="C34" s="57"/>
      <c r="D34" s="58"/>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393"/>
      <c r="AI34" s="20"/>
    </row>
    <row r="35" spans="1:35" s="22" customFormat="1" ht="108" customHeight="1" x14ac:dyDescent="0.25">
      <c r="A35" s="391"/>
      <c r="B35" s="402"/>
      <c r="C35" s="61"/>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395"/>
      <c r="AI35" s="20"/>
    </row>
    <row r="36" spans="1:35" s="18" customFormat="1" ht="30.75" customHeight="1" x14ac:dyDescent="0.25">
      <c r="A36" s="390"/>
      <c r="B36" s="401"/>
      <c r="C36" s="57"/>
      <c r="D36" s="58"/>
      <c r="E36" s="58"/>
      <c r="F36" s="58"/>
      <c r="G36" s="58"/>
      <c r="H36" s="58"/>
      <c r="I36" s="58"/>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365"/>
      <c r="AI36" s="19"/>
    </row>
    <row r="37" spans="1:35" s="18" customFormat="1" ht="52.5" customHeight="1" x14ac:dyDescent="0.25">
      <c r="A37" s="391"/>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366"/>
      <c r="AI37" s="19"/>
    </row>
    <row r="38" spans="1:35" s="18" customFormat="1" ht="58.5" customHeight="1" x14ac:dyDescent="0.25">
      <c r="A38" s="392"/>
      <c r="B38" s="402"/>
      <c r="C38" s="61"/>
      <c r="D38" s="62"/>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367"/>
      <c r="AI38" s="19"/>
    </row>
    <row r="39" spans="1:35" s="28" customFormat="1" ht="21" customHeight="1" x14ac:dyDescent="0.25">
      <c r="A39" s="89"/>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5"/>
      <c r="AH39" s="43"/>
      <c r="AI39" s="27"/>
    </row>
    <row r="40" spans="1:35" s="30" customFormat="1" ht="27" customHeight="1" x14ac:dyDescent="0.25">
      <c r="A40" s="437"/>
      <c r="B40" s="440"/>
      <c r="C40" s="81"/>
      <c r="D40" s="82"/>
      <c r="E40" s="82"/>
      <c r="F40" s="82"/>
      <c r="G40" s="82"/>
      <c r="H40" s="82"/>
      <c r="I40" s="82"/>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4"/>
      <c r="AI40" s="29"/>
    </row>
    <row r="41" spans="1:35" s="31" customFormat="1" ht="72" customHeight="1" x14ac:dyDescent="0.25">
      <c r="A41" s="439"/>
      <c r="B41" s="442"/>
      <c r="C41" s="73"/>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386"/>
      <c r="AI41" s="29"/>
    </row>
    <row r="42" spans="1:35" s="10" customFormat="1" ht="18.75" customHeight="1" x14ac:dyDescent="0.25">
      <c r="A42" s="419"/>
      <c r="B42" s="401"/>
      <c r="C42" s="69"/>
      <c r="D42" s="70"/>
      <c r="E42" s="70"/>
      <c r="F42" s="70"/>
      <c r="G42" s="70"/>
      <c r="H42" s="70"/>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384"/>
    </row>
    <row r="43" spans="1:35" s="10" customFormat="1" ht="15.75" x14ac:dyDescent="0.25">
      <c r="A43" s="420"/>
      <c r="B43" s="402"/>
      <c r="C43" s="73"/>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386"/>
    </row>
    <row r="44" spans="1:35" s="10" customFormat="1" ht="63" customHeight="1" x14ac:dyDescent="0.25">
      <c r="A44" s="419"/>
      <c r="B44" s="403"/>
      <c r="C44" s="69"/>
      <c r="D44" s="70"/>
      <c r="E44" s="70"/>
      <c r="F44" s="70"/>
      <c r="G44" s="70"/>
      <c r="H44" s="70"/>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426"/>
    </row>
    <row r="45" spans="1:35" s="10" customFormat="1" ht="118.5" customHeight="1" x14ac:dyDescent="0.25">
      <c r="A45" s="420"/>
      <c r="B45" s="403"/>
      <c r="C45" s="73"/>
      <c r="D45" s="74"/>
      <c r="E45" s="74"/>
      <c r="F45" s="74"/>
      <c r="G45" s="74"/>
      <c r="H45" s="74"/>
      <c r="I45" s="74"/>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427"/>
    </row>
    <row r="46" spans="1:35" ht="15.75" x14ac:dyDescent="0.25">
      <c r="A46" s="437"/>
      <c r="B46" s="440"/>
      <c r="C46" s="81"/>
      <c r="D46" s="82"/>
      <c r="E46" s="82"/>
      <c r="F46" s="82"/>
      <c r="G46" s="82"/>
      <c r="H46" s="82"/>
      <c r="I46" s="82"/>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384"/>
    </row>
    <row r="47" spans="1:35" ht="96" customHeight="1" x14ac:dyDescent="0.25">
      <c r="A47" s="439"/>
      <c r="B47" s="442"/>
      <c r="C47" s="73"/>
      <c r="D47" s="74"/>
      <c r="E47" s="74"/>
      <c r="F47" s="74"/>
      <c r="G47" s="74"/>
      <c r="H47" s="74"/>
      <c r="I47" s="74"/>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386"/>
    </row>
    <row r="48" spans="1:35" ht="39" customHeight="1" x14ac:dyDescent="0.25">
      <c r="A48" s="419"/>
      <c r="B48" s="403"/>
      <c r="C48" s="69"/>
      <c r="D48" s="70"/>
      <c r="E48" s="70"/>
      <c r="F48" s="70"/>
      <c r="G48" s="70"/>
      <c r="H48" s="70"/>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426"/>
    </row>
    <row r="49" spans="1:34" ht="84.75" customHeight="1" x14ac:dyDescent="0.25">
      <c r="A49" s="420"/>
      <c r="B49" s="403"/>
      <c r="C49" s="73"/>
      <c r="D49" s="74"/>
      <c r="E49" s="74"/>
      <c r="F49" s="74"/>
      <c r="G49" s="74"/>
      <c r="H49" s="74"/>
      <c r="I49" s="74"/>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427"/>
    </row>
  </sheetData>
  <customSheetViews>
    <customSheetView guid="{133BB3F8-8DD4-4AEF-8CD6-A5FB14681329}" scale="80" state="hidden">
      <pane xSplit="6" ySplit="7" topLeftCell="G20" activePane="bottomRight" state="frozen"/>
      <selection pane="bottomRight" sqref="A1:XFD106"/>
      <pageMargins left="0.7" right="0.7" top="0.75" bottom="0.75" header="0.3" footer="0.3"/>
      <pageSetup paperSize="9" orientation="portrait" r:id="rId1"/>
    </customSheetView>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2"/>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3"/>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4"/>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5"/>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6"/>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7"/>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8"/>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9"/>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10"/>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1"/>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2"/>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3"/>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4"/>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15"/>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16"/>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17"/>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18"/>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19"/>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20"/>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21"/>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2"/>
    </customSheetView>
  </customSheetViews>
  <mergeCells count="69">
    <mergeCell ref="AH42:AH43"/>
    <mergeCell ref="AH44:AH45"/>
    <mergeCell ref="AH46:AH47"/>
    <mergeCell ref="AH48:AH49"/>
    <mergeCell ref="AH27:AH29"/>
    <mergeCell ref="AH31:AH33"/>
    <mergeCell ref="AH34:AH35"/>
    <mergeCell ref="AH36:AH38"/>
    <mergeCell ref="AH40:AH41"/>
    <mergeCell ref="AH8:AH11"/>
    <mergeCell ref="AH13:AH16"/>
    <mergeCell ref="AH18:AH20"/>
    <mergeCell ref="AH21:AH23"/>
    <mergeCell ref="AH24:AH26"/>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A46:A47"/>
    <mergeCell ref="B46:B47"/>
    <mergeCell ref="A48:A49"/>
    <mergeCell ref="B48:B49"/>
    <mergeCell ref="B39:AG39"/>
    <mergeCell ref="A40:A41"/>
    <mergeCell ref="B40:B41"/>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3"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48.7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390"/>
      <c r="B13" s="470"/>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47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customHeight="1" x14ac:dyDescent="0.25">
      <c r="A15" s="391"/>
      <c r="B15" s="47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64.5" customHeight="1" x14ac:dyDescent="0.25">
      <c r="A16" s="392"/>
      <c r="B16" s="47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328"/>
    </row>
    <row r="17" spans="1:35" s="22" customFormat="1" ht="28.5" customHeight="1" x14ac:dyDescent="0.25">
      <c r="A17" s="390"/>
      <c r="B17" s="470"/>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72"/>
      <c r="AI17" s="328"/>
    </row>
    <row r="18" spans="1:35" s="26" customFormat="1" ht="55.5" customHeight="1" x14ac:dyDescent="0.25">
      <c r="A18" s="391"/>
      <c r="B18" s="471"/>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72"/>
      <c r="AI18" s="329"/>
    </row>
    <row r="19" spans="1:35" s="26" customFormat="1" ht="37.5" customHeight="1" x14ac:dyDescent="0.25">
      <c r="A19" s="391"/>
      <c r="B19" s="471"/>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72"/>
      <c r="AI19" s="329"/>
    </row>
    <row r="20" spans="1:35" s="26" customFormat="1" ht="37.5" customHeight="1" x14ac:dyDescent="0.25">
      <c r="A20" s="392"/>
      <c r="B20" s="472"/>
      <c r="C20" s="61"/>
      <c r="D20" s="62"/>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72"/>
      <c r="AI20" s="329"/>
    </row>
    <row r="21" spans="1:35" s="26" customFormat="1" ht="87.75" customHeight="1" x14ac:dyDescent="0.25">
      <c r="A21" s="419"/>
      <c r="B21" s="470"/>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329"/>
    </row>
    <row r="22" spans="1:35" s="26" customFormat="1" ht="107.25" customHeight="1" x14ac:dyDescent="0.25">
      <c r="A22" s="420"/>
      <c r="B22" s="472"/>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329"/>
    </row>
    <row r="23" spans="1:35" s="26" customFormat="1" ht="20.25" customHeight="1" x14ac:dyDescent="0.25">
      <c r="A23" s="90"/>
      <c r="B23" s="473"/>
      <c r="C23" s="474"/>
      <c r="D23" s="474"/>
      <c r="E23" s="474"/>
      <c r="F23" s="474"/>
      <c r="G23" s="474"/>
      <c r="H23" s="474"/>
      <c r="I23" s="474"/>
      <c r="J23" s="474"/>
      <c r="K23" s="474"/>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72"/>
      <c r="AI23" s="329"/>
    </row>
    <row r="24" spans="1:35" s="26" customFormat="1" ht="70.5" customHeight="1" x14ac:dyDescent="0.25">
      <c r="A24" s="419"/>
      <c r="B24" s="470"/>
      <c r="C24" s="69"/>
      <c r="D24" s="70"/>
      <c r="E24" s="70"/>
      <c r="F24" s="70"/>
      <c r="G24" s="70"/>
      <c r="H24" s="70"/>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c r="AI24" s="24"/>
    </row>
    <row r="25" spans="1:35" s="26" customFormat="1" ht="165.75" customHeight="1" x14ac:dyDescent="0.25">
      <c r="A25" s="420"/>
      <c r="B25" s="472"/>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ht="15.75" x14ac:dyDescent="0.25">
      <c r="A26" s="91"/>
      <c r="B26" s="387"/>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9"/>
      <c r="AH26" s="92"/>
    </row>
    <row r="27" spans="1:35" s="21" customFormat="1" ht="31.5" customHeight="1" x14ac:dyDescent="0.25">
      <c r="A27" s="390"/>
      <c r="B27" s="378"/>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0"/>
      <c r="AI27" s="23"/>
    </row>
    <row r="28" spans="1:35" s="21" customFormat="1" ht="42.75" hidden="1" customHeight="1" x14ac:dyDescent="0.25">
      <c r="A28" s="391"/>
      <c r="B28" s="379"/>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0"/>
      <c r="AI28" s="23"/>
    </row>
    <row r="29" spans="1:35" s="21" customFormat="1" ht="57" customHeight="1" x14ac:dyDescent="0.25">
      <c r="A29" s="391"/>
      <c r="B29" s="379"/>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3"/>
    </row>
    <row r="30" spans="1:35" s="22" customFormat="1" ht="108" customHeight="1" x14ac:dyDescent="0.25">
      <c r="A30" s="392"/>
      <c r="B30" s="380"/>
      <c r="C30" s="61"/>
      <c r="D30" s="62"/>
      <c r="E30" s="62"/>
      <c r="F30" s="62"/>
      <c r="G30" s="62"/>
      <c r="H30" s="62"/>
      <c r="I30" s="62"/>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4"/>
      <c r="AI30" s="20"/>
    </row>
  </sheetData>
  <customSheetViews>
    <customSheetView guid="{133BB3F8-8DD4-4AEF-8CD6-A5FB14681329}" scale="80" hiddenRows="1" state="hidden">
      <pane xSplit="6" ySplit="7" topLeftCell="G23" activePane="bottomRight" state="frozen"/>
      <selection pane="bottomRight" activeCell="B12" sqref="A2:AH30"/>
      <pageMargins left="0.7" right="0.7" top="0.75" bottom="0.75" header="0.3" footer="0.3"/>
      <pageSetup paperSize="9" orientation="portrait" r:id="rId1"/>
    </customSheetView>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3"/>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4"/>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5"/>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9"/>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10"/>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4"/>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19"/>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20"/>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2"/>
    </customSheetView>
  </customSheetViews>
  <mergeCells count="38">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27:A30"/>
    <mergeCell ref="B27:B30"/>
    <mergeCell ref="A17:A20"/>
    <mergeCell ref="B17:B20"/>
    <mergeCell ref="A21:A22"/>
    <mergeCell ref="B21:B22"/>
    <mergeCell ref="B23:AG23"/>
    <mergeCell ref="A24:A25"/>
    <mergeCell ref="B24:B25"/>
    <mergeCell ref="B26:AG26"/>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аврпва</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dcterms:created xsi:type="dcterms:W3CDTF">2025-01-13T06:45:30Z</dcterms:created>
  <dcterms:modified xsi:type="dcterms:W3CDTF">2025-05-23T12:53:26Z</dcterms:modified>
</cp:coreProperties>
</file>