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yagkovaOV\Новая папка\Desktop\"/>
    </mc:Choice>
  </mc:AlternateContent>
  <bookViews>
    <workbookView xWindow="0" yWindow="0" windowWidth="28800" windowHeight="12300"/>
  </bookViews>
  <sheets>
    <sheet name="МП РФКиС " sheetId="1" r:id="rId1"/>
  </sheets>
  <externalReferences>
    <externalReference r:id="rId2"/>
  </externalReferences>
  <definedNames>
    <definedName name="Z_3F6F073E_2D24_4F62_9CC6_133D1440555A_.wvu.Cols" localSheetId="0" hidden="1">'МП РФКиС '!#REF!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62" i="1" l="1"/>
  <c r="AD162" i="1"/>
  <c r="AC162" i="1"/>
  <c r="AB162" i="1"/>
  <c r="AB150" i="1" s="1"/>
  <c r="AA162" i="1"/>
  <c r="Z162" i="1"/>
  <c r="Y162" i="1"/>
  <c r="X162" i="1"/>
  <c r="X150" i="1" s="1"/>
  <c r="W162" i="1"/>
  <c r="V162" i="1"/>
  <c r="U162" i="1"/>
  <c r="T162" i="1"/>
  <c r="T150" i="1" s="1"/>
  <c r="S162" i="1"/>
  <c r="R162" i="1"/>
  <c r="Q162" i="1"/>
  <c r="P162" i="1"/>
  <c r="P150" i="1" s="1"/>
  <c r="O162" i="1"/>
  <c r="N162" i="1"/>
  <c r="M162" i="1"/>
  <c r="L162" i="1"/>
  <c r="L150" i="1" s="1"/>
  <c r="K162" i="1"/>
  <c r="J162" i="1"/>
  <c r="I162" i="1"/>
  <c r="E162" i="1" s="1"/>
  <c r="H162" i="1"/>
  <c r="AE161" i="1"/>
  <c r="AD161" i="1"/>
  <c r="AD149" i="1" s="1"/>
  <c r="AC161" i="1"/>
  <c r="AB161" i="1"/>
  <c r="AA161" i="1"/>
  <c r="Z161" i="1"/>
  <c r="Z149" i="1" s="1"/>
  <c r="Y161" i="1"/>
  <c r="X161" i="1"/>
  <c r="W161" i="1"/>
  <c r="V161" i="1"/>
  <c r="V149" i="1" s="1"/>
  <c r="U161" i="1"/>
  <c r="T161" i="1"/>
  <c r="S161" i="1"/>
  <c r="R161" i="1"/>
  <c r="R149" i="1" s="1"/>
  <c r="Q161" i="1"/>
  <c r="P161" i="1"/>
  <c r="O161" i="1"/>
  <c r="N161" i="1"/>
  <c r="N149" i="1" s="1"/>
  <c r="M161" i="1"/>
  <c r="L161" i="1"/>
  <c r="K161" i="1"/>
  <c r="E161" i="1" s="1"/>
  <c r="D161" i="1" s="1"/>
  <c r="J161" i="1"/>
  <c r="I161" i="1"/>
  <c r="H161" i="1"/>
  <c r="AD160" i="1"/>
  <c r="AC160" i="1"/>
  <c r="AB160" i="1"/>
  <c r="AA160" i="1"/>
  <c r="Z160" i="1"/>
  <c r="Y160" i="1"/>
  <c r="X160" i="1"/>
  <c r="W160" i="1"/>
  <c r="V160" i="1"/>
  <c r="U160" i="1"/>
  <c r="S160" i="1"/>
  <c r="R160" i="1"/>
  <c r="Q160" i="1"/>
  <c r="P160" i="1"/>
  <c r="O160" i="1"/>
  <c r="N160" i="1"/>
  <c r="M160" i="1"/>
  <c r="K160" i="1"/>
  <c r="I160" i="1"/>
  <c r="E160" i="1" s="1"/>
  <c r="H160" i="1"/>
  <c r="AE159" i="1"/>
  <c r="AD159" i="1"/>
  <c r="AD147" i="1" s="1"/>
  <c r="AC159" i="1"/>
  <c r="AB159" i="1"/>
  <c r="AA159" i="1"/>
  <c r="Z159" i="1"/>
  <c r="Z147" i="1" s="1"/>
  <c r="Y159" i="1"/>
  <c r="X159" i="1"/>
  <c r="W159" i="1"/>
  <c r="V159" i="1"/>
  <c r="V147" i="1" s="1"/>
  <c r="U159" i="1"/>
  <c r="T159" i="1"/>
  <c r="S159" i="1"/>
  <c r="R159" i="1"/>
  <c r="R147" i="1" s="1"/>
  <c r="Q159" i="1"/>
  <c r="O159" i="1"/>
  <c r="N159" i="1"/>
  <c r="M159" i="1"/>
  <c r="L159" i="1"/>
  <c r="K159" i="1"/>
  <c r="J159" i="1"/>
  <c r="I159" i="1"/>
  <c r="H159" i="1"/>
  <c r="I158" i="1"/>
  <c r="AE156" i="1"/>
  <c r="AD156" i="1"/>
  <c r="AC156" i="1"/>
  <c r="AB156" i="1"/>
  <c r="AA156" i="1"/>
  <c r="Z156" i="1"/>
  <c r="Y156" i="1"/>
  <c r="X156" i="1"/>
  <c r="W156" i="1"/>
  <c r="V156" i="1"/>
  <c r="U156" i="1"/>
  <c r="T156" i="1"/>
  <c r="S156" i="1"/>
  <c r="R156" i="1"/>
  <c r="Q156" i="1"/>
  <c r="P156" i="1"/>
  <c r="O156" i="1"/>
  <c r="N156" i="1"/>
  <c r="M156" i="1"/>
  <c r="L156" i="1"/>
  <c r="K156" i="1"/>
  <c r="J156" i="1"/>
  <c r="I156" i="1"/>
  <c r="H156" i="1"/>
  <c r="E156" i="1"/>
  <c r="AE155" i="1"/>
  <c r="AD155" i="1"/>
  <c r="AD151" i="1" s="1"/>
  <c r="AC155" i="1"/>
  <c r="AB155" i="1"/>
  <c r="AA155" i="1"/>
  <c r="Z155" i="1"/>
  <c r="Y155" i="1"/>
  <c r="X155" i="1"/>
  <c r="W155" i="1"/>
  <c r="V155" i="1"/>
  <c r="V151" i="1" s="1"/>
  <c r="U155" i="1"/>
  <c r="T155" i="1"/>
  <c r="S155" i="1"/>
  <c r="R155" i="1"/>
  <c r="Q155" i="1"/>
  <c r="P155" i="1"/>
  <c r="O155" i="1"/>
  <c r="N155" i="1"/>
  <c r="N151" i="1" s="1"/>
  <c r="M155" i="1"/>
  <c r="L155" i="1"/>
  <c r="K155" i="1"/>
  <c r="E155" i="1" s="1"/>
  <c r="J155" i="1"/>
  <c r="B155" i="1" s="1"/>
  <c r="I155" i="1"/>
  <c r="H155" i="1"/>
  <c r="C155" i="1"/>
  <c r="G155" i="1" s="1"/>
  <c r="AE154" i="1"/>
  <c r="AD154" i="1"/>
  <c r="AC154" i="1"/>
  <c r="AB154" i="1"/>
  <c r="AA154" i="1"/>
  <c r="Z154" i="1"/>
  <c r="X154" i="1"/>
  <c r="W154" i="1"/>
  <c r="V154" i="1"/>
  <c r="S154" i="1"/>
  <c r="R154" i="1"/>
  <c r="Q154" i="1"/>
  <c r="P154" i="1"/>
  <c r="O154" i="1"/>
  <c r="N154" i="1"/>
  <c r="M154" i="1"/>
  <c r="L154" i="1"/>
  <c r="K154" i="1"/>
  <c r="J154" i="1"/>
  <c r="I154" i="1"/>
  <c r="H154" i="1"/>
  <c r="AE153" i="1"/>
  <c r="AE147" i="1" s="1"/>
  <c r="AD153" i="1"/>
  <c r="AC153" i="1"/>
  <c r="AB153" i="1"/>
  <c r="AA153" i="1"/>
  <c r="Z153" i="1"/>
  <c r="Y153" i="1"/>
  <c r="X153" i="1"/>
  <c r="W153" i="1"/>
  <c r="W147" i="1" s="1"/>
  <c r="V153" i="1"/>
  <c r="U153" i="1"/>
  <c r="T153" i="1"/>
  <c r="S153" i="1"/>
  <c r="R153" i="1"/>
  <c r="Q153" i="1"/>
  <c r="P153" i="1"/>
  <c r="O153" i="1"/>
  <c r="O147" i="1" s="1"/>
  <c r="N153" i="1"/>
  <c r="M153" i="1"/>
  <c r="L153" i="1"/>
  <c r="K153" i="1"/>
  <c r="J153" i="1"/>
  <c r="C153" i="1" s="1"/>
  <c r="I153" i="1"/>
  <c r="H153" i="1"/>
  <c r="B153" i="1"/>
  <c r="E152" i="1"/>
  <c r="C152" i="1"/>
  <c r="B152" i="1"/>
  <c r="AE151" i="1"/>
  <c r="Z151" i="1"/>
  <c r="R151" i="1"/>
  <c r="O151" i="1"/>
  <c r="J151" i="1"/>
  <c r="C151" i="1"/>
  <c r="AE150" i="1"/>
  <c r="AD150" i="1"/>
  <c r="AC150" i="1"/>
  <c r="AA150" i="1"/>
  <c r="Z150" i="1"/>
  <c r="Y150" i="1"/>
  <c r="W150" i="1"/>
  <c r="V150" i="1"/>
  <c r="U150" i="1"/>
  <c r="S150" i="1"/>
  <c r="R150" i="1"/>
  <c r="Q150" i="1"/>
  <c r="O150" i="1"/>
  <c r="N150" i="1"/>
  <c r="M150" i="1"/>
  <c r="K150" i="1"/>
  <c r="J150" i="1"/>
  <c r="I150" i="1"/>
  <c r="E150" i="1"/>
  <c r="AE149" i="1"/>
  <c r="AC149" i="1"/>
  <c r="AB149" i="1"/>
  <c r="AA149" i="1"/>
  <c r="Y149" i="1"/>
  <c r="X149" i="1"/>
  <c r="W149" i="1"/>
  <c r="U149" i="1"/>
  <c r="T149" i="1"/>
  <c r="S149" i="1"/>
  <c r="Q149" i="1"/>
  <c r="P149" i="1"/>
  <c r="O149" i="1"/>
  <c r="M149" i="1"/>
  <c r="L149" i="1"/>
  <c r="K149" i="1"/>
  <c r="I149" i="1"/>
  <c r="H149" i="1"/>
  <c r="AD148" i="1"/>
  <c r="AB148" i="1"/>
  <c r="AA148" i="1"/>
  <c r="Z148" i="1"/>
  <c r="X148" i="1"/>
  <c r="W148" i="1"/>
  <c r="V148" i="1"/>
  <c r="T148" i="1"/>
  <c r="S148" i="1"/>
  <c r="R148" i="1"/>
  <c r="P148" i="1"/>
  <c r="O148" i="1"/>
  <c r="N148" i="1"/>
  <c r="K148" i="1"/>
  <c r="AC147" i="1"/>
  <c r="AB147" i="1"/>
  <c r="Y147" i="1"/>
  <c r="X147" i="1"/>
  <c r="U147" i="1"/>
  <c r="T147" i="1"/>
  <c r="Q147" i="1"/>
  <c r="N147" i="1"/>
  <c r="M147" i="1"/>
  <c r="L147" i="1"/>
  <c r="J147" i="1"/>
  <c r="I147" i="1"/>
  <c r="H147" i="1"/>
  <c r="P146" i="1"/>
  <c r="AE144" i="1"/>
  <c r="AD144" i="1"/>
  <c r="AC144" i="1"/>
  <c r="AB144" i="1"/>
  <c r="AA144" i="1"/>
  <c r="Z144" i="1"/>
  <c r="Y144" i="1"/>
  <c r="X144" i="1"/>
  <c r="W144" i="1"/>
  <c r="V144" i="1"/>
  <c r="U144" i="1"/>
  <c r="T144" i="1"/>
  <c r="S144" i="1"/>
  <c r="R144" i="1"/>
  <c r="Q144" i="1"/>
  <c r="P144" i="1"/>
  <c r="O144" i="1"/>
  <c r="N144" i="1"/>
  <c r="M144" i="1"/>
  <c r="L144" i="1"/>
  <c r="K144" i="1"/>
  <c r="J144" i="1"/>
  <c r="I144" i="1"/>
  <c r="H144" i="1"/>
  <c r="C144" i="1"/>
  <c r="AE143" i="1"/>
  <c r="AD143" i="1"/>
  <c r="AC143" i="1"/>
  <c r="AB143" i="1"/>
  <c r="AA143" i="1"/>
  <c r="Z143" i="1"/>
  <c r="Y143" i="1"/>
  <c r="X143" i="1"/>
  <c r="W143" i="1"/>
  <c r="U143" i="1"/>
  <c r="S143" i="1"/>
  <c r="S140" i="1" s="1"/>
  <c r="Q143" i="1"/>
  <c r="O143" i="1"/>
  <c r="N143" i="1"/>
  <c r="M143" i="1"/>
  <c r="L143" i="1"/>
  <c r="K143" i="1"/>
  <c r="I143" i="1"/>
  <c r="H143" i="1"/>
  <c r="E143" i="1"/>
  <c r="AE142" i="1"/>
  <c r="AD142" i="1"/>
  <c r="AD140" i="1" s="1"/>
  <c r="AC142" i="1"/>
  <c r="AB142" i="1"/>
  <c r="AA142" i="1"/>
  <c r="Z142" i="1"/>
  <c r="Y142" i="1"/>
  <c r="X142" i="1"/>
  <c r="W142" i="1"/>
  <c r="V142" i="1"/>
  <c r="V140" i="1" s="1"/>
  <c r="U142" i="1"/>
  <c r="T142" i="1"/>
  <c r="S142" i="1"/>
  <c r="R142" i="1"/>
  <c r="Q142" i="1"/>
  <c r="P142" i="1"/>
  <c r="O142" i="1"/>
  <c r="N142" i="1"/>
  <c r="N140" i="1" s="1"/>
  <c r="M142" i="1"/>
  <c r="L142" i="1"/>
  <c r="K142" i="1"/>
  <c r="J142" i="1"/>
  <c r="I142" i="1"/>
  <c r="H142" i="1"/>
  <c r="C142" i="1"/>
  <c r="B142" i="1"/>
  <c r="AE141" i="1"/>
  <c r="AD141" i="1"/>
  <c r="AC141" i="1"/>
  <c r="AC140" i="1" s="1"/>
  <c r="AB141" i="1"/>
  <c r="AB140" i="1" s="1"/>
  <c r="AA141" i="1"/>
  <c r="Z141" i="1"/>
  <c r="Y141" i="1"/>
  <c r="Y140" i="1" s="1"/>
  <c r="X141" i="1"/>
  <c r="X140" i="1" s="1"/>
  <c r="W141" i="1"/>
  <c r="V141" i="1"/>
  <c r="U141" i="1"/>
  <c r="U140" i="1" s="1"/>
  <c r="T141" i="1"/>
  <c r="T140" i="1" s="1"/>
  <c r="S141" i="1"/>
  <c r="R141" i="1"/>
  <c r="Q141" i="1"/>
  <c r="Q140" i="1" s="1"/>
  <c r="P141" i="1"/>
  <c r="P140" i="1" s="1"/>
  <c r="O141" i="1"/>
  <c r="N141" i="1"/>
  <c r="M141" i="1"/>
  <c r="M140" i="1" s="1"/>
  <c r="L141" i="1"/>
  <c r="L140" i="1" s="1"/>
  <c r="K141" i="1"/>
  <c r="J141" i="1"/>
  <c r="I141" i="1"/>
  <c r="I140" i="1" s="1"/>
  <c r="H141" i="1"/>
  <c r="E141" i="1"/>
  <c r="AE140" i="1"/>
  <c r="AA140" i="1"/>
  <c r="Z140" i="1"/>
  <c r="W140" i="1"/>
  <c r="R140" i="1"/>
  <c r="O140" i="1"/>
  <c r="K140" i="1"/>
  <c r="J140" i="1"/>
  <c r="E139" i="1"/>
  <c r="C139" i="1"/>
  <c r="B139" i="1"/>
  <c r="B144" i="1" s="1"/>
  <c r="G138" i="1"/>
  <c r="E138" i="1"/>
  <c r="D138" i="1" s="1"/>
  <c r="D143" i="1" s="1"/>
  <c r="C138" i="1"/>
  <c r="B138" i="1"/>
  <c r="E137" i="1"/>
  <c r="D137" i="1" s="1"/>
  <c r="C137" i="1"/>
  <c r="B137" i="1"/>
  <c r="E136" i="1"/>
  <c r="D136" i="1" s="1"/>
  <c r="D141" i="1" s="1"/>
  <c r="C136" i="1"/>
  <c r="B136" i="1"/>
  <c r="B141" i="1" s="1"/>
  <c r="AE135" i="1"/>
  <c r="AD135" i="1"/>
  <c r="AC135" i="1"/>
  <c r="AB135" i="1"/>
  <c r="AA135" i="1"/>
  <c r="Z135" i="1"/>
  <c r="Y135" i="1"/>
  <c r="X135" i="1"/>
  <c r="W135" i="1"/>
  <c r="V135" i="1"/>
  <c r="U135" i="1"/>
  <c r="T135" i="1"/>
  <c r="S135" i="1"/>
  <c r="R135" i="1"/>
  <c r="Q135" i="1"/>
  <c r="P135" i="1"/>
  <c r="O135" i="1"/>
  <c r="N135" i="1"/>
  <c r="M135" i="1"/>
  <c r="L135" i="1"/>
  <c r="K135" i="1"/>
  <c r="J135" i="1"/>
  <c r="I135" i="1"/>
  <c r="H135" i="1"/>
  <c r="AE130" i="1"/>
  <c r="AD130" i="1"/>
  <c r="AC130" i="1"/>
  <c r="AB130" i="1"/>
  <c r="AA130" i="1"/>
  <c r="AA126" i="1" s="1"/>
  <c r="Z130" i="1"/>
  <c r="Y130" i="1"/>
  <c r="X130" i="1"/>
  <c r="W130" i="1"/>
  <c r="W126" i="1" s="1"/>
  <c r="V130" i="1"/>
  <c r="U130" i="1"/>
  <c r="T130" i="1"/>
  <c r="S130" i="1"/>
  <c r="S126" i="1" s="1"/>
  <c r="R130" i="1"/>
  <c r="Q130" i="1"/>
  <c r="P130" i="1"/>
  <c r="O130" i="1"/>
  <c r="O126" i="1" s="1"/>
  <c r="N130" i="1"/>
  <c r="M130" i="1"/>
  <c r="L130" i="1"/>
  <c r="K130" i="1"/>
  <c r="J130" i="1"/>
  <c r="C130" i="1" s="1"/>
  <c r="I130" i="1"/>
  <c r="H130" i="1"/>
  <c r="B130" i="1"/>
  <c r="AD129" i="1"/>
  <c r="AC129" i="1"/>
  <c r="AB129" i="1"/>
  <c r="AA129" i="1"/>
  <c r="Z129" i="1"/>
  <c r="Y129" i="1"/>
  <c r="X129" i="1"/>
  <c r="W129" i="1"/>
  <c r="V129" i="1"/>
  <c r="U129" i="1"/>
  <c r="S129" i="1"/>
  <c r="R129" i="1"/>
  <c r="Q129" i="1"/>
  <c r="P129" i="1"/>
  <c r="O129" i="1"/>
  <c r="N129" i="1"/>
  <c r="M129" i="1"/>
  <c r="L129" i="1"/>
  <c r="K129" i="1"/>
  <c r="J129" i="1"/>
  <c r="I129" i="1"/>
  <c r="H129" i="1"/>
  <c r="D129" i="1"/>
  <c r="AE128" i="1"/>
  <c r="AD128" i="1"/>
  <c r="AD126" i="1" s="1"/>
  <c r="AC128" i="1"/>
  <c r="AC126" i="1" s="1"/>
  <c r="AB128" i="1"/>
  <c r="AA128" i="1"/>
  <c r="Z128" i="1"/>
  <c r="Y128" i="1"/>
  <c r="Y126" i="1" s="1"/>
  <c r="X128" i="1"/>
  <c r="W128" i="1"/>
  <c r="V128" i="1"/>
  <c r="U128" i="1"/>
  <c r="U126" i="1" s="1"/>
  <c r="T128" i="1"/>
  <c r="S128" i="1"/>
  <c r="R128" i="1"/>
  <c r="Q128" i="1"/>
  <c r="Q126" i="1" s="1"/>
  <c r="P128" i="1"/>
  <c r="O128" i="1"/>
  <c r="N128" i="1"/>
  <c r="M128" i="1"/>
  <c r="M126" i="1" s="1"/>
  <c r="L128" i="1"/>
  <c r="K128" i="1"/>
  <c r="J128" i="1"/>
  <c r="I128" i="1"/>
  <c r="H128" i="1"/>
  <c r="B128" i="1"/>
  <c r="AE127" i="1"/>
  <c r="AD127" i="1"/>
  <c r="AC127" i="1"/>
  <c r="AB127" i="1"/>
  <c r="AB126" i="1" s="1"/>
  <c r="AA127" i="1"/>
  <c r="Z127" i="1"/>
  <c r="Y127" i="1"/>
  <c r="X127" i="1"/>
  <c r="X126" i="1" s="1"/>
  <c r="W127" i="1"/>
  <c r="V127" i="1"/>
  <c r="U127" i="1"/>
  <c r="T127" i="1"/>
  <c r="S127" i="1"/>
  <c r="R127" i="1"/>
  <c r="Q127" i="1"/>
  <c r="P127" i="1"/>
  <c r="P126" i="1" s="1"/>
  <c r="O127" i="1"/>
  <c r="N127" i="1"/>
  <c r="M127" i="1"/>
  <c r="L127" i="1"/>
  <c r="L126" i="1" s="1"/>
  <c r="K127" i="1"/>
  <c r="E127" i="1" s="1"/>
  <c r="D127" i="1" s="1"/>
  <c r="J127" i="1"/>
  <c r="I127" i="1"/>
  <c r="H127" i="1"/>
  <c r="B127" i="1"/>
  <c r="Z126" i="1"/>
  <c r="V126" i="1"/>
  <c r="R126" i="1"/>
  <c r="N126" i="1"/>
  <c r="J126" i="1"/>
  <c r="E125" i="1"/>
  <c r="G125" i="1" s="1"/>
  <c r="D125" i="1"/>
  <c r="C125" i="1"/>
  <c r="B125" i="1"/>
  <c r="T124" i="1"/>
  <c r="T160" i="1" s="1"/>
  <c r="G124" i="1"/>
  <c r="E124" i="1"/>
  <c r="E129" i="1" s="1"/>
  <c r="D124" i="1"/>
  <c r="C124" i="1"/>
  <c r="E123" i="1"/>
  <c r="C123" i="1"/>
  <c r="B123" i="1"/>
  <c r="G122" i="1"/>
  <c r="E122" i="1"/>
  <c r="D122" i="1"/>
  <c r="C122" i="1"/>
  <c r="B122" i="1"/>
  <c r="F122" i="1" s="1"/>
  <c r="AE121" i="1"/>
  <c r="AD121" i="1"/>
  <c r="AC121" i="1"/>
  <c r="AB121" i="1"/>
  <c r="AA121" i="1"/>
  <c r="Z121" i="1"/>
  <c r="Y121" i="1"/>
  <c r="X121" i="1"/>
  <c r="W121" i="1"/>
  <c r="U121" i="1"/>
  <c r="S121" i="1"/>
  <c r="R121" i="1"/>
  <c r="Q121" i="1"/>
  <c r="P121" i="1"/>
  <c r="O121" i="1"/>
  <c r="N121" i="1"/>
  <c r="M121" i="1"/>
  <c r="L121" i="1"/>
  <c r="K121" i="1"/>
  <c r="J121" i="1"/>
  <c r="I121" i="1"/>
  <c r="H121" i="1"/>
  <c r="C121" i="1"/>
  <c r="AE116" i="1"/>
  <c r="AD116" i="1"/>
  <c r="AC116" i="1"/>
  <c r="AB116" i="1"/>
  <c r="AA116" i="1"/>
  <c r="Z116" i="1"/>
  <c r="Y116" i="1"/>
  <c r="X116" i="1"/>
  <c r="W116" i="1"/>
  <c r="V116" i="1"/>
  <c r="U116" i="1"/>
  <c r="T116" i="1"/>
  <c r="S116" i="1"/>
  <c r="R116" i="1"/>
  <c r="Q116" i="1"/>
  <c r="P116" i="1"/>
  <c r="O116" i="1"/>
  <c r="N116" i="1"/>
  <c r="M116" i="1"/>
  <c r="L116" i="1"/>
  <c r="K116" i="1"/>
  <c r="J116" i="1"/>
  <c r="I116" i="1"/>
  <c r="H116" i="1"/>
  <c r="C116" i="1" s="1"/>
  <c r="E116" i="1"/>
  <c r="B116" i="1"/>
  <c r="AE115" i="1"/>
  <c r="AD115" i="1"/>
  <c r="AC115" i="1"/>
  <c r="AB115" i="1"/>
  <c r="AA115" i="1"/>
  <c r="Z115" i="1"/>
  <c r="Y115" i="1"/>
  <c r="X115" i="1"/>
  <c r="W115" i="1"/>
  <c r="V115" i="1"/>
  <c r="U115" i="1"/>
  <c r="T115" i="1"/>
  <c r="S115" i="1"/>
  <c r="R115" i="1"/>
  <c r="Q115" i="1"/>
  <c r="P115" i="1"/>
  <c r="O115" i="1"/>
  <c r="N115" i="1"/>
  <c r="M115" i="1"/>
  <c r="L115" i="1"/>
  <c r="K115" i="1"/>
  <c r="E115" i="1" s="1"/>
  <c r="J115" i="1"/>
  <c r="I115" i="1"/>
  <c r="H115" i="1"/>
  <c r="C115" i="1"/>
  <c r="G115" i="1" s="1"/>
  <c r="AE114" i="1"/>
  <c r="AD114" i="1"/>
  <c r="AC114" i="1"/>
  <c r="AB114" i="1"/>
  <c r="AA114" i="1"/>
  <c r="Z114" i="1"/>
  <c r="Y114" i="1"/>
  <c r="X114" i="1"/>
  <c r="W114" i="1"/>
  <c r="V114" i="1"/>
  <c r="U114" i="1"/>
  <c r="T114" i="1"/>
  <c r="S114" i="1"/>
  <c r="R114" i="1"/>
  <c r="Q114" i="1"/>
  <c r="P114" i="1"/>
  <c r="O114" i="1"/>
  <c r="N114" i="1"/>
  <c r="M114" i="1"/>
  <c r="K114" i="1"/>
  <c r="I114" i="1"/>
  <c r="E114" i="1" s="1"/>
  <c r="H114" i="1"/>
  <c r="AE113" i="1"/>
  <c r="AD113" i="1"/>
  <c r="AC113" i="1"/>
  <c r="AB113" i="1"/>
  <c r="AA113" i="1"/>
  <c r="Z113" i="1"/>
  <c r="Y113" i="1"/>
  <c r="X113" i="1"/>
  <c r="W113" i="1"/>
  <c r="V113" i="1"/>
  <c r="U113" i="1"/>
  <c r="T113" i="1"/>
  <c r="S113" i="1"/>
  <c r="R113" i="1"/>
  <c r="Q113" i="1"/>
  <c r="O113" i="1"/>
  <c r="N113" i="1"/>
  <c r="M113" i="1"/>
  <c r="L113" i="1"/>
  <c r="K113" i="1"/>
  <c r="J113" i="1"/>
  <c r="I113" i="1"/>
  <c r="H113" i="1"/>
  <c r="AE112" i="1"/>
  <c r="AD112" i="1"/>
  <c r="AD111" i="1" s="1"/>
  <c r="AC112" i="1"/>
  <c r="AC111" i="1" s="1"/>
  <c r="AB112" i="1"/>
  <c r="AA112" i="1"/>
  <c r="Z112" i="1"/>
  <c r="Z111" i="1" s="1"/>
  <c r="Y112" i="1"/>
  <c r="Y111" i="1" s="1"/>
  <c r="X112" i="1"/>
  <c r="W112" i="1"/>
  <c r="V112" i="1"/>
  <c r="V111" i="1" s="1"/>
  <c r="U112" i="1"/>
  <c r="U111" i="1" s="1"/>
  <c r="T112" i="1"/>
  <c r="S112" i="1"/>
  <c r="R112" i="1"/>
  <c r="R111" i="1" s="1"/>
  <c r="Q112" i="1"/>
  <c r="Q111" i="1" s="1"/>
  <c r="P112" i="1"/>
  <c r="O112" i="1"/>
  <c r="N112" i="1"/>
  <c r="N111" i="1" s="1"/>
  <c r="M112" i="1"/>
  <c r="M111" i="1" s="1"/>
  <c r="L112" i="1"/>
  <c r="K112" i="1"/>
  <c r="J112" i="1"/>
  <c r="J111" i="1" s="1"/>
  <c r="I112" i="1"/>
  <c r="H112" i="1"/>
  <c r="E112" i="1"/>
  <c r="AE111" i="1"/>
  <c r="AB111" i="1"/>
  <c r="AA111" i="1"/>
  <c r="X111" i="1"/>
  <c r="W111" i="1"/>
  <c r="T111" i="1"/>
  <c r="S111" i="1"/>
  <c r="O111" i="1"/>
  <c r="K111" i="1"/>
  <c r="H111" i="1"/>
  <c r="E110" i="1"/>
  <c r="G110" i="1" s="1"/>
  <c r="C110" i="1"/>
  <c r="E109" i="1"/>
  <c r="G109" i="1" s="1"/>
  <c r="D109" i="1"/>
  <c r="C109" i="1"/>
  <c r="B109" i="1"/>
  <c r="B115" i="1" s="1"/>
  <c r="AE108" i="1"/>
  <c r="AE160" i="1" s="1"/>
  <c r="AE148" i="1" s="1"/>
  <c r="L108" i="1"/>
  <c r="J108" i="1"/>
  <c r="J114" i="1" s="1"/>
  <c r="E108" i="1"/>
  <c r="D108" i="1" s="1"/>
  <c r="P107" i="1"/>
  <c r="E107" i="1"/>
  <c r="D107" i="1"/>
  <c r="E106" i="1"/>
  <c r="D106" i="1"/>
  <c r="C106" i="1"/>
  <c r="B106" i="1"/>
  <c r="AD105" i="1"/>
  <c r="AC105" i="1"/>
  <c r="AB105" i="1"/>
  <c r="AA105" i="1"/>
  <c r="Z105" i="1"/>
  <c r="Y105" i="1"/>
  <c r="X105" i="1"/>
  <c r="W105" i="1"/>
  <c r="V105" i="1"/>
  <c r="U105" i="1"/>
  <c r="T105" i="1"/>
  <c r="S105" i="1"/>
  <c r="R105" i="1"/>
  <c r="Q105" i="1"/>
  <c r="P105" i="1"/>
  <c r="O105" i="1"/>
  <c r="N105" i="1"/>
  <c r="M105" i="1"/>
  <c r="L105" i="1"/>
  <c r="K105" i="1"/>
  <c r="J105" i="1"/>
  <c r="I105" i="1"/>
  <c r="H105" i="1"/>
  <c r="F103" i="1"/>
  <c r="E103" i="1"/>
  <c r="D103" i="1"/>
  <c r="C103" i="1"/>
  <c r="G103" i="1" s="1"/>
  <c r="E102" i="1"/>
  <c r="F102" i="1" s="1"/>
  <c r="C102" i="1"/>
  <c r="G102" i="1" s="1"/>
  <c r="B102" i="1"/>
  <c r="E101" i="1"/>
  <c r="D101" i="1" s="1"/>
  <c r="C101" i="1"/>
  <c r="E100" i="1"/>
  <c r="D100" i="1"/>
  <c r="C100" i="1"/>
  <c r="C99" i="1" s="1"/>
  <c r="B100" i="1"/>
  <c r="B112" i="1" s="1"/>
  <c r="AE99" i="1"/>
  <c r="AD99" i="1"/>
  <c r="AC99" i="1"/>
  <c r="AB99" i="1"/>
  <c r="AA99" i="1"/>
  <c r="Z99" i="1"/>
  <c r="Y99" i="1"/>
  <c r="X99" i="1"/>
  <c r="W99" i="1"/>
  <c r="V99" i="1"/>
  <c r="U99" i="1"/>
  <c r="T99" i="1"/>
  <c r="S99" i="1"/>
  <c r="R99" i="1"/>
  <c r="Q99" i="1"/>
  <c r="P99" i="1"/>
  <c r="O99" i="1"/>
  <c r="N99" i="1"/>
  <c r="M99" i="1"/>
  <c r="L99" i="1"/>
  <c r="K99" i="1"/>
  <c r="J99" i="1"/>
  <c r="I99" i="1"/>
  <c r="H99" i="1"/>
  <c r="AE94" i="1"/>
  <c r="AD94" i="1"/>
  <c r="AC94" i="1"/>
  <c r="AB94" i="1"/>
  <c r="AA94" i="1"/>
  <c r="Z94" i="1"/>
  <c r="Y94" i="1"/>
  <c r="X94" i="1"/>
  <c r="W94" i="1"/>
  <c r="V94" i="1"/>
  <c r="U94" i="1"/>
  <c r="T94" i="1"/>
  <c r="S94" i="1"/>
  <c r="R94" i="1"/>
  <c r="Q94" i="1"/>
  <c r="P94" i="1"/>
  <c r="O94" i="1"/>
  <c r="N94" i="1"/>
  <c r="M94" i="1"/>
  <c r="L94" i="1"/>
  <c r="K94" i="1"/>
  <c r="E94" i="1" s="1"/>
  <c r="J94" i="1"/>
  <c r="I94" i="1"/>
  <c r="H94" i="1"/>
  <c r="C94" i="1" s="1"/>
  <c r="B94" i="1"/>
  <c r="AE93" i="1"/>
  <c r="AD93" i="1"/>
  <c r="AC93" i="1"/>
  <c r="AB93" i="1"/>
  <c r="AA93" i="1"/>
  <c r="Z93" i="1"/>
  <c r="Y93" i="1"/>
  <c r="X93" i="1"/>
  <c r="W93" i="1"/>
  <c r="V93" i="1"/>
  <c r="U93" i="1"/>
  <c r="T93" i="1"/>
  <c r="S93" i="1"/>
  <c r="R93" i="1"/>
  <c r="Q93" i="1"/>
  <c r="P93" i="1"/>
  <c r="O93" i="1"/>
  <c r="N93" i="1"/>
  <c r="M93" i="1"/>
  <c r="L93" i="1"/>
  <c r="K93" i="1"/>
  <c r="J93" i="1"/>
  <c r="I93" i="1"/>
  <c r="H93" i="1"/>
  <c r="C93" i="1" s="1"/>
  <c r="E93" i="1"/>
  <c r="G93" i="1" s="1"/>
  <c r="D93" i="1"/>
  <c r="AE92" i="1"/>
  <c r="AD92" i="1"/>
  <c r="AC92" i="1"/>
  <c r="AB92" i="1"/>
  <c r="AA92" i="1"/>
  <c r="Z92" i="1"/>
  <c r="X92" i="1"/>
  <c r="W92" i="1"/>
  <c r="V92" i="1"/>
  <c r="S92" i="1"/>
  <c r="R92" i="1"/>
  <c r="Q92" i="1"/>
  <c r="P92" i="1"/>
  <c r="O92" i="1"/>
  <c r="N92" i="1"/>
  <c r="M92" i="1"/>
  <c r="L92" i="1"/>
  <c r="K92" i="1"/>
  <c r="J92" i="1"/>
  <c r="I92" i="1"/>
  <c r="H92" i="1"/>
  <c r="AE91" i="1"/>
  <c r="AD91" i="1"/>
  <c r="AC91" i="1"/>
  <c r="AB91" i="1"/>
  <c r="AA91" i="1"/>
  <c r="Z91" i="1"/>
  <c r="Y91" i="1"/>
  <c r="X91" i="1"/>
  <c r="W91" i="1"/>
  <c r="V91" i="1"/>
  <c r="U91" i="1"/>
  <c r="T91" i="1"/>
  <c r="S91" i="1"/>
  <c r="R91" i="1"/>
  <c r="Q91" i="1"/>
  <c r="P91" i="1"/>
  <c r="O91" i="1"/>
  <c r="N91" i="1"/>
  <c r="M91" i="1"/>
  <c r="L91" i="1"/>
  <c r="K91" i="1"/>
  <c r="J91" i="1"/>
  <c r="I91" i="1"/>
  <c r="H91" i="1"/>
  <c r="C91" i="1" s="1"/>
  <c r="E91" i="1"/>
  <c r="G91" i="1" s="1"/>
  <c r="D91" i="1"/>
  <c r="AE90" i="1"/>
  <c r="AE158" i="1" s="1"/>
  <c r="AE146" i="1" s="1"/>
  <c r="AE145" i="1" s="1"/>
  <c r="AD90" i="1"/>
  <c r="AD158" i="1" s="1"/>
  <c r="AC90" i="1"/>
  <c r="AC158" i="1" s="1"/>
  <c r="AB90" i="1"/>
  <c r="AB158" i="1" s="1"/>
  <c r="AA90" i="1"/>
  <c r="AA158" i="1" s="1"/>
  <c r="Z90" i="1"/>
  <c r="Z158" i="1" s="1"/>
  <c r="Y90" i="1"/>
  <c r="Y158" i="1" s="1"/>
  <c r="X90" i="1"/>
  <c r="X158" i="1" s="1"/>
  <c r="X146" i="1" s="1"/>
  <c r="X145" i="1" s="1"/>
  <c r="W90" i="1"/>
  <c r="W158" i="1" s="1"/>
  <c r="W146" i="1" s="1"/>
  <c r="W145" i="1" s="1"/>
  <c r="V90" i="1"/>
  <c r="V158" i="1" s="1"/>
  <c r="U90" i="1"/>
  <c r="U158" i="1" s="1"/>
  <c r="T90" i="1"/>
  <c r="T158" i="1" s="1"/>
  <c r="S90" i="1"/>
  <c r="S158" i="1" s="1"/>
  <c r="R90" i="1"/>
  <c r="R158" i="1" s="1"/>
  <c r="Q90" i="1"/>
  <c r="Q158" i="1" s="1"/>
  <c r="P90" i="1"/>
  <c r="P158" i="1" s="1"/>
  <c r="O90" i="1"/>
  <c r="O158" i="1" s="1"/>
  <c r="O146" i="1" s="1"/>
  <c r="O145" i="1" s="1"/>
  <c r="N90" i="1"/>
  <c r="N158" i="1" s="1"/>
  <c r="M90" i="1"/>
  <c r="M158" i="1" s="1"/>
  <c r="L90" i="1"/>
  <c r="L158" i="1" s="1"/>
  <c r="K90" i="1"/>
  <c r="K158" i="1" s="1"/>
  <c r="J90" i="1"/>
  <c r="J158" i="1" s="1"/>
  <c r="I90" i="1"/>
  <c r="H90" i="1"/>
  <c r="H158" i="1" s="1"/>
  <c r="AC89" i="1"/>
  <c r="AB89" i="1"/>
  <c r="X89" i="1"/>
  <c r="Q89" i="1"/>
  <c r="P89" i="1"/>
  <c r="M89" i="1"/>
  <c r="L89" i="1"/>
  <c r="I89" i="1"/>
  <c r="H89" i="1"/>
  <c r="E88" i="1"/>
  <c r="D88" i="1"/>
  <c r="C88" i="1"/>
  <c r="G88" i="1" s="1"/>
  <c r="B88" i="1"/>
  <c r="F88" i="1" s="1"/>
  <c r="E87" i="1"/>
  <c r="G87" i="1" s="1"/>
  <c r="D87" i="1"/>
  <c r="C87" i="1"/>
  <c r="B87" i="1"/>
  <c r="E86" i="1"/>
  <c r="D86" i="1"/>
  <c r="C86" i="1"/>
  <c r="G86" i="1" s="1"/>
  <c r="B86" i="1"/>
  <c r="F86" i="1" s="1"/>
  <c r="E85" i="1"/>
  <c r="G85" i="1" s="1"/>
  <c r="D85" i="1"/>
  <c r="C85" i="1"/>
  <c r="B85" i="1"/>
  <c r="AE84" i="1"/>
  <c r="AD84" i="1"/>
  <c r="AC84" i="1"/>
  <c r="AB84" i="1"/>
  <c r="AA84" i="1"/>
  <c r="Z84" i="1"/>
  <c r="Y84" i="1"/>
  <c r="X84" i="1"/>
  <c r="W84" i="1"/>
  <c r="V84" i="1"/>
  <c r="U84" i="1"/>
  <c r="T84" i="1"/>
  <c r="S84" i="1"/>
  <c r="R84" i="1"/>
  <c r="Q84" i="1"/>
  <c r="P84" i="1"/>
  <c r="O84" i="1"/>
  <c r="N84" i="1"/>
  <c r="M84" i="1"/>
  <c r="L84" i="1"/>
  <c r="K84" i="1"/>
  <c r="J84" i="1"/>
  <c r="I84" i="1"/>
  <c r="H84" i="1"/>
  <c r="C84" i="1"/>
  <c r="B84" i="1"/>
  <c r="E82" i="1"/>
  <c r="G82" i="1" s="1"/>
  <c r="D82" i="1"/>
  <c r="C82" i="1"/>
  <c r="B82" i="1"/>
  <c r="E81" i="1"/>
  <c r="D81" i="1"/>
  <c r="C81" i="1"/>
  <c r="C78" i="1" s="1"/>
  <c r="B81" i="1"/>
  <c r="E80" i="1"/>
  <c r="G80" i="1" s="1"/>
  <c r="D80" i="1"/>
  <c r="C80" i="1"/>
  <c r="B80" i="1"/>
  <c r="E79" i="1"/>
  <c r="D79" i="1"/>
  <c r="C79" i="1"/>
  <c r="G79" i="1" s="1"/>
  <c r="B79" i="1"/>
  <c r="F79" i="1" s="1"/>
  <c r="AE78" i="1"/>
  <c r="AD78" i="1"/>
  <c r="AC78" i="1"/>
  <c r="AB78" i="1"/>
  <c r="AA78" i="1"/>
  <c r="Z78" i="1"/>
  <c r="Y78" i="1"/>
  <c r="X78" i="1"/>
  <c r="W78" i="1"/>
  <c r="V78" i="1"/>
  <c r="U78" i="1"/>
  <c r="T78" i="1"/>
  <c r="S78" i="1"/>
  <c r="R78" i="1"/>
  <c r="Q78" i="1"/>
  <c r="P78" i="1"/>
  <c r="O78" i="1"/>
  <c r="N78" i="1"/>
  <c r="M78" i="1"/>
  <c r="L78" i="1"/>
  <c r="K78" i="1"/>
  <c r="J78" i="1"/>
  <c r="I78" i="1"/>
  <c r="H78" i="1"/>
  <c r="E78" i="1"/>
  <c r="D78" i="1"/>
  <c r="E75" i="1"/>
  <c r="D75" i="1"/>
  <c r="C75" i="1"/>
  <c r="G75" i="1" s="1"/>
  <c r="B75" i="1"/>
  <c r="F75" i="1" s="1"/>
  <c r="E74" i="1"/>
  <c r="G74" i="1" s="1"/>
  <c r="D74" i="1"/>
  <c r="C74" i="1"/>
  <c r="B74" i="1"/>
  <c r="E73" i="1"/>
  <c r="D73" i="1"/>
  <c r="C73" i="1"/>
  <c r="G73" i="1" s="1"/>
  <c r="B73" i="1"/>
  <c r="B71" i="1" s="1"/>
  <c r="E72" i="1"/>
  <c r="G72" i="1" s="1"/>
  <c r="D72" i="1"/>
  <c r="C72" i="1"/>
  <c r="B72" i="1"/>
  <c r="AE71" i="1"/>
  <c r="AD71" i="1"/>
  <c r="AC71" i="1"/>
  <c r="AB71" i="1"/>
  <c r="AA71" i="1"/>
  <c r="Z71" i="1"/>
  <c r="Y71" i="1"/>
  <c r="X71" i="1"/>
  <c r="W71" i="1"/>
  <c r="V71" i="1"/>
  <c r="U71" i="1"/>
  <c r="T71" i="1"/>
  <c r="S71" i="1"/>
  <c r="R71" i="1"/>
  <c r="Q71" i="1"/>
  <c r="P71" i="1"/>
  <c r="O71" i="1"/>
  <c r="N71" i="1"/>
  <c r="M71" i="1"/>
  <c r="L71" i="1"/>
  <c r="K71" i="1"/>
  <c r="J71" i="1"/>
  <c r="I71" i="1"/>
  <c r="H71" i="1"/>
  <c r="C71" i="1"/>
  <c r="E69" i="1"/>
  <c r="G69" i="1" s="1"/>
  <c r="D69" i="1"/>
  <c r="C69" i="1"/>
  <c r="B69" i="1"/>
  <c r="E68" i="1"/>
  <c r="D68" i="1"/>
  <c r="C68" i="1"/>
  <c r="C65" i="1" s="1"/>
  <c r="B68" i="1"/>
  <c r="E67" i="1"/>
  <c r="G67" i="1" s="1"/>
  <c r="D67" i="1"/>
  <c r="D65" i="1" s="1"/>
  <c r="C67" i="1"/>
  <c r="B67" i="1"/>
  <c r="E66" i="1"/>
  <c r="D66" i="1"/>
  <c r="C66" i="1"/>
  <c r="G66" i="1" s="1"/>
  <c r="B66" i="1"/>
  <c r="F66" i="1" s="1"/>
  <c r="AE65" i="1"/>
  <c r="AD65" i="1"/>
  <c r="AC65" i="1"/>
  <c r="AB65" i="1"/>
  <c r="AA65" i="1"/>
  <c r="Z65" i="1"/>
  <c r="Y65" i="1"/>
  <c r="X65" i="1"/>
  <c r="W65" i="1"/>
  <c r="V65" i="1"/>
  <c r="U65" i="1"/>
  <c r="T65" i="1"/>
  <c r="S65" i="1"/>
  <c r="R65" i="1"/>
  <c r="Q65" i="1"/>
  <c r="P65" i="1"/>
  <c r="O65" i="1"/>
  <c r="N65" i="1"/>
  <c r="M65" i="1"/>
  <c r="L65" i="1"/>
  <c r="K65" i="1"/>
  <c r="J65" i="1"/>
  <c r="I65" i="1"/>
  <c r="H65" i="1"/>
  <c r="E65" i="1"/>
  <c r="G65" i="1" s="1"/>
  <c r="E62" i="1"/>
  <c r="D62" i="1"/>
  <c r="C62" i="1"/>
  <c r="G62" i="1" s="1"/>
  <c r="B62" i="1"/>
  <c r="B31" i="1" s="1"/>
  <c r="E61" i="1"/>
  <c r="G61" i="1" s="1"/>
  <c r="D61" i="1"/>
  <c r="D30" i="1" s="1"/>
  <c r="C61" i="1"/>
  <c r="B61" i="1"/>
  <c r="J60" i="1"/>
  <c r="J160" i="1" s="1"/>
  <c r="J148" i="1" s="1"/>
  <c r="G60" i="1"/>
  <c r="E60" i="1"/>
  <c r="D60" i="1"/>
  <c r="C60" i="1"/>
  <c r="E59" i="1"/>
  <c r="C59" i="1"/>
  <c r="B59" i="1"/>
  <c r="G58" i="1"/>
  <c r="E58" i="1"/>
  <c r="F58" i="1" s="1"/>
  <c r="D58" i="1"/>
  <c r="C58" i="1"/>
  <c r="B58" i="1"/>
  <c r="AE57" i="1"/>
  <c r="AD57" i="1"/>
  <c r="AC57" i="1"/>
  <c r="AB57" i="1"/>
  <c r="AA57" i="1"/>
  <c r="Z57" i="1"/>
  <c r="Y57" i="1"/>
  <c r="X57" i="1"/>
  <c r="W57" i="1"/>
  <c r="V57" i="1"/>
  <c r="U57" i="1"/>
  <c r="T57" i="1"/>
  <c r="S57" i="1"/>
  <c r="R57" i="1"/>
  <c r="Q57" i="1"/>
  <c r="P57" i="1"/>
  <c r="O57" i="1"/>
  <c r="N57" i="1"/>
  <c r="M57" i="1"/>
  <c r="L57" i="1"/>
  <c r="K57" i="1"/>
  <c r="J57" i="1"/>
  <c r="I57" i="1"/>
  <c r="H57" i="1"/>
  <c r="E55" i="1"/>
  <c r="F55" i="1" s="1"/>
  <c r="D55" i="1"/>
  <c r="C55" i="1"/>
  <c r="G55" i="1" s="1"/>
  <c r="B55" i="1"/>
  <c r="E54" i="1"/>
  <c r="C54" i="1"/>
  <c r="B54" i="1"/>
  <c r="B51" i="1" s="1"/>
  <c r="E53" i="1"/>
  <c r="F53" i="1" s="1"/>
  <c r="D53" i="1"/>
  <c r="C53" i="1"/>
  <c r="G53" i="1" s="1"/>
  <c r="B53" i="1"/>
  <c r="E52" i="1"/>
  <c r="C52" i="1"/>
  <c r="B52" i="1"/>
  <c r="AE51" i="1"/>
  <c r="AD51" i="1"/>
  <c r="AC51" i="1"/>
  <c r="AB51" i="1"/>
  <c r="AA51" i="1"/>
  <c r="Z51" i="1"/>
  <c r="Y51" i="1"/>
  <c r="X51" i="1"/>
  <c r="W51" i="1"/>
  <c r="V51" i="1"/>
  <c r="U51" i="1"/>
  <c r="T51" i="1"/>
  <c r="S51" i="1"/>
  <c r="R51" i="1"/>
  <c r="Q51" i="1"/>
  <c r="P51" i="1"/>
  <c r="O51" i="1"/>
  <c r="N51" i="1"/>
  <c r="M51" i="1"/>
  <c r="L51" i="1"/>
  <c r="K51" i="1"/>
  <c r="J51" i="1"/>
  <c r="I51" i="1"/>
  <c r="H51" i="1"/>
  <c r="E49" i="1"/>
  <c r="C49" i="1"/>
  <c r="B49" i="1"/>
  <c r="G48" i="1"/>
  <c r="E48" i="1"/>
  <c r="F48" i="1" s="1"/>
  <c r="D48" i="1"/>
  <c r="C48" i="1"/>
  <c r="C45" i="1" s="1"/>
  <c r="B48" i="1"/>
  <c r="E47" i="1"/>
  <c r="C47" i="1"/>
  <c r="E46" i="1"/>
  <c r="D46" i="1"/>
  <c r="C46" i="1"/>
  <c r="G46" i="1" s="1"/>
  <c r="B46" i="1"/>
  <c r="B45" i="1" s="1"/>
  <c r="AE45" i="1"/>
  <c r="AD45" i="1"/>
  <c r="AC45" i="1"/>
  <c r="AB45" i="1"/>
  <c r="AA45" i="1"/>
  <c r="Z45" i="1"/>
  <c r="Y45" i="1"/>
  <c r="X45" i="1"/>
  <c r="W45" i="1"/>
  <c r="V45" i="1"/>
  <c r="U45" i="1"/>
  <c r="T45" i="1"/>
  <c r="S45" i="1"/>
  <c r="R45" i="1"/>
  <c r="Q45" i="1"/>
  <c r="P45" i="1"/>
  <c r="O45" i="1"/>
  <c r="N45" i="1"/>
  <c r="M45" i="1"/>
  <c r="L45" i="1"/>
  <c r="K45" i="1"/>
  <c r="J45" i="1"/>
  <c r="I45" i="1"/>
  <c r="H45" i="1"/>
  <c r="F43" i="1"/>
  <c r="E43" i="1"/>
  <c r="D43" i="1" s="1"/>
  <c r="C43" i="1"/>
  <c r="G43" i="1" s="1"/>
  <c r="G42" i="1"/>
  <c r="E42" i="1"/>
  <c r="F42" i="1" s="1"/>
  <c r="D42" i="1"/>
  <c r="C42" i="1"/>
  <c r="B42" i="1"/>
  <c r="E41" i="1"/>
  <c r="C41" i="1"/>
  <c r="B41" i="1"/>
  <c r="G40" i="1"/>
  <c r="E40" i="1"/>
  <c r="F40" i="1" s="1"/>
  <c r="D40" i="1"/>
  <c r="C40" i="1"/>
  <c r="C27" i="1" s="1"/>
  <c r="B40" i="1"/>
  <c r="AE39" i="1"/>
  <c r="AD39" i="1"/>
  <c r="AC39" i="1"/>
  <c r="AB39" i="1"/>
  <c r="AA39" i="1"/>
  <c r="Z39" i="1"/>
  <c r="Y39" i="1"/>
  <c r="X39" i="1"/>
  <c r="W39" i="1"/>
  <c r="V39" i="1"/>
  <c r="U39" i="1"/>
  <c r="T39" i="1"/>
  <c r="S39" i="1"/>
  <c r="R39" i="1"/>
  <c r="Q39" i="1"/>
  <c r="P39" i="1"/>
  <c r="O39" i="1"/>
  <c r="N39" i="1"/>
  <c r="M39" i="1"/>
  <c r="L39" i="1"/>
  <c r="K39" i="1"/>
  <c r="J39" i="1"/>
  <c r="I39" i="1"/>
  <c r="H39" i="1"/>
  <c r="E39" i="1"/>
  <c r="B39" i="1"/>
  <c r="E37" i="1"/>
  <c r="F37" i="1" s="1"/>
  <c r="D37" i="1"/>
  <c r="C37" i="1"/>
  <c r="G37" i="1" s="1"/>
  <c r="B37" i="1"/>
  <c r="E36" i="1"/>
  <c r="C36" i="1"/>
  <c r="B36" i="1"/>
  <c r="B33" i="1" s="1"/>
  <c r="E35" i="1"/>
  <c r="F35" i="1" s="1"/>
  <c r="D35" i="1"/>
  <c r="C35" i="1"/>
  <c r="G35" i="1" s="1"/>
  <c r="B35" i="1"/>
  <c r="E34" i="1"/>
  <c r="C34" i="1"/>
  <c r="B34" i="1"/>
  <c r="AE33" i="1"/>
  <c r="AD33" i="1"/>
  <c r="AC33" i="1"/>
  <c r="AB33" i="1"/>
  <c r="AA33" i="1"/>
  <c r="Z33" i="1"/>
  <c r="Y33" i="1"/>
  <c r="X33" i="1"/>
  <c r="W33" i="1"/>
  <c r="V33" i="1"/>
  <c r="U33" i="1"/>
  <c r="T33" i="1"/>
  <c r="S33" i="1"/>
  <c r="R33" i="1"/>
  <c r="Q33" i="1"/>
  <c r="P33" i="1"/>
  <c r="O33" i="1"/>
  <c r="N33" i="1"/>
  <c r="M33" i="1"/>
  <c r="L33" i="1"/>
  <c r="K33" i="1"/>
  <c r="J33" i="1"/>
  <c r="I33" i="1"/>
  <c r="H33" i="1"/>
  <c r="E31" i="1"/>
  <c r="D31" i="1"/>
  <c r="C31" i="1"/>
  <c r="AE30" i="1"/>
  <c r="AD30" i="1"/>
  <c r="AC30" i="1"/>
  <c r="AB30" i="1"/>
  <c r="AA30" i="1"/>
  <c r="Z30" i="1"/>
  <c r="Y30" i="1"/>
  <c r="X30" i="1"/>
  <c r="W30" i="1"/>
  <c r="V30" i="1"/>
  <c r="U30" i="1"/>
  <c r="T30" i="1"/>
  <c r="S30" i="1"/>
  <c r="R30" i="1"/>
  <c r="Q30" i="1"/>
  <c r="P30" i="1"/>
  <c r="O30" i="1"/>
  <c r="N30" i="1"/>
  <c r="M30" i="1"/>
  <c r="L30" i="1"/>
  <c r="K30" i="1"/>
  <c r="J30" i="1"/>
  <c r="I30" i="1"/>
  <c r="H30" i="1"/>
  <c r="E30" i="1"/>
  <c r="F30" i="1" s="1"/>
  <c r="C30" i="1"/>
  <c r="G30" i="1" s="1"/>
  <c r="B30" i="1"/>
  <c r="AE29" i="1"/>
  <c r="AD29" i="1"/>
  <c r="AC29" i="1"/>
  <c r="AC26" i="1" s="1"/>
  <c r="AB29" i="1"/>
  <c r="AA29" i="1"/>
  <c r="Z29" i="1"/>
  <c r="Y29" i="1"/>
  <c r="Y26" i="1" s="1"/>
  <c r="X29" i="1"/>
  <c r="W29" i="1"/>
  <c r="V29" i="1"/>
  <c r="U29" i="1"/>
  <c r="U26" i="1" s="1"/>
  <c r="T29" i="1"/>
  <c r="S29" i="1"/>
  <c r="R29" i="1"/>
  <c r="Q29" i="1"/>
  <c r="Q26" i="1" s="1"/>
  <c r="P29" i="1"/>
  <c r="O29" i="1"/>
  <c r="N29" i="1"/>
  <c r="M29" i="1"/>
  <c r="M26" i="1" s="1"/>
  <c r="L29" i="1"/>
  <c r="K29" i="1"/>
  <c r="J29" i="1"/>
  <c r="I29" i="1"/>
  <c r="I26" i="1" s="1"/>
  <c r="H29" i="1"/>
  <c r="E29" i="1"/>
  <c r="AE28" i="1"/>
  <c r="AE26" i="1" s="1"/>
  <c r="AD28" i="1"/>
  <c r="AC28" i="1"/>
  <c r="AB28" i="1"/>
  <c r="AA28" i="1"/>
  <c r="Z28" i="1"/>
  <c r="Y28" i="1"/>
  <c r="X28" i="1"/>
  <c r="W28" i="1"/>
  <c r="V28" i="1"/>
  <c r="U28" i="1"/>
  <c r="T28" i="1"/>
  <c r="S28" i="1"/>
  <c r="S26" i="1" s="1"/>
  <c r="R28" i="1"/>
  <c r="Q28" i="1"/>
  <c r="P28" i="1"/>
  <c r="O28" i="1"/>
  <c r="O26" i="1" s="1"/>
  <c r="N28" i="1"/>
  <c r="M28" i="1"/>
  <c r="L28" i="1"/>
  <c r="K28" i="1"/>
  <c r="J28" i="1"/>
  <c r="I28" i="1"/>
  <c r="H28" i="1"/>
  <c r="C28" i="1"/>
  <c r="B28" i="1"/>
  <c r="E27" i="1"/>
  <c r="D27" i="1"/>
  <c r="B27" i="1"/>
  <c r="AD26" i="1"/>
  <c r="AB26" i="1"/>
  <c r="AA26" i="1"/>
  <c r="Z26" i="1"/>
  <c r="X26" i="1"/>
  <c r="W26" i="1"/>
  <c r="V26" i="1"/>
  <c r="T26" i="1"/>
  <c r="R26" i="1"/>
  <c r="P26" i="1"/>
  <c r="N26" i="1"/>
  <c r="L26" i="1"/>
  <c r="K26" i="1"/>
  <c r="J26" i="1"/>
  <c r="H26" i="1"/>
  <c r="E23" i="1"/>
  <c r="C23" i="1"/>
  <c r="B23" i="1"/>
  <c r="U22" i="1"/>
  <c r="E22" i="1" s="1"/>
  <c r="T22" i="1"/>
  <c r="T154" i="1" s="1"/>
  <c r="T151" i="1" s="1"/>
  <c r="B22" i="1"/>
  <c r="B19" i="1" s="1"/>
  <c r="G21" i="1"/>
  <c r="E21" i="1"/>
  <c r="D21" i="1"/>
  <c r="C21" i="1"/>
  <c r="B21" i="1"/>
  <c r="F21" i="1" s="1"/>
  <c r="E20" i="1"/>
  <c r="C20" i="1"/>
  <c r="B20" i="1"/>
  <c r="AE19" i="1"/>
  <c r="AD19" i="1"/>
  <c r="AC19" i="1"/>
  <c r="AB19" i="1"/>
  <c r="AA19" i="1"/>
  <c r="Z19" i="1"/>
  <c r="Y19" i="1"/>
  <c r="X19" i="1"/>
  <c r="W19" i="1"/>
  <c r="V19" i="1"/>
  <c r="T19" i="1"/>
  <c r="S19" i="1"/>
  <c r="R19" i="1"/>
  <c r="Q19" i="1"/>
  <c r="P19" i="1"/>
  <c r="O19" i="1"/>
  <c r="N19" i="1"/>
  <c r="M19" i="1"/>
  <c r="L19" i="1"/>
  <c r="K19" i="1"/>
  <c r="J19" i="1"/>
  <c r="I19" i="1"/>
  <c r="H19" i="1"/>
  <c r="E17" i="1"/>
  <c r="C17" i="1"/>
  <c r="B17" i="1"/>
  <c r="G16" i="1"/>
  <c r="E16" i="1"/>
  <c r="F16" i="1" s="1"/>
  <c r="C16" i="1"/>
  <c r="B16" i="1"/>
  <c r="Y15" i="1"/>
  <c r="Y154" i="1" s="1"/>
  <c r="C15" i="1"/>
  <c r="B15" i="1"/>
  <c r="E14" i="1"/>
  <c r="G14" i="1" s="1"/>
  <c r="D14" i="1"/>
  <c r="C14" i="1"/>
  <c r="B14" i="1"/>
  <c r="F14" i="1" s="1"/>
  <c r="E13" i="1"/>
  <c r="D13" i="1"/>
  <c r="C13" i="1"/>
  <c r="C12" i="1" s="1"/>
  <c r="B13" i="1"/>
  <c r="B12" i="1" s="1"/>
  <c r="AE12" i="1"/>
  <c r="AD12" i="1"/>
  <c r="AC12" i="1"/>
  <c r="AB12" i="1"/>
  <c r="AA12" i="1"/>
  <c r="Z12" i="1"/>
  <c r="Y12" i="1"/>
  <c r="X12" i="1"/>
  <c r="W12" i="1"/>
  <c r="V12" i="1"/>
  <c r="U12" i="1"/>
  <c r="T12" i="1"/>
  <c r="S12" i="1"/>
  <c r="R12" i="1"/>
  <c r="Q12" i="1"/>
  <c r="P12" i="1"/>
  <c r="O12" i="1"/>
  <c r="N12" i="1"/>
  <c r="M12" i="1"/>
  <c r="L12" i="1"/>
  <c r="K12" i="1"/>
  <c r="J12" i="1"/>
  <c r="I12" i="1"/>
  <c r="H12" i="1"/>
  <c r="D22" i="1" l="1"/>
  <c r="E19" i="1"/>
  <c r="F22" i="1"/>
  <c r="F13" i="1"/>
  <c r="Y151" i="1"/>
  <c r="Y148" i="1"/>
  <c r="D59" i="1"/>
  <c r="D28" i="1" s="1"/>
  <c r="G59" i="1"/>
  <c r="E28" i="1"/>
  <c r="F59" i="1"/>
  <c r="D41" i="1"/>
  <c r="D39" i="1" s="1"/>
  <c r="G41" i="1"/>
  <c r="F41" i="1"/>
  <c r="D47" i="1"/>
  <c r="G47" i="1"/>
  <c r="F47" i="1"/>
  <c r="E45" i="1"/>
  <c r="G78" i="1"/>
  <c r="Q157" i="1"/>
  <c r="Q146" i="1"/>
  <c r="D105" i="1"/>
  <c r="G27" i="1"/>
  <c r="F27" i="1"/>
  <c r="G29" i="1"/>
  <c r="C33" i="1"/>
  <c r="D34" i="1"/>
  <c r="G34" i="1"/>
  <c r="F34" i="1"/>
  <c r="D36" i="1"/>
  <c r="G36" i="1"/>
  <c r="E33" i="1"/>
  <c r="F36" i="1"/>
  <c r="C51" i="1"/>
  <c r="D52" i="1"/>
  <c r="G52" i="1"/>
  <c r="F52" i="1"/>
  <c r="D54" i="1"/>
  <c r="G54" i="1"/>
  <c r="E51" i="1"/>
  <c r="F54" i="1"/>
  <c r="C57" i="1"/>
  <c r="F62" i="1"/>
  <c r="B65" i="1"/>
  <c r="F68" i="1"/>
  <c r="F73" i="1"/>
  <c r="D84" i="1"/>
  <c r="J146" i="1"/>
  <c r="J145" i="1" s="1"/>
  <c r="J157" i="1"/>
  <c r="D114" i="1"/>
  <c r="U154" i="1"/>
  <c r="U92" i="1"/>
  <c r="U89" i="1" s="1"/>
  <c r="U19" i="1"/>
  <c r="E57" i="1"/>
  <c r="G31" i="1"/>
  <c r="F31" i="1"/>
  <c r="G39" i="1"/>
  <c r="F39" i="1"/>
  <c r="D49" i="1"/>
  <c r="G49" i="1"/>
  <c r="F49" i="1"/>
  <c r="D71" i="1"/>
  <c r="Y157" i="1"/>
  <c r="Y146" i="1"/>
  <c r="Y145" i="1" s="1"/>
  <c r="D94" i="1"/>
  <c r="G94" i="1"/>
  <c r="F94" i="1"/>
  <c r="D17" i="1"/>
  <c r="G17" i="1"/>
  <c r="F17" i="1"/>
  <c r="D20" i="1"/>
  <c r="G20" i="1"/>
  <c r="F20" i="1"/>
  <c r="D23" i="1"/>
  <c r="G23" i="1"/>
  <c r="F23" i="1"/>
  <c r="C39" i="1"/>
  <c r="C29" i="1"/>
  <c r="C26" i="1" s="1"/>
  <c r="F46" i="1"/>
  <c r="D57" i="1"/>
  <c r="B78" i="1"/>
  <c r="F78" i="1" s="1"/>
  <c r="F81" i="1"/>
  <c r="B90" i="1"/>
  <c r="R146" i="1"/>
  <c r="R145" i="1" s="1"/>
  <c r="R157" i="1"/>
  <c r="AD146" i="1"/>
  <c r="AD145" i="1" s="1"/>
  <c r="AD157" i="1"/>
  <c r="F100" i="1"/>
  <c r="F106" i="1"/>
  <c r="P159" i="1"/>
  <c r="B159" i="1" s="1"/>
  <c r="B147" i="1" s="1"/>
  <c r="P113" i="1"/>
  <c r="L160" i="1"/>
  <c r="L148" i="1" s="1"/>
  <c r="L114" i="1"/>
  <c r="L111" i="1" s="1"/>
  <c r="D112" i="1"/>
  <c r="E130" i="1"/>
  <c r="K126" i="1"/>
  <c r="G152" i="1"/>
  <c r="F152" i="1"/>
  <c r="D152" i="1"/>
  <c r="M151" i="1"/>
  <c r="M148" i="1"/>
  <c r="D160" i="1"/>
  <c r="G13" i="1"/>
  <c r="D16" i="1"/>
  <c r="G68" i="1"/>
  <c r="G81" i="1"/>
  <c r="C90" i="1"/>
  <c r="K146" i="1"/>
  <c r="K157" i="1"/>
  <c r="S146" i="1"/>
  <c r="S157" i="1"/>
  <c r="AA146" i="1"/>
  <c r="AA145" i="1" s="1"/>
  <c r="AA157" i="1"/>
  <c r="E99" i="1"/>
  <c r="G100" i="1"/>
  <c r="F101" i="1"/>
  <c r="D102" i="1"/>
  <c r="D99" i="1" s="1"/>
  <c r="E105" i="1"/>
  <c r="G106" i="1"/>
  <c r="B108" i="1"/>
  <c r="F108" i="1" s="1"/>
  <c r="D110" i="1"/>
  <c r="F112" i="1"/>
  <c r="D116" i="1"/>
  <c r="G116" i="1"/>
  <c r="F116" i="1"/>
  <c r="D123" i="1"/>
  <c r="D121" i="1" s="1"/>
  <c r="G123" i="1"/>
  <c r="E121" i="1"/>
  <c r="F123" i="1"/>
  <c r="I126" i="1"/>
  <c r="E128" i="1"/>
  <c r="G139" i="1"/>
  <c r="E144" i="1"/>
  <c r="F139" i="1"/>
  <c r="D139" i="1"/>
  <c r="D144" i="1" s="1"/>
  <c r="F155" i="1"/>
  <c r="O157" i="1"/>
  <c r="D162" i="1"/>
  <c r="V146" i="1"/>
  <c r="V145" i="1" s="1"/>
  <c r="V157" i="1"/>
  <c r="I151" i="1"/>
  <c r="E154" i="1"/>
  <c r="I148" i="1"/>
  <c r="C22" i="1"/>
  <c r="C19" i="1" s="1"/>
  <c r="F61" i="1"/>
  <c r="F65" i="1"/>
  <c r="F67" i="1"/>
  <c r="F69" i="1"/>
  <c r="F72" i="1"/>
  <c r="F74" i="1"/>
  <c r="F80" i="1"/>
  <c r="F82" i="1"/>
  <c r="F85" i="1"/>
  <c r="F87" i="1"/>
  <c r="J89" i="1"/>
  <c r="N89" i="1"/>
  <c r="R89" i="1"/>
  <c r="V89" i="1"/>
  <c r="Z89" i="1"/>
  <c r="AD89" i="1"/>
  <c r="C158" i="1"/>
  <c r="B158" i="1"/>
  <c r="H157" i="1"/>
  <c r="L157" i="1"/>
  <c r="L146" i="1"/>
  <c r="L145" i="1" s="1"/>
  <c r="T157" i="1"/>
  <c r="T146" i="1"/>
  <c r="T145" i="1" s="1"/>
  <c r="X157" i="1"/>
  <c r="AB157" i="1"/>
  <c r="AB146" i="1"/>
  <c r="AB145" i="1" s="1"/>
  <c r="B91" i="1"/>
  <c r="F91" i="1"/>
  <c r="T92" i="1"/>
  <c r="B93" i="1"/>
  <c r="F93" i="1" s="1"/>
  <c r="B99" i="1"/>
  <c r="G101" i="1"/>
  <c r="D146" i="1"/>
  <c r="B107" i="1"/>
  <c r="B113" i="1" s="1"/>
  <c r="F107" i="1"/>
  <c r="C108" i="1"/>
  <c r="G108" i="1" s="1"/>
  <c r="F109" i="1"/>
  <c r="C112" i="1"/>
  <c r="C141" i="1"/>
  <c r="G136" i="1"/>
  <c r="D142" i="1"/>
  <c r="D140" i="1" s="1"/>
  <c r="D135" i="1"/>
  <c r="E153" i="1"/>
  <c r="K147" i="1"/>
  <c r="K151" i="1"/>
  <c r="S151" i="1"/>
  <c r="S147" i="1"/>
  <c r="AA151" i="1"/>
  <c r="AA147" i="1"/>
  <c r="W157" i="1"/>
  <c r="C161" i="1"/>
  <c r="B161" i="1"/>
  <c r="F161" i="1" s="1"/>
  <c r="J149" i="1"/>
  <c r="N146" i="1"/>
  <c r="N145" i="1" s="1"/>
  <c r="N157" i="1"/>
  <c r="Z146" i="1"/>
  <c r="Z145" i="1" s="1"/>
  <c r="Z157" i="1"/>
  <c r="Q151" i="1"/>
  <c r="Q148" i="1"/>
  <c r="I157" i="1"/>
  <c r="E158" i="1"/>
  <c r="I146" i="1"/>
  <c r="I145" i="1" s="1"/>
  <c r="C162" i="1"/>
  <c r="C150" i="1" s="1"/>
  <c r="G150" i="1" s="1"/>
  <c r="B162" i="1"/>
  <c r="F162" i="1" s="1"/>
  <c r="H150" i="1"/>
  <c r="E15" i="1"/>
  <c r="B60" i="1"/>
  <c r="E71" i="1"/>
  <c r="E84" i="1"/>
  <c r="K89" i="1"/>
  <c r="O89" i="1"/>
  <c r="S89" i="1"/>
  <c r="W89" i="1"/>
  <c r="AA89" i="1"/>
  <c r="AE89" i="1"/>
  <c r="E90" i="1"/>
  <c r="M157" i="1"/>
  <c r="M146" i="1"/>
  <c r="M145" i="1" s="1"/>
  <c r="U157" i="1"/>
  <c r="U146" i="1"/>
  <c r="AC157" i="1"/>
  <c r="AC146" i="1"/>
  <c r="Y92" i="1"/>
  <c r="Y89" i="1" s="1"/>
  <c r="AE105" i="1"/>
  <c r="E146" i="1"/>
  <c r="C107" i="1"/>
  <c r="C105" i="1" s="1"/>
  <c r="F110" i="1"/>
  <c r="I111" i="1"/>
  <c r="E113" i="1"/>
  <c r="F115" i="1"/>
  <c r="D115" i="1"/>
  <c r="H126" i="1"/>
  <c r="C127" i="1"/>
  <c r="B143" i="1"/>
  <c r="B140" i="1" s="1"/>
  <c r="B135" i="1"/>
  <c r="F138" i="1"/>
  <c r="H146" i="1"/>
  <c r="W151" i="1"/>
  <c r="AC151" i="1"/>
  <c r="AC148" i="1"/>
  <c r="G156" i="1"/>
  <c r="F156" i="1"/>
  <c r="D156" i="1"/>
  <c r="AE157" i="1"/>
  <c r="C160" i="1"/>
  <c r="G160" i="1" s="1"/>
  <c r="B160" i="1"/>
  <c r="F160" i="1" s="1"/>
  <c r="H148" i="1"/>
  <c r="C143" i="1"/>
  <c r="G143" i="1" s="1"/>
  <c r="C135" i="1"/>
  <c r="C156" i="1"/>
  <c r="B156" i="1"/>
  <c r="F125" i="1"/>
  <c r="T129" i="1"/>
  <c r="C129" i="1" s="1"/>
  <c r="G129" i="1" s="1"/>
  <c r="E135" i="1"/>
  <c r="F136" i="1"/>
  <c r="G141" i="1"/>
  <c r="F141" i="1"/>
  <c r="E149" i="1"/>
  <c r="D155" i="1"/>
  <c r="D149" i="1" s="1"/>
  <c r="E159" i="1"/>
  <c r="B124" i="1"/>
  <c r="F127" i="1"/>
  <c r="C128" i="1"/>
  <c r="E142" i="1"/>
  <c r="G137" i="1"/>
  <c r="F137" i="1"/>
  <c r="H140" i="1"/>
  <c r="C154" i="1"/>
  <c r="B154" i="1"/>
  <c r="H151" i="1"/>
  <c r="L151" i="1"/>
  <c r="P151" i="1"/>
  <c r="X151" i="1"/>
  <c r="AB151" i="1"/>
  <c r="B57" i="1" l="1"/>
  <c r="B29" i="1"/>
  <c r="G127" i="1"/>
  <c r="C126" i="1"/>
  <c r="G161" i="1"/>
  <c r="C149" i="1"/>
  <c r="G154" i="1"/>
  <c r="F154" i="1"/>
  <c r="D154" i="1"/>
  <c r="D148" i="1" s="1"/>
  <c r="E148" i="1"/>
  <c r="D128" i="1"/>
  <c r="G128" i="1"/>
  <c r="E126" i="1"/>
  <c r="F128" i="1"/>
  <c r="K145" i="1"/>
  <c r="F51" i="1"/>
  <c r="G51" i="1"/>
  <c r="F33" i="1"/>
  <c r="G33" i="1"/>
  <c r="G45" i="1"/>
  <c r="F45" i="1"/>
  <c r="G149" i="1"/>
  <c r="F113" i="1"/>
  <c r="D113" i="1"/>
  <c r="D111" i="1" s="1"/>
  <c r="G113" i="1"/>
  <c r="G146" i="1"/>
  <c r="E145" i="1"/>
  <c r="AC145" i="1"/>
  <c r="E147" i="1"/>
  <c r="D153" i="1"/>
  <c r="F153" i="1"/>
  <c r="G153" i="1"/>
  <c r="E151" i="1"/>
  <c r="D130" i="1"/>
  <c r="F130" i="1"/>
  <c r="G130" i="1"/>
  <c r="G107" i="1"/>
  <c r="U151" i="1"/>
  <c r="U148" i="1"/>
  <c r="B105" i="1"/>
  <c r="Q145" i="1"/>
  <c r="F28" i="1"/>
  <c r="G28" i="1"/>
  <c r="F19" i="1"/>
  <c r="G19" i="1"/>
  <c r="B148" i="1"/>
  <c r="B151" i="1"/>
  <c r="B129" i="1"/>
  <c r="F124" i="1"/>
  <c r="G135" i="1"/>
  <c r="F135" i="1"/>
  <c r="B150" i="1"/>
  <c r="F150" i="1" s="1"/>
  <c r="D150" i="1"/>
  <c r="H145" i="1"/>
  <c r="B121" i="1"/>
  <c r="G84" i="1"/>
  <c r="F84" i="1"/>
  <c r="G158" i="1"/>
  <c r="E157" i="1"/>
  <c r="F158" i="1"/>
  <c r="D158" i="1"/>
  <c r="F143" i="1"/>
  <c r="C114" i="1"/>
  <c r="G114" i="1" s="1"/>
  <c r="B149" i="1"/>
  <c r="F149" i="1" s="1"/>
  <c r="F144" i="1"/>
  <c r="G144" i="1"/>
  <c r="G105" i="1"/>
  <c r="F105" i="1"/>
  <c r="G99" i="1"/>
  <c r="F99" i="1"/>
  <c r="S145" i="1"/>
  <c r="E111" i="1"/>
  <c r="F60" i="1"/>
  <c r="G57" i="1"/>
  <c r="F57" i="1"/>
  <c r="D51" i="1"/>
  <c r="D29" i="1"/>
  <c r="D33" i="1"/>
  <c r="E26" i="1"/>
  <c r="G22" i="1"/>
  <c r="P147" i="1"/>
  <c r="P145" i="1" s="1"/>
  <c r="C159" i="1"/>
  <c r="C147" i="1" s="1"/>
  <c r="C145" i="1" s="1"/>
  <c r="C157" i="1" s="1"/>
  <c r="D15" i="1"/>
  <c r="D12" i="1" s="1"/>
  <c r="E12" i="1"/>
  <c r="G15" i="1"/>
  <c r="F15" i="1"/>
  <c r="C148" i="1"/>
  <c r="G142" i="1"/>
  <c r="F142" i="1"/>
  <c r="D159" i="1"/>
  <c r="F159" i="1"/>
  <c r="E140" i="1"/>
  <c r="T126" i="1"/>
  <c r="B114" i="1"/>
  <c r="F114" i="1" s="1"/>
  <c r="U145" i="1"/>
  <c r="F90" i="1"/>
  <c r="D90" i="1"/>
  <c r="G90" i="1"/>
  <c r="G71" i="1"/>
  <c r="F71" i="1"/>
  <c r="C140" i="1"/>
  <c r="B92" i="1"/>
  <c r="T89" i="1"/>
  <c r="P157" i="1"/>
  <c r="B146" i="1"/>
  <c r="B157" i="1"/>
  <c r="G162" i="1"/>
  <c r="F121" i="1"/>
  <c r="G121" i="1"/>
  <c r="D151" i="1"/>
  <c r="G112" i="1"/>
  <c r="P111" i="1"/>
  <c r="C113" i="1"/>
  <c r="C111" i="1" s="1"/>
  <c r="B89" i="1"/>
  <c r="E92" i="1"/>
  <c r="E89" i="1" s="1"/>
  <c r="D45" i="1"/>
  <c r="C92" i="1"/>
  <c r="C89" i="1" s="1"/>
  <c r="D26" i="1"/>
  <c r="D19" i="1"/>
  <c r="G89" i="1" l="1"/>
  <c r="F89" i="1"/>
  <c r="F140" i="1"/>
  <c r="G140" i="1"/>
  <c r="D157" i="1"/>
  <c r="F151" i="1"/>
  <c r="G151" i="1"/>
  <c r="G145" i="1"/>
  <c r="G148" i="1"/>
  <c r="F148" i="1"/>
  <c r="F29" i="1"/>
  <c r="B26" i="1"/>
  <c r="B145" i="1"/>
  <c r="F145" i="1" s="1"/>
  <c r="G12" i="1"/>
  <c r="F12" i="1"/>
  <c r="G111" i="1"/>
  <c r="F129" i="1"/>
  <c r="B126" i="1"/>
  <c r="D147" i="1"/>
  <c r="D145" i="1" s="1"/>
  <c r="F146" i="1"/>
  <c r="G126" i="1"/>
  <c r="F126" i="1"/>
  <c r="D92" i="1"/>
  <c r="D89" i="1" s="1"/>
  <c r="G92" i="1"/>
  <c r="F92" i="1"/>
  <c r="D126" i="1"/>
  <c r="G159" i="1"/>
  <c r="F26" i="1"/>
  <c r="G26" i="1"/>
  <c r="F157" i="1"/>
  <c r="G157" i="1"/>
  <c r="G147" i="1"/>
  <c r="F147" i="1"/>
  <c r="B111" i="1"/>
  <c r="F111" i="1" s="1"/>
</calcChain>
</file>

<file path=xl/sharedStrings.xml><?xml version="1.0" encoding="utf-8"?>
<sst xmlns="http://schemas.openxmlformats.org/spreadsheetml/2006/main" count="230" uniqueCount="93">
  <si>
    <t>Отчет о ходе реализации муниципальной программы (сетевой график)</t>
  </si>
  <si>
    <t>"Развитие физической культуры и спорта в городе Когалыме"</t>
  </si>
  <si>
    <t xml:space="preserve"> </t>
  </si>
  <si>
    <t xml:space="preserve">                                                      Постановление Администрации города Когалыма от 11.10.2013 №2920 </t>
  </si>
  <si>
    <t>Основные мероприятия программы</t>
  </si>
  <si>
    <t xml:space="preserve">План </t>
  </si>
  <si>
    <t>Профинансировано</t>
  </si>
  <si>
    <t>Кассовый расход</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</si>
  <si>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</si>
  <si>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</si>
  <si>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</si>
  <si>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</si>
  <si>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</si>
  <si>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</si>
  <si>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</si>
  <si>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</si>
  <si>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</si>
  <si>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</si>
  <si>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</si>
  <si>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</si>
  <si>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</si>
  <si>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</si>
  <si>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2022 год</t>
  </si>
  <si>
    <t>на 30.12.2022</t>
  </si>
  <si>
    <t>на 01.01.2023</t>
  </si>
  <si>
    <t>к плану на год</t>
  </si>
  <si>
    <t>на отчетную дату</t>
  </si>
  <si>
    <t xml:space="preserve">план </t>
  </si>
  <si>
    <t>касса</t>
  </si>
  <si>
    <t>план</t>
  </si>
  <si>
    <t>Подпрограмма 1 "Развитие физической культуры, массового и детско-юношеского спорта"</t>
  </si>
  <si>
    <t>Задачи: 1. Повышение мотивации всех возрастных категорий и социальных групп граждан к регулярным занятиям физической культурой и массовым спортом. 2. Обеспечение доступа жителям города Когалыма к современной спортивной инфраструктуре</t>
  </si>
  <si>
    <t>ПРОЕКТНАЯ ЧАСТЬ</t>
  </si>
  <si>
    <t>П.1.1.Проект города Когалыма «Строительство Скейт-парка в городе Когалыме»  (I,II)</t>
  </si>
  <si>
    <t>Всего</t>
  </si>
  <si>
    <t>1. Муниципальный контракт №6/22 от 15.04.2022  на выполнение проектно-изыскательских работ на сумму 520,00 тыс. руб., срок окончания выполнения работ 29.04.2022, работы выполнены и оплачены в полном объеме.
2. Муниципальный контракт №0187300013722000110 от 11.07.2022  на строительство объекта на сумму 21 936,89 тыс. руб., срок окончания выполнения работ 31.08.2022. Перечислен аванс на сумму 6 581,07 тыс. руб. (30% от цены контракта). Работы выполнены, фактическая стоимость выполненных работ составила 21 905,84 тыс. руб. Оплата за счет средств окружного бюджета будет произведена в декабре, после чего будет заключено соглашение о расторжении контракта.
3. Муниципальный контракт №14/2022 от 29.07.2022  на устройство основания на сумму 144,21 тыс. руб., срок окончания выполнения работ 10.08.2022, работы выполнены и оплачены в полном объеме.
4.  Муниципальный контракт №33/2022 от 26.09.2022  на оказание услуг по оформлению технического плана сетей наружного освещения объекта на сумму 18,99 тыс. руб., срок окончания оказания услуг 15.12.2022. Услуги оказаны и оплачены в полном объеме.
Неисполнение сетевого графика, в связи с нарушением сроков выполнения работ подрядной организацией по МК №0187300013722000110 от 11.07.2022.</t>
  </si>
  <si>
    <t>федеральный бюджет</t>
  </si>
  <si>
    <t>бюджет Ханты-Мансийского автономного округа - Югры</t>
  </si>
  <si>
    <t>бюджет города Когалыма</t>
  </si>
  <si>
    <t>в т.ч. бюджет города Когалыма в части софинансирования</t>
  </si>
  <si>
    <t>иные источники финансирования</t>
  </si>
  <si>
    <t>П.1.2.Реализация инициативного проекта «Развитие и популяризация шахмат в г.Когалым»  (II)</t>
  </si>
  <si>
    <t>Запланированные денежные средства в размере 811 тыс. руб. использованы в полном объеме на                                                                                                                                                                                                                  -244,08 оплата за приобретение основных средств  (сплит система, стол комп., кресло, беспроводн.клавиатура, шахматн. фигуры) и частичная оплата ремонта класса;                                                                                                                                                                                                                                                                    -566,9 тыс. руб. оплата за приобретение прочих мат. запасов (розетка, выключатель, беспроводн. мышь), оплата за приобретение основных средств ( эл. часы, стенд, маркерная доска , увелечение стоимости строительных материалов (саморезы, плинтус), оплата ремонта класса;                                                                                                                                                                                           -0,015 тыс руб. увелечение стоимости строительных материалов (саморезы).</t>
  </si>
  <si>
    <t>ПРОЦЕССНАЯ ЧАСТЬ</t>
  </si>
  <si>
    <t>1.2."Мероприятия по развитию физической культуры и спорта" (I,1,2,3,4,5,6)</t>
  </si>
  <si>
    <t>1.2.1."Организация и проведение спортивно-массовых мероприятий"</t>
  </si>
  <si>
    <t>На реализацию данного мероприятия выделено из бюджета города Когалыма 2 637,8 тыс. руб., реализовано 1 860,1 тыс. руб. на
-оплата услуг по мед. сопровождению соревнований, согласно фактически оказанным услугам; 
-оплата по договорам ГПХ в связи с меньшим количеством дней по проведению соревнований и соответственно меньшего количества человек в судейской бригаде, задействованные в проведении спортивных мероприятий.
В ноябре запланировано 185,96 тыс. руб., израсходовано 260,2 тыс. руб. на                                                                                                                                                                                                                                                                                        -111,04 тыс. руб. Оплата по договорам ГПХ                                                                                                                                                                                                                     -16,07 тыс. руб., НДФЛ с оплаты по дог. ГПХ                                                                                                                                                                                                                       -53,04 тыс. руб. Част.опл.за платн.мед.ус.по сопр.мед.сестрой тренировочн.процесса
-18 тыс. руб. Страх.взносы на обяз.пенсион.страхование по основному тарифу начислен.на опл.по дог. ГПХ(судейст.)                                                                                                                  -62 тыс. руб Увел. стоим. прочих мат. запасов однократного применения(магнит и др.).</t>
  </si>
  <si>
    <t>1.2.2."Содержание муниципального автономного учреждения "Спортивная школа "Дворец спорта"</t>
  </si>
  <si>
    <t>На текущую дату образовался остаток денежных средств в размере 13 850,5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арендной плате за пользование имуществом согласно выставленным счетам;     
-по тепловой энергии, согласно приборов учета;                                                     
 - по электрической энергии, согласно приборов учета;
- по прочему техническому обслуживанию согласно актов выполненных  работ;  
 - по противопожарным мероприятиям, связанным с содержанием имущества согласно актов выполненных работ;
 -мед. услугам согласно фактически представленным платежным документам;
-по налогам и сборам;                                                                                           
 - по прочем приобретениям согласно поставленного товара.</t>
  </si>
  <si>
    <t>1.2.3."Проведение мероприятий по внедрению ВФСК "ГТО" в городе Когалыме"</t>
  </si>
  <si>
    <t xml:space="preserve">В апреле запланированны денежные средства на сумму 20,04  тыс.руб., израсходовано 25,37 тыс.руб.  Превывшение расходов на проведение мероприятий на сумму 5,33 тыс.руб., в связи с фактически предоставленными документами (оплата договоров ГПХ за март месяц).
Увеличение стоим.прочих материальных запасов однократного применения(медаль,диплом)согл.сч.247 от 02.03.2022г.,д.22ДС-26 от 10.02.2022г. 
- 1,3 тыс.руб. Оплата за платн.мед.ус.по сопр.мед.сестрой тренировочн.процессаза 02/22г.согл.сч.0000-000194 от 28.02.2022г.,д.2022-19/14 от 31.01.2021г. В мае запланированны денежные средства на сумму 58,76 тыс.руб. Сумма не израсходована в связи с фактически предоставленными документами (оплата договоров ГПХ за апрель месяц). В июне запланировано 20,04 тыс.руб. израсходовано 49,87 тыс.руб, превышение на командировачные расходы, оплата по договорам ГПХ, оплата страхования. .На реализацию данного мероприятия выделено из бюджета города Когалыма 385,9 тыс. руб.
На реализацию данного мероприятия выделено из бюджета города Когалыма 385,9 тыс. руб., реализовано 161,18 тыс. руб.
В октябре запланировано 20.04 тыс. руб., израсходовано 31 тыс. руб. на                                                                                                                                                                                                                  -23,7 тыс. руб.Оплата по договорам ГПХ                                                                                                                                                                                                                                  -2,7 тыс. руб. НДФЛ с оплаты по дог. ГПХ                                                                                                                                                                                                                                 -3,3 тыс. руб. Страх.взносы на обяз.пенсион.страхование по основному тарифу начислен.на опл.по дог. ГПХ
-1,3 тыс. руб. Част.опл.за платн.мед.ус.по сопр.мед.сестрой тренировочн.процесса за 09/22г.согл.сч.0000-000936 от 28.09.2022г.,д.2022-19/14 от 31.01.2021г.                                             
 Перерасход денежных средств в связи с оплатой договоров за прошедший период 2022 г.        На реализацию данного мероприятия выделено из бюджета города Когалыма 385,9 тыс. руб., реализовано 176,98 тыс. руб.
В ноябре запланировано 20.04 тыс. руб., израсходовано 15,8 тыс. руб. на                                                                                                                                                                                                                  -9,7 тыс. руб.Оплата по договорам ГПХ                                                                                                                                                                                                                                                  -1,3 тыс. руб. НДФЛ с оплаты по дог. ГПХ                                                                                                                                                                                                                                               -3,8 тыс. руб. Страх.взносы на обяз.пенсион.страхование по основному тарифу начислен.на опл.по дог. ГПХ
-1 тыс. руб. Част.опл.за платн.мед.ус.по сопр.мед.сестрой тренировочн.процесса за 09/22г.согл.сч.0000-000936 от 28.09.2022г.,д.2022-19/14 от 31.01.2021г.                                             
</t>
  </si>
  <si>
    <t>1.2.4. "Организация работы по присвоению спортивных разрядов, квалификационных категорий"</t>
  </si>
  <si>
    <t>Приобретены классификационные книжки (спортивный судья), знаки «Спортивный судья II  и III категории ». Контракт №278 от 02.06.2022.</t>
  </si>
  <si>
    <t>1.2.5. Развитие материально-технической базы МАУ "СШ "Дворец спорта"</t>
  </si>
  <si>
    <t xml:space="preserve">Израсходована сумма в размере 1494,49 тыс. руб. на приобретение спортивного оборудования (татами)согл.сч. 00135 от 23.05.22г.,д.22ДС-76 от 06.05.2022г, приобретение основных средств(ворота футбольн.и др.)согл.сч.990 от 20.05.22г.,д.22ДС-60 от 06.05.2022г.; приобретение основных средств(установка для сушки коньков)согл.сч.40 от 29.06.22г.,д.22ДС-84 от 31.05.2022г.
</t>
  </si>
  <si>
    <t>Денежные средства использованы в полном объеме на приобретение основных средств(барьер картинговый)согл.сч/ф 237 от 30.06.2022г.,д.03/ДС/Зк от 20.06.2022г. на приобретениее основных средств(огнетушитель,рулетка)согл.сч/ф 111 от 16.02.22г.,д.22ДС-21 от 04.02.2022г. на приобретение основных средств(автомобили для обучения и проката)согл.сч.8 от 03.02.22г.,д.8 от 03.02.2022г.Оплата за приобретение мягкого инвентаря (кофта тренера и др.)согл.сч.11 от 06.04.2022г.,д.6-АФ от 05.04.2022г.Приобретение прочих материальн.запасов(набор для фитнеса)согл.сч.98 от 28.02.2022г.,д.22ДС-15 от 15.01.2022г. на приобретение прочих материальн.запасов(каркас стойки,баннер)согл.сч.16 от 23.03.2022г.,д.22ДС-43 от 10.03.2022г.</t>
  </si>
  <si>
    <t>Денежные средства израсходованны в полном объеме. Софинансирование 5 процентов   приобретение спортивного оборудования:(татами)согл.сч. 00135 от 23.05.22г.,д.22ДС-76 от 06.05.2022г,  приобретение основных средств(ворота футбольн.и др.)согл.сч.990 от 20.05.22г.,д.22ДС-60 от 06.05.2022г.;  приобретение основных средств(установка для сушки коньков)согл.сч.40 от 29.06.22г.,д.22ДС-84 от 31.05.2022г.</t>
  </si>
  <si>
    <t>Денежные средства в июне 2022 г. израсходованы в полном объеме, на оплату авансового платежа в размере 30% от контракта на выполнение работ о ремонту ледового корта в здании "Крытый ледовый каток" от 30.05.2022 г. № 27. В сентябре запланировано 9164,8 тыс. руб., израсходовано на 9164,8 на                                                                                                                                                                                                                                                                           -4398,8 тыс руб расчет за выполнение работ по ремонту ледового корта                                                                                                                                                                                                                      -4766 тыс. руб. оплата за преобретение основных средств (хоккейные борта). В ноябре денежные средства в размере 200,0 не израсходованы, в связи с непредоставлением платежных документов. Денежные средства будут израсходованы на приобретение ноутбуков в декабре 2022 г.</t>
  </si>
  <si>
    <t>1.3. Обеспечение  комфортных условий в учреждениях физической культуры и спорта (II,1,2,3,4,5,6,7)</t>
  </si>
  <si>
    <t>1.3.1.Обеспечение хозяйственной деятельности учреждений спорта города Когалыма</t>
  </si>
  <si>
    <t xml:space="preserve">Произведены: оплата труда, начисления на выплату по оплате труда, социальные пособия и компенсации персоналу. Кассовый расход сформировался меньше планового в связи с: образованием листов временной нетрудоспособности, вакантных ставок (уборщик служебных помещений, уборщик территории, маляр, токарь, столяр, электрогазосварщик).        </t>
  </si>
  <si>
    <r>
      <t>1.4. Поддержка некоммерческих организаций, реализующих проекты в сфере массовой физической культуры</t>
    </r>
    <r>
      <rPr>
        <b/>
        <sz val="14"/>
        <color rgb="FFFF0000"/>
        <rFont val="Times New Roman"/>
        <family val="1"/>
        <charset val="204"/>
      </rPr>
      <t xml:space="preserve"> </t>
    </r>
    <r>
      <rPr>
        <b/>
        <sz val="14"/>
        <rFont val="Times New Roman"/>
        <family val="1"/>
        <charset val="204"/>
      </rPr>
      <t>(II,1,2,3,4,8)</t>
    </r>
  </si>
  <si>
    <t>Перечислена субсидия городской общественной организации "Когалымский Боксёрский Клуб Патриот" в размере 195,5 тыс. рублей. Объявлен конкурс на предоставление субсидии НКО.  Объявлен конкурс на передачу субсидии в размере 150,0 тыс. рублей.</t>
  </si>
  <si>
    <r>
      <t>1.5. Строительство и ремонт объектов спорта</t>
    </r>
    <r>
      <rPr>
        <b/>
        <sz val="14"/>
        <color rgb="FFFF0000"/>
        <rFont val="Times New Roman"/>
        <family val="1"/>
        <charset val="204"/>
      </rPr>
      <t xml:space="preserve"> </t>
    </r>
    <r>
      <rPr>
        <b/>
        <sz val="14"/>
        <rFont val="Times New Roman"/>
        <family val="1"/>
        <charset val="204"/>
      </rPr>
      <t>(I)</t>
    </r>
  </si>
  <si>
    <t>1.5.1. Ремонт здания спортивного комплекса, расположенного по улице Набережная, 59</t>
  </si>
  <si>
    <t>Муниципальный контракт №0187300013722000116 от 21.07.2022  на утепление фасада здания на сумму 3 314,19 тыс. руб., работы выполнены и оплачены в полном объеме.</t>
  </si>
  <si>
    <t>1.5.2. Устройство велосипедной дорожки от комплекса зданий по улице Югорская, дом 3 до комплекса зданий по улице Янтарная, дом 10</t>
  </si>
  <si>
    <t>1. Муниципальный контракт №0187300013722000142 от 30.08.2022 на выполнение работ по устройству велосипедной дорожки:
- цена контракта - 3 627,83 тыс. руб.
- срок окончания выполнения работ - 13.10.2022
- работы выполнены и оплачены в полном объеме.
В связи с отсутствием возможности нанесения дорожной разметки, по причине изменения погодных условий, не позволяющих выполнить данный вид работ, фактическая стоимость выполненных работ по контракту составила 3 612,03 тыс. рублей, заключено соглашение о расторжении контракта (в части неисполненных обязательств).
1. Муниципальный контракт №37/2022 от 03.10.2022 на выполнение работ по частичному устройству основания велосипедной дорожки:
- цена контракта - 90,06 тыс. руб.
- срок окончания выполнения работ - 13.10.2022
- работы выполнены и оплачены в полном объеме.
Сетевой график неисполнен, в связи с нарушением сроков выполнения работ подрядной организацией, а также исполнением не полном объеме МК №0187300013722000142 от 30.08.2022.
В настоящее время вносятся изменения в муниципальную программу о перераспределении сложившейся экономии на мероприятие "Проект города Когалыма "Строительство скейт-парка в городе Когалыме".</t>
  </si>
  <si>
    <t>Итого по подпрограмме 1</t>
  </si>
  <si>
    <t>в т.ч. бюджет города Когама в части софинансирования</t>
  </si>
  <si>
    <t>Подпрограмма 2. "Развитие спорта высших достижений и системы подготовки спортивного резерва"</t>
  </si>
  <si>
    <t>Задачи: 2. Обеспечение доступа жителям города Когалыма к современной инфраструктуре. 3. Повышение доступности и качества спортивной подготовки детей и обеспечение прогресса спортивного резерва. Развитие детско-юношеского спорта. 4. Создание условий для успешного выступления спортсменов города Когалыма на соревнованиях различного уровня. 5.Популяризация спорта.</t>
  </si>
  <si>
    <t>2.1."Организация участия спортсменов города Когалыма в соревнованиях различного уровня  окружного и всероссийского масштаба" (II,1,4,5,6,7,8)</t>
  </si>
  <si>
    <t>На текущую дату образовался остаток денежных средств в размере 445,70 тыс. руб. из них:
-по оплате командировочных расходов в связи с меньшими затратами при направлении сотрудником и спортсменов на соревнования;
-по оплате страховки согласно фактических расходов;                                                                                                                                                                                                                               В ноябре израсходовано 645 тыс. руб. на оплату командировочные расходы для осуществления выездов на мероприятия (суточные, наем жилого помещения для тренера и спортсменов, страхование) ; 22,5 тыс. руб. Оплата за оказание охранных услуг за 11/22г.
                                                                                                                                                                                                                                                                                                                                         В октябре израсходовано 721,07 тыс. руб. на оплату командировочные расходы для осуществления выездов на мероприятия (суточные, наем жилого помещения для тренера и спортсменов, страхование).</t>
  </si>
  <si>
    <t>2.2."Обеспечение подготовки спортивного резерва и сборных команд города Когалыма по видам спорта" (II,3,4,6,7)</t>
  </si>
  <si>
    <t xml:space="preserve">Денежные средства реализованы на приобретение скамейка гимнастическая, снаряд тренировочный, груша боксерская, канат, палки для лыж, крепления для лыж, футболки, купальники, плавки, ядро для толкания, мат для приземления ядра, жердь женская, шорты, майка, свечи, колодки, цепь. Остаток денежных средств в сумме 2 692,2 тыс.: -в т.ч. на выездные спортивно-массовые мероприятия в размере 785,2 тыс. руб. по причине переноса соревнований, денежные средства будут израсходованы в 4 квартале 2022 г. 
-оплата медицинского сопровождения мед. сестры тренировочного процесса детей в размере 1 356,1 тыс. руб. согласно фактически выставленным счетам
 -увеличения стоимости прочих материальных запасов (приобретение спортивного оборудования, инвентаря и экипировки) в размере 591,0 тыс. руб. в связи с отсутствием платежных документов.                                                                                                                                                                                                                       (Бюджет города Когалыма) На текущую дату образовался остаток денежных средств в размере 2716,62  тыс. руб. из них:                                                                                                                                                                                          -  по оплате проезда в служебные командировки                                                                                                                                                                                                                                                                                   -  по оплате проживания в служебных командировках;                                                                                                                                                                                                                                                                                  - по выплатам суточных спортсменам, школьникам, внештатным сотрудникам;     - услуги страхования;                                                                                                                                                                        -   Компенсация расходов на проживание в жилых помещениях спортсменам, школьникам, внештатным сотрудникам                                                                                                                                                                    -  по оплате питания во время тренировочных сборов;                                                                                                                                                                                                                                                                               -по приобрентению материальных запасов. Денежные средства будут использованы в 4 квартале 2022 года                                                                                                                                                          В сентябре запланировано 1570 тыс. руб., израсходовано 972 тыс. руб. на                                                                                                                                                                                                                             -101,8 тыс. руб. оплата командировочных расходов                                                                                                                                                                                                                                                                                                                                                                                                                                                     -468,2 тыс. руб. оплата за преобретение основных средств                                                                                                                                                                                                                                                                                                       -364,2 тыс. руб. увелечение стоимости прочих материальных запасов                                                                                                                                                                                                                              -37,7 тыс. руб. преобретение прочих материальных запасов( груша, канат и др.)
</t>
  </si>
  <si>
    <t xml:space="preserve">На текущую дату образовался остаток денежных средств в размере 2085,14  тыс. руб. из них:                                                                                                                                                                                          -  по оплате проезда в служебные командировки                                                                                                                                                                                                                                                                                   -  по оплате проживания в служебных командировках;                                                                                                                                                                                                                                                                                  - по выплатам суточных спортсменам, школьникам, внештатным сотрудникам;     - услуги страхования;                                                                                                                                                                        -   Компенсация расходов на проживание в жилых помещениях спортсменам, школьникам, внештатным сотрудникам                                                                                                                                                                    -  по оплате питания во время тренировочных сборов;                                                                                                                                                                                                                                                                               -по приобрентению материальных запасов. Денежные средства будут использованы в 4 квартале 2022 года                                                                                                                                                          В сентябре запланировано 1570 тыс. руб., израсходовано 972 тыс. руб. на                                                                                                                                                                                                                             -101,8 тыс. руб. оплата командировочных расходов                                                                                                                                                                                                                                                                                                                                                                                                                                                     -468,2 тыс. руб. оплата за преобретение основных средств                                                                                                                                                                                                                                                                                                       -364,2 тыс. руб. увелечение стоимости прочих материальных запасов                                                                                                                                                                                                                              -37,7 тыс. руб. преобретение прочих материальных запасов( груша, канат и др.)                                                                                                                                                                    В октябре запланировано 1462,37 тыс. руб.,израсходовано 2093,8 тыс. руб.на                                                                                                                                                                                                             -262,3 тыс. руб. Оплата командировочных расходов для осуществления выездов на спортивные мероприятия (суточные, наем жилого помещения для тренера и спортсменов)                                                                                                                                                                                                                                                              -673,8 тыс. руб.  Увел. стоимости прочих мат. запасов(лыжи гоночные,крепление для лыж и др.)                                                                                                                                -1157,7 тыс. руб.  Опл.за платн.мед.ус.по сопр.мед.сестрой тренировочн.процесса за 09/22г.                                                                                                                                      В ноябре запланировано 1103,70 тыс. руб., израсходовано 1564,2 тыс. руб.на                                                                                                                                                                      -398,4 тыс. руб. оплата командировочных расходов;                                                                                                                                                                                                                            -1165,8 тыс. руб. опл.за платн.мед.ус.по сопр.мед.сестрой тренировочн.процесса 
</t>
  </si>
  <si>
    <t>Итого по подпрограмме 2</t>
  </si>
  <si>
    <t>Подпрограмма 3 "Управление развитием отрасли физической культуры и спорта"</t>
  </si>
  <si>
    <t>Задача: 6. Обеспечение оптимизации деятельности Управления культуры, спорта и молодёжной политики и повышение эффективности бюджетных расходов</t>
  </si>
  <si>
    <t>3.1."Содержание секторов Управления культуры, спорта и молодёжной политики Администрации города Когалыма" (II)</t>
  </si>
  <si>
    <t>Произведены: оплата труда, начисления на выплату по оплате труда, социальные пособия и компенсации персоналу.</t>
  </si>
  <si>
    <t>Итого по подпрограмме 3</t>
  </si>
  <si>
    <t>Подпрограмма 4 «Укрепление общественного здоровья»</t>
  </si>
  <si>
    <t>Задача 7. Реализация профилактических мероприятий, направленных на формирование у населения современного уровня знаний о рациональном и полноценном питании, здоровом образе и мотивации к отказу от психоактивных веществ (табака, алкоголя, наркотиков)</t>
  </si>
  <si>
    <t>4.1.Организация и проведение физкультурно-оздоровительных мероприятий (9)</t>
  </si>
  <si>
    <t>На реализацию данного мероприятия выделено из бюджета города Когалыма 688,93 тыс. руб., реализовано 587,6 тыс. руб. Сложившийся остаток 101,37 тыс. руб. не израсходован в связи меньшими расходами  по договорам ГПХ в связи с меньшим количеством дней по проведению соревнований и соответственно меньшего количества человек в судейской бригаде, задействованные в проведении спортивных мероприятий.  
В ноябре израсходовано 15,3 тыс. руб. на                                                                                                                                                                                                                                                     -7,3 тыс. руб. Оплата по договорам ГПХ.                                                                                                                                                                                                                                                                                                                                                                                                                         -6,3 тыс. руб. Оплата страх. взносов по дог. ГПХ                                                                                                                                                                                                                                      -0,66 тыс. руб.  Част.опл.за платн.мед.ус.по сопр.мед.сестрой тренировочн.процесса за 10/22г.                                                                                                                                       -1 тыс. руб. НДФЛ с оплаты по дог. ГПХ</t>
  </si>
  <si>
    <t>Итого по подпрограмме 4</t>
  </si>
  <si>
    <t>Итого по муниципальной программе</t>
  </si>
  <si>
    <t>ПРОЕКТНАЯ ЧАСТЬ В ЦЕЛОМ ПО МУНИЦИПАЛЬНОЙ ПРОГРАММЕ</t>
  </si>
  <si>
    <t>ПРОЦЕССНАЯ ЧАСТЬ В ЦЕЛОМ ПО МУНИЦИПАЛЬНОЙ ПРОГРАММЕ</t>
  </si>
  <si>
    <t>И.о.начальника Управления культуры, спорта и молодежной политики _______________________________А.Б.Жуков</t>
  </si>
  <si>
    <t>Ответственный за составление сетевого графика: гл. специалист сектора спортивной подготовки                                             Е.В.Дульцева (тел.: 93-632)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</si>
</sst>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_ ;[Red]\-#,##0.0\ "/>
    <numFmt numFmtId="165" formatCode="#,##0.000_ ;[Red]\-#,##0.000\ "/>
    <numFmt numFmtId="166" formatCode="0.0"/>
  </numFmts>
  <fonts count="21" x14ac:knownFonts="1">
    <font>
      <sz val="11"/>
      <color theme="1"/>
      <name val="Calibri"/>
      <family val="2"/>
      <scheme val="minor"/>
    </font>
    <font>
      <sz val="11"/>
      <color theme="1"/>
      <name val="Calibri"/>
      <family val="2"/>
      <charset val="204"/>
      <scheme val="minor"/>
    </font>
    <font>
      <sz val="10"/>
      <name val="Arial"/>
      <family val="2"/>
      <charset val="204"/>
    </font>
    <font>
      <b/>
      <u/>
      <sz val="14"/>
      <name val="Times New Roman"/>
      <family val="1"/>
      <charset val="204"/>
    </font>
    <font>
      <sz val="14"/>
      <name val="Times New Roman"/>
      <family val="1"/>
      <charset val="204"/>
    </font>
    <font>
      <sz val="18"/>
      <name val="Times New Roman"/>
      <family val="1"/>
      <charset val="204"/>
    </font>
    <font>
      <sz val="12"/>
      <name val="Times New Roman"/>
      <family val="1"/>
      <charset val="204"/>
    </font>
    <font>
      <b/>
      <sz val="18"/>
      <name val="Times New Roman"/>
      <family val="1"/>
      <charset val="204"/>
    </font>
    <font>
      <b/>
      <sz val="14"/>
      <name val="Times New Roman"/>
      <family val="1"/>
      <charset val="204"/>
    </font>
    <font>
      <b/>
      <sz val="12"/>
      <name val="Times New Roman"/>
      <family val="1"/>
      <charset val="204"/>
    </font>
    <font>
      <sz val="16"/>
      <color indexed="8"/>
      <name val="Times New Roman"/>
      <family val="1"/>
      <charset val="204"/>
    </font>
    <font>
      <sz val="13"/>
      <color indexed="8"/>
      <name val="Times New Roman"/>
      <family val="1"/>
      <charset val="204"/>
    </font>
    <font>
      <sz val="13"/>
      <color theme="1"/>
      <name val="Times New Roman"/>
      <family val="1"/>
      <charset val="204"/>
    </font>
    <font>
      <sz val="12"/>
      <color indexed="8"/>
      <name val="Times New Roman"/>
      <family val="1"/>
      <charset val="204"/>
    </font>
    <font>
      <sz val="36"/>
      <name val="Times New Roman"/>
      <family val="1"/>
      <charset val="204"/>
    </font>
    <font>
      <b/>
      <sz val="11.8"/>
      <color theme="1"/>
      <name val="Times New Roman"/>
      <family val="1"/>
      <charset val="204"/>
    </font>
    <font>
      <b/>
      <sz val="12"/>
      <color theme="1"/>
      <name val="Times New Roman"/>
      <family val="1"/>
      <charset val="204"/>
    </font>
    <font>
      <sz val="12"/>
      <color theme="1"/>
      <name val="Times New Roman"/>
      <family val="1"/>
      <charset val="204"/>
    </font>
    <font>
      <b/>
      <sz val="14"/>
      <color rgb="FFFF0000"/>
      <name val="Times New Roman"/>
      <family val="1"/>
      <charset val="204"/>
    </font>
    <font>
      <sz val="13"/>
      <color rgb="FF000000"/>
      <name val="Times New Roman"/>
      <family val="1"/>
      <charset val="204"/>
    </font>
    <font>
      <sz val="14"/>
      <name val="Arial"/>
      <family val="2"/>
      <charset val="204"/>
    </font>
  </fonts>
  <fills count="7">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ABF3CC"/>
        <bgColor indexed="64"/>
      </patternFill>
    </fill>
    <fill>
      <patternFill patternType="solid">
        <fgColor theme="8" tint="0.39997558519241921"/>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2" fillId="0" borderId="0"/>
    <xf numFmtId="0" fontId="1" fillId="0" borderId="0"/>
  </cellStyleXfs>
  <cellXfs count="122">
    <xf numFmtId="0" fontId="0" fillId="0" borderId="0" xfId="0"/>
    <xf numFmtId="0" fontId="3" fillId="0" borderId="0" xfId="1" applyFont="1" applyFill="1" applyAlignment="1">
      <alignment horizontal="center" vertical="center"/>
    </xf>
    <xf numFmtId="0" fontId="4" fillId="0" borderId="0" xfId="1" applyFont="1" applyFill="1" applyAlignment="1">
      <alignment horizontal="center" vertical="center"/>
    </xf>
    <xf numFmtId="4" fontId="4" fillId="0" borderId="0" xfId="1" applyNumberFormat="1" applyFont="1" applyFill="1" applyAlignment="1">
      <alignment horizontal="center" vertical="center"/>
    </xf>
    <xf numFmtId="0" fontId="5" fillId="0" borderId="0" xfId="1" applyFont="1" applyFill="1" applyAlignment="1">
      <alignment horizontal="center" vertical="center"/>
    </xf>
    <xf numFmtId="0" fontId="6"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xf>
    <xf numFmtId="4" fontId="7" fillId="0" borderId="0" xfId="1" applyNumberFormat="1" applyFont="1" applyFill="1" applyAlignment="1">
      <alignment vertical="center"/>
    </xf>
    <xf numFmtId="0" fontId="4" fillId="0" borderId="0" xfId="1" applyFont="1" applyFill="1" applyAlignment="1">
      <alignment vertical="center"/>
    </xf>
    <xf numFmtId="0" fontId="3" fillId="0" borderId="0" xfId="1" applyFont="1" applyFill="1" applyAlignment="1">
      <alignment horizontal="center" vertical="center" wrapText="1"/>
    </xf>
    <xf numFmtId="0" fontId="4" fillId="0" borderId="0" xfId="1" applyFont="1" applyFill="1" applyAlignment="1">
      <alignment horizontal="center" vertical="center" wrapText="1"/>
    </xf>
    <xf numFmtId="0" fontId="4" fillId="0" borderId="0" xfId="0" applyNumberFormat="1" applyFont="1" applyFill="1" applyBorder="1" applyAlignment="1" applyProtection="1">
      <alignment horizontal="center" vertical="center"/>
    </xf>
    <xf numFmtId="0" fontId="8" fillId="0" borderId="1" xfId="1" applyFont="1" applyFill="1" applyBorder="1" applyAlignment="1">
      <alignment horizontal="center" vertical="center" wrapText="1"/>
    </xf>
    <xf numFmtId="0" fontId="4" fillId="0" borderId="1" xfId="1" applyFont="1" applyFill="1" applyBorder="1" applyAlignment="1">
      <alignment horizontal="right" vertical="center" wrapText="1"/>
    </xf>
    <xf numFmtId="0" fontId="4" fillId="0" borderId="0" xfId="1" applyFont="1" applyFill="1" applyBorder="1" applyAlignment="1">
      <alignment horizontal="right" vertical="center" wrapText="1"/>
    </xf>
    <xf numFmtId="0" fontId="4" fillId="0" borderId="0" xfId="1" applyFont="1" applyFill="1" applyAlignment="1">
      <alignment vertical="center" wrapText="1"/>
    </xf>
    <xf numFmtId="0" fontId="8" fillId="0" borderId="2" xfId="1" applyFont="1" applyFill="1" applyBorder="1" applyAlignment="1">
      <alignment horizontal="center" vertical="center" wrapText="1"/>
    </xf>
    <xf numFmtId="164" fontId="8" fillId="0" borderId="3" xfId="1" applyNumberFormat="1" applyFont="1" applyFill="1" applyBorder="1" applyAlignment="1">
      <alignment horizontal="center" vertical="center" wrapText="1"/>
    </xf>
    <xf numFmtId="164" fontId="8" fillId="0" borderId="2" xfId="1" applyNumberFormat="1" applyFont="1" applyFill="1" applyBorder="1" applyAlignment="1">
      <alignment horizontal="center" vertical="center" wrapText="1"/>
    </xf>
    <xf numFmtId="164" fontId="8" fillId="0" borderId="4" xfId="1" applyNumberFormat="1" applyFont="1" applyFill="1" applyBorder="1" applyAlignment="1">
      <alignment horizontal="center" vertical="center" wrapText="1"/>
    </xf>
    <xf numFmtId="164" fontId="8" fillId="0" borderId="5" xfId="1" applyNumberFormat="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0" xfId="1" applyFont="1" applyFill="1" applyAlignment="1">
      <alignment horizontal="center" vertical="center" wrapText="1"/>
    </xf>
    <xf numFmtId="0" fontId="8" fillId="0" borderId="3" xfId="1" applyFont="1" applyFill="1" applyBorder="1" applyAlignment="1">
      <alignment horizontal="center" vertical="center" wrapText="1"/>
    </xf>
    <xf numFmtId="164" fontId="8" fillId="0" borderId="6" xfId="1" applyNumberFormat="1" applyFont="1" applyFill="1" applyBorder="1" applyAlignment="1">
      <alignment horizontal="center" vertical="center" wrapText="1"/>
    </xf>
    <xf numFmtId="164" fontId="4" fillId="0" borderId="3" xfId="1" applyNumberFormat="1" applyFont="1" applyFill="1" applyBorder="1" applyAlignment="1">
      <alignment horizontal="center" vertical="center" wrapText="1"/>
    </xf>
    <xf numFmtId="164" fontId="4" fillId="0" borderId="2" xfId="1" applyNumberFormat="1" applyFont="1" applyFill="1" applyBorder="1" applyAlignment="1">
      <alignment horizontal="center" vertical="center" wrapText="1"/>
    </xf>
    <xf numFmtId="0" fontId="4" fillId="0" borderId="2" xfId="1" applyFont="1" applyFill="1" applyBorder="1" applyAlignment="1">
      <alignment horizontal="center" vertical="center" wrapText="1"/>
    </xf>
    <xf numFmtId="1" fontId="4" fillId="0" borderId="2" xfId="1" applyNumberFormat="1" applyFont="1" applyFill="1" applyBorder="1" applyAlignment="1">
      <alignment horizontal="center" vertical="center" wrapText="1"/>
    </xf>
    <xf numFmtId="0" fontId="8" fillId="0" borderId="2" xfId="1" applyFont="1" applyFill="1" applyBorder="1" applyAlignment="1" applyProtection="1">
      <alignment horizontal="left" vertical="center"/>
    </xf>
    <xf numFmtId="0" fontId="8" fillId="0" borderId="2" xfId="1" applyFont="1" applyFill="1" applyBorder="1" applyAlignment="1" applyProtection="1">
      <alignment horizontal="left" vertical="center" wrapText="1"/>
    </xf>
    <xf numFmtId="0" fontId="8" fillId="0" borderId="2" xfId="1" applyFont="1" applyFill="1" applyBorder="1" applyAlignment="1">
      <alignment vertical="center" wrapText="1"/>
    </xf>
    <xf numFmtId="4" fontId="9" fillId="0" borderId="2" xfId="1" applyNumberFormat="1" applyFont="1" applyFill="1" applyBorder="1" applyAlignment="1">
      <alignment vertical="center" wrapText="1"/>
    </xf>
    <xf numFmtId="4" fontId="9" fillId="0" borderId="0" xfId="1" applyNumberFormat="1" applyFont="1" applyFill="1" applyBorder="1" applyAlignment="1">
      <alignment vertical="center" wrapText="1"/>
    </xf>
    <xf numFmtId="0" fontId="9" fillId="0" borderId="0" xfId="1" applyFont="1" applyFill="1" applyBorder="1" applyAlignment="1">
      <alignment vertical="center" wrapText="1"/>
    </xf>
    <xf numFmtId="0" fontId="2" fillId="0" borderId="2" xfId="1" applyBorder="1" applyAlignment="1">
      <alignment horizontal="left"/>
    </xf>
    <xf numFmtId="0" fontId="2" fillId="0" borderId="2" xfId="1" applyFill="1" applyBorder="1" applyAlignment="1">
      <alignment horizontal="left"/>
    </xf>
    <xf numFmtId="0" fontId="8" fillId="0" borderId="2" xfId="1" applyFont="1" applyFill="1" applyBorder="1" applyAlignment="1">
      <alignment vertical="center"/>
    </xf>
    <xf numFmtId="0" fontId="10" fillId="2" borderId="4" xfId="2" applyFont="1" applyFill="1" applyBorder="1" applyAlignment="1">
      <alignment horizontal="left" vertical="center" wrapText="1"/>
    </xf>
    <xf numFmtId="0" fontId="11" fillId="2" borderId="7"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5"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1" fillId="0" borderId="0" xfId="2" applyFont="1" applyFill="1"/>
    <xf numFmtId="0" fontId="13" fillId="0" borderId="2" xfId="2" applyFont="1" applyBorder="1" applyAlignment="1">
      <alignment horizontal="center" wrapText="1"/>
    </xf>
    <xf numFmtId="0" fontId="13" fillId="0" borderId="0" xfId="2" applyFont="1"/>
    <xf numFmtId="0" fontId="8" fillId="0" borderId="2" xfId="1" applyFont="1" applyFill="1" applyBorder="1" applyAlignment="1">
      <alignment horizontal="left" vertical="center" wrapText="1"/>
    </xf>
    <xf numFmtId="4" fontId="8" fillId="0" borderId="2" xfId="1" applyNumberFormat="1" applyFont="1" applyFill="1" applyBorder="1" applyAlignment="1">
      <alignment horizontal="center" vertical="center" wrapText="1"/>
    </xf>
    <xf numFmtId="0" fontId="4" fillId="0" borderId="2" xfId="1" applyFont="1" applyFill="1" applyBorder="1" applyAlignment="1">
      <alignment horizontal="left" vertical="center" wrapText="1"/>
    </xf>
    <xf numFmtId="4" fontId="4" fillId="0" borderId="2" xfId="1" applyNumberFormat="1" applyFont="1" applyFill="1" applyBorder="1" applyAlignment="1">
      <alignment horizontal="center" vertical="center" wrapText="1"/>
    </xf>
    <xf numFmtId="4" fontId="8" fillId="0" borderId="2" xfId="1" applyNumberFormat="1" applyFont="1" applyFill="1" applyBorder="1" applyAlignment="1" applyProtection="1">
      <alignment horizontal="center" vertical="center" wrapText="1"/>
    </xf>
    <xf numFmtId="0" fontId="8" fillId="0" borderId="2" xfId="1" applyFont="1" applyFill="1" applyBorder="1" applyAlignment="1">
      <alignment horizontal="left" wrapText="1"/>
    </xf>
    <xf numFmtId="0" fontId="9" fillId="0" borderId="0" xfId="1" applyFont="1" applyFill="1" applyBorder="1" applyAlignment="1">
      <alignment horizontal="right" wrapText="1"/>
    </xf>
    <xf numFmtId="0" fontId="4" fillId="0" borderId="2" xfId="1" applyFont="1" applyFill="1" applyBorder="1" applyAlignment="1">
      <alignment horizontal="left" wrapText="1"/>
    </xf>
    <xf numFmtId="4" fontId="4" fillId="0" borderId="2" xfId="1" applyNumberFormat="1" applyFont="1" applyFill="1" applyBorder="1" applyAlignment="1" applyProtection="1">
      <alignment horizontal="center" vertical="center" wrapText="1"/>
    </xf>
    <xf numFmtId="0" fontId="9" fillId="0" borderId="2" xfId="0" applyNumberFormat="1" applyFont="1" applyFill="1" applyBorder="1" applyAlignment="1">
      <alignment horizontal="left" vertical="top" wrapText="1"/>
    </xf>
    <xf numFmtId="0" fontId="4" fillId="0" borderId="2" xfId="1" applyFont="1" applyFill="1" applyBorder="1" applyAlignment="1">
      <alignment horizontal="justify" vertical="center" wrapText="1"/>
    </xf>
    <xf numFmtId="0" fontId="14" fillId="3" borderId="0" xfId="0" applyNumberFormat="1" applyFont="1" applyFill="1" applyBorder="1" applyAlignment="1">
      <alignment horizontal="left"/>
    </xf>
    <xf numFmtId="0" fontId="10" fillId="4" borderId="4" xfId="2" applyFont="1" applyFill="1" applyBorder="1" applyAlignment="1">
      <alignment horizontal="left" vertical="center" wrapText="1"/>
    </xf>
    <xf numFmtId="0" fontId="11" fillId="4" borderId="7" xfId="2" applyFont="1" applyFill="1" applyBorder="1" applyAlignment="1">
      <alignment horizontal="center" vertical="center" wrapText="1"/>
    </xf>
    <xf numFmtId="0" fontId="12" fillId="4" borderId="7" xfId="2" applyFont="1" applyFill="1" applyBorder="1" applyAlignment="1">
      <alignment horizontal="center" vertical="center" wrapText="1"/>
    </xf>
    <xf numFmtId="0" fontId="12" fillId="4" borderId="5" xfId="2" applyFont="1" applyFill="1" applyBorder="1" applyAlignment="1">
      <alignment horizontal="center" vertical="center" wrapText="1"/>
    </xf>
    <xf numFmtId="0" fontId="12" fillId="4" borderId="2" xfId="2" applyFont="1" applyFill="1" applyBorder="1" applyAlignment="1">
      <alignment horizontal="center" vertical="center" wrapText="1"/>
    </xf>
    <xf numFmtId="0" fontId="8" fillId="0" borderId="2" xfId="1" applyFont="1" applyFill="1" applyBorder="1" applyAlignment="1">
      <alignment horizontal="justify" vertical="center" wrapText="1"/>
    </xf>
    <xf numFmtId="0" fontId="15" fillId="0" borderId="2" xfId="1" applyNumberFormat="1" applyFont="1" applyFill="1" applyBorder="1" applyAlignment="1">
      <alignment horizontal="left" vertical="top" wrapText="1"/>
    </xf>
    <xf numFmtId="0" fontId="4" fillId="0" borderId="2" xfId="1" applyFont="1" applyFill="1" applyBorder="1" applyAlignment="1">
      <alignment horizontal="justify" wrapText="1"/>
    </xf>
    <xf numFmtId="0" fontId="9" fillId="0" borderId="2" xfId="1" applyNumberFormat="1" applyFont="1" applyFill="1" applyBorder="1" applyAlignment="1">
      <alignment horizontal="left" vertical="top" wrapText="1"/>
    </xf>
    <xf numFmtId="0" fontId="8" fillId="0" borderId="2" xfId="1" applyFont="1" applyFill="1" applyBorder="1" applyAlignment="1">
      <alignment horizontal="left" vertical="top" wrapText="1"/>
    </xf>
    <xf numFmtId="4" fontId="9" fillId="0" borderId="2" xfId="1" applyNumberFormat="1" applyFont="1" applyFill="1" applyBorder="1" applyAlignment="1">
      <alignment horizontal="left" vertical="center" wrapText="1"/>
    </xf>
    <xf numFmtId="2" fontId="4" fillId="0" borderId="2" xfId="1" applyNumberFormat="1" applyFont="1" applyFill="1" applyBorder="1" applyAlignment="1">
      <alignment horizontal="center" vertical="center" wrapText="1"/>
    </xf>
    <xf numFmtId="0" fontId="16" fillId="0" borderId="2" xfId="1" applyNumberFormat="1" applyFont="1" applyFill="1" applyBorder="1" applyAlignment="1">
      <alignment horizontal="left" vertical="center" wrapText="1"/>
    </xf>
    <xf numFmtId="0" fontId="16" fillId="0" borderId="2" xfId="0" applyNumberFormat="1" applyFont="1" applyFill="1" applyBorder="1" applyAlignment="1">
      <alignment horizontal="left" vertical="center" wrapText="1"/>
    </xf>
    <xf numFmtId="0" fontId="17" fillId="0" borderId="2" xfId="0" applyNumberFormat="1" applyFont="1" applyFill="1" applyBorder="1" applyAlignment="1">
      <alignment horizontal="left" vertical="center" wrapText="1"/>
    </xf>
    <xf numFmtId="165" fontId="6" fillId="0" borderId="2" xfId="0" applyNumberFormat="1" applyFont="1" applyFill="1" applyBorder="1" applyAlignment="1" applyProtection="1">
      <alignment horizontal="center" vertical="center" wrapText="1"/>
    </xf>
    <xf numFmtId="0" fontId="9" fillId="0" borderId="0" xfId="1" applyFont="1" applyFill="1" applyBorder="1" applyAlignment="1">
      <alignment wrapText="1"/>
    </xf>
    <xf numFmtId="2" fontId="4" fillId="0" borderId="2" xfId="1" applyNumberFormat="1" applyFont="1" applyFill="1" applyBorder="1" applyAlignment="1">
      <alignment vertical="center" wrapText="1"/>
    </xf>
    <xf numFmtId="0" fontId="8" fillId="5" borderId="2" xfId="1" applyFont="1" applyFill="1" applyBorder="1" applyAlignment="1">
      <alignment horizontal="justify" vertical="center" wrapText="1"/>
    </xf>
    <xf numFmtId="4" fontId="8" fillId="5" borderId="2" xfId="1" applyNumberFormat="1" applyFont="1" applyFill="1" applyBorder="1" applyAlignment="1">
      <alignment horizontal="center" vertical="center" wrapText="1"/>
    </xf>
    <xf numFmtId="164" fontId="6" fillId="0" borderId="2" xfId="1" applyNumberFormat="1" applyFont="1" applyFill="1" applyBorder="1" applyAlignment="1">
      <alignment vertical="center" wrapText="1"/>
    </xf>
    <xf numFmtId="164" fontId="6" fillId="0" borderId="0" xfId="1" applyNumberFormat="1" applyFont="1" applyFill="1" applyAlignment="1">
      <alignment vertical="center" wrapText="1"/>
    </xf>
    <xf numFmtId="0" fontId="6" fillId="0" borderId="0" xfId="1" applyFont="1" applyFill="1" applyAlignment="1">
      <alignment horizontal="justify" vertical="center" wrapText="1"/>
    </xf>
    <xf numFmtId="0" fontId="8" fillId="0" borderId="4" xfId="1" applyFont="1" applyFill="1" applyBorder="1" applyAlignment="1">
      <alignment horizontal="left" vertical="center"/>
    </xf>
    <xf numFmtId="0" fontId="8" fillId="0" borderId="7" xfId="1" applyFont="1" applyFill="1" applyBorder="1" applyAlignment="1">
      <alignment horizontal="left"/>
    </xf>
    <xf numFmtId="0" fontId="8" fillId="0" borderId="7" xfId="1" applyFont="1" applyFill="1" applyBorder="1" applyAlignment="1">
      <alignment horizontal="left" wrapText="1"/>
    </xf>
    <xf numFmtId="0" fontId="8" fillId="0" borderId="5" xfId="1" applyFont="1" applyFill="1" applyBorder="1" applyAlignment="1">
      <alignment horizontal="left" wrapText="1"/>
    </xf>
    <xf numFmtId="0" fontId="8" fillId="0" borderId="5" xfId="1" applyFont="1" applyFill="1" applyBorder="1" applyAlignment="1">
      <alignment horizontal="left"/>
    </xf>
    <xf numFmtId="0" fontId="8" fillId="0" borderId="2" xfId="1" applyFont="1" applyFill="1" applyBorder="1" applyAlignment="1">
      <alignment horizontal="justify" wrapText="1"/>
    </xf>
    <xf numFmtId="4" fontId="9" fillId="0" borderId="2" xfId="1" applyNumberFormat="1" applyFont="1" applyFill="1" applyBorder="1" applyAlignment="1">
      <alignment horizontal="left" vertical="top" wrapText="1"/>
    </xf>
    <xf numFmtId="166" fontId="4" fillId="0" borderId="2" xfId="1" applyNumberFormat="1" applyFont="1" applyFill="1" applyBorder="1" applyAlignment="1">
      <alignment horizontal="center" vertical="center" wrapText="1"/>
    </xf>
    <xf numFmtId="0" fontId="17" fillId="0" borderId="2" xfId="0" applyNumberFormat="1" applyFont="1" applyFill="1" applyBorder="1" applyAlignment="1">
      <alignment horizontal="left" wrapText="1"/>
    </xf>
    <xf numFmtId="4" fontId="8" fillId="0" borderId="2" xfId="1" applyNumberFormat="1" applyFont="1" applyFill="1" applyBorder="1" applyAlignment="1">
      <alignment horizontal="left" vertical="center" wrapText="1"/>
    </xf>
    <xf numFmtId="0" fontId="9" fillId="0" borderId="0" xfId="1" applyFont="1" applyFill="1" applyAlignment="1">
      <alignment vertical="center" wrapText="1"/>
    </xf>
    <xf numFmtId="0" fontId="4" fillId="0" borderId="2" xfId="1" applyFont="1" applyFill="1" applyBorder="1" applyAlignment="1">
      <alignment vertical="center" wrapText="1"/>
    </xf>
    <xf numFmtId="0" fontId="8" fillId="0" borderId="4" xfId="1" applyFont="1" applyFill="1" applyBorder="1" applyAlignment="1" applyProtection="1">
      <alignment horizontal="left" vertical="center"/>
    </xf>
    <xf numFmtId="0" fontId="8" fillId="0" borderId="7" xfId="1" applyFont="1" applyFill="1" applyBorder="1" applyAlignment="1" applyProtection="1">
      <alignment horizontal="left" vertical="center"/>
    </xf>
    <xf numFmtId="0" fontId="8" fillId="0" borderId="5" xfId="1" applyFont="1" applyFill="1" applyBorder="1" applyAlignment="1" applyProtection="1">
      <alignment horizontal="left" vertical="center"/>
    </xf>
    <xf numFmtId="4" fontId="9" fillId="0" borderId="2" xfId="1" applyNumberFormat="1" applyFont="1" applyFill="1" applyBorder="1" applyAlignment="1">
      <alignment vertical="center"/>
    </xf>
    <xf numFmtId="164" fontId="9" fillId="0" borderId="2" xfId="1" applyNumberFormat="1" applyFont="1" applyFill="1" applyBorder="1" applyAlignment="1">
      <alignment vertical="center" wrapText="1"/>
    </xf>
    <xf numFmtId="0" fontId="4" fillId="2" borderId="2" xfId="1" applyFont="1" applyFill="1" applyBorder="1" applyAlignment="1">
      <alignment horizontal="justify" vertical="center" wrapText="1"/>
    </xf>
    <xf numFmtId="4" fontId="8" fillId="2" borderId="2" xfId="1" applyNumberFormat="1" applyFont="1" applyFill="1" applyBorder="1" applyAlignment="1">
      <alignment horizontal="center" vertical="center" wrapText="1"/>
    </xf>
    <xf numFmtId="4" fontId="19" fillId="0" borderId="2" xfId="0" applyNumberFormat="1" applyFont="1" applyBorder="1" applyAlignment="1">
      <alignment horizontal="center" vertical="center"/>
    </xf>
    <xf numFmtId="0" fontId="4" fillId="4" borderId="2" xfId="1" applyFont="1" applyFill="1" applyBorder="1" applyAlignment="1">
      <alignment horizontal="justify" vertical="center" wrapText="1"/>
    </xf>
    <xf numFmtId="4" fontId="8" fillId="4" borderId="2" xfId="1" applyNumberFormat="1" applyFont="1" applyFill="1" applyBorder="1" applyAlignment="1">
      <alignment horizontal="center" vertical="center" wrapText="1"/>
    </xf>
    <xf numFmtId="0" fontId="4" fillId="0" borderId="8" xfId="1" applyFont="1" applyFill="1" applyBorder="1" applyAlignment="1">
      <alignment horizontal="left" vertical="center" wrapText="1"/>
    </xf>
    <xf numFmtId="0" fontId="20" fillId="0" borderId="0" xfId="1" applyFont="1" applyFill="1" applyAlignment="1">
      <alignment vertical="center" wrapText="1"/>
    </xf>
    <xf numFmtId="164" fontId="4" fillId="0" borderId="8" xfId="1" applyNumberFormat="1" applyFont="1" applyFill="1" applyBorder="1" applyAlignment="1">
      <alignment horizontal="left" vertical="center" wrapText="1"/>
    </xf>
    <xf numFmtId="164" fontId="4" fillId="0" borderId="0" xfId="1" applyNumberFormat="1" applyFont="1" applyFill="1" applyAlignment="1">
      <alignment horizontal="left" vertical="center" wrapText="1"/>
    </xf>
    <xf numFmtId="164" fontId="4" fillId="0" borderId="0" xfId="1" applyNumberFormat="1" applyFont="1" applyFill="1" applyAlignment="1">
      <alignment vertical="center" wrapText="1"/>
    </xf>
    <xf numFmtId="0" fontId="4" fillId="3" borderId="0" xfId="1" applyFont="1" applyFill="1" applyAlignment="1">
      <alignment vertical="center" wrapText="1"/>
    </xf>
    <xf numFmtId="0" fontId="4" fillId="0" borderId="0" xfId="1" applyFont="1" applyFill="1" applyAlignment="1">
      <alignment horizontal="left" vertical="center"/>
    </xf>
    <xf numFmtId="0" fontId="4" fillId="0" borderId="0" xfId="1" applyFont="1" applyFill="1" applyAlignment="1">
      <alignment horizontal="left" vertical="center" wrapText="1"/>
    </xf>
    <xf numFmtId="4" fontId="18" fillId="0" borderId="0" xfId="1" applyNumberFormat="1" applyFont="1" applyFill="1" applyAlignment="1">
      <alignment vertical="center" wrapText="1"/>
    </xf>
    <xf numFmtId="0" fontId="18" fillId="3" borderId="0" xfId="1" applyFont="1" applyFill="1" applyAlignment="1">
      <alignment vertical="center" wrapText="1"/>
    </xf>
    <xf numFmtId="0" fontId="4" fillId="0" borderId="0" xfId="1" applyFont="1" applyFill="1" applyAlignment="1">
      <alignment horizontal="left"/>
    </xf>
    <xf numFmtId="0" fontId="4" fillId="0" borderId="0" xfId="1" applyFont="1" applyFill="1" applyAlignment="1">
      <alignment horizontal="left" wrapText="1"/>
    </xf>
    <xf numFmtId="14" fontId="4" fillId="0" borderId="0" xfId="1" applyNumberFormat="1" applyFont="1" applyFill="1" applyAlignment="1">
      <alignment horizontal="justify" vertical="center" wrapText="1"/>
    </xf>
    <xf numFmtId="0" fontId="6" fillId="0" borderId="0" xfId="1" applyFont="1" applyFill="1" applyAlignment="1">
      <alignment horizontal="left" vertical="center" wrapText="1"/>
    </xf>
    <xf numFmtId="164" fontId="6" fillId="3" borderId="0" xfId="1" applyNumberFormat="1" applyFont="1" applyFill="1" applyAlignment="1">
      <alignment vertical="center" wrapText="1"/>
    </xf>
    <xf numFmtId="4" fontId="6" fillId="0" borderId="0" xfId="1" applyNumberFormat="1" applyFont="1" applyFill="1" applyAlignment="1">
      <alignment horizontal="justify" vertical="center" wrapText="1"/>
    </xf>
    <xf numFmtId="164" fontId="6" fillId="6" borderId="0" xfId="1" applyNumberFormat="1" applyFont="1" applyFill="1" applyAlignment="1">
      <alignment vertical="center" wrapText="1"/>
    </xf>
    <xf numFmtId="0" fontId="6" fillId="6" borderId="0" xfId="1" applyFont="1" applyFill="1" applyAlignment="1">
      <alignment vertical="center" wrapText="1"/>
    </xf>
  </cellXfs>
  <cellStyles count="3">
    <cellStyle name="Обычный" xfId="0" builtinId="0"/>
    <cellStyle name="Обычный 2" xfId="1"/>
    <cellStyle name="Обычный 5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1057;&#1077;&#1090;&#1077;&#1074;&#1099;&#1077;/&#1089;&#1077;&#1090;&#1077;&#1074;&#1086;&#1081;%20&#1085;&#1072;%2010.01.2023/+&#1056;&#1072;&#1079;&#1074;&#1080;&#1090;&#1080;&#1077;%20&#1060;&#1050;&#1080;&#1057;%20&#1074;%20&#1075;&#1086;&#1088;&#1086;&#1076;&#1077;%20&#1050;&#1086;&#1075;&#1072;&#1083;&#1099;&#1084;&#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П РФКиС "/>
      <sheetName val="Лист1"/>
    </sheetNames>
    <sheetDataSet>
      <sheetData sheetId="0" refreshError="1"/>
      <sheetData sheetId="1">
        <row r="107">
          <cell r="AE107">
            <v>1815.5</v>
          </cell>
        </row>
        <row r="113">
          <cell r="AE113">
            <v>1815.5</v>
          </cell>
        </row>
        <row r="114">
          <cell r="AE114">
            <v>258.89999999999998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43"/>
  <sheetViews>
    <sheetView tabSelected="1" topLeftCell="S1" zoomScale="60" zoomScaleNormal="60" workbookViewId="0">
      <pane ySplit="10" topLeftCell="A152" activePane="bottomLeft" state="frozen"/>
      <selection activeCell="S1" sqref="S1"/>
      <selection pane="bottomLeft" activeCell="S46" sqref="S46:S47"/>
    </sheetView>
  </sheetViews>
  <sheetFormatPr defaultColWidth="9.28515625" defaultRowHeight="15.75" x14ac:dyDescent="0.25"/>
  <cols>
    <col min="1" max="1" width="62.5703125" style="81" customWidth="1"/>
    <col min="2" max="2" width="22.85546875" style="81" customWidth="1"/>
    <col min="3" max="3" width="23.5703125" style="81" customWidth="1"/>
    <col min="4" max="4" width="26.42578125" style="81" customWidth="1"/>
    <col min="5" max="7" width="24.7109375" style="81" customWidth="1"/>
    <col min="8" max="9" width="18.28515625" style="121" customWidth="1"/>
    <col min="10" max="11" width="18.42578125" style="121" customWidth="1"/>
    <col min="12" max="13" width="19.28515625" style="121" customWidth="1"/>
    <col min="14" max="15" width="18.7109375" style="121" customWidth="1"/>
    <col min="16" max="17" width="19.28515625" style="121" customWidth="1"/>
    <col min="18" max="18" width="18.7109375" style="121" customWidth="1"/>
    <col min="19" max="19" width="18.7109375" style="6" customWidth="1"/>
    <col min="20" max="21" width="18.42578125" style="120" customWidth="1"/>
    <col min="22" max="23" width="18.7109375" style="80" customWidth="1"/>
    <col min="24" max="24" width="19.28515625" style="80" customWidth="1"/>
    <col min="25" max="25" width="19.28515625" style="120" customWidth="1"/>
    <col min="26" max="26" width="19.5703125" style="120" customWidth="1"/>
    <col min="27" max="27" width="19.5703125" style="118" customWidth="1"/>
    <col min="28" max="28" width="21.28515625" style="118" customWidth="1"/>
    <col min="29" max="29" width="19" style="118" customWidth="1"/>
    <col min="30" max="30" width="18.5703125" style="118" customWidth="1"/>
    <col min="31" max="31" width="19.42578125" style="6" customWidth="1"/>
    <col min="32" max="32" width="162.7109375" style="121" customWidth="1"/>
    <col min="33" max="33" width="20.7109375" style="6" customWidth="1"/>
    <col min="34" max="34" width="22.42578125" style="6" customWidth="1"/>
    <col min="35" max="16384" width="9.28515625" style="6"/>
  </cols>
  <sheetData>
    <row r="1" spans="1:43" ht="32.25" customHeight="1" x14ac:dyDescent="0.25">
      <c r="A1" s="1"/>
      <c r="B1" s="2"/>
      <c r="C1" s="2"/>
      <c r="D1" s="2"/>
      <c r="E1" s="3"/>
      <c r="F1" s="3"/>
      <c r="G1" s="3"/>
      <c r="H1" s="2"/>
      <c r="I1" s="2"/>
      <c r="J1" s="2" t="s">
        <v>0</v>
      </c>
      <c r="K1" s="2"/>
      <c r="L1" s="2"/>
      <c r="M1" s="2"/>
      <c r="N1" s="2"/>
      <c r="O1" s="2"/>
      <c r="P1" s="2"/>
      <c r="Q1" s="2"/>
      <c r="R1" s="2"/>
      <c r="S1" s="2"/>
      <c r="T1" s="2"/>
      <c r="U1" s="2"/>
      <c r="V1" s="2"/>
      <c r="W1" s="2"/>
      <c r="X1" s="2"/>
      <c r="Y1" s="2"/>
      <c r="Z1" s="4"/>
      <c r="AA1" s="4"/>
      <c r="AB1" s="4"/>
      <c r="AC1" s="4"/>
      <c r="AD1" s="4"/>
      <c r="AE1" s="2"/>
      <c r="AF1" s="5"/>
    </row>
    <row r="2" spans="1:43" ht="21.75" customHeight="1" x14ac:dyDescent="0.25">
      <c r="A2" s="7"/>
      <c r="B2" s="7"/>
      <c r="C2" s="8"/>
      <c r="D2" s="8"/>
      <c r="E2" s="7"/>
      <c r="F2" s="7"/>
      <c r="G2" s="7"/>
      <c r="H2" s="7" t="s">
        <v>1</v>
      </c>
      <c r="I2" s="7"/>
      <c r="J2" s="7"/>
      <c r="K2" s="7"/>
      <c r="L2" s="7"/>
      <c r="M2" s="7"/>
      <c r="N2" s="8"/>
      <c r="O2" s="7"/>
      <c r="P2" s="7"/>
      <c r="Q2" s="7"/>
      <c r="R2" s="7"/>
      <c r="S2" s="7"/>
      <c r="T2" s="7"/>
      <c r="U2" s="7"/>
      <c r="V2" s="7"/>
      <c r="W2" s="7"/>
      <c r="X2" s="7"/>
      <c r="Y2" s="7"/>
      <c r="Z2" s="7"/>
      <c r="AA2" s="7"/>
      <c r="AB2" s="7"/>
      <c r="AC2" s="7"/>
      <c r="AD2" s="7"/>
      <c r="AE2" s="9"/>
      <c r="AF2" s="5"/>
    </row>
    <row r="3" spans="1:43" ht="30" customHeight="1" x14ac:dyDescent="0.25">
      <c r="A3" s="10"/>
      <c r="B3" s="11"/>
      <c r="C3" s="11"/>
      <c r="D3" s="11"/>
      <c r="E3" s="11"/>
      <c r="F3" s="11"/>
      <c r="G3" s="11" t="s">
        <v>2</v>
      </c>
      <c r="H3" s="11"/>
      <c r="I3" s="12" t="s">
        <v>3</v>
      </c>
      <c r="J3" s="11"/>
      <c r="K3" s="11"/>
      <c r="L3" s="11"/>
      <c r="M3" s="11"/>
      <c r="N3" s="11"/>
      <c r="O3" s="11"/>
      <c r="P3" s="11"/>
      <c r="Q3" s="11"/>
      <c r="R3" s="11"/>
      <c r="S3" s="11"/>
      <c r="T3" s="11"/>
      <c r="U3" s="11"/>
      <c r="V3" s="11"/>
      <c r="W3" s="11"/>
      <c r="X3" s="11"/>
      <c r="Y3" s="11"/>
      <c r="Z3" s="11"/>
      <c r="AA3" s="11"/>
      <c r="AB3" s="11"/>
      <c r="AC3" s="11"/>
      <c r="AD3" s="11"/>
      <c r="AE3" s="11"/>
      <c r="AF3" s="6"/>
    </row>
    <row r="4" spans="1:43" ht="20.25" customHeight="1" x14ac:dyDescent="0.25">
      <c r="A4" s="13"/>
      <c r="B4" s="13"/>
      <c r="C4" s="13"/>
      <c r="D4" s="13"/>
      <c r="E4" s="13"/>
      <c r="F4" s="13"/>
      <c r="G4" s="13"/>
      <c r="H4" s="13"/>
      <c r="I4" s="13"/>
      <c r="J4" s="13"/>
      <c r="K4" s="13"/>
      <c r="L4" s="13"/>
      <c r="M4" s="13"/>
      <c r="N4" s="13"/>
      <c r="O4" s="13"/>
      <c r="P4" s="13"/>
      <c r="Q4" s="13"/>
      <c r="R4" s="13"/>
      <c r="S4" s="13"/>
      <c r="T4" s="14"/>
      <c r="U4" s="14"/>
      <c r="V4" s="14"/>
      <c r="W4" s="14"/>
      <c r="X4" s="14"/>
      <c r="Y4" s="14"/>
      <c r="Z4" s="14"/>
      <c r="AA4" s="14"/>
      <c r="AB4" s="14"/>
      <c r="AC4" s="14"/>
      <c r="AD4" s="15"/>
      <c r="AE4" s="16"/>
      <c r="AF4" s="6"/>
    </row>
    <row r="5" spans="1:43" s="23" customFormat="1" ht="35.25" customHeight="1" x14ac:dyDescent="0.25">
      <c r="A5" s="17" t="s">
        <v>4</v>
      </c>
      <c r="B5" s="18" t="s">
        <v>5</v>
      </c>
      <c r="C5" s="18" t="s">
        <v>5</v>
      </c>
      <c r="D5" s="18" t="s">
        <v>6</v>
      </c>
      <c r="E5" s="18" t="s">
        <v>7</v>
      </c>
      <c r="F5" s="19" t="s">
        <v>8</v>
      </c>
      <c r="G5" s="19"/>
      <c r="H5" s="20" t="s">
        <v>9</v>
      </c>
      <c r="I5" s="21"/>
      <c r="J5" s="20" t="s">
        <v>10</v>
      </c>
      <c r="K5" s="21"/>
      <c r="L5" s="20" t="s">
        <v>11</v>
      </c>
      <c r="M5" s="21"/>
      <c r="N5" s="20" t="s">
        <v>12</v>
      </c>
      <c r="O5" s="21"/>
      <c r="P5" s="20" t="s">
        <v>13</v>
      </c>
      <c r="Q5" s="21"/>
      <c r="R5" s="20" t="s">
        <v>14</v>
      </c>
      <c r="S5" s="21"/>
      <c r="T5" s="20" t="s">
        <v>15</v>
      </c>
      <c r="U5" s="21"/>
      <c r="V5" s="20" t="s">
        <v>16</v>
      </c>
      <c r="W5" s="21"/>
      <c r="X5" s="20" t="s">
        <v>17</v>
      </c>
      <c r="Y5" s="21"/>
      <c r="Z5" s="20" t="s">
        <v>18</v>
      </c>
      <c r="AA5" s="21"/>
      <c r="AB5" s="20" t="s">
        <v>19</v>
      </c>
      <c r="AC5" s="21"/>
      <c r="AD5" s="19" t="s">
        <v>20</v>
      </c>
      <c r="AE5" s="19"/>
      <c r="AF5" s="22" t="s">
        <v>21</v>
      </c>
    </row>
    <row r="6" spans="1:43" s="23" customFormat="1" ht="27" customHeight="1" x14ac:dyDescent="0.25">
      <c r="A6" s="24"/>
      <c r="B6" s="25" t="s">
        <v>22</v>
      </c>
      <c r="C6" s="25" t="s">
        <v>23</v>
      </c>
      <c r="D6" s="25" t="s">
        <v>23</v>
      </c>
      <c r="E6" s="25" t="s">
        <v>24</v>
      </c>
      <c r="F6" s="25" t="s">
        <v>25</v>
      </c>
      <c r="G6" s="25" t="s">
        <v>26</v>
      </c>
      <c r="H6" s="26" t="s">
        <v>27</v>
      </c>
      <c r="I6" s="26" t="s">
        <v>28</v>
      </c>
      <c r="J6" s="26" t="s">
        <v>27</v>
      </c>
      <c r="K6" s="26" t="s">
        <v>28</v>
      </c>
      <c r="L6" s="26" t="s">
        <v>27</v>
      </c>
      <c r="M6" s="26" t="s">
        <v>28</v>
      </c>
      <c r="N6" s="26" t="s">
        <v>27</v>
      </c>
      <c r="O6" s="26" t="s">
        <v>28</v>
      </c>
      <c r="P6" s="26" t="s">
        <v>27</v>
      </c>
      <c r="Q6" s="26" t="s">
        <v>28</v>
      </c>
      <c r="R6" s="26" t="s">
        <v>27</v>
      </c>
      <c r="S6" s="26" t="s">
        <v>28</v>
      </c>
      <c r="T6" s="26" t="s">
        <v>27</v>
      </c>
      <c r="U6" s="26" t="s">
        <v>28</v>
      </c>
      <c r="V6" s="26" t="s">
        <v>29</v>
      </c>
      <c r="W6" s="26" t="s">
        <v>28</v>
      </c>
      <c r="X6" s="26" t="s">
        <v>27</v>
      </c>
      <c r="Y6" s="26" t="s">
        <v>28</v>
      </c>
      <c r="Z6" s="26" t="s">
        <v>27</v>
      </c>
      <c r="AA6" s="26" t="s">
        <v>28</v>
      </c>
      <c r="AB6" s="26" t="s">
        <v>27</v>
      </c>
      <c r="AC6" s="26" t="s">
        <v>28</v>
      </c>
      <c r="AD6" s="27" t="s">
        <v>27</v>
      </c>
      <c r="AE6" s="28" t="s">
        <v>28</v>
      </c>
      <c r="AF6" s="22"/>
    </row>
    <row r="7" spans="1:43" s="23" customFormat="1" ht="23.25" customHeight="1" x14ac:dyDescent="0.25">
      <c r="A7" s="29">
        <v>1</v>
      </c>
      <c r="B7" s="29">
        <v>2</v>
      </c>
      <c r="C7" s="29">
        <v>3</v>
      </c>
      <c r="D7" s="29">
        <v>4</v>
      </c>
      <c r="E7" s="29">
        <v>5</v>
      </c>
      <c r="F7" s="29">
        <v>6</v>
      </c>
      <c r="G7" s="29">
        <v>7</v>
      </c>
      <c r="H7" s="29">
        <v>8</v>
      </c>
      <c r="I7" s="29">
        <v>9</v>
      </c>
      <c r="J7" s="29">
        <v>10</v>
      </c>
      <c r="K7" s="29">
        <v>11</v>
      </c>
      <c r="L7" s="29">
        <v>12</v>
      </c>
      <c r="M7" s="29">
        <v>13</v>
      </c>
      <c r="N7" s="29">
        <v>14</v>
      </c>
      <c r="O7" s="29">
        <v>15</v>
      </c>
      <c r="P7" s="29">
        <v>16</v>
      </c>
      <c r="Q7" s="29">
        <v>17</v>
      </c>
      <c r="R7" s="29">
        <v>18</v>
      </c>
      <c r="S7" s="29">
        <v>19</v>
      </c>
      <c r="T7" s="29">
        <v>20</v>
      </c>
      <c r="U7" s="29">
        <v>21</v>
      </c>
      <c r="V7" s="29">
        <v>22</v>
      </c>
      <c r="W7" s="29">
        <v>23</v>
      </c>
      <c r="X7" s="29">
        <v>24</v>
      </c>
      <c r="Y7" s="29">
        <v>25</v>
      </c>
      <c r="Z7" s="29">
        <v>26</v>
      </c>
      <c r="AA7" s="29">
        <v>27</v>
      </c>
      <c r="AB7" s="29">
        <v>28</v>
      </c>
      <c r="AC7" s="29">
        <v>29</v>
      </c>
      <c r="AD7" s="29">
        <v>30</v>
      </c>
      <c r="AE7" s="29">
        <v>31</v>
      </c>
      <c r="AF7" s="29">
        <v>32</v>
      </c>
    </row>
    <row r="8" spans="1:43" s="35" customFormat="1" ht="23.25" customHeight="1" x14ac:dyDescent="0.25">
      <c r="A8" s="30" t="s">
        <v>30</v>
      </c>
      <c r="B8" s="30"/>
      <c r="C8" s="30"/>
      <c r="D8" s="30"/>
      <c r="E8" s="30"/>
      <c r="F8" s="30"/>
      <c r="G8" s="30"/>
      <c r="H8" s="30"/>
      <c r="I8" s="30"/>
      <c r="J8" s="31"/>
      <c r="K8" s="31"/>
      <c r="L8" s="31"/>
      <c r="M8" s="31"/>
      <c r="N8" s="31"/>
      <c r="O8" s="31"/>
      <c r="P8" s="31"/>
      <c r="Q8" s="31"/>
      <c r="R8" s="31"/>
      <c r="S8" s="31"/>
      <c r="T8" s="31"/>
      <c r="U8" s="31"/>
      <c r="V8" s="31"/>
      <c r="W8" s="31"/>
      <c r="X8" s="31"/>
      <c r="Y8" s="31"/>
      <c r="Z8" s="31"/>
      <c r="AA8" s="31"/>
      <c r="AB8" s="31"/>
      <c r="AC8" s="31"/>
      <c r="AD8" s="31"/>
      <c r="AE8" s="32"/>
      <c r="AF8" s="33"/>
      <c r="AG8" s="34"/>
      <c r="AH8" s="34"/>
    </row>
    <row r="9" spans="1:43" s="35" customFormat="1" ht="28.5" customHeight="1" x14ac:dyDescent="0.2">
      <c r="A9" s="30" t="s">
        <v>31</v>
      </c>
      <c r="B9" s="36"/>
      <c r="C9" s="36"/>
      <c r="D9" s="36"/>
      <c r="E9" s="36"/>
      <c r="F9" s="36"/>
      <c r="G9" s="36"/>
      <c r="H9" s="36"/>
      <c r="I9" s="36"/>
      <c r="J9" s="36"/>
      <c r="K9" s="36"/>
      <c r="L9" s="36"/>
      <c r="M9" s="36"/>
      <c r="N9" s="36"/>
      <c r="O9" s="36"/>
      <c r="P9" s="36"/>
      <c r="Q9" s="36"/>
      <c r="R9" s="36"/>
      <c r="S9" s="36"/>
      <c r="T9" s="36"/>
      <c r="U9" s="36"/>
      <c r="V9" s="36"/>
      <c r="W9" s="36"/>
      <c r="X9" s="36"/>
      <c r="Y9" s="36"/>
      <c r="Z9" s="37"/>
      <c r="AA9" s="36"/>
      <c r="AB9" s="36"/>
      <c r="AC9" s="36"/>
      <c r="AD9" s="36"/>
      <c r="AE9" s="38"/>
      <c r="AF9" s="33"/>
      <c r="AG9" s="34"/>
      <c r="AH9" s="34"/>
    </row>
    <row r="10" spans="1:43" s="46" customFormat="1" ht="27" customHeight="1" x14ac:dyDescent="0.25">
      <c r="A10" s="39" t="s">
        <v>32</v>
      </c>
      <c r="B10" s="40"/>
      <c r="C10" s="40"/>
      <c r="D10" s="40"/>
      <c r="E10" s="40"/>
      <c r="F10" s="40"/>
      <c r="G10" s="40"/>
      <c r="H10" s="41"/>
      <c r="I10" s="41"/>
      <c r="J10" s="41"/>
      <c r="K10" s="41"/>
      <c r="L10" s="41"/>
      <c r="M10" s="41"/>
      <c r="N10" s="41"/>
      <c r="O10" s="41"/>
      <c r="P10" s="41"/>
      <c r="Q10" s="41"/>
      <c r="R10" s="41"/>
      <c r="S10" s="41"/>
      <c r="T10" s="41"/>
      <c r="U10" s="41"/>
      <c r="V10" s="41"/>
      <c r="W10" s="41"/>
      <c r="X10" s="41"/>
      <c r="Y10" s="41"/>
      <c r="Z10" s="41"/>
      <c r="AA10" s="41"/>
      <c r="AB10" s="41"/>
      <c r="AC10" s="41"/>
      <c r="AD10" s="42"/>
      <c r="AE10" s="43"/>
      <c r="AF10" s="44"/>
      <c r="AG10" s="44"/>
      <c r="AH10" s="44"/>
      <c r="AI10" s="44"/>
      <c r="AJ10" s="44"/>
      <c r="AK10" s="44"/>
      <c r="AL10" s="44"/>
      <c r="AM10" s="44"/>
      <c r="AN10" s="44"/>
      <c r="AO10" s="44"/>
      <c r="AP10" s="44"/>
      <c r="AQ10" s="45"/>
    </row>
    <row r="11" spans="1:43" s="35" customFormat="1" ht="39" customHeight="1" x14ac:dyDescent="0.25">
      <c r="A11" s="47" t="s">
        <v>33</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32"/>
      <c r="AF11" s="33"/>
      <c r="AG11" s="34"/>
      <c r="AH11" s="34"/>
    </row>
    <row r="12" spans="1:43" s="35" customFormat="1" ht="205.5" customHeight="1" x14ac:dyDescent="0.25">
      <c r="A12" s="47" t="s">
        <v>34</v>
      </c>
      <c r="B12" s="48">
        <f>B13+B14+B15+B17</f>
        <v>22620.1</v>
      </c>
      <c r="C12" s="48">
        <f>C13+C14+C15</f>
        <v>22620.1</v>
      </c>
      <c r="D12" s="48">
        <f>D13+D14+D15</f>
        <v>19251.460000000003</v>
      </c>
      <c r="E12" s="48">
        <f>E13+E14+E15</f>
        <v>19251.460000000003</v>
      </c>
      <c r="F12" s="48">
        <f t="shared" ref="F12:F17" si="0">E12/B12*100</f>
        <v>85.107758144305308</v>
      </c>
      <c r="G12" s="48">
        <f t="shared" ref="G12:G17" si="1">E12/C12*100</f>
        <v>85.107758144305308</v>
      </c>
      <c r="H12" s="48">
        <f>H13+H14+H15+H17</f>
        <v>0</v>
      </c>
      <c r="I12" s="48">
        <f t="shared" ref="I12:AE12" si="2">I13+I14+I15+I17</f>
        <v>0</v>
      </c>
      <c r="J12" s="48">
        <f t="shared" si="2"/>
        <v>0</v>
      </c>
      <c r="K12" s="48">
        <f t="shared" si="2"/>
        <v>0</v>
      </c>
      <c r="L12" s="48">
        <f t="shared" si="2"/>
        <v>0</v>
      </c>
      <c r="M12" s="48">
        <f t="shared" si="2"/>
        <v>0</v>
      </c>
      <c r="N12" s="48">
        <f t="shared" si="2"/>
        <v>0</v>
      </c>
      <c r="O12" s="48">
        <f t="shared" si="2"/>
        <v>0</v>
      </c>
      <c r="P12" s="48">
        <f t="shared" si="2"/>
        <v>520</v>
      </c>
      <c r="Q12" s="48">
        <f t="shared" si="2"/>
        <v>520</v>
      </c>
      <c r="R12" s="48">
        <f t="shared" si="2"/>
        <v>0</v>
      </c>
      <c r="S12" s="48">
        <f t="shared" si="2"/>
        <v>0</v>
      </c>
      <c r="T12" s="48">
        <f t="shared" si="2"/>
        <v>6581.07</v>
      </c>
      <c r="U12" s="48">
        <f t="shared" si="2"/>
        <v>6581.07</v>
      </c>
      <c r="V12" s="48">
        <f t="shared" si="2"/>
        <v>3804.96</v>
      </c>
      <c r="W12" s="48">
        <f t="shared" si="2"/>
        <v>3804.96</v>
      </c>
      <c r="X12" s="48">
        <f t="shared" si="2"/>
        <v>11695.07</v>
      </c>
      <c r="Y12" s="48">
        <f t="shared" si="2"/>
        <v>4121.46</v>
      </c>
      <c r="Z12" s="48">
        <f t="shared" si="2"/>
        <v>19</v>
      </c>
      <c r="AA12" s="48">
        <f t="shared" si="2"/>
        <v>0</v>
      </c>
      <c r="AB12" s="48">
        <f t="shared" si="2"/>
        <v>0</v>
      </c>
      <c r="AC12" s="48">
        <f t="shared" si="2"/>
        <v>4223.97</v>
      </c>
      <c r="AD12" s="48">
        <f t="shared" si="2"/>
        <v>0</v>
      </c>
      <c r="AE12" s="48">
        <f t="shared" si="2"/>
        <v>0</v>
      </c>
      <c r="AF12" s="33" t="s">
        <v>35</v>
      </c>
      <c r="AG12" s="34"/>
      <c r="AH12" s="34"/>
    </row>
    <row r="13" spans="1:43" s="35" customFormat="1" ht="28.5" customHeight="1" x14ac:dyDescent="0.25">
      <c r="A13" s="49" t="s">
        <v>36</v>
      </c>
      <c r="B13" s="50">
        <f>H13+J13+L13+N13+P13+R13+T13+V13+X13+Z13+AB13+AD13</f>
        <v>0</v>
      </c>
      <c r="C13" s="50">
        <f>H13+J13+L13+N13+P13+R13</f>
        <v>0</v>
      </c>
      <c r="D13" s="50">
        <f>E13</f>
        <v>0</v>
      </c>
      <c r="E13" s="50">
        <f>I13+K13+M13+O13+Q13+S13+U13+W13+Y13+AA13+AC13+AE13</f>
        <v>0</v>
      </c>
      <c r="F13" s="50" t="e">
        <f t="shared" si="0"/>
        <v>#DIV/0!</v>
      </c>
      <c r="G13" s="50" t="e">
        <f t="shared" si="1"/>
        <v>#DIV/0!</v>
      </c>
      <c r="H13" s="50">
        <v>0</v>
      </c>
      <c r="I13" s="50">
        <v>0</v>
      </c>
      <c r="J13" s="50">
        <v>0</v>
      </c>
      <c r="K13" s="50">
        <v>0</v>
      </c>
      <c r="L13" s="50">
        <v>0</v>
      </c>
      <c r="M13" s="50">
        <v>0</v>
      </c>
      <c r="N13" s="50">
        <v>0</v>
      </c>
      <c r="O13" s="50">
        <v>0</v>
      </c>
      <c r="P13" s="50">
        <v>0</v>
      </c>
      <c r="Q13" s="50">
        <v>0</v>
      </c>
      <c r="R13" s="50">
        <v>0</v>
      </c>
      <c r="S13" s="50">
        <v>0</v>
      </c>
      <c r="T13" s="50">
        <v>0</v>
      </c>
      <c r="U13" s="50">
        <v>0</v>
      </c>
      <c r="V13" s="50">
        <v>0</v>
      </c>
      <c r="W13" s="50">
        <v>0</v>
      </c>
      <c r="X13" s="50"/>
      <c r="Y13" s="50">
        <v>0</v>
      </c>
      <c r="Z13" s="50">
        <v>0</v>
      </c>
      <c r="AA13" s="50">
        <v>0</v>
      </c>
      <c r="AB13" s="50">
        <v>0</v>
      </c>
      <c r="AC13" s="50">
        <v>0</v>
      </c>
      <c r="AD13" s="50"/>
      <c r="AE13" s="50">
        <v>0</v>
      </c>
      <c r="AF13" s="33"/>
      <c r="AG13" s="34"/>
      <c r="AH13" s="34"/>
    </row>
    <row r="14" spans="1:43" s="35" customFormat="1" ht="37.5" x14ac:dyDescent="0.25">
      <c r="A14" s="49" t="s">
        <v>37</v>
      </c>
      <c r="B14" s="50">
        <f>H14+J14+L14+N14+P14+R14+T14+V14+X14+Z14+AB14+AD14</f>
        <v>10000</v>
      </c>
      <c r="C14" s="50">
        <f>H14+J14+L14+N14+P14+R14+T14+V14+X14+Z14+AB14</f>
        <v>10000</v>
      </c>
      <c r="D14" s="50">
        <f>E14</f>
        <v>6648.68</v>
      </c>
      <c r="E14" s="50">
        <f>I14+K14+M14+O14+Q14+S14+U14+W14+Y14+AA14+AC14+AE14</f>
        <v>6648.68</v>
      </c>
      <c r="F14" s="50">
        <f t="shared" si="0"/>
        <v>66.486800000000002</v>
      </c>
      <c r="G14" s="50">
        <f t="shared" si="1"/>
        <v>66.486800000000002</v>
      </c>
      <c r="H14" s="50">
        <v>0</v>
      </c>
      <c r="I14" s="50">
        <v>0</v>
      </c>
      <c r="J14" s="50">
        <v>0</v>
      </c>
      <c r="K14" s="50">
        <v>0</v>
      </c>
      <c r="L14" s="50">
        <v>0</v>
      </c>
      <c r="M14" s="50">
        <v>0</v>
      </c>
      <c r="N14" s="50">
        <v>0</v>
      </c>
      <c r="O14" s="50">
        <v>0</v>
      </c>
      <c r="P14" s="50">
        <v>0</v>
      </c>
      <c r="Q14" s="50">
        <v>0</v>
      </c>
      <c r="R14" s="50">
        <v>0</v>
      </c>
      <c r="S14" s="50">
        <v>0</v>
      </c>
      <c r="T14" s="50">
        <v>2912.12</v>
      </c>
      <c r="U14" s="50">
        <v>2912.12</v>
      </c>
      <c r="V14" s="50">
        <v>1912.81</v>
      </c>
      <c r="W14" s="50">
        <v>1912.81</v>
      </c>
      <c r="X14" s="50">
        <v>5175.07</v>
      </c>
      <c r="Y14" s="50">
        <v>1823.75</v>
      </c>
      <c r="Z14" s="50">
        <v>0</v>
      </c>
      <c r="AA14" s="50">
        <v>0</v>
      </c>
      <c r="AB14" s="50">
        <v>0</v>
      </c>
      <c r="AC14" s="50">
        <v>0</v>
      </c>
      <c r="AD14" s="50"/>
      <c r="AE14" s="50">
        <v>0</v>
      </c>
      <c r="AF14" s="33"/>
      <c r="AG14" s="34"/>
      <c r="AH14" s="34"/>
    </row>
    <row r="15" spans="1:43" s="35" customFormat="1" ht="24.75" customHeight="1" x14ac:dyDescent="0.25">
      <c r="A15" s="49" t="s">
        <v>38</v>
      </c>
      <c r="B15" s="50">
        <f>H15+J15+L15+N15+P15+R15+T15+V15+X15+Z15+AB15+AD15</f>
        <v>12620.1</v>
      </c>
      <c r="C15" s="50">
        <f t="shared" ref="C15:C17" si="3">H15+J15+L15+N15+P15+R15+T15+V15+X15+Z15+AB15</f>
        <v>12620.1</v>
      </c>
      <c r="D15" s="50">
        <f>E15</f>
        <v>12602.780000000002</v>
      </c>
      <c r="E15" s="50">
        <f>I15+K15+M15+O15+Q15+S15+U15+W15+Y15+AA15+AC15+AE15</f>
        <v>12602.780000000002</v>
      </c>
      <c r="F15" s="50">
        <f t="shared" si="0"/>
        <v>99.862758615224934</v>
      </c>
      <c r="G15" s="50">
        <f t="shared" si="1"/>
        <v>99.862758615224934</v>
      </c>
      <c r="H15" s="50">
        <v>0</v>
      </c>
      <c r="I15" s="50">
        <v>0</v>
      </c>
      <c r="J15" s="50">
        <v>0</v>
      </c>
      <c r="K15" s="50">
        <v>0</v>
      </c>
      <c r="L15" s="50">
        <v>0</v>
      </c>
      <c r="M15" s="50">
        <v>0</v>
      </c>
      <c r="N15" s="50">
        <v>0</v>
      </c>
      <c r="O15" s="50">
        <v>0</v>
      </c>
      <c r="P15" s="50">
        <v>520</v>
      </c>
      <c r="Q15" s="50">
        <v>520</v>
      </c>
      <c r="R15" s="50">
        <v>0</v>
      </c>
      <c r="S15" s="50">
        <v>0</v>
      </c>
      <c r="T15" s="50">
        <v>3668.95</v>
      </c>
      <c r="U15" s="50">
        <v>3668.95</v>
      </c>
      <c r="V15" s="50">
        <v>1892.15</v>
      </c>
      <c r="W15" s="50">
        <v>1892.15</v>
      </c>
      <c r="X15" s="50">
        <v>6520</v>
      </c>
      <c r="Y15" s="50">
        <f>2297.71</f>
        <v>2297.71</v>
      </c>
      <c r="Z15" s="50">
        <v>19</v>
      </c>
      <c r="AA15" s="50">
        <v>0</v>
      </c>
      <c r="AB15" s="50">
        <v>0</v>
      </c>
      <c r="AC15" s="50">
        <v>4223.97</v>
      </c>
      <c r="AD15" s="50">
        <v>0</v>
      </c>
      <c r="AE15" s="50">
        <v>0</v>
      </c>
      <c r="AF15" s="33"/>
      <c r="AG15" s="34"/>
      <c r="AH15" s="34"/>
    </row>
    <row r="16" spans="1:43" s="35" customFormat="1" ht="52.5" customHeight="1" x14ac:dyDescent="0.25">
      <c r="A16" s="49" t="s">
        <v>39</v>
      </c>
      <c r="B16" s="50">
        <f>H16+J16+L16+N16+P16+R16+T16+V16+X16+Z16+AB16+AD16</f>
        <v>12081.1</v>
      </c>
      <c r="C16" s="50">
        <f t="shared" si="3"/>
        <v>12081.1</v>
      </c>
      <c r="D16" s="50">
        <f>E16</f>
        <v>12063.79</v>
      </c>
      <c r="E16" s="50">
        <f>I16+K16+M16+O16+Q16+S16+U16+W16+Y16+AA16+AC16+AE16</f>
        <v>12063.79</v>
      </c>
      <c r="F16" s="50">
        <f t="shared" si="0"/>
        <v>99.856718345183808</v>
      </c>
      <c r="G16" s="50">
        <f t="shared" si="1"/>
        <v>99.856718345183808</v>
      </c>
      <c r="H16" s="50">
        <v>0</v>
      </c>
      <c r="I16" s="50">
        <v>0</v>
      </c>
      <c r="J16" s="50">
        <v>0</v>
      </c>
      <c r="K16" s="50">
        <v>0</v>
      </c>
      <c r="L16" s="50">
        <v>0</v>
      </c>
      <c r="M16" s="50">
        <v>0</v>
      </c>
      <c r="N16" s="50">
        <v>0</v>
      </c>
      <c r="O16" s="50">
        <v>0</v>
      </c>
      <c r="P16" s="50">
        <v>0</v>
      </c>
      <c r="Q16" s="50">
        <v>0</v>
      </c>
      <c r="R16" s="50">
        <v>0</v>
      </c>
      <c r="S16" s="50">
        <v>0</v>
      </c>
      <c r="T16" s="50">
        <v>3668.95</v>
      </c>
      <c r="U16" s="50">
        <v>3668.95</v>
      </c>
      <c r="V16" s="50">
        <v>1892.15</v>
      </c>
      <c r="W16" s="50">
        <v>1892.15</v>
      </c>
      <c r="X16" s="50">
        <v>6520</v>
      </c>
      <c r="Y16" s="50">
        <v>2297.71</v>
      </c>
      <c r="Z16" s="50">
        <v>0</v>
      </c>
      <c r="AA16" s="50">
        <v>0</v>
      </c>
      <c r="AB16" s="50">
        <v>0</v>
      </c>
      <c r="AC16" s="50">
        <v>4204.9799999999996</v>
      </c>
      <c r="AD16" s="50">
        <v>0</v>
      </c>
      <c r="AE16" s="50">
        <v>0</v>
      </c>
      <c r="AF16" s="33"/>
      <c r="AG16" s="34"/>
      <c r="AH16" s="34"/>
    </row>
    <row r="17" spans="1:43" s="35" customFormat="1" ht="29.25" customHeight="1" x14ac:dyDescent="0.25">
      <c r="A17" s="49" t="s">
        <v>40</v>
      </c>
      <c r="B17" s="50">
        <f>H17+J17+L17+N17+P17+R17+T17+V17+X17+Z17+AB17+AD17</f>
        <v>0</v>
      </c>
      <c r="C17" s="50">
        <f t="shared" si="3"/>
        <v>0</v>
      </c>
      <c r="D17" s="50">
        <f>E17</f>
        <v>0</v>
      </c>
      <c r="E17" s="50">
        <f>I17+K17+M17+O17+Q17+S17+U17+W17+Y17+AA17+AC17+AE17</f>
        <v>0</v>
      </c>
      <c r="F17" s="50" t="e">
        <f t="shared" si="0"/>
        <v>#DIV/0!</v>
      </c>
      <c r="G17" s="50" t="e">
        <f t="shared" si="1"/>
        <v>#DIV/0!</v>
      </c>
      <c r="H17" s="50">
        <v>0</v>
      </c>
      <c r="I17" s="50">
        <v>0</v>
      </c>
      <c r="J17" s="50">
        <v>0</v>
      </c>
      <c r="K17" s="50">
        <v>0</v>
      </c>
      <c r="L17" s="50">
        <v>0</v>
      </c>
      <c r="M17" s="50">
        <v>0</v>
      </c>
      <c r="N17" s="50">
        <v>0</v>
      </c>
      <c r="O17" s="50">
        <v>0</v>
      </c>
      <c r="P17" s="50">
        <v>0</v>
      </c>
      <c r="Q17" s="50">
        <v>0</v>
      </c>
      <c r="R17" s="50">
        <v>0</v>
      </c>
      <c r="S17" s="50">
        <v>0</v>
      </c>
      <c r="T17" s="50">
        <v>0</v>
      </c>
      <c r="U17" s="50">
        <v>0</v>
      </c>
      <c r="V17" s="50">
        <v>0</v>
      </c>
      <c r="W17" s="50">
        <v>0</v>
      </c>
      <c r="X17" s="50">
        <v>0</v>
      </c>
      <c r="Y17" s="50">
        <v>0</v>
      </c>
      <c r="Z17" s="50">
        <v>0</v>
      </c>
      <c r="AA17" s="50">
        <v>0</v>
      </c>
      <c r="AB17" s="50">
        <v>0</v>
      </c>
      <c r="AC17" s="50">
        <v>0</v>
      </c>
      <c r="AD17" s="50"/>
      <c r="AE17" s="50">
        <v>0</v>
      </c>
      <c r="AF17" s="33"/>
      <c r="AG17" s="34"/>
      <c r="AH17" s="34"/>
    </row>
    <row r="18" spans="1:43" s="35" customFormat="1" ht="60.75" customHeight="1" x14ac:dyDescent="0.25">
      <c r="A18" s="47" t="s">
        <v>41</v>
      </c>
      <c r="B18" s="50"/>
      <c r="C18" s="50"/>
      <c r="D18" s="50"/>
      <c r="E18" s="50"/>
      <c r="F18" s="50"/>
      <c r="G18" s="50"/>
      <c r="H18" s="51"/>
      <c r="I18" s="51"/>
      <c r="J18" s="51"/>
      <c r="K18" s="51"/>
      <c r="L18" s="51"/>
      <c r="M18" s="51"/>
      <c r="N18" s="51"/>
      <c r="O18" s="51"/>
      <c r="P18" s="51"/>
      <c r="Q18" s="51"/>
      <c r="R18" s="51"/>
      <c r="S18" s="51"/>
      <c r="T18" s="51"/>
      <c r="U18" s="51"/>
      <c r="V18" s="51"/>
      <c r="W18" s="51"/>
      <c r="X18" s="51"/>
      <c r="Y18" s="51"/>
      <c r="Z18" s="51"/>
      <c r="AA18" s="51"/>
      <c r="AB18" s="51"/>
      <c r="AC18" s="51"/>
      <c r="AD18" s="51"/>
      <c r="AE18" s="32"/>
      <c r="AF18" s="33"/>
      <c r="AG18" s="34"/>
      <c r="AH18" s="34"/>
    </row>
    <row r="19" spans="1:43" s="53" customFormat="1" ht="35.25" customHeight="1" x14ac:dyDescent="0.3">
      <c r="A19" s="52" t="s">
        <v>34</v>
      </c>
      <c r="B19" s="48">
        <f>B21+B22+B20+B23</f>
        <v>811</v>
      </c>
      <c r="C19" s="48">
        <f>C21+C22+C20+C23</f>
        <v>811</v>
      </c>
      <c r="D19" s="48">
        <f>D21+D22+D20+D23</f>
        <v>811</v>
      </c>
      <c r="E19" s="48">
        <f>E21+E22+E20+E23</f>
        <v>811</v>
      </c>
      <c r="F19" s="48">
        <f>E19/B19*100</f>
        <v>100</v>
      </c>
      <c r="G19" s="48">
        <f>E19/C19*100</f>
        <v>100</v>
      </c>
      <c r="H19" s="48">
        <f t="shared" ref="H19:AE19" si="4">H21+H22+H20+H23</f>
        <v>0</v>
      </c>
      <c r="I19" s="48">
        <f t="shared" si="4"/>
        <v>0</v>
      </c>
      <c r="J19" s="48">
        <f t="shared" si="4"/>
        <v>0</v>
      </c>
      <c r="K19" s="48">
        <f t="shared" si="4"/>
        <v>0</v>
      </c>
      <c r="L19" s="48">
        <f t="shared" si="4"/>
        <v>0</v>
      </c>
      <c r="M19" s="48">
        <f t="shared" si="4"/>
        <v>0</v>
      </c>
      <c r="N19" s="48">
        <f t="shared" si="4"/>
        <v>0</v>
      </c>
      <c r="O19" s="48">
        <f t="shared" si="4"/>
        <v>0</v>
      </c>
      <c r="P19" s="48">
        <f t="shared" si="4"/>
        <v>0</v>
      </c>
      <c r="Q19" s="48">
        <f t="shared" si="4"/>
        <v>0</v>
      </c>
      <c r="R19" s="48">
        <f t="shared" si="4"/>
        <v>0</v>
      </c>
      <c r="S19" s="48">
        <f t="shared" si="4"/>
        <v>0</v>
      </c>
      <c r="T19" s="48">
        <f t="shared" si="4"/>
        <v>811</v>
      </c>
      <c r="U19" s="48">
        <f t="shared" si="4"/>
        <v>244.1</v>
      </c>
      <c r="V19" s="48">
        <f t="shared" si="4"/>
        <v>0</v>
      </c>
      <c r="W19" s="48">
        <f t="shared" si="4"/>
        <v>566.9</v>
      </c>
      <c r="X19" s="48">
        <f t="shared" si="4"/>
        <v>0</v>
      </c>
      <c r="Y19" s="48">
        <f t="shared" si="4"/>
        <v>0</v>
      </c>
      <c r="Z19" s="48">
        <f t="shared" si="4"/>
        <v>0</v>
      </c>
      <c r="AA19" s="48">
        <f t="shared" si="4"/>
        <v>0</v>
      </c>
      <c r="AB19" s="48">
        <f t="shared" si="4"/>
        <v>0</v>
      </c>
      <c r="AC19" s="48">
        <f t="shared" si="4"/>
        <v>0</v>
      </c>
      <c r="AD19" s="48">
        <f t="shared" si="4"/>
        <v>0</v>
      </c>
      <c r="AE19" s="48">
        <f t="shared" si="4"/>
        <v>0</v>
      </c>
      <c r="AF19" s="33"/>
      <c r="AG19" s="34"/>
      <c r="AH19" s="34"/>
    </row>
    <row r="20" spans="1:43" s="53" customFormat="1" ht="105" customHeight="1" x14ac:dyDescent="0.3">
      <c r="A20" s="54" t="s">
        <v>36</v>
      </c>
      <c r="B20" s="50">
        <f>SUM(H20:AD20)</f>
        <v>0</v>
      </c>
      <c r="C20" s="50">
        <f>H20+J20+L20+N20+P20+R20</f>
        <v>0</v>
      </c>
      <c r="D20" s="50">
        <f>E20</f>
        <v>0</v>
      </c>
      <c r="E20" s="50">
        <f>I20+K20+M20+O20+Q20+S20+U20+W20+Y20+AA20+AC20+AE20</f>
        <v>0</v>
      </c>
      <c r="F20" s="50" t="e">
        <f>E20/B20*100</f>
        <v>#DIV/0!</v>
      </c>
      <c r="G20" s="50" t="e">
        <f>E20/C20*100</f>
        <v>#DIV/0!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6" t="s">
        <v>42</v>
      </c>
      <c r="AG20" s="34"/>
      <c r="AH20" s="34"/>
    </row>
    <row r="21" spans="1:43" s="35" customFormat="1" ht="38.25" customHeight="1" x14ac:dyDescent="0.25">
      <c r="A21" s="57" t="s">
        <v>37</v>
      </c>
      <c r="B21" s="50">
        <f>H21+J21+L21+N21+P21+R21+T21+V21+X21+Z21+AB21+AD21</f>
        <v>566.9</v>
      </c>
      <c r="C21" s="50">
        <f>H21+J21+L21+N21+P21+R21+T21+V21+X21+Z21</f>
        <v>566.9</v>
      </c>
      <c r="D21" s="50">
        <f>E21</f>
        <v>566.9</v>
      </c>
      <c r="E21" s="50">
        <f>I21+K21+M21+O21+Q21+S21+U21+W21+Y21+AA21+AC21+AE21</f>
        <v>566.9</v>
      </c>
      <c r="F21" s="50">
        <f>E21/B21*100</f>
        <v>100</v>
      </c>
      <c r="G21" s="50">
        <f>E21/C21*100</f>
        <v>100</v>
      </c>
      <c r="H21" s="55">
        <v>0</v>
      </c>
      <c r="I21" s="55">
        <v>0</v>
      </c>
      <c r="J21" s="55">
        <v>0</v>
      </c>
      <c r="K21" s="55">
        <v>0</v>
      </c>
      <c r="L21" s="55">
        <v>0</v>
      </c>
      <c r="M21" s="55">
        <v>0</v>
      </c>
      <c r="N21" s="55">
        <v>0</v>
      </c>
      <c r="O21" s="55">
        <v>0</v>
      </c>
      <c r="P21" s="55">
        <v>0</v>
      </c>
      <c r="Q21" s="55">
        <v>0</v>
      </c>
      <c r="R21" s="55">
        <v>0</v>
      </c>
      <c r="S21" s="55">
        <v>0</v>
      </c>
      <c r="T21" s="55">
        <v>566.9</v>
      </c>
      <c r="U21" s="55">
        <v>0</v>
      </c>
      <c r="V21" s="55">
        <v>0</v>
      </c>
      <c r="W21" s="55">
        <v>566.9</v>
      </c>
      <c r="X21" s="55">
        <v>0</v>
      </c>
      <c r="Y21" s="55">
        <v>0</v>
      </c>
      <c r="Z21" s="55">
        <v>0</v>
      </c>
      <c r="AA21" s="55">
        <v>0</v>
      </c>
      <c r="AB21" s="55">
        <v>0</v>
      </c>
      <c r="AC21" s="55">
        <v>0</v>
      </c>
      <c r="AD21" s="55">
        <v>0</v>
      </c>
      <c r="AE21" s="55">
        <v>0</v>
      </c>
      <c r="AF21" s="34"/>
      <c r="AG21" s="34"/>
      <c r="AH21" s="34"/>
    </row>
    <row r="22" spans="1:43" s="35" customFormat="1" ht="29.25" customHeight="1" x14ac:dyDescent="0.65">
      <c r="A22" s="57" t="s">
        <v>38</v>
      </c>
      <c r="B22" s="50">
        <f>H22+J22+L22+N22+P22+R22+T22+V22+X22+Z22+AB22+AD22</f>
        <v>244.1</v>
      </c>
      <c r="C22" s="50">
        <f t="shared" ref="C22:C23" si="5">H22+J22+L22+N22+P22+R22+T22+V22+X22</f>
        <v>244.1</v>
      </c>
      <c r="D22" s="50">
        <f>E22</f>
        <v>244.1</v>
      </c>
      <c r="E22" s="50">
        <f>I22+K22+M22+O22+Q22+S22+U22+W22+Y22+AA22+AC22+AE22</f>
        <v>244.1</v>
      </c>
      <c r="F22" s="50">
        <f>E22/B22*100</f>
        <v>100</v>
      </c>
      <c r="G22" s="50">
        <f>E22/C22*100</f>
        <v>100</v>
      </c>
      <c r="H22" s="55">
        <v>0</v>
      </c>
      <c r="I22" s="55">
        <v>0</v>
      </c>
      <c r="J22" s="55">
        <v>0</v>
      </c>
      <c r="K22" s="55">
        <v>0</v>
      </c>
      <c r="L22" s="55">
        <v>0</v>
      </c>
      <c r="M22" s="55">
        <v>0</v>
      </c>
      <c r="N22" s="55">
        <v>0</v>
      </c>
      <c r="O22" s="55">
        <v>0</v>
      </c>
      <c r="P22" s="55">
        <v>0</v>
      </c>
      <c r="Q22" s="55">
        <v>0</v>
      </c>
      <c r="R22" s="55">
        <v>0</v>
      </c>
      <c r="S22" s="55">
        <v>0</v>
      </c>
      <c r="T22" s="55">
        <f>193.1+51</f>
        <v>244.1</v>
      </c>
      <c r="U22" s="55">
        <f>193.1+51</f>
        <v>244.1</v>
      </c>
      <c r="V22" s="55">
        <v>0</v>
      </c>
      <c r="W22" s="55">
        <v>0</v>
      </c>
      <c r="X22" s="55">
        <v>0</v>
      </c>
      <c r="Y22" s="55">
        <v>0</v>
      </c>
      <c r="Z22" s="55">
        <v>0</v>
      </c>
      <c r="AA22" s="55">
        <v>0</v>
      </c>
      <c r="AB22" s="55">
        <v>0</v>
      </c>
      <c r="AC22" s="55">
        <v>0</v>
      </c>
      <c r="AD22" s="55">
        <v>0</v>
      </c>
      <c r="AE22" s="50">
        <v>0</v>
      </c>
      <c r="AF22" s="34"/>
      <c r="AG22" s="58"/>
      <c r="AH22" s="34"/>
    </row>
    <row r="23" spans="1:43" s="35" customFormat="1" ht="28.5" customHeight="1" x14ac:dyDescent="0.25">
      <c r="A23" s="57" t="s">
        <v>40</v>
      </c>
      <c r="B23" s="50">
        <f t="shared" ref="B23" si="6">H23+J23+L23+N23+P23+R23+T23+V23+X23+Z23+AB23+AD23</f>
        <v>0</v>
      </c>
      <c r="C23" s="50">
        <f t="shared" si="5"/>
        <v>0</v>
      </c>
      <c r="D23" s="50">
        <f>E23</f>
        <v>0</v>
      </c>
      <c r="E23" s="50">
        <f>I23+K23+M23+O23+Q23+S23+U23+W23+Y23+AA23+AC23+AE23</f>
        <v>0</v>
      </c>
      <c r="F23" s="50" t="e">
        <f>E23/B23*100</f>
        <v>#DIV/0!</v>
      </c>
      <c r="G23" s="50" t="e">
        <f>E23/C23*100</f>
        <v>#DIV/0!</v>
      </c>
      <c r="H23" s="55">
        <v>0</v>
      </c>
      <c r="I23" s="55">
        <v>0</v>
      </c>
      <c r="J23" s="55">
        <v>0</v>
      </c>
      <c r="K23" s="55">
        <v>0</v>
      </c>
      <c r="L23" s="55">
        <v>0</v>
      </c>
      <c r="M23" s="55">
        <v>0</v>
      </c>
      <c r="N23" s="55">
        <v>0</v>
      </c>
      <c r="O23" s="55">
        <v>0</v>
      </c>
      <c r="P23" s="55">
        <v>0</v>
      </c>
      <c r="Q23" s="55">
        <v>0</v>
      </c>
      <c r="R23" s="55">
        <v>0</v>
      </c>
      <c r="S23" s="55">
        <v>0</v>
      </c>
      <c r="T23" s="55">
        <v>0</v>
      </c>
      <c r="U23" s="55">
        <v>0</v>
      </c>
      <c r="V23" s="55">
        <v>0</v>
      </c>
      <c r="W23" s="55">
        <v>0</v>
      </c>
      <c r="X23" s="55">
        <v>0</v>
      </c>
      <c r="Y23" s="55">
        <v>0</v>
      </c>
      <c r="Z23" s="55">
        <v>0</v>
      </c>
      <c r="AA23" s="55">
        <v>0</v>
      </c>
      <c r="AB23" s="55">
        <v>0</v>
      </c>
      <c r="AC23" s="55">
        <v>0</v>
      </c>
      <c r="AD23" s="55">
        <v>0</v>
      </c>
      <c r="AE23" s="55">
        <v>0</v>
      </c>
      <c r="AF23" s="34"/>
      <c r="AG23" s="34"/>
      <c r="AH23" s="34"/>
    </row>
    <row r="24" spans="1:43" s="46" customFormat="1" ht="27" customHeight="1" x14ac:dyDescent="0.25">
      <c r="A24" s="59" t="s">
        <v>43</v>
      </c>
      <c r="B24" s="60"/>
      <c r="C24" s="60"/>
      <c r="D24" s="60"/>
      <c r="E24" s="60"/>
      <c r="F24" s="60"/>
      <c r="G24" s="60"/>
      <c r="H24" s="61"/>
      <c r="I24" s="61"/>
      <c r="J24" s="61"/>
      <c r="K24" s="61"/>
      <c r="L24" s="61"/>
      <c r="M24" s="61"/>
      <c r="N24" s="61"/>
      <c r="O24" s="61"/>
      <c r="P24" s="61"/>
      <c r="Q24" s="61"/>
      <c r="R24" s="61"/>
      <c r="S24" s="61"/>
      <c r="T24" s="61"/>
      <c r="U24" s="61"/>
      <c r="V24" s="61"/>
      <c r="W24" s="61"/>
      <c r="X24" s="61"/>
      <c r="Y24" s="61"/>
      <c r="Z24" s="61"/>
      <c r="AA24" s="61"/>
      <c r="AB24" s="61"/>
      <c r="AC24" s="61"/>
      <c r="AD24" s="62"/>
      <c r="AE24" s="63"/>
      <c r="AF24" s="44"/>
      <c r="AG24" s="44"/>
      <c r="AH24" s="44"/>
      <c r="AI24" s="44"/>
      <c r="AJ24" s="44"/>
      <c r="AK24" s="44"/>
      <c r="AL24" s="44"/>
      <c r="AM24" s="44"/>
      <c r="AN24" s="44"/>
      <c r="AO24" s="44"/>
      <c r="AP24" s="44"/>
      <c r="AQ24" s="45"/>
    </row>
    <row r="25" spans="1:43" s="35" customFormat="1" ht="39" customHeight="1" x14ac:dyDescent="0.25">
      <c r="A25" s="47" t="s">
        <v>44</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32"/>
      <c r="AF25" s="33"/>
      <c r="AG25" s="34"/>
      <c r="AH25" s="34"/>
    </row>
    <row r="26" spans="1:43" s="35" customFormat="1" ht="36" customHeight="1" x14ac:dyDescent="0.25">
      <c r="A26" s="47" t="s">
        <v>34</v>
      </c>
      <c r="B26" s="48">
        <f>B27+B28+B29+B31</f>
        <v>220435.45</v>
      </c>
      <c r="C26" s="48">
        <f>C27+C28+C29+C31</f>
        <v>200061.02000000002</v>
      </c>
      <c r="D26" s="48">
        <f>D27+D28+D29+D31</f>
        <v>203613.87</v>
      </c>
      <c r="E26" s="48">
        <f>E27+E28+E29+E31</f>
        <v>203613.87</v>
      </c>
      <c r="F26" s="48">
        <f t="shared" ref="F26:F31" si="7">E26/B26*100</f>
        <v>92.368931585187411</v>
      </c>
      <c r="G26" s="48">
        <f t="shared" ref="G26:G31" si="8">E26/C26*100</f>
        <v>101.77588317804236</v>
      </c>
      <c r="H26" s="48">
        <f t="shared" ref="H26:AE26" si="9">H27+H28+H29+H31</f>
        <v>17377.41</v>
      </c>
      <c r="I26" s="48">
        <f t="shared" si="9"/>
        <v>10584.99</v>
      </c>
      <c r="J26" s="48">
        <f t="shared" si="9"/>
        <v>19336.95</v>
      </c>
      <c r="K26" s="48">
        <f t="shared" si="9"/>
        <v>15196.119999999999</v>
      </c>
      <c r="L26" s="48">
        <f t="shared" si="9"/>
        <v>13536.03</v>
      </c>
      <c r="M26" s="48">
        <f t="shared" si="9"/>
        <v>16097.92</v>
      </c>
      <c r="N26" s="48">
        <f t="shared" si="9"/>
        <v>17569.949999999997</v>
      </c>
      <c r="O26" s="48">
        <f t="shared" si="9"/>
        <v>17454.810000000001</v>
      </c>
      <c r="P26" s="48">
        <f t="shared" si="9"/>
        <v>22752.279999999995</v>
      </c>
      <c r="Q26" s="48">
        <f t="shared" si="9"/>
        <v>20765.150000000001</v>
      </c>
      <c r="R26" s="48">
        <f t="shared" si="9"/>
        <v>20598.900000000001</v>
      </c>
      <c r="S26" s="48">
        <f t="shared" si="9"/>
        <v>17738.09</v>
      </c>
      <c r="T26" s="48">
        <f t="shared" si="9"/>
        <v>18446.71</v>
      </c>
      <c r="U26" s="48">
        <f t="shared" si="9"/>
        <v>20918.810000000001</v>
      </c>
      <c r="V26" s="48">
        <f t="shared" si="9"/>
        <v>18636.11</v>
      </c>
      <c r="W26" s="48">
        <f t="shared" si="9"/>
        <v>12097.619999999999</v>
      </c>
      <c r="X26" s="48">
        <f t="shared" si="9"/>
        <v>8910.5500000000011</v>
      </c>
      <c r="Y26" s="48">
        <f t="shared" si="9"/>
        <v>12987.51</v>
      </c>
      <c r="Z26" s="48">
        <f t="shared" si="9"/>
        <v>17098.39</v>
      </c>
      <c r="AA26" s="48">
        <f t="shared" si="9"/>
        <v>15688.3</v>
      </c>
      <c r="AB26" s="48">
        <f t="shared" si="9"/>
        <v>14457.74</v>
      </c>
      <c r="AC26" s="48">
        <f t="shared" si="9"/>
        <v>14416.68</v>
      </c>
      <c r="AD26" s="48">
        <f t="shared" si="9"/>
        <v>20374.43</v>
      </c>
      <c r="AE26" s="48">
        <f t="shared" si="9"/>
        <v>18527.87</v>
      </c>
      <c r="AF26" s="33"/>
      <c r="AG26" s="34"/>
      <c r="AH26" s="34"/>
    </row>
    <row r="27" spans="1:43" s="35" customFormat="1" ht="28.5" customHeight="1" x14ac:dyDescent="0.25">
      <c r="A27" s="49" t="s">
        <v>36</v>
      </c>
      <c r="B27" s="50">
        <f>B58</f>
        <v>0</v>
      </c>
      <c r="C27" s="50">
        <f>C34+C40+C46+C52+C58</f>
        <v>0</v>
      </c>
      <c r="D27" s="50">
        <f>D58</f>
        <v>0</v>
      </c>
      <c r="E27" s="50">
        <f>E58</f>
        <v>0</v>
      </c>
      <c r="F27" s="50" t="e">
        <f t="shared" si="7"/>
        <v>#DIV/0!</v>
      </c>
      <c r="G27" s="50" t="e">
        <f t="shared" si="8"/>
        <v>#DIV/0!</v>
      </c>
      <c r="H27" s="50">
        <v>0</v>
      </c>
      <c r="I27" s="50">
        <v>0</v>
      </c>
      <c r="J27" s="50">
        <v>0</v>
      </c>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33"/>
      <c r="AG27" s="34"/>
      <c r="AH27" s="34"/>
    </row>
    <row r="28" spans="1:43" s="35" customFormat="1" ht="37.5" x14ac:dyDescent="0.25">
      <c r="A28" s="49" t="s">
        <v>37</v>
      </c>
      <c r="B28" s="50">
        <f>B59</f>
        <v>1494.49</v>
      </c>
      <c r="C28" s="50">
        <f>C35+C41+C47+C53+C59</f>
        <v>1494.49</v>
      </c>
      <c r="D28" s="50">
        <f>D59</f>
        <v>1494.49</v>
      </c>
      <c r="E28" s="50">
        <f>E59</f>
        <v>1494.49</v>
      </c>
      <c r="F28" s="50">
        <f t="shared" si="7"/>
        <v>100</v>
      </c>
      <c r="G28" s="50">
        <f t="shared" si="8"/>
        <v>100</v>
      </c>
      <c r="H28" s="50">
        <f t="shared" ref="H28:AE29" si="10">H35+H41+H47+H53+H59</f>
        <v>0</v>
      </c>
      <c r="I28" s="50">
        <f t="shared" si="10"/>
        <v>0</v>
      </c>
      <c r="J28" s="50">
        <f t="shared" si="10"/>
        <v>0</v>
      </c>
      <c r="K28" s="50">
        <f t="shared" si="10"/>
        <v>0</v>
      </c>
      <c r="L28" s="50">
        <f t="shared" si="10"/>
        <v>66</v>
      </c>
      <c r="M28" s="50">
        <f t="shared" si="10"/>
        <v>66</v>
      </c>
      <c r="N28" s="50">
        <f t="shared" si="10"/>
        <v>0</v>
      </c>
      <c r="O28" s="50">
        <f t="shared" si="10"/>
        <v>0</v>
      </c>
      <c r="P28" s="50">
        <f t="shared" si="10"/>
        <v>1086.51</v>
      </c>
      <c r="Q28" s="50">
        <f t="shared" si="10"/>
        <v>1086.51</v>
      </c>
      <c r="R28" s="50">
        <f t="shared" si="10"/>
        <v>341.98</v>
      </c>
      <c r="S28" s="50">
        <f t="shared" si="10"/>
        <v>0</v>
      </c>
      <c r="T28" s="50">
        <f t="shared" si="10"/>
        <v>0</v>
      </c>
      <c r="U28" s="50">
        <f t="shared" si="10"/>
        <v>341.98</v>
      </c>
      <c r="V28" s="50">
        <f t="shared" si="10"/>
        <v>0</v>
      </c>
      <c r="W28" s="50">
        <f t="shared" si="10"/>
        <v>0</v>
      </c>
      <c r="X28" s="50">
        <f t="shared" si="10"/>
        <v>0</v>
      </c>
      <c r="Y28" s="50">
        <f t="shared" si="10"/>
        <v>0</v>
      </c>
      <c r="Z28" s="50">
        <f t="shared" si="10"/>
        <v>0</v>
      </c>
      <c r="AA28" s="50">
        <f t="shared" si="10"/>
        <v>0</v>
      </c>
      <c r="AB28" s="50">
        <f t="shared" si="10"/>
        <v>0</v>
      </c>
      <c r="AC28" s="50">
        <f t="shared" si="10"/>
        <v>0</v>
      </c>
      <c r="AD28" s="50">
        <f t="shared" si="10"/>
        <v>0</v>
      </c>
      <c r="AE28" s="50">
        <f t="shared" si="10"/>
        <v>0</v>
      </c>
      <c r="AF28" s="33"/>
      <c r="AG28" s="34"/>
      <c r="AH28" s="34"/>
    </row>
    <row r="29" spans="1:43" s="35" customFormat="1" ht="18.75" x14ac:dyDescent="0.25">
      <c r="A29" s="49" t="s">
        <v>38</v>
      </c>
      <c r="B29" s="50">
        <f>B36+B42+B48+B54+B60</f>
        <v>207600.96000000002</v>
      </c>
      <c r="C29" s="50">
        <f>C36+C42+C48+C54+C60</f>
        <v>187226.53000000003</v>
      </c>
      <c r="D29" s="50">
        <f>D36+D42+D48+D54+D60</f>
        <v>190979.38</v>
      </c>
      <c r="E29" s="50">
        <f>E36+E42+E48+E54+E60</f>
        <v>190979.38</v>
      </c>
      <c r="F29" s="50">
        <f t="shared" si="7"/>
        <v>91.99349559847893</v>
      </c>
      <c r="G29" s="50">
        <f t="shared" si="8"/>
        <v>102.00444349419924</v>
      </c>
      <c r="H29" s="50">
        <f t="shared" si="10"/>
        <v>17377.41</v>
      </c>
      <c r="I29" s="50">
        <f t="shared" si="10"/>
        <v>10584.99</v>
      </c>
      <c r="J29" s="50">
        <f t="shared" si="10"/>
        <v>19336.95</v>
      </c>
      <c r="K29" s="50">
        <f t="shared" si="10"/>
        <v>15196.119999999999</v>
      </c>
      <c r="L29" s="50">
        <f t="shared" si="10"/>
        <v>13470.03</v>
      </c>
      <c r="M29" s="50">
        <f t="shared" si="10"/>
        <v>16031.92</v>
      </c>
      <c r="N29" s="50">
        <f t="shared" si="10"/>
        <v>17569.949999999997</v>
      </c>
      <c r="O29" s="50">
        <f t="shared" si="10"/>
        <v>17454.810000000001</v>
      </c>
      <c r="P29" s="50">
        <f t="shared" si="10"/>
        <v>21665.769999999997</v>
      </c>
      <c r="Q29" s="50">
        <f t="shared" si="10"/>
        <v>19678.640000000003</v>
      </c>
      <c r="R29" s="50">
        <f t="shared" si="10"/>
        <v>20256.920000000002</v>
      </c>
      <c r="S29" s="50">
        <f t="shared" si="10"/>
        <v>17738.09</v>
      </c>
      <c r="T29" s="50">
        <f t="shared" si="10"/>
        <v>18446.71</v>
      </c>
      <c r="U29" s="50">
        <f t="shared" si="10"/>
        <v>20576.830000000002</v>
      </c>
      <c r="V29" s="50">
        <f t="shared" si="10"/>
        <v>18636.11</v>
      </c>
      <c r="W29" s="50">
        <f t="shared" si="10"/>
        <v>12097.619999999999</v>
      </c>
      <c r="X29" s="50">
        <f t="shared" si="10"/>
        <v>8910.5500000000011</v>
      </c>
      <c r="Y29" s="50">
        <f t="shared" si="10"/>
        <v>12987.51</v>
      </c>
      <c r="Z29" s="50">
        <f t="shared" si="10"/>
        <v>17098.39</v>
      </c>
      <c r="AA29" s="50">
        <f t="shared" si="10"/>
        <v>15688.3</v>
      </c>
      <c r="AB29" s="50">
        <f t="shared" si="10"/>
        <v>14457.74</v>
      </c>
      <c r="AC29" s="50">
        <f t="shared" si="10"/>
        <v>14416.68</v>
      </c>
      <c r="AD29" s="50">
        <f t="shared" si="10"/>
        <v>20374.43</v>
      </c>
      <c r="AE29" s="50">
        <f t="shared" si="10"/>
        <v>18527.87</v>
      </c>
      <c r="AF29" s="33"/>
      <c r="AG29" s="34"/>
      <c r="AH29" s="34"/>
    </row>
    <row r="30" spans="1:43" s="35" customFormat="1" ht="37.5" x14ac:dyDescent="0.3">
      <c r="A30" s="54" t="s">
        <v>39</v>
      </c>
      <c r="B30" s="50">
        <f>B61</f>
        <v>75.2</v>
      </c>
      <c r="C30" s="50">
        <f t="shared" ref="B30:F31" si="11">C61</f>
        <v>75.2</v>
      </c>
      <c r="D30" s="50">
        <f t="shared" si="11"/>
        <v>75.2</v>
      </c>
      <c r="E30" s="50">
        <f t="shared" si="11"/>
        <v>75.2</v>
      </c>
      <c r="F30" s="50">
        <f t="shared" si="7"/>
        <v>100</v>
      </c>
      <c r="G30" s="50">
        <f t="shared" si="8"/>
        <v>100</v>
      </c>
      <c r="H30" s="50">
        <f t="shared" ref="H30:AE30" si="12">H61</f>
        <v>0</v>
      </c>
      <c r="I30" s="50">
        <f t="shared" si="12"/>
        <v>0</v>
      </c>
      <c r="J30" s="50">
        <f t="shared" si="12"/>
        <v>0</v>
      </c>
      <c r="K30" s="50">
        <f t="shared" si="12"/>
        <v>0</v>
      </c>
      <c r="L30" s="50">
        <f t="shared" si="12"/>
        <v>0</v>
      </c>
      <c r="M30" s="50">
        <f t="shared" si="12"/>
        <v>0</v>
      </c>
      <c r="N30" s="50">
        <f t="shared" si="12"/>
        <v>0</v>
      </c>
      <c r="O30" s="50">
        <f t="shared" si="12"/>
        <v>0</v>
      </c>
      <c r="P30" s="50">
        <f t="shared" si="12"/>
        <v>75.2</v>
      </c>
      <c r="Q30" s="50">
        <f t="shared" si="12"/>
        <v>57.2</v>
      </c>
      <c r="R30" s="50">
        <f t="shared" si="12"/>
        <v>0</v>
      </c>
      <c r="S30" s="50">
        <f t="shared" si="12"/>
        <v>0</v>
      </c>
      <c r="T30" s="50">
        <f t="shared" si="12"/>
        <v>0</v>
      </c>
      <c r="U30" s="50">
        <f t="shared" si="12"/>
        <v>18</v>
      </c>
      <c r="V30" s="50">
        <f t="shared" si="12"/>
        <v>0</v>
      </c>
      <c r="W30" s="50">
        <f t="shared" si="12"/>
        <v>0</v>
      </c>
      <c r="X30" s="50">
        <f t="shared" si="12"/>
        <v>0</v>
      </c>
      <c r="Y30" s="50">
        <f t="shared" si="12"/>
        <v>0</v>
      </c>
      <c r="Z30" s="50">
        <f t="shared" si="12"/>
        <v>0</v>
      </c>
      <c r="AA30" s="50">
        <f t="shared" si="12"/>
        <v>0</v>
      </c>
      <c r="AB30" s="50">
        <f t="shared" si="12"/>
        <v>0</v>
      </c>
      <c r="AC30" s="50">
        <f t="shared" si="12"/>
        <v>0</v>
      </c>
      <c r="AD30" s="50">
        <f t="shared" si="12"/>
        <v>0</v>
      </c>
      <c r="AE30" s="50">
        <f t="shared" si="12"/>
        <v>0</v>
      </c>
      <c r="AF30" s="33"/>
      <c r="AG30" s="34"/>
      <c r="AH30" s="34"/>
    </row>
    <row r="31" spans="1:43" s="35" customFormat="1" ht="29.25" customHeight="1" x14ac:dyDescent="0.25">
      <c r="A31" s="49" t="s">
        <v>40</v>
      </c>
      <c r="B31" s="50">
        <f t="shared" si="11"/>
        <v>11340</v>
      </c>
      <c r="C31" s="50">
        <f t="shared" si="11"/>
        <v>11340</v>
      </c>
      <c r="D31" s="50">
        <f t="shared" si="11"/>
        <v>11140</v>
      </c>
      <c r="E31" s="50">
        <f t="shared" si="11"/>
        <v>11140</v>
      </c>
      <c r="F31" s="50">
        <f t="shared" si="7"/>
        <v>98.236331569664898</v>
      </c>
      <c r="G31" s="50">
        <f t="shared" si="8"/>
        <v>98.236331569664898</v>
      </c>
      <c r="H31" s="50">
        <v>0</v>
      </c>
      <c r="I31" s="50">
        <v>0</v>
      </c>
      <c r="J31" s="50">
        <v>0</v>
      </c>
      <c r="K31" s="50">
        <v>0</v>
      </c>
      <c r="L31" s="50">
        <v>0</v>
      </c>
      <c r="M31" s="50">
        <v>0</v>
      </c>
      <c r="N31" s="50">
        <v>0</v>
      </c>
      <c r="O31" s="50">
        <v>0</v>
      </c>
      <c r="P31" s="50">
        <v>0</v>
      </c>
      <c r="Q31" s="50">
        <v>0</v>
      </c>
      <c r="R31" s="50">
        <v>0</v>
      </c>
      <c r="S31" s="50">
        <v>0</v>
      </c>
      <c r="T31" s="50">
        <v>0</v>
      </c>
      <c r="U31" s="50">
        <v>0</v>
      </c>
      <c r="V31" s="50">
        <v>0</v>
      </c>
      <c r="W31" s="50">
        <v>0</v>
      </c>
      <c r="X31" s="50">
        <v>0</v>
      </c>
      <c r="Y31" s="50">
        <v>0</v>
      </c>
      <c r="Z31" s="50">
        <v>0</v>
      </c>
      <c r="AA31" s="50">
        <v>0</v>
      </c>
      <c r="AB31" s="50">
        <v>0</v>
      </c>
      <c r="AC31" s="50">
        <v>0</v>
      </c>
      <c r="AD31" s="50">
        <v>0</v>
      </c>
      <c r="AE31" s="50">
        <v>0</v>
      </c>
      <c r="AF31" s="33"/>
      <c r="AG31" s="34"/>
      <c r="AH31" s="34"/>
    </row>
    <row r="32" spans="1:43" s="35" customFormat="1" ht="42.75" customHeight="1" x14ac:dyDescent="0.25">
      <c r="A32" s="47" t="s">
        <v>45</v>
      </c>
      <c r="B32" s="50"/>
      <c r="C32" s="50"/>
      <c r="D32" s="50"/>
      <c r="E32" s="50"/>
      <c r="F32" s="50"/>
      <c r="G32" s="50"/>
      <c r="H32" s="51"/>
      <c r="I32" s="51"/>
      <c r="J32" s="51"/>
      <c r="K32" s="51"/>
      <c r="L32" s="51"/>
      <c r="M32" s="51"/>
      <c r="N32" s="51"/>
      <c r="O32" s="51"/>
      <c r="P32" s="51"/>
      <c r="Q32" s="51"/>
      <c r="R32" s="51"/>
      <c r="S32" s="51"/>
      <c r="T32" s="51"/>
      <c r="U32" s="51"/>
      <c r="V32" s="51"/>
      <c r="W32" s="51"/>
      <c r="X32" s="51"/>
      <c r="Y32" s="51"/>
      <c r="Z32" s="51"/>
      <c r="AA32" s="51"/>
      <c r="AB32" s="51"/>
      <c r="AC32" s="51"/>
      <c r="AD32" s="51"/>
      <c r="AE32" s="32"/>
      <c r="AF32" s="33"/>
      <c r="AG32" s="34"/>
      <c r="AH32" s="34"/>
    </row>
    <row r="33" spans="1:34" s="53" customFormat="1" ht="24.75" customHeight="1" x14ac:dyDescent="0.3">
      <c r="A33" s="52" t="s">
        <v>34</v>
      </c>
      <c r="B33" s="48">
        <f>B35+B36+B34+B37</f>
        <v>2637.85</v>
      </c>
      <c r="C33" s="48">
        <f>C35+C36+C34+C37</f>
        <v>2595.63</v>
      </c>
      <c r="D33" s="48">
        <f>D35+D36+D34+D37</f>
        <v>1902.32</v>
      </c>
      <c r="E33" s="48">
        <f>E35+E36+E34+E37</f>
        <v>1902.32</v>
      </c>
      <c r="F33" s="48">
        <f>E33/B33*100</f>
        <v>72.116306840798373</v>
      </c>
      <c r="G33" s="48">
        <f>E33/C33*100</f>
        <v>73.28933630756309</v>
      </c>
      <c r="H33" s="48">
        <f t="shared" ref="H33:AE33" si="13">H35+H36+H34+H37</f>
        <v>58.77</v>
      </c>
      <c r="I33" s="48">
        <f t="shared" si="13"/>
        <v>0</v>
      </c>
      <c r="J33" s="48">
        <f t="shared" si="13"/>
        <v>1454.54</v>
      </c>
      <c r="K33" s="48">
        <f t="shared" si="13"/>
        <v>0</v>
      </c>
      <c r="L33" s="48">
        <f t="shared" si="13"/>
        <v>361.77</v>
      </c>
      <c r="M33" s="48">
        <f t="shared" si="13"/>
        <v>527.37</v>
      </c>
      <c r="N33" s="48">
        <f t="shared" si="13"/>
        <v>159.88999999999999</v>
      </c>
      <c r="O33" s="48">
        <f t="shared" si="13"/>
        <v>346.49</v>
      </c>
      <c r="P33" s="48">
        <f t="shared" si="13"/>
        <v>69.959999999999994</v>
      </c>
      <c r="Q33" s="48">
        <f t="shared" si="13"/>
        <v>173.56</v>
      </c>
      <c r="R33" s="48">
        <f t="shared" si="13"/>
        <v>8.31</v>
      </c>
      <c r="S33" s="48">
        <f t="shared" si="13"/>
        <v>348.6</v>
      </c>
      <c r="T33" s="48">
        <f t="shared" si="13"/>
        <v>36.44</v>
      </c>
      <c r="U33" s="48">
        <f t="shared" si="13"/>
        <v>22.2</v>
      </c>
      <c r="V33" s="48">
        <f t="shared" si="13"/>
        <v>6.65</v>
      </c>
      <c r="W33" s="48">
        <f t="shared" si="13"/>
        <v>25.07</v>
      </c>
      <c r="X33" s="48">
        <f t="shared" si="13"/>
        <v>123.34</v>
      </c>
      <c r="Y33" s="48">
        <f t="shared" si="13"/>
        <v>115.31</v>
      </c>
      <c r="Z33" s="48">
        <f t="shared" si="13"/>
        <v>130</v>
      </c>
      <c r="AA33" s="48">
        <f t="shared" si="13"/>
        <v>41.3</v>
      </c>
      <c r="AB33" s="48">
        <f t="shared" si="13"/>
        <v>185.96</v>
      </c>
      <c r="AC33" s="48">
        <f t="shared" si="13"/>
        <v>260.2</v>
      </c>
      <c r="AD33" s="48">
        <f t="shared" si="13"/>
        <v>42.22</v>
      </c>
      <c r="AE33" s="48">
        <f t="shared" si="13"/>
        <v>42.22</v>
      </c>
      <c r="AF33" s="33"/>
      <c r="AG33" s="34"/>
      <c r="AH33" s="34"/>
    </row>
    <row r="34" spans="1:34" s="53" customFormat="1" ht="63.75" customHeight="1" x14ac:dyDescent="0.3">
      <c r="A34" s="54" t="s">
        <v>36</v>
      </c>
      <c r="B34" s="50">
        <f>SUM(H34:AD34)</f>
        <v>0</v>
      </c>
      <c r="C34" s="50">
        <f>H34+J34+L34+N34+P34</f>
        <v>0</v>
      </c>
      <c r="D34" s="50">
        <f>E34</f>
        <v>0</v>
      </c>
      <c r="E34" s="50">
        <f>I34+K34+M34+O34+Q34+S34+U34+W34+Y34+AA34+AC34+AE34</f>
        <v>0</v>
      </c>
      <c r="F34" s="50" t="e">
        <f>E34/B34*100</f>
        <v>#DIV/0!</v>
      </c>
      <c r="G34" s="50" t="e">
        <f>E34/C34*100</f>
        <v>#DIV/0!</v>
      </c>
      <c r="H34" s="55">
        <v>0</v>
      </c>
      <c r="I34" s="55">
        <v>0</v>
      </c>
      <c r="J34" s="55">
        <v>0</v>
      </c>
      <c r="K34" s="55">
        <v>0</v>
      </c>
      <c r="L34" s="55">
        <v>0</v>
      </c>
      <c r="M34" s="55">
        <v>0</v>
      </c>
      <c r="N34" s="55">
        <v>0</v>
      </c>
      <c r="O34" s="55">
        <v>0</v>
      </c>
      <c r="P34" s="55">
        <v>0</v>
      </c>
      <c r="Q34" s="55">
        <v>0</v>
      </c>
      <c r="R34" s="55">
        <v>0</v>
      </c>
      <c r="S34" s="55">
        <v>0</v>
      </c>
      <c r="T34" s="55">
        <v>0</v>
      </c>
      <c r="U34" s="55">
        <v>0</v>
      </c>
      <c r="V34" s="55">
        <v>0</v>
      </c>
      <c r="W34" s="55">
        <v>0</v>
      </c>
      <c r="X34" s="55">
        <v>0</v>
      </c>
      <c r="Y34" s="55">
        <v>0</v>
      </c>
      <c r="Z34" s="55">
        <v>0</v>
      </c>
      <c r="AA34" s="55">
        <v>0</v>
      </c>
      <c r="AB34" s="55">
        <v>0</v>
      </c>
      <c r="AC34" s="55">
        <v>0</v>
      </c>
      <c r="AD34" s="55">
        <v>0</v>
      </c>
      <c r="AE34" s="55">
        <v>0</v>
      </c>
      <c r="AF34" s="56" t="s">
        <v>46</v>
      </c>
      <c r="AG34" s="34"/>
      <c r="AH34" s="34"/>
    </row>
    <row r="35" spans="1:34" s="35" customFormat="1" ht="38.25" customHeight="1" x14ac:dyDescent="0.25">
      <c r="A35" s="57" t="s">
        <v>37</v>
      </c>
      <c r="B35" s="50">
        <f>SUM(H35:AD35)</f>
        <v>0</v>
      </c>
      <c r="C35" s="50">
        <f>H35+J35+L35+N35+P35</f>
        <v>0</v>
      </c>
      <c r="D35" s="50">
        <f>E35</f>
        <v>0</v>
      </c>
      <c r="E35" s="50">
        <f>I35+K35+M35+O35+Q35+S35+U35+W35+Y35+AA35+AC35+AE35</f>
        <v>0</v>
      </c>
      <c r="F35" s="50" t="e">
        <f>E35/B35*100</f>
        <v>#DIV/0!</v>
      </c>
      <c r="G35" s="50" t="e">
        <f>E35/C35*100</f>
        <v>#DIV/0!</v>
      </c>
      <c r="H35" s="55">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c r="AE35" s="55">
        <v>0</v>
      </c>
      <c r="AF35" s="56"/>
      <c r="AG35" s="34"/>
      <c r="AH35" s="34"/>
    </row>
    <row r="36" spans="1:34" s="35" customFormat="1" ht="29.25" customHeight="1" x14ac:dyDescent="0.65">
      <c r="A36" s="57" t="s">
        <v>38</v>
      </c>
      <c r="B36" s="50">
        <f>H36+J36+L36+N36+P36+R36+T36+V36+X36+Z36+AB36+AD36</f>
        <v>2637.85</v>
      </c>
      <c r="C36" s="50">
        <f>H36+J36+L36+N36+P36+R36+T36+V36+X36+Z36+AB36</f>
        <v>2595.63</v>
      </c>
      <c r="D36" s="50">
        <f>E36</f>
        <v>1902.32</v>
      </c>
      <c r="E36" s="50">
        <f>I36+K36+M36+O36+Q36+S36+U36+W36+Y36+AA36+AC36+AE36</f>
        <v>1902.32</v>
      </c>
      <c r="F36" s="50">
        <f>E36/B36*100</f>
        <v>72.116306840798373</v>
      </c>
      <c r="G36" s="50">
        <f>E36/C36*100</f>
        <v>73.28933630756309</v>
      </c>
      <c r="H36" s="55">
        <v>58.77</v>
      </c>
      <c r="I36" s="55">
        <v>0</v>
      </c>
      <c r="J36" s="55">
        <v>1454.54</v>
      </c>
      <c r="K36" s="55">
        <v>0</v>
      </c>
      <c r="L36" s="55">
        <v>361.77</v>
      </c>
      <c r="M36" s="55">
        <v>527.37</v>
      </c>
      <c r="N36" s="55">
        <v>159.88999999999999</v>
      </c>
      <c r="O36" s="55">
        <v>346.49</v>
      </c>
      <c r="P36" s="55">
        <v>69.959999999999994</v>
      </c>
      <c r="Q36" s="55">
        <v>173.56</v>
      </c>
      <c r="R36" s="55">
        <v>8.31</v>
      </c>
      <c r="S36" s="55">
        <v>348.6</v>
      </c>
      <c r="T36" s="55">
        <v>36.44</v>
      </c>
      <c r="U36" s="55">
        <v>22.2</v>
      </c>
      <c r="V36" s="55">
        <v>6.65</v>
      </c>
      <c r="W36" s="55">
        <v>25.07</v>
      </c>
      <c r="X36" s="55">
        <v>123.34</v>
      </c>
      <c r="Y36" s="55">
        <v>115.31</v>
      </c>
      <c r="Z36" s="55">
        <v>130</v>
      </c>
      <c r="AA36" s="55">
        <v>41.3</v>
      </c>
      <c r="AB36" s="55">
        <v>185.96</v>
      </c>
      <c r="AC36" s="55">
        <v>260.2</v>
      </c>
      <c r="AD36" s="55">
        <v>42.22</v>
      </c>
      <c r="AE36" s="28">
        <v>42.22</v>
      </c>
      <c r="AF36" s="56"/>
      <c r="AG36" s="58"/>
      <c r="AH36" s="34"/>
    </row>
    <row r="37" spans="1:34" s="35" customFormat="1" ht="28.5" customHeight="1" x14ac:dyDescent="0.25">
      <c r="A37" s="57" t="s">
        <v>40</v>
      </c>
      <c r="B37" s="50">
        <f>SUM(H37:AD37)</f>
        <v>0</v>
      </c>
      <c r="C37" s="50">
        <f>H37+J37+L37+N37+P37</f>
        <v>0</v>
      </c>
      <c r="D37" s="50">
        <f>E37</f>
        <v>0</v>
      </c>
      <c r="E37" s="50">
        <f>I37+K37+M37+O37+Q37+S37+U37+W37+Y37+AA37+AC37+AE37</f>
        <v>0</v>
      </c>
      <c r="F37" s="50" t="e">
        <f>E37/B37*100</f>
        <v>#DIV/0!</v>
      </c>
      <c r="G37" s="50" t="e">
        <f>E37/C37*100</f>
        <v>#DIV/0!</v>
      </c>
      <c r="H37" s="55">
        <v>0</v>
      </c>
      <c r="I37" s="55">
        <v>0</v>
      </c>
      <c r="J37" s="55">
        <v>0</v>
      </c>
      <c r="K37" s="55">
        <v>0</v>
      </c>
      <c r="L37" s="55">
        <v>0</v>
      </c>
      <c r="M37" s="55">
        <v>0</v>
      </c>
      <c r="N37" s="55">
        <v>0</v>
      </c>
      <c r="O37" s="55">
        <v>0</v>
      </c>
      <c r="P37" s="55">
        <v>0</v>
      </c>
      <c r="Q37" s="55">
        <v>0</v>
      </c>
      <c r="R37" s="55">
        <v>0</v>
      </c>
      <c r="S37" s="55">
        <v>0</v>
      </c>
      <c r="T37" s="55">
        <v>0</v>
      </c>
      <c r="U37" s="55">
        <v>0</v>
      </c>
      <c r="V37" s="55">
        <v>0</v>
      </c>
      <c r="W37" s="55">
        <v>0</v>
      </c>
      <c r="X37" s="55">
        <v>0</v>
      </c>
      <c r="Y37" s="55">
        <v>0</v>
      </c>
      <c r="Z37" s="55">
        <v>0</v>
      </c>
      <c r="AA37" s="55">
        <v>0</v>
      </c>
      <c r="AB37" s="55">
        <v>0</v>
      </c>
      <c r="AC37" s="55">
        <v>0</v>
      </c>
      <c r="AD37" s="55">
        <v>0</v>
      </c>
      <c r="AE37" s="55">
        <v>0</v>
      </c>
      <c r="AF37" s="56"/>
      <c r="AG37" s="34"/>
      <c r="AH37" s="34"/>
    </row>
    <row r="38" spans="1:34" s="35" customFormat="1" ht="57" customHeight="1" x14ac:dyDescent="0.25">
      <c r="A38" s="31" t="s">
        <v>47</v>
      </c>
      <c r="B38" s="55"/>
      <c r="C38" s="55"/>
      <c r="D38" s="55"/>
      <c r="E38" s="55"/>
      <c r="F38" s="55"/>
      <c r="G38" s="55"/>
      <c r="H38" s="51"/>
      <c r="I38" s="51"/>
      <c r="J38" s="51"/>
      <c r="K38" s="51"/>
      <c r="L38" s="51"/>
      <c r="M38" s="51"/>
      <c r="N38" s="51"/>
      <c r="O38" s="51"/>
      <c r="P38" s="51"/>
      <c r="Q38" s="51"/>
      <c r="R38" s="51"/>
      <c r="S38" s="51"/>
      <c r="T38" s="51"/>
      <c r="U38" s="51"/>
      <c r="V38" s="51"/>
      <c r="W38" s="51"/>
      <c r="X38" s="51"/>
      <c r="Y38" s="51"/>
      <c r="Z38" s="51"/>
      <c r="AA38" s="51"/>
      <c r="AB38" s="51"/>
      <c r="AC38" s="51"/>
      <c r="AD38" s="51"/>
      <c r="AE38" s="32"/>
      <c r="AF38" s="33"/>
      <c r="AG38" s="34"/>
      <c r="AH38" s="34"/>
    </row>
    <row r="39" spans="1:34" s="35" customFormat="1" ht="27" customHeight="1" x14ac:dyDescent="0.25">
      <c r="A39" s="64" t="s">
        <v>34</v>
      </c>
      <c r="B39" s="48">
        <f>B41+B42+B40+B43</f>
        <v>201441.78000000003</v>
      </c>
      <c r="C39" s="48">
        <f>C41+C42+C40+C43</f>
        <v>181129.60000000003</v>
      </c>
      <c r="D39" s="48">
        <f>D41+D42+D40+D43</f>
        <v>185744.63</v>
      </c>
      <c r="E39" s="48">
        <f>E41+E42+E40+E43</f>
        <v>185744.63</v>
      </c>
      <c r="F39" s="48">
        <f>E39/B39*100</f>
        <v>92.207599634991297</v>
      </c>
      <c r="G39" s="48">
        <f>E39/C39*100</f>
        <v>102.54791596735153</v>
      </c>
      <c r="H39" s="48">
        <f t="shared" ref="H39:AE39" si="14">H41+H42+H40+H43</f>
        <v>17298.599999999999</v>
      </c>
      <c r="I39" s="48">
        <f t="shared" si="14"/>
        <v>10584.99</v>
      </c>
      <c r="J39" s="48">
        <f t="shared" si="14"/>
        <v>17374.2</v>
      </c>
      <c r="K39" s="48">
        <f t="shared" si="14"/>
        <v>15187.22</v>
      </c>
      <c r="L39" s="48">
        <f t="shared" si="14"/>
        <v>13053.36</v>
      </c>
      <c r="M39" s="48">
        <f t="shared" si="14"/>
        <v>15032.14</v>
      </c>
      <c r="N39" s="48">
        <f t="shared" si="14"/>
        <v>17390.03</v>
      </c>
      <c r="O39" s="48">
        <f t="shared" si="14"/>
        <v>17082.95</v>
      </c>
      <c r="P39" s="48">
        <f t="shared" si="14"/>
        <v>18856.41</v>
      </c>
      <c r="Q39" s="48">
        <f t="shared" si="14"/>
        <v>19429.84</v>
      </c>
      <c r="R39" s="48">
        <f t="shared" si="14"/>
        <v>20228.580000000002</v>
      </c>
      <c r="S39" s="48">
        <f t="shared" si="14"/>
        <v>17333.2</v>
      </c>
      <c r="T39" s="48">
        <f t="shared" si="14"/>
        <v>18390.23</v>
      </c>
      <c r="U39" s="48">
        <f t="shared" si="14"/>
        <v>17939.5</v>
      </c>
      <c r="V39" s="48">
        <f t="shared" si="14"/>
        <v>18609.419999999998</v>
      </c>
      <c r="W39" s="48">
        <f t="shared" si="14"/>
        <v>12064.49</v>
      </c>
      <c r="X39" s="48">
        <f t="shared" si="14"/>
        <v>8767.17</v>
      </c>
      <c r="Y39" s="48">
        <f t="shared" si="14"/>
        <v>12868</v>
      </c>
      <c r="Z39" s="48">
        <f t="shared" si="14"/>
        <v>16948.349999999999</v>
      </c>
      <c r="AA39" s="48">
        <f t="shared" si="14"/>
        <v>15616</v>
      </c>
      <c r="AB39" s="48">
        <f t="shared" si="14"/>
        <v>14213.25</v>
      </c>
      <c r="AC39" s="48">
        <f t="shared" si="14"/>
        <v>14140.68</v>
      </c>
      <c r="AD39" s="48">
        <f t="shared" si="14"/>
        <v>20312.18</v>
      </c>
      <c r="AE39" s="48">
        <f t="shared" si="14"/>
        <v>18465.62</v>
      </c>
      <c r="AF39" s="33"/>
      <c r="AG39" s="34"/>
      <c r="AH39" s="34"/>
    </row>
    <row r="40" spans="1:34" s="35" customFormat="1" ht="186.75" customHeight="1" x14ac:dyDescent="0.25">
      <c r="A40" s="49" t="s">
        <v>36</v>
      </c>
      <c r="B40" s="50">
        <f>AD40</f>
        <v>0</v>
      </c>
      <c r="C40" s="50">
        <f>H40+J40</f>
        <v>0</v>
      </c>
      <c r="D40" s="50">
        <f>E40</f>
        <v>0</v>
      </c>
      <c r="E40" s="50">
        <f>I40+K40+M40+O40+Q40+S40+U40+W40+Y40+AA40+AC40+AE40</f>
        <v>0</v>
      </c>
      <c r="F40" s="50" t="e">
        <f>E40/B40*100</f>
        <v>#DIV/0!</v>
      </c>
      <c r="G40" s="50" t="e">
        <f>E40/C40*100</f>
        <v>#DIV/0!</v>
      </c>
      <c r="H40" s="55">
        <v>0</v>
      </c>
      <c r="I40" s="55">
        <v>0</v>
      </c>
      <c r="J40" s="55">
        <v>0</v>
      </c>
      <c r="K40" s="55">
        <v>0</v>
      </c>
      <c r="L40" s="55">
        <v>0</v>
      </c>
      <c r="M40" s="55">
        <v>0</v>
      </c>
      <c r="N40" s="55">
        <v>0</v>
      </c>
      <c r="O40" s="55">
        <v>0</v>
      </c>
      <c r="P40" s="55">
        <v>0</v>
      </c>
      <c r="Q40" s="55">
        <v>0</v>
      </c>
      <c r="R40" s="55">
        <v>0</v>
      </c>
      <c r="S40" s="55">
        <v>0</v>
      </c>
      <c r="T40" s="55">
        <v>0</v>
      </c>
      <c r="U40" s="55">
        <v>0</v>
      </c>
      <c r="V40" s="55">
        <v>0</v>
      </c>
      <c r="W40" s="55">
        <v>0</v>
      </c>
      <c r="X40" s="55">
        <v>0</v>
      </c>
      <c r="Y40" s="55">
        <v>0</v>
      </c>
      <c r="Z40" s="55">
        <v>0</v>
      </c>
      <c r="AA40" s="55">
        <v>0</v>
      </c>
      <c r="AB40" s="55">
        <v>0</v>
      </c>
      <c r="AC40" s="55">
        <v>0</v>
      </c>
      <c r="AD40" s="55">
        <v>0</v>
      </c>
      <c r="AE40" s="55">
        <v>0</v>
      </c>
      <c r="AF40" s="65" t="s">
        <v>48</v>
      </c>
      <c r="AG40" s="34"/>
      <c r="AH40" s="34"/>
    </row>
    <row r="41" spans="1:34" s="35" customFormat="1" ht="40.5" customHeight="1" x14ac:dyDescent="0.3">
      <c r="A41" s="66" t="s">
        <v>37</v>
      </c>
      <c r="B41" s="50">
        <f>H41+J41+L41+N41+P41+R41+T41+V41+X41+Z41+AB41+AD41</f>
        <v>0</v>
      </c>
      <c r="C41" s="50">
        <f>H41+J41</f>
        <v>0</v>
      </c>
      <c r="D41" s="50">
        <f>E41</f>
        <v>0</v>
      </c>
      <c r="E41" s="50">
        <f>I41+K41+M41+O41+Q41+S41+U41+W41+Y41+AA41+AC41+AE41</f>
        <v>0</v>
      </c>
      <c r="F41" s="50" t="e">
        <f>E41/B41*100</f>
        <v>#DIV/0!</v>
      </c>
      <c r="G41" s="50" t="e">
        <f>E41/C41*100</f>
        <v>#DIV/0!</v>
      </c>
      <c r="H41" s="55">
        <v>0</v>
      </c>
      <c r="I41" s="55">
        <v>0</v>
      </c>
      <c r="J41" s="55">
        <v>0</v>
      </c>
      <c r="K41" s="55">
        <v>0</v>
      </c>
      <c r="L41" s="55">
        <v>0</v>
      </c>
      <c r="M41" s="55">
        <v>0</v>
      </c>
      <c r="N41" s="55">
        <v>0</v>
      </c>
      <c r="O41" s="55">
        <v>0</v>
      </c>
      <c r="P41" s="55">
        <v>0</v>
      </c>
      <c r="Q41" s="55">
        <v>0</v>
      </c>
      <c r="R41" s="55">
        <v>0</v>
      </c>
      <c r="S41" s="55">
        <v>0</v>
      </c>
      <c r="T41" s="55">
        <v>0</v>
      </c>
      <c r="U41" s="55">
        <v>0</v>
      </c>
      <c r="V41" s="55">
        <v>0</v>
      </c>
      <c r="W41" s="55">
        <v>0</v>
      </c>
      <c r="X41" s="55">
        <v>0</v>
      </c>
      <c r="Y41" s="55">
        <v>0</v>
      </c>
      <c r="Z41" s="55">
        <v>0</v>
      </c>
      <c r="AA41" s="55">
        <v>0</v>
      </c>
      <c r="AB41" s="55">
        <v>0</v>
      </c>
      <c r="AC41" s="55">
        <v>0</v>
      </c>
      <c r="AD41" s="55">
        <v>0</v>
      </c>
      <c r="AE41" s="55">
        <v>0</v>
      </c>
      <c r="AF41" s="65"/>
      <c r="AG41" s="34"/>
      <c r="AH41" s="34"/>
    </row>
    <row r="42" spans="1:34" s="35" customFormat="1" ht="24.75" customHeight="1" x14ac:dyDescent="0.3">
      <c r="A42" s="66" t="s">
        <v>38</v>
      </c>
      <c r="B42" s="50">
        <f>H42+J42+L42+N42+P42+R42+T42+V42+X42+Z42+AB42+AD42</f>
        <v>201441.78000000003</v>
      </c>
      <c r="C42" s="50">
        <f>H42+J42+L42+N42+P42+R42+T42+V42+X42+Z42+AB42</f>
        <v>181129.60000000003</v>
      </c>
      <c r="D42" s="50">
        <f>E42</f>
        <v>185744.63</v>
      </c>
      <c r="E42" s="50">
        <f>I42+K42+M42+O42+Q42+S42+U42+W42+Y42+AA42+AC42+AE42</f>
        <v>185744.63</v>
      </c>
      <c r="F42" s="50">
        <f>E42/B42*100</f>
        <v>92.207599634991297</v>
      </c>
      <c r="G42" s="50">
        <f>E42/C42*100</f>
        <v>102.54791596735153</v>
      </c>
      <c r="H42" s="55">
        <v>17298.599999999999</v>
      </c>
      <c r="I42" s="55">
        <v>10584.99</v>
      </c>
      <c r="J42" s="55">
        <v>17374.2</v>
      </c>
      <c r="K42" s="55">
        <v>15187.22</v>
      </c>
      <c r="L42" s="55">
        <v>13053.36</v>
      </c>
      <c r="M42" s="55">
        <v>15032.14</v>
      </c>
      <c r="N42" s="55">
        <v>17390.03</v>
      </c>
      <c r="O42" s="55">
        <v>17082.95</v>
      </c>
      <c r="P42" s="55">
        <v>18856.41</v>
      </c>
      <c r="Q42" s="55">
        <v>19429.84</v>
      </c>
      <c r="R42" s="55">
        <v>20228.580000000002</v>
      </c>
      <c r="S42" s="55">
        <v>17333.2</v>
      </c>
      <c r="T42" s="55">
        <v>18390.23</v>
      </c>
      <c r="U42" s="55">
        <v>17939.5</v>
      </c>
      <c r="V42" s="55">
        <v>18609.419999999998</v>
      </c>
      <c r="W42" s="55">
        <v>12064.49</v>
      </c>
      <c r="X42" s="55">
        <v>8767.17</v>
      </c>
      <c r="Y42" s="55">
        <v>12868</v>
      </c>
      <c r="Z42" s="55">
        <v>16948.349999999999</v>
      </c>
      <c r="AA42" s="55">
        <v>15616</v>
      </c>
      <c r="AB42" s="55">
        <v>14213.25</v>
      </c>
      <c r="AC42" s="55">
        <v>14140.68</v>
      </c>
      <c r="AD42" s="55">
        <v>20312.18</v>
      </c>
      <c r="AE42" s="50">
        <v>18465.62</v>
      </c>
      <c r="AF42" s="65"/>
      <c r="AG42" s="34"/>
      <c r="AH42" s="34"/>
    </row>
    <row r="43" spans="1:34" s="35" customFormat="1" ht="29.25" customHeight="1" x14ac:dyDescent="0.3">
      <c r="A43" s="66" t="s">
        <v>40</v>
      </c>
      <c r="B43" s="50">
        <v>0</v>
      </c>
      <c r="C43" s="50">
        <f>H43+J43</f>
        <v>0</v>
      </c>
      <c r="D43" s="50">
        <f>E43</f>
        <v>0</v>
      </c>
      <c r="E43" s="50">
        <f>I43+K43+M43+O43+Q43+S43+U43+W43+Y43+AA43+AC43+AE43</f>
        <v>0</v>
      </c>
      <c r="F43" s="50" t="e">
        <f>E43/B43*100</f>
        <v>#DIV/0!</v>
      </c>
      <c r="G43" s="50" t="e">
        <f>E43/C43*100</f>
        <v>#DIV/0!</v>
      </c>
      <c r="H43" s="55">
        <v>0</v>
      </c>
      <c r="I43" s="55">
        <v>0</v>
      </c>
      <c r="J43" s="55">
        <v>0</v>
      </c>
      <c r="K43" s="55">
        <v>0</v>
      </c>
      <c r="L43" s="55">
        <v>0</v>
      </c>
      <c r="M43" s="55">
        <v>0</v>
      </c>
      <c r="N43" s="55">
        <v>0</v>
      </c>
      <c r="O43" s="55">
        <v>0</v>
      </c>
      <c r="P43" s="55">
        <v>0</v>
      </c>
      <c r="Q43" s="55">
        <v>0</v>
      </c>
      <c r="R43" s="55">
        <v>0</v>
      </c>
      <c r="S43" s="55">
        <v>0</v>
      </c>
      <c r="T43" s="55">
        <v>0</v>
      </c>
      <c r="U43" s="55">
        <v>0</v>
      </c>
      <c r="V43" s="55">
        <v>0</v>
      </c>
      <c r="W43" s="55">
        <v>0</v>
      </c>
      <c r="X43" s="55">
        <v>0</v>
      </c>
      <c r="Y43" s="55">
        <v>0</v>
      </c>
      <c r="Z43" s="55">
        <v>0</v>
      </c>
      <c r="AA43" s="55">
        <v>0</v>
      </c>
      <c r="AB43" s="55">
        <v>0</v>
      </c>
      <c r="AC43" s="55">
        <v>0</v>
      </c>
      <c r="AD43" s="55">
        <v>0</v>
      </c>
      <c r="AE43" s="55">
        <v>0</v>
      </c>
      <c r="AF43" s="65"/>
      <c r="AG43" s="34"/>
      <c r="AH43" s="34"/>
    </row>
    <row r="44" spans="1:34" s="35" customFormat="1" ht="44.25" customHeight="1" x14ac:dyDescent="0.3">
      <c r="A44" s="52" t="s">
        <v>49</v>
      </c>
      <c r="B44" s="48"/>
      <c r="C44" s="48"/>
      <c r="D44" s="48"/>
      <c r="E44" s="48"/>
      <c r="F44" s="48"/>
      <c r="G44" s="48"/>
      <c r="H44" s="51"/>
      <c r="I44" s="51"/>
      <c r="J44" s="51"/>
      <c r="K44" s="51"/>
      <c r="L44" s="51"/>
      <c r="M44" s="51"/>
      <c r="N44" s="51"/>
      <c r="O44" s="51"/>
      <c r="P44" s="51"/>
      <c r="Q44" s="51"/>
      <c r="R44" s="51"/>
      <c r="S44" s="51"/>
      <c r="T44" s="51"/>
      <c r="U44" s="51"/>
      <c r="V44" s="51"/>
      <c r="W44" s="51"/>
      <c r="X44" s="51"/>
      <c r="Y44" s="51"/>
      <c r="Z44" s="51"/>
      <c r="AA44" s="51"/>
      <c r="AB44" s="51"/>
      <c r="AC44" s="51"/>
      <c r="AD44" s="51"/>
      <c r="AE44" s="32"/>
      <c r="AF44" s="33"/>
      <c r="AG44" s="34"/>
      <c r="AH44" s="34"/>
    </row>
    <row r="45" spans="1:34" s="35" customFormat="1" ht="25.5" customHeight="1" x14ac:dyDescent="0.3">
      <c r="A45" s="52" t="s">
        <v>34</v>
      </c>
      <c r="B45" s="48">
        <f>B48+B47+B46+B49</f>
        <v>385.90999999999997</v>
      </c>
      <c r="C45" s="48">
        <f>C48+C47+C46+C49</f>
        <v>365.88</v>
      </c>
      <c r="D45" s="48">
        <f>D48+D47+D46+D49</f>
        <v>197.01000000000002</v>
      </c>
      <c r="E45" s="48">
        <f>E48+E47+E46+E49</f>
        <v>197.01000000000002</v>
      </c>
      <c r="F45" s="48">
        <f>E45/B45*100</f>
        <v>51.050763131300059</v>
      </c>
      <c r="G45" s="48">
        <f>E45/C45*100</f>
        <v>53.845523122335194</v>
      </c>
      <c r="H45" s="48">
        <f t="shared" ref="H45:AE45" si="15">H48+H47+H46+H49</f>
        <v>20.04</v>
      </c>
      <c r="I45" s="48">
        <f t="shared" si="15"/>
        <v>0</v>
      </c>
      <c r="J45" s="48">
        <f t="shared" si="15"/>
        <v>53.43</v>
      </c>
      <c r="K45" s="48">
        <f t="shared" si="15"/>
        <v>0</v>
      </c>
      <c r="L45" s="48">
        <f t="shared" si="15"/>
        <v>54.9</v>
      </c>
      <c r="M45" s="48">
        <f t="shared" si="15"/>
        <v>26.53</v>
      </c>
      <c r="N45" s="48">
        <f t="shared" si="15"/>
        <v>20.03</v>
      </c>
      <c r="O45" s="48">
        <f t="shared" si="15"/>
        <v>25.37</v>
      </c>
      <c r="P45" s="48">
        <f t="shared" si="15"/>
        <v>58.76</v>
      </c>
      <c r="Q45" s="48">
        <f t="shared" si="15"/>
        <v>0</v>
      </c>
      <c r="R45" s="48">
        <f t="shared" si="15"/>
        <v>20.03</v>
      </c>
      <c r="S45" s="48">
        <f t="shared" si="15"/>
        <v>49.89</v>
      </c>
      <c r="T45" s="48">
        <f t="shared" si="15"/>
        <v>20.04</v>
      </c>
      <c r="U45" s="48">
        <f t="shared" si="15"/>
        <v>16.13</v>
      </c>
      <c r="V45" s="48">
        <f t="shared" si="15"/>
        <v>20.04</v>
      </c>
      <c r="W45" s="48">
        <f t="shared" si="15"/>
        <v>8.06</v>
      </c>
      <c r="X45" s="48">
        <f t="shared" si="15"/>
        <v>20.04</v>
      </c>
      <c r="Y45" s="48">
        <f t="shared" si="15"/>
        <v>4.2</v>
      </c>
      <c r="Z45" s="48">
        <f t="shared" si="15"/>
        <v>20.04</v>
      </c>
      <c r="AA45" s="48">
        <f t="shared" si="15"/>
        <v>31</v>
      </c>
      <c r="AB45" s="48">
        <f t="shared" si="15"/>
        <v>58.53</v>
      </c>
      <c r="AC45" s="48">
        <f t="shared" si="15"/>
        <v>15.8</v>
      </c>
      <c r="AD45" s="48">
        <f t="shared" si="15"/>
        <v>20.03</v>
      </c>
      <c r="AE45" s="48">
        <f t="shared" si="15"/>
        <v>20.03</v>
      </c>
      <c r="AF45" s="33"/>
      <c r="AG45" s="34"/>
      <c r="AH45" s="34"/>
    </row>
    <row r="46" spans="1:34" s="35" customFormat="1" ht="380.25" customHeight="1" x14ac:dyDescent="0.3">
      <c r="A46" s="54" t="s">
        <v>36</v>
      </c>
      <c r="B46" s="50">
        <f>SUM(H46:AD46)</f>
        <v>0</v>
      </c>
      <c r="C46" s="50">
        <f>H46+J46</f>
        <v>0</v>
      </c>
      <c r="D46" s="50">
        <f>E46</f>
        <v>0</v>
      </c>
      <c r="E46" s="50">
        <f>I46+K46+M46+O46+Q46+S46+U46+W46+Y46+AA46+AC46+AE46</f>
        <v>0</v>
      </c>
      <c r="F46" s="50" t="e">
        <f>E46/B46*100</f>
        <v>#DIV/0!</v>
      </c>
      <c r="G46" s="50" t="e">
        <f>E46/C46*100</f>
        <v>#DIV/0!</v>
      </c>
      <c r="H46" s="55">
        <v>0</v>
      </c>
      <c r="I46" s="55">
        <v>0</v>
      </c>
      <c r="J46" s="55">
        <v>0</v>
      </c>
      <c r="K46" s="55">
        <v>0</v>
      </c>
      <c r="L46" s="55">
        <v>0</v>
      </c>
      <c r="M46" s="55">
        <v>0</v>
      </c>
      <c r="N46" s="55">
        <v>0</v>
      </c>
      <c r="O46" s="55">
        <v>0</v>
      </c>
      <c r="P46" s="55">
        <v>0</v>
      </c>
      <c r="Q46" s="55">
        <v>0</v>
      </c>
      <c r="R46" s="55">
        <v>0</v>
      </c>
      <c r="S46" s="55">
        <v>0</v>
      </c>
      <c r="T46" s="55">
        <v>0</v>
      </c>
      <c r="U46" s="55">
        <v>0</v>
      </c>
      <c r="V46" s="55">
        <v>0</v>
      </c>
      <c r="W46" s="55">
        <v>0</v>
      </c>
      <c r="X46" s="55">
        <v>0</v>
      </c>
      <c r="Y46" s="55">
        <v>0</v>
      </c>
      <c r="Z46" s="55">
        <v>0</v>
      </c>
      <c r="AA46" s="55">
        <v>0</v>
      </c>
      <c r="AB46" s="55">
        <v>0</v>
      </c>
      <c r="AC46" s="55">
        <v>0</v>
      </c>
      <c r="AD46" s="55">
        <v>0</v>
      </c>
      <c r="AE46" s="55">
        <v>0</v>
      </c>
      <c r="AF46" s="67" t="s">
        <v>50</v>
      </c>
      <c r="AG46" s="34"/>
      <c r="AH46" s="34"/>
    </row>
    <row r="47" spans="1:34" s="35" customFormat="1" ht="40.5" customHeight="1" x14ac:dyDescent="0.3">
      <c r="A47" s="54" t="s">
        <v>37</v>
      </c>
      <c r="B47" s="50">
        <v>0</v>
      </c>
      <c r="C47" s="50">
        <f>H47+J47</f>
        <v>0</v>
      </c>
      <c r="D47" s="50">
        <f>E47</f>
        <v>0</v>
      </c>
      <c r="E47" s="50">
        <f>I47+K47+M47+O47+Q47+S47+U47+W47+Y47+AA47+AC47+AE47</f>
        <v>0</v>
      </c>
      <c r="F47" s="50" t="e">
        <f>E47/B47*100</f>
        <v>#DIV/0!</v>
      </c>
      <c r="G47" s="50" t="e">
        <f>E47/C47*100</f>
        <v>#DIV/0!</v>
      </c>
      <c r="H47" s="55">
        <v>0</v>
      </c>
      <c r="I47" s="55">
        <v>0</v>
      </c>
      <c r="J47" s="55">
        <v>0</v>
      </c>
      <c r="K47" s="55">
        <v>0</v>
      </c>
      <c r="L47" s="55">
        <v>0</v>
      </c>
      <c r="M47" s="55">
        <v>0</v>
      </c>
      <c r="N47" s="55">
        <v>0</v>
      </c>
      <c r="O47" s="55">
        <v>0</v>
      </c>
      <c r="P47" s="55">
        <v>0</v>
      </c>
      <c r="Q47" s="55">
        <v>0</v>
      </c>
      <c r="R47" s="55">
        <v>0</v>
      </c>
      <c r="S47" s="55">
        <v>0</v>
      </c>
      <c r="T47" s="55">
        <v>0</v>
      </c>
      <c r="U47" s="55">
        <v>0</v>
      </c>
      <c r="V47" s="55">
        <v>0</v>
      </c>
      <c r="W47" s="55">
        <v>0</v>
      </c>
      <c r="X47" s="55">
        <v>0</v>
      </c>
      <c r="Y47" s="55">
        <v>0</v>
      </c>
      <c r="Z47" s="55">
        <v>0</v>
      </c>
      <c r="AA47" s="55">
        <v>0</v>
      </c>
      <c r="AB47" s="55">
        <v>0</v>
      </c>
      <c r="AC47" s="55">
        <v>0</v>
      </c>
      <c r="AD47" s="55">
        <v>0</v>
      </c>
      <c r="AE47" s="55">
        <v>0</v>
      </c>
      <c r="AF47" s="67"/>
      <c r="AG47" s="34"/>
      <c r="AH47" s="34"/>
    </row>
    <row r="48" spans="1:34" s="35" customFormat="1" ht="27" customHeight="1" x14ac:dyDescent="0.25">
      <c r="A48" s="49" t="s">
        <v>38</v>
      </c>
      <c r="B48" s="50">
        <f>H48+J48+L48+N48+P48+R48+T48+V48+X48+Z48+AB48+AD48</f>
        <v>385.90999999999997</v>
      </c>
      <c r="C48" s="50">
        <f>H48+J48+L48+N48+P48+R48+T48+V48+X48+Z48+AB48</f>
        <v>365.88</v>
      </c>
      <c r="D48" s="50">
        <f>E48</f>
        <v>197.01000000000002</v>
      </c>
      <c r="E48" s="50">
        <f>I48+K48+M48+O48+Q48+S48+U48+W48+Y48+AA48+AC48+AE48</f>
        <v>197.01000000000002</v>
      </c>
      <c r="F48" s="50">
        <f>E48/B48*100</f>
        <v>51.050763131300059</v>
      </c>
      <c r="G48" s="50">
        <f>E48/C48*100</f>
        <v>53.845523122335194</v>
      </c>
      <c r="H48" s="55">
        <v>20.04</v>
      </c>
      <c r="I48" s="55">
        <v>0</v>
      </c>
      <c r="J48" s="55">
        <v>53.43</v>
      </c>
      <c r="K48" s="55">
        <v>0</v>
      </c>
      <c r="L48" s="55">
        <v>54.9</v>
      </c>
      <c r="M48" s="55">
        <v>26.53</v>
      </c>
      <c r="N48" s="55">
        <v>20.03</v>
      </c>
      <c r="O48" s="55">
        <v>25.37</v>
      </c>
      <c r="P48" s="55">
        <v>58.76</v>
      </c>
      <c r="Q48" s="55">
        <v>0</v>
      </c>
      <c r="R48" s="55">
        <v>20.03</v>
      </c>
      <c r="S48" s="55">
        <v>49.89</v>
      </c>
      <c r="T48" s="55">
        <v>20.04</v>
      </c>
      <c r="U48" s="55">
        <v>16.13</v>
      </c>
      <c r="V48" s="55">
        <v>20.04</v>
      </c>
      <c r="W48" s="55">
        <v>8.06</v>
      </c>
      <c r="X48" s="55">
        <v>20.04</v>
      </c>
      <c r="Y48" s="55">
        <v>4.2</v>
      </c>
      <c r="Z48" s="55">
        <v>20.04</v>
      </c>
      <c r="AA48" s="55">
        <v>31</v>
      </c>
      <c r="AB48" s="55">
        <v>58.53</v>
      </c>
      <c r="AC48" s="55">
        <v>15.8</v>
      </c>
      <c r="AD48" s="55">
        <v>20.03</v>
      </c>
      <c r="AE48" s="28">
        <v>20.03</v>
      </c>
      <c r="AF48" s="67"/>
      <c r="AG48" s="34"/>
      <c r="AH48" s="34"/>
    </row>
    <row r="49" spans="1:34" s="35" customFormat="1" ht="26.25" customHeight="1" x14ac:dyDescent="0.3">
      <c r="A49" s="54" t="s">
        <v>40</v>
      </c>
      <c r="B49" s="50">
        <f>H49+J49+L49+N49+P49+R49+T49+V49+X49+Z49+AB49+AD49</f>
        <v>0</v>
      </c>
      <c r="C49" s="50">
        <f>H49+J49</f>
        <v>0</v>
      </c>
      <c r="D49" s="50">
        <f>E49</f>
        <v>0</v>
      </c>
      <c r="E49" s="50">
        <f>I49+K49+M49+O49+Q49+S49+U49+W49+Y49+AA49+AC49+AE49</f>
        <v>0</v>
      </c>
      <c r="F49" s="50" t="e">
        <f>E49/B49*100</f>
        <v>#DIV/0!</v>
      </c>
      <c r="G49" s="50" t="e">
        <f>E49/C49*100</f>
        <v>#DIV/0!</v>
      </c>
      <c r="H49" s="55">
        <v>0</v>
      </c>
      <c r="I49" s="55">
        <v>0</v>
      </c>
      <c r="J49" s="55">
        <v>0</v>
      </c>
      <c r="K49" s="55">
        <v>0</v>
      </c>
      <c r="L49" s="55">
        <v>0</v>
      </c>
      <c r="M49" s="55">
        <v>0</v>
      </c>
      <c r="N49" s="55">
        <v>0</v>
      </c>
      <c r="O49" s="55">
        <v>0</v>
      </c>
      <c r="P49" s="55">
        <v>0</v>
      </c>
      <c r="Q49" s="55">
        <v>0</v>
      </c>
      <c r="R49" s="55">
        <v>0</v>
      </c>
      <c r="S49" s="55">
        <v>0</v>
      </c>
      <c r="T49" s="55">
        <v>0</v>
      </c>
      <c r="U49" s="55">
        <v>0</v>
      </c>
      <c r="V49" s="55">
        <v>0</v>
      </c>
      <c r="W49" s="55">
        <v>0</v>
      </c>
      <c r="X49" s="55">
        <v>0</v>
      </c>
      <c r="Y49" s="55">
        <v>0</v>
      </c>
      <c r="Z49" s="55">
        <v>0</v>
      </c>
      <c r="AA49" s="55">
        <v>0</v>
      </c>
      <c r="AB49" s="55">
        <v>0</v>
      </c>
      <c r="AC49" s="55">
        <v>0</v>
      </c>
      <c r="AD49" s="55">
        <v>0</v>
      </c>
      <c r="AE49" s="55">
        <v>0</v>
      </c>
      <c r="AF49" s="67"/>
      <c r="AG49" s="34"/>
      <c r="AH49" s="34"/>
    </row>
    <row r="50" spans="1:34" s="35" customFormat="1" ht="56.25" customHeight="1" x14ac:dyDescent="0.25">
      <c r="A50" s="68" t="s">
        <v>51</v>
      </c>
      <c r="B50" s="48"/>
      <c r="C50" s="48"/>
      <c r="D50" s="48"/>
      <c r="E50" s="48"/>
      <c r="F50" s="48"/>
      <c r="G50" s="48"/>
      <c r="H50" s="51"/>
      <c r="I50" s="51"/>
      <c r="J50" s="51"/>
      <c r="K50" s="51"/>
      <c r="L50" s="51"/>
      <c r="M50" s="51"/>
      <c r="N50" s="51"/>
      <c r="O50" s="51"/>
      <c r="P50" s="51"/>
      <c r="Q50" s="51"/>
      <c r="R50" s="51"/>
      <c r="S50" s="51"/>
      <c r="T50" s="51"/>
      <c r="U50" s="51"/>
      <c r="V50" s="51"/>
      <c r="W50" s="51"/>
      <c r="X50" s="51"/>
      <c r="Y50" s="51"/>
      <c r="Z50" s="51"/>
      <c r="AA50" s="51"/>
      <c r="AB50" s="51"/>
      <c r="AC50" s="51"/>
      <c r="AD50" s="51"/>
      <c r="AE50" s="32"/>
      <c r="AF50" s="33"/>
      <c r="AG50" s="34"/>
      <c r="AH50" s="34"/>
    </row>
    <row r="51" spans="1:34" s="35" customFormat="1" ht="21" customHeight="1" x14ac:dyDescent="0.3">
      <c r="A51" s="52" t="s">
        <v>34</v>
      </c>
      <c r="B51" s="48">
        <f>B54+B52+B53+B55</f>
        <v>6.4</v>
      </c>
      <c r="C51" s="48">
        <f>C54+C52+C53+C55</f>
        <v>6.4</v>
      </c>
      <c r="D51" s="48">
        <f>D54+D52+D53+D55</f>
        <v>6.4</v>
      </c>
      <c r="E51" s="48">
        <f>E54+E52+E53+E55</f>
        <v>6.4</v>
      </c>
      <c r="F51" s="48">
        <f>E51/B51*100</f>
        <v>100</v>
      </c>
      <c r="G51" s="48">
        <f>E51/B51*100</f>
        <v>100</v>
      </c>
      <c r="H51" s="48">
        <f t="shared" ref="H51:AE51" si="16">H54+H52+H53+H55</f>
        <v>0</v>
      </c>
      <c r="I51" s="48">
        <f t="shared" si="16"/>
        <v>0</v>
      </c>
      <c r="J51" s="48">
        <f t="shared" si="16"/>
        <v>0</v>
      </c>
      <c r="K51" s="48">
        <f t="shared" si="16"/>
        <v>0</v>
      </c>
      <c r="L51" s="48">
        <f t="shared" si="16"/>
        <v>0</v>
      </c>
      <c r="M51" s="48">
        <f t="shared" si="16"/>
        <v>0</v>
      </c>
      <c r="N51" s="48">
        <f t="shared" si="16"/>
        <v>0</v>
      </c>
      <c r="O51" s="48">
        <f t="shared" si="16"/>
        <v>0</v>
      </c>
      <c r="P51" s="48">
        <f t="shared" si="16"/>
        <v>6.4</v>
      </c>
      <c r="Q51" s="48">
        <f t="shared" si="16"/>
        <v>0</v>
      </c>
      <c r="R51" s="48">
        <f t="shared" si="16"/>
        <v>0</v>
      </c>
      <c r="S51" s="48">
        <f t="shared" si="16"/>
        <v>6.4</v>
      </c>
      <c r="T51" s="48">
        <f t="shared" si="16"/>
        <v>0</v>
      </c>
      <c r="U51" s="48">
        <f t="shared" si="16"/>
        <v>0</v>
      </c>
      <c r="V51" s="48">
        <f t="shared" si="16"/>
        <v>0</v>
      </c>
      <c r="W51" s="48">
        <f t="shared" si="16"/>
        <v>0</v>
      </c>
      <c r="X51" s="48">
        <f t="shared" si="16"/>
        <v>0</v>
      </c>
      <c r="Y51" s="48">
        <f t="shared" si="16"/>
        <v>0</v>
      </c>
      <c r="Z51" s="48">
        <f t="shared" si="16"/>
        <v>0</v>
      </c>
      <c r="AA51" s="48">
        <f t="shared" si="16"/>
        <v>0</v>
      </c>
      <c r="AB51" s="48">
        <f t="shared" si="16"/>
        <v>0</v>
      </c>
      <c r="AC51" s="48">
        <f t="shared" si="16"/>
        <v>0</v>
      </c>
      <c r="AD51" s="48">
        <f t="shared" si="16"/>
        <v>0</v>
      </c>
      <c r="AE51" s="48">
        <f t="shared" si="16"/>
        <v>0</v>
      </c>
      <c r="AF51" s="33"/>
      <c r="AG51" s="34"/>
      <c r="AH51" s="34"/>
    </row>
    <row r="52" spans="1:34" s="35" customFormat="1" ht="21" customHeight="1" x14ac:dyDescent="0.3">
      <c r="A52" s="54" t="s">
        <v>36</v>
      </c>
      <c r="B52" s="50">
        <f>H52+J52+L52+N52+P52+R52+T52+V52+X52+Z52+AB52+AD52</f>
        <v>0</v>
      </c>
      <c r="C52" s="50">
        <f>H52+J52</f>
        <v>0</v>
      </c>
      <c r="D52" s="50">
        <f>E52</f>
        <v>0</v>
      </c>
      <c r="E52" s="50">
        <f>I52+K52+M52+O52+Q52+S52+U52+W52+Y52+AA52+AC52+AE52</f>
        <v>0</v>
      </c>
      <c r="F52" s="50" t="e">
        <f>E52/B52*100</f>
        <v>#DIV/0!</v>
      </c>
      <c r="G52" s="50" t="e">
        <f>E52/C52*100</f>
        <v>#DIV/0!</v>
      </c>
      <c r="H52" s="50">
        <v>0</v>
      </c>
      <c r="I52" s="50">
        <v>0</v>
      </c>
      <c r="J52" s="50">
        <v>0</v>
      </c>
      <c r="K52" s="50">
        <v>0</v>
      </c>
      <c r="L52" s="50">
        <v>0</v>
      </c>
      <c r="M52" s="50">
        <v>0</v>
      </c>
      <c r="N52" s="50">
        <v>0</v>
      </c>
      <c r="O52" s="50">
        <v>0</v>
      </c>
      <c r="P52" s="50">
        <v>0</v>
      </c>
      <c r="Q52" s="50">
        <v>0</v>
      </c>
      <c r="R52" s="50">
        <v>0</v>
      </c>
      <c r="S52" s="50">
        <v>0</v>
      </c>
      <c r="T52" s="50">
        <v>0</v>
      </c>
      <c r="U52" s="50">
        <v>0</v>
      </c>
      <c r="V52" s="50">
        <v>0</v>
      </c>
      <c r="W52" s="50">
        <v>0</v>
      </c>
      <c r="X52" s="50">
        <v>0</v>
      </c>
      <c r="Y52" s="50">
        <v>0</v>
      </c>
      <c r="Z52" s="50">
        <v>0</v>
      </c>
      <c r="AA52" s="50">
        <v>0</v>
      </c>
      <c r="AB52" s="50">
        <v>0</v>
      </c>
      <c r="AC52" s="50">
        <v>0</v>
      </c>
      <c r="AD52" s="50">
        <v>0</v>
      </c>
      <c r="AE52" s="50">
        <v>0</v>
      </c>
      <c r="AF52" s="69" t="s">
        <v>52</v>
      </c>
      <c r="AG52" s="34"/>
      <c r="AH52" s="34"/>
    </row>
    <row r="53" spans="1:34" s="35" customFormat="1" ht="37.5" customHeight="1" x14ac:dyDescent="0.3">
      <c r="A53" s="54" t="s">
        <v>37</v>
      </c>
      <c r="B53" s="50">
        <f>H53+J53+L53+N53+P53+R53+T53+V53+X53+Z53+AB53+AD53</f>
        <v>0</v>
      </c>
      <c r="C53" s="50">
        <f>H53+J53</f>
        <v>0</v>
      </c>
      <c r="D53" s="50">
        <f>E53</f>
        <v>0</v>
      </c>
      <c r="E53" s="50">
        <f>I53+K53+M53+O53+Q53+S53+U53+W53+Y53+AA53+AC53+AE53</f>
        <v>0</v>
      </c>
      <c r="F53" s="50" t="e">
        <f>E53/B53*100</f>
        <v>#DIV/0!</v>
      </c>
      <c r="G53" s="50" t="e">
        <f>E53/C53*100</f>
        <v>#DIV/0!</v>
      </c>
      <c r="H53" s="50">
        <v>0</v>
      </c>
      <c r="I53" s="50">
        <v>0</v>
      </c>
      <c r="J53" s="50">
        <v>0</v>
      </c>
      <c r="K53" s="50">
        <v>0</v>
      </c>
      <c r="L53" s="50">
        <v>0</v>
      </c>
      <c r="M53" s="50">
        <v>0</v>
      </c>
      <c r="N53" s="50">
        <v>0</v>
      </c>
      <c r="O53" s="50">
        <v>0</v>
      </c>
      <c r="P53" s="50">
        <v>0</v>
      </c>
      <c r="Q53" s="50">
        <v>0</v>
      </c>
      <c r="R53" s="50">
        <v>0</v>
      </c>
      <c r="S53" s="50">
        <v>0</v>
      </c>
      <c r="T53" s="50">
        <v>0</v>
      </c>
      <c r="U53" s="50">
        <v>0</v>
      </c>
      <c r="V53" s="50">
        <v>0</v>
      </c>
      <c r="W53" s="50">
        <v>0</v>
      </c>
      <c r="X53" s="50">
        <v>0</v>
      </c>
      <c r="Y53" s="50">
        <v>0</v>
      </c>
      <c r="Z53" s="50">
        <v>0</v>
      </c>
      <c r="AA53" s="50">
        <v>0</v>
      </c>
      <c r="AB53" s="50">
        <v>0</v>
      </c>
      <c r="AC53" s="50">
        <v>0</v>
      </c>
      <c r="AD53" s="50">
        <v>0</v>
      </c>
      <c r="AE53" s="50">
        <v>0</v>
      </c>
      <c r="AF53" s="69"/>
      <c r="AG53" s="34"/>
      <c r="AH53" s="34"/>
    </row>
    <row r="54" spans="1:34" s="35" customFormat="1" ht="22.5" customHeight="1" x14ac:dyDescent="0.3">
      <c r="A54" s="54" t="s">
        <v>38</v>
      </c>
      <c r="B54" s="50">
        <f>H54+J54+L54+N54+P54+R54+T54+V54+X54+Z54+AB54+AD54</f>
        <v>6.4</v>
      </c>
      <c r="C54" s="50">
        <f>H54+J54+L54+N54+P54+R54+T54+V54+X54+Z54</f>
        <v>6.4</v>
      </c>
      <c r="D54" s="50">
        <f>E54</f>
        <v>6.4</v>
      </c>
      <c r="E54" s="50">
        <f>I54+K54+M54+O54+Q54+S54+U54+W54+Y54+AA54+AC54+AE54</f>
        <v>6.4</v>
      </c>
      <c r="F54" s="50">
        <f>E54/B54*100</f>
        <v>100</v>
      </c>
      <c r="G54" s="50">
        <f>E54/C54*100</f>
        <v>100</v>
      </c>
      <c r="H54" s="55">
        <v>0</v>
      </c>
      <c r="I54" s="55">
        <v>0</v>
      </c>
      <c r="J54" s="55">
        <v>0</v>
      </c>
      <c r="K54" s="55">
        <v>0</v>
      </c>
      <c r="L54" s="55">
        <v>0</v>
      </c>
      <c r="M54" s="55">
        <v>0</v>
      </c>
      <c r="N54" s="55">
        <v>0</v>
      </c>
      <c r="O54" s="55"/>
      <c r="P54" s="55">
        <v>6.4</v>
      </c>
      <c r="Q54" s="55">
        <v>0</v>
      </c>
      <c r="R54" s="55">
        <v>0</v>
      </c>
      <c r="S54" s="55">
        <v>6.4</v>
      </c>
      <c r="T54" s="55">
        <v>0</v>
      </c>
      <c r="U54" s="55">
        <v>0</v>
      </c>
      <c r="V54" s="55">
        <v>0</v>
      </c>
      <c r="W54" s="55"/>
      <c r="X54" s="55">
        <v>0</v>
      </c>
      <c r="Y54" s="55"/>
      <c r="Z54" s="55">
        <v>0</v>
      </c>
      <c r="AA54" s="55"/>
      <c r="AB54" s="55">
        <v>0</v>
      </c>
      <c r="AC54" s="55"/>
      <c r="AD54" s="55">
        <v>0</v>
      </c>
      <c r="AE54" s="32"/>
      <c r="AF54" s="69"/>
      <c r="AG54" s="34"/>
      <c r="AH54" s="34"/>
    </row>
    <row r="55" spans="1:34" s="35" customFormat="1" ht="22.5" customHeight="1" x14ac:dyDescent="0.3">
      <c r="A55" s="54" t="s">
        <v>40</v>
      </c>
      <c r="B55" s="50">
        <f>H55+J55+L55+N55+P55+R55+T55+V55+X55+Z55+AB55+AD55</f>
        <v>0</v>
      </c>
      <c r="C55" s="50">
        <f>H55+J55+L55</f>
        <v>0</v>
      </c>
      <c r="D55" s="50">
        <f>E55</f>
        <v>0</v>
      </c>
      <c r="E55" s="50">
        <f>I55+K55+M55+O55+Q55+S55+U55+W55+Y55+AA55+AC55+AE55</f>
        <v>0</v>
      </c>
      <c r="F55" s="50" t="e">
        <f>E55/B55*100</f>
        <v>#DIV/0!</v>
      </c>
      <c r="G55" s="50" t="e">
        <f>E55/C55*100</f>
        <v>#DIV/0!</v>
      </c>
      <c r="H55" s="55">
        <v>0</v>
      </c>
      <c r="I55" s="55">
        <v>0</v>
      </c>
      <c r="J55" s="55">
        <v>0</v>
      </c>
      <c r="K55" s="55">
        <v>0</v>
      </c>
      <c r="L55" s="55">
        <v>0</v>
      </c>
      <c r="M55" s="55">
        <v>0</v>
      </c>
      <c r="N55" s="55">
        <v>0</v>
      </c>
      <c r="O55" s="55">
        <v>0</v>
      </c>
      <c r="P55" s="55">
        <v>0</v>
      </c>
      <c r="Q55" s="55">
        <v>0</v>
      </c>
      <c r="R55" s="55">
        <v>0</v>
      </c>
      <c r="S55" s="55">
        <v>0</v>
      </c>
      <c r="T55" s="55">
        <v>0</v>
      </c>
      <c r="U55" s="55">
        <v>0</v>
      </c>
      <c r="V55" s="55">
        <v>0</v>
      </c>
      <c r="W55" s="55">
        <v>0</v>
      </c>
      <c r="X55" s="55">
        <v>0</v>
      </c>
      <c r="Y55" s="55">
        <v>0</v>
      </c>
      <c r="Z55" s="55">
        <v>0</v>
      </c>
      <c r="AA55" s="55">
        <v>0</v>
      </c>
      <c r="AB55" s="55">
        <v>0</v>
      </c>
      <c r="AC55" s="55">
        <v>0</v>
      </c>
      <c r="AD55" s="55">
        <v>0</v>
      </c>
      <c r="AE55" s="55">
        <v>0</v>
      </c>
      <c r="AF55" s="69"/>
      <c r="AG55" s="34"/>
      <c r="AH55" s="34"/>
    </row>
    <row r="56" spans="1:34" s="35" customFormat="1" ht="37.5" customHeight="1" x14ac:dyDescent="0.3">
      <c r="A56" s="52" t="s">
        <v>53</v>
      </c>
      <c r="B56" s="48"/>
      <c r="C56" s="48"/>
      <c r="D56" s="48"/>
      <c r="E56" s="48"/>
      <c r="F56" s="48"/>
      <c r="G56" s="48"/>
      <c r="H56" s="51"/>
      <c r="I56" s="51"/>
      <c r="J56" s="51"/>
      <c r="K56" s="51"/>
      <c r="L56" s="51"/>
      <c r="M56" s="51"/>
      <c r="N56" s="51"/>
      <c r="O56" s="51"/>
      <c r="P56" s="51"/>
      <c r="Q56" s="51"/>
      <c r="R56" s="51"/>
      <c r="S56" s="51"/>
      <c r="T56" s="51"/>
      <c r="U56" s="51"/>
      <c r="V56" s="51"/>
      <c r="W56" s="51"/>
      <c r="X56" s="51"/>
      <c r="Y56" s="51"/>
      <c r="Z56" s="51"/>
      <c r="AA56" s="51"/>
      <c r="AB56" s="51"/>
      <c r="AC56" s="51"/>
      <c r="AD56" s="51"/>
      <c r="AE56" s="32"/>
      <c r="AF56" s="33"/>
      <c r="AG56" s="34"/>
      <c r="AH56" s="34"/>
    </row>
    <row r="57" spans="1:34" s="35" customFormat="1" ht="31.5" customHeight="1" x14ac:dyDescent="0.3">
      <c r="A57" s="52" t="s">
        <v>34</v>
      </c>
      <c r="B57" s="48">
        <f>B58+B59+B60+B62</f>
        <v>15963.509999999998</v>
      </c>
      <c r="C57" s="48">
        <f>C58+C59+C60+C62</f>
        <v>15963.509999999998</v>
      </c>
      <c r="D57" s="48">
        <f>D58+D59+D60+D62</f>
        <v>15763.51</v>
      </c>
      <c r="E57" s="48">
        <f>E58+E59+E60+E62</f>
        <v>15763.51</v>
      </c>
      <c r="F57" s="48">
        <f t="shared" ref="F57:F62" si="17">E57/B57*100</f>
        <v>98.747142702325505</v>
      </c>
      <c r="G57" s="48">
        <f t="shared" ref="G57:G62" si="18">E57/C57*100</f>
        <v>98.747142702325505</v>
      </c>
      <c r="H57" s="48">
        <f t="shared" ref="H57:AE57" si="19">H58+H59+H60+H62</f>
        <v>0</v>
      </c>
      <c r="I57" s="48">
        <f t="shared" si="19"/>
        <v>0</v>
      </c>
      <c r="J57" s="48">
        <f t="shared" si="19"/>
        <v>454.78</v>
      </c>
      <c r="K57" s="48">
        <f t="shared" si="19"/>
        <v>8.9</v>
      </c>
      <c r="L57" s="48">
        <f t="shared" si="19"/>
        <v>66</v>
      </c>
      <c r="M57" s="48">
        <f t="shared" si="19"/>
        <v>511.88</v>
      </c>
      <c r="N57" s="48">
        <f t="shared" si="19"/>
        <v>90</v>
      </c>
      <c r="O57" s="48">
        <f t="shared" si="19"/>
        <v>90</v>
      </c>
      <c r="P57" s="48">
        <f>P58+P59+P60+P62</f>
        <v>3760.75</v>
      </c>
      <c r="Q57" s="48">
        <f t="shared" si="19"/>
        <v>1161.75</v>
      </c>
      <c r="R57" s="48">
        <f t="shared" si="19"/>
        <v>2227.1800000000003</v>
      </c>
      <c r="S57" s="48">
        <f t="shared" si="19"/>
        <v>1885.2</v>
      </c>
      <c r="T57" s="48">
        <f t="shared" si="19"/>
        <v>0</v>
      </c>
      <c r="U57" s="48">
        <f>U59 +U60+U61</f>
        <v>2958.98</v>
      </c>
      <c r="V57" s="48">
        <f t="shared" si="19"/>
        <v>0</v>
      </c>
      <c r="W57" s="48">
        <f t="shared" si="19"/>
        <v>0</v>
      </c>
      <c r="X57" s="48">
        <f t="shared" si="19"/>
        <v>9164.7999999999993</v>
      </c>
      <c r="Y57" s="48">
        <f t="shared" si="19"/>
        <v>9164.7999999999993</v>
      </c>
      <c r="Z57" s="48">
        <f t="shared" si="19"/>
        <v>0</v>
      </c>
      <c r="AA57" s="48">
        <f t="shared" si="19"/>
        <v>0</v>
      </c>
      <c r="AB57" s="48">
        <f t="shared" si="19"/>
        <v>200</v>
      </c>
      <c r="AC57" s="48">
        <f t="shared" si="19"/>
        <v>0</v>
      </c>
      <c r="AD57" s="48">
        <f t="shared" si="19"/>
        <v>0</v>
      </c>
      <c r="AE57" s="48">
        <f t="shared" si="19"/>
        <v>0</v>
      </c>
      <c r="AF57" s="33"/>
      <c r="AG57" s="34"/>
      <c r="AH57" s="34"/>
    </row>
    <row r="58" spans="1:34" s="35" customFormat="1" ht="20.25" customHeight="1" x14ac:dyDescent="0.3">
      <c r="A58" s="54" t="s">
        <v>36</v>
      </c>
      <c r="B58" s="50">
        <f>SUM(H58:AD58)</f>
        <v>0</v>
      </c>
      <c r="C58" s="50">
        <f>H58+J58+L58+N58+P58</f>
        <v>0</v>
      </c>
      <c r="D58" s="50">
        <f>E58</f>
        <v>0</v>
      </c>
      <c r="E58" s="50">
        <f>I58+K58+M58+O58+Q58+S58+U58+W58+Y58+AA58+AC58+AE58</f>
        <v>0</v>
      </c>
      <c r="F58" s="50" t="e">
        <f t="shared" si="17"/>
        <v>#DIV/0!</v>
      </c>
      <c r="G58" s="50" t="e">
        <f t="shared" si="18"/>
        <v>#DIV/0!</v>
      </c>
      <c r="H58" s="55">
        <v>0</v>
      </c>
      <c r="I58" s="55">
        <v>0</v>
      </c>
      <c r="J58" s="55">
        <v>0</v>
      </c>
      <c r="K58" s="55">
        <v>0</v>
      </c>
      <c r="L58" s="55">
        <v>0</v>
      </c>
      <c r="M58" s="55">
        <v>0</v>
      </c>
      <c r="N58" s="55">
        <v>0</v>
      </c>
      <c r="O58" s="55">
        <v>0</v>
      </c>
      <c r="P58" s="55">
        <v>0</v>
      </c>
      <c r="Q58" s="55">
        <v>0</v>
      </c>
      <c r="R58" s="55">
        <v>0</v>
      </c>
      <c r="S58" s="55">
        <v>0</v>
      </c>
      <c r="T58" s="55">
        <v>0</v>
      </c>
      <c r="U58" s="55">
        <v>0</v>
      </c>
      <c r="V58" s="55">
        <v>0</v>
      </c>
      <c r="W58" s="55">
        <v>0</v>
      </c>
      <c r="X58" s="55">
        <v>0</v>
      </c>
      <c r="Y58" s="55">
        <v>0</v>
      </c>
      <c r="Z58" s="55">
        <v>0</v>
      </c>
      <c r="AA58" s="55">
        <v>0</v>
      </c>
      <c r="AB58" s="55">
        <v>0</v>
      </c>
      <c r="AC58" s="55">
        <v>0</v>
      </c>
      <c r="AD58" s="55">
        <v>0</v>
      </c>
      <c r="AE58" s="55">
        <v>0</v>
      </c>
      <c r="AF58" s="33"/>
      <c r="AG58" s="34"/>
      <c r="AH58" s="34"/>
    </row>
    <row r="59" spans="1:34" s="35" customFormat="1" ht="62.25" customHeight="1" x14ac:dyDescent="0.25">
      <c r="A59" s="49" t="s">
        <v>37</v>
      </c>
      <c r="B59" s="50">
        <f>H59+J59+L59+N59+P59+R59+T59+V59+X59+Z59+AB59+AD59</f>
        <v>1494.49</v>
      </c>
      <c r="C59" s="50">
        <f>H59+J59+L59+N59+P59+R59+T59+V59+X59+Z59+AB59</f>
        <v>1494.49</v>
      </c>
      <c r="D59" s="50">
        <f>E59</f>
        <v>1494.49</v>
      </c>
      <c r="E59" s="50">
        <f>I59+K59+M59+O59+Q59+S59+U59+W59+Y59+AA59+AC59+AE59</f>
        <v>1494.49</v>
      </c>
      <c r="F59" s="50">
        <f t="shared" si="17"/>
        <v>100</v>
      </c>
      <c r="G59" s="50">
        <f t="shared" si="18"/>
        <v>100</v>
      </c>
      <c r="H59" s="55">
        <v>0</v>
      </c>
      <c r="I59" s="55">
        <v>0</v>
      </c>
      <c r="J59" s="55">
        <v>0</v>
      </c>
      <c r="K59" s="55">
        <v>0</v>
      </c>
      <c r="L59" s="55">
        <v>66</v>
      </c>
      <c r="M59" s="55">
        <v>66</v>
      </c>
      <c r="N59" s="55">
        <v>0</v>
      </c>
      <c r="O59" s="55">
        <v>0</v>
      </c>
      <c r="P59" s="55">
        <v>1086.51</v>
      </c>
      <c r="Q59" s="55">
        <v>1086.51</v>
      </c>
      <c r="R59" s="55">
        <v>341.98</v>
      </c>
      <c r="S59" s="55">
        <v>0</v>
      </c>
      <c r="T59" s="55">
        <v>0</v>
      </c>
      <c r="U59" s="55">
        <v>341.98</v>
      </c>
      <c r="V59" s="55">
        <v>0</v>
      </c>
      <c r="W59" s="55"/>
      <c r="X59" s="55">
        <v>0</v>
      </c>
      <c r="Y59" s="55"/>
      <c r="Z59" s="55">
        <v>0</v>
      </c>
      <c r="AA59" s="55"/>
      <c r="AB59" s="55">
        <v>0</v>
      </c>
      <c r="AC59" s="55"/>
      <c r="AD59" s="55">
        <v>0</v>
      </c>
      <c r="AE59" s="70"/>
      <c r="AF59" s="71" t="s">
        <v>54</v>
      </c>
      <c r="AG59" s="34"/>
      <c r="AH59" s="34"/>
    </row>
    <row r="60" spans="1:34" s="35" customFormat="1" ht="109.5" customHeight="1" x14ac:dyDescent="0.3">
      <c r="A60" s="54" t="s">
        <v>38</v>
      </c>
      <c r="B60" s="50">
        <f>H60+J60+L60+N60+P60+R60+T60+V60+X60+Z60+AB60+AD60</f>
        <v>3129.0199999999995</v>
      </c>
      <c r="C60" s="50">
        <f t="shared" ref="C60:C62" si="20">H60+J60+L60+N60+P60+R60+T60+V60+X60+Z60+AB60</f>
        <v>3129.0199999999995</v>
      </c>
      <c r="D60" s="50">
        <f>E60</f>
        <v>3129.02</v>
      </c>
      <c r="E60" s="50">
        <f>I60+K60+M60+O60+Q60+S60+U60+W60+Y60+AA60+AC60+AE60</f>
        <v>3129.02</v>
      </c>
      <c r="F60" s="50">
        <f t="shared" si="17"/>
        <v>100.00000000000003</v>
      </c>
      <c r="G60" s="50">
        <f t="shared" si="18"/>
        <v>100.00000000000003</v>
      </c>
      <c r="H60" s="55">
        <v>0</v>
      </c>
      <c r="I60" s="55">
        <v>0</v>
      </c>
      <c r="J60" s="55">
        <f>454.78</f>
        <v>454.78</v>
      </c>
      <c r="K60" s="55">
        <v>8.9</v>
      </c>
      <c r="L60" s="55">
        <v>0</v>
      </c>
      <c r="M60" s="55">
        <v>445.88</v>
      </c>
      <c r="N60" s="55">
        <v>0</v>
      </c>
      <c r="O60" s="55">
        <v>0</v>
      </c>
      <c r="P60" s="55">
        <v>2674.24</v>
      </c>
      <c r="Q60" s="55">
        <v>75.239999999999995</v>
      </c>
      <c r="R60" s="55">
        <v>0</v>
      </c>
      <c r="S60" s="55">
        <v>0</v>
      </c>
      <c r="T60" s="55">
        <v>0</v>
      </c>
      <c r="U60" s="55">
        <v>2599</v>
      </c>
      <c r="V60" s="55">
        <v>0</v>
      </c>
      <c r="W60" s="55"/>
      <c r="X60" s="55">
        <v>0</v>
      </c>
      <c r="Y60" s="55"/>
      <c r="Z60" s="55">
        <v>0</v>
      </c>
      <c r="AA60" s="55"/>
      <c r="AB60" s="55">
        <v>0</v>
      </c>
      <c r="AC60" s="55"/>
      <c r="AD60" s="55">
        <v>0</v>
      </c>
      <c r="AE60" s="70"/>
      <c r="AF60" s="72" t="s">
        <v>55</v>
      </c>
      <c r="AG60" s="34"/>
      <c r="AH60" s="34"/>
    </row>
    <row r="61" spans="1:34" s="35" customFormat="1" ht="75" customHeight="1" x14ac:dyDescent="0.3">
      <c r="A61" s="54" t="s">
        <v>39</v>
      </c>
      <c r="B61" s="50">
        <f>H61+J61+L61+N61+P61+R61+T61+V61+X61+Z61+AB61+AD61</f>
        <v>75.2</v>
      </c>
      <c r="C61" s="50">
        <f t="shared" si="20"/>
        <v>75.2</v>
      </c>
      <c r="D61" s="50">
        <f>E61</f>
        <v>75.2</v>
      </c>
      <c r="E61" s="50">
        <f>I61+K61+M61+O61+Q61+S61+U61+W61+Y61+AA61+AC61+AE61</f>
        <v>75.2</v>
      </c>
      <c r="F61" s="50">
        <f t="shared" si="17"/>
        <v>100</v>
      </c>
      <c r="G61" s="50">
        <f t="shared" si="18"/>
        <v>100</v>
      </c>
      <c r="H61" s="55">
        <v>0</v>
      </c>
      <c r="I61" s="55">
        <v>0</v>
      </c>
      <c r="J61" s="55">
        <v>0</v>
      </c>
      <c r="K61" s="55">
        <v>0</v>
      </c>
      <c r="L61" s="55">
        <v>0</v>
      </c>
      <c r="M61" s="55">
        <v>0</v>
      </c>
      <c r="N61" s="55">
        <v>0</v>
      </c>
      <c r="O61" s="55">
        <v>0</v>
      </c>
      <c r="P61" s="55">
        <v>75.2</v>
      </c>
      <c r="Q61" s="55">
        <v>57.2</v>
      </c>
      <c r="R61" s="55">
        <v>0</v>
      </c>
      <c r="S61" s="55">
        <v>0</v>
      </c>
      <c r="T61" s="55">
        <v>0</v>
      </c>
      <c r="U61" s="55">
        <v>18</v>
      </c>
      <c r="V61" s="55">
        <v>0</v>
      </c>
      <c r="W61" s="55">
        <v>0</v>
      </c>
      <c r="X61" s="55">
        <v>0</v>
      </c>
      <c r="Y61" s="55">
        <v>0</v>
      </c>
      <c r="Z61" s="55">
        <v>0</v>
      </c>
      <c r="AA61" s="55">
        <v>0</v>
      </c>
      <c r="AB61" s="55">
        <v>0</v>
      </c>
      <c r="AC61" s="55">
        <v>0</v>
      </c>
      <c r="AD61" s="55">
        <v>0</v>
      </c>
      <c r="AE61" s="55">
        <v>0</v>
      </c>
      <c r="AF61" s="73" t="s">
        <v>56</v>
      </c>
      <c r="AG61" s="34"/>
      <c r="AH61" s="34"/>
    </row>
    <row r="62" spans="1:34" s="35" customFormat="1" ht="108" customHeight="1" x14ac:dyDescent="0.3">
      <c r="A62" s="54" t="s">
        <v>40</v>
      </c>
      <c r="B62" s="50">
        <f>H62+J62+L62+N62+P62+R62+T62+V62+X62+Z62+AB62+AD62</f>
        <v>11340</v>
      </c>
      <c r="C62" s="50">
        <f t="shared" si="20"/>
        <v>11340</v>
      </c>
      <c r="D62" s="50">
        <f>E62</f>
        <v>11140</v>
      </c>
      <c r="E62" s="50">
        <f>I62+K62+M62+O62+Q62+S62+U62+W62+Y62+AA62+AC62+AE62</f>
        <v>11140</v>
      </c>
      <c r="F62" s="50">
        <f t="shared" si="17"/>
        <v>98.236331569664898</v>
      </c>
      <c r="G62" s="50">
        <f t="shared" si="18"/>
        <v>98.236331569664898</v>
      </c>
      <c r="H62" s="55">
        <v>0</v>
      </c>
      <c r="I62" s="55">
        <v>0</v>
      </c>
      <c r="J62" s="55">
        <v>0</v>
      </c>
      <c r="K62" s="55">
        <v>0</v>
      </c>
      <c r="L62" s="55">
        <v>0</v>
      </c>
      <c r="M62" s="55">
        <v>0</v>
      </c>
      <c r="N62" s="55">
        <v>90</v>
      </c>
      <c r="O62" s="55">
        <v>90</v>
      </c>
      <c r="P62" s="55">
        <v>0</v>
      </c>
      <c r="Q62" s="55">
        <v>0</v>
      </c>
      <c r="R62" s="55">
        <v>1885.2</v>
      </c>
      <c r="S62" s="55">
        <v>1885.2</v>
      </c>
      <c r="T62" s="55">
        <v>0</v>
      </c>
      <c r="U62" s="55">
        <v>0</v>
      </c>
      <c r="V62" s="55">
        <v>0</v>
      </c>
      <c r="W62" s="55">
        <v>0</v>
      </c>
      <c r="X62" s="55">
        <v>9164.7999999999993</v>
      </c>
      <c r="Y62" s="55">
        <v>9164.7999999999993</v>
      </c>
      <c r="Z62" s="55">
        <v>0</v>
      </c>
      <c r="AA62" s="55">
        <v>0</v>
      </c>
      <c r="AB62" s="55">
        <v>200</v>
      </c>
      <c r="AC62" s="55">
        <v>0</v>
      </c>
      <c r="AD62" s="55">
        <v>0</v>
      </c>
      <c r="AE62" s="55">
        <v>0</v>
      </c>
      <c r="AF62" s="33" t="s">
        <v>57</v>
      </c>
      <c r="AG62" s="34"/>
      <c r="AH62" s="34"/>
    </row>
    <row r="63" spans="1:34" s="35" customFormat="1" ht="62.25" customHeight="1" x14ac:dyDescent="0.25">
      <c r="A63" s="47" t="s">
        <v>58</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32"/>
      <c r="AF63" s="33"/>
      <c r="AG63" s="34"/>
      <c r="AH63" s="34"/>
    </row>
    <row r="64" spans="1:34" s="35" customFormat="1" ht="46.5" customHeight="1" x14ac:dyDescent="0.3">
      <c r="A64" s="54" t="s">
        <v>59</v>
      </c>
      <c r="B64" s="50"/>
      <c r="C64" s="50"/>
      <c r="D64" s="50"/>
      <c r="E64" s="50"/>
      <c r="F64" s="50"/>
      <c r="G64" s="50"/>
      <c r="H64" s="55"/>
      <c r="I64" s="55"/>
      <c r="J64" s="55"/>
      <c r="K64" s="55"/>
      <c r="L64" s="55"/>
      <c r="M64" s="55"/>
      <c r="N64" s="55"/>
      <c r="O64" s="55"/>
      <c r="P64" s="55"/>
      <c r="Q64" s="55"/>
      <c r="R64" s="55"/>
      <c r="S64" s="55"/>
      <c r="T64" s="55"/>
      <c r="U64" s="55"/>
      <c r="V64" s="55"/>
      <c r="W64" s="55"/>
      <c r="X64" s="55"/>
      <c r="Y64" s="55"/>
      <c r="Z64" s="55"/>
      <c r="AA64" s="55"/>
      <c r="AB64" s="55"/>
      <c r="AC64" s="55"/>
      <c r="AD64" s="55"/>
      <c r="AE64" s="32"/>
      <c r="AF64" s="33"/>
      <c r="AG64" s="34"/>
      <c r="AH64" s="34"/>
    </row>
    <row r="65" spans="1:34" s="35" customFormat="1" ht="71.25" customHeight="1" x14ac:dyDescent="0.3">
      <c r="A65" s="52" t="s">
        <v>34</v>
      </c>
      <c r="B65" s="48">
        <f>B67+B68+B66+B69</f>
        <v>80862.36</v>
      </c>
      <c r="C65" s="48">
        <f>C67+C68+C66+C69</f>
        <v>71762.77</v>
      </c>
      <c r="D65" s="48">
        <f>D67+D68+D66+D69</f>
        <v>57578.510999999999</v>
      </c>
      <c r="E65" s="48">
        <f>E67+E68+E66+E69</f>
        <v>57578.510999999999</v>
      </c>
      <c r="F65" s="48">
        <f>E65/B65*100</f>
        <v>71.205578219582009</v>
      </c>
      <c r="G65" s="48">
        <f>E65/C65*100</f>
        <v>80.234515752388035</v>
      </c>
      <c r="H65" s="48">
        <f t="shared" ref="H65:AE65" si="21">H67+H68</f>
        <v>3375.96</v>
      </c>
      <c r="I65" s="48">
        <f t="shared" si="21"/>
        <v>1589.046</v>
      </c>
      <c r="J65" s="48">
        <f t="shared" si="21"/>
        <v>6646.43</v>
      </c>
      <c r="K65" s="48">
        <f t="shared" si="21"/>
        <v>4347.45</v>
      </c>
      <c r="L65" s="48">
        <f t="shared" si="21"/>
        <v>6482.02</v>
      </c>
      <c r="M65" s="48">
        <f t="shared" si="21"/>
        <v>3976.33</v>
      </c>
      <c r="N65" s="48">
        <f t="shared" si="21"/>
        <v>6649.11</v>
      </c>
      <c r="O65" s="48">
        <f t="shared" si="21"/>
        <v>3842.7649999999999</v>
      </c>
      <c r="P65" s="48">
        <f t="shared" si="21"/>
        <v>6775.98</v>
      </c>
      <c r="Q65" s="48">
        <f t="shared" si="21"/>
        <v>4661.57</v>
      </c>
      <c r="R65" s="48">
        <f t="shared" si="21"/>
        <v>7169.97</v>
      </c>
      <c r="S65" s="48">
        <f t="shared" si="21"/>
        <v>7061.71</v>
      </c>
      <c r="T65" s="48">
        <f t="shared" si="21"/>
        <v>7026.38</v>
      </c>
      <c r="U65" s="48">
        <f t="shared" si="21"/>
        <v>6985.37</v>
      </c>
      <c r="V65" s="48">
        <f t="shared" si="21"/>
        <v>7175.37</v>
      </c>
      <c r="W65" s="48">
        <f t="shared" si="21"/>
        <v>3427.15</v>
      </c>
      <c r="X65" s="48">
        <f t="shared" si="21"/>
        <v>6860.4</v>
      </c>
      <c r="Y65" s="48">
        <f t="shared" si="21"/>
        <v>3455.3</v>
      </c>
      <c r="Z65" s="48">
        <f t="shared" si="21"/>
        <v>6561.52</v>
      </c>
      <c r="AA65" s="48">
        <f t="shared" si="21"/>
        <v>3626.07</v>
      </c>
      <c r="AB65" s="48">
        <f t="shared" si="21"/>
        <v>7039.63</v>
      </c>
      <c r="AC65" s="48">
        <f t="shared" si="21"/>
        <v>4282.01</v>
      </c>
      <c r="AD65" s="48">
        <f t="shared" si="21"/>
        <v>9099.59</v>
      </c>
      <c r="AE65" s="48">
        <f t="shared" si="21"/>
        <v>10323.74</v>
      </c>
      <c r="AF65" s="69" t="s">
        <v>60</v>
      </c>
      <c r="AG65" s="34"/>
      <c r="AH65" s="34"/>
    </row>
    <row r="66" spans="1:34" s="35" customFormat="1" ht="26.25" customHeight="1" x14ac:dyDescent="0.3">
      <c r="A66" s="54" t="s">
        <v>36</v>
      </c>
      <c r="B66" s="50">
        <f>SUM(H66:AD66)</f>
        <v>0</v>
      </c>
      <c r="C66" s="50">
        <f>H66+J66</f>
        <v>0</v>
      </c>
      <c r="D66" s="50">
        <f>E66</f>
        <v>0</v>
      </c>
      <c r="E66" s="50">
        <f>I66+K66+M66+O66+Q66+S66+U66+W66+Y66+AA66+AC66+AE66</f>
        <v>0</v>
      </c>
      <c r="F66" s="50" t="e">
        <f>E66/B66*100</f>
        <v>#DIV/0!</v>
      </c>
      <c r="G66" s="50" t="e">
        <f>E66/C66*100</f>
        <v>#DIV/0!</v>
      </c>
      <c r="H66" s="50">
        <v>0</v>
      </c>
      <c r="I66" s="50">
        <v>0</v>
      </c>
      <c r="J66" s="50">
        <v>0</v>
      </c>
      <c r="K66" s="50">
        <v>0</v>
      </c>
      <c r="L66" s="50">
        <v>0</v>
      </c>
      <c r="M66" s="50">
        <v>0</v>
      </c>
      <c r="N66" s="50">
        <v>0</v>
      </c>
      <c r="O66" s="50">
        <v>0</v>
      </c>
      <c r="P66" s="50">
        <v>0</v>
      </c>
      <c r="Q66" s="50">
        <v>0</v>
      </c>
      <c r="R66" s="50">
        <v>0</v>
      </c>
      <c r="S66" s="50">
        <v>0</v>
      </c>
      <c r="T66" s="50">
        <v>0</v>
      </c>
      <c r="U66" s="50">
        <v>0</v>
      </c>
      <c r="V66" s="50">
        <v>0</v>
      </c>
      <c r="W66" s="50">
        <v>0</v>
      </c>
      <c r="X66" s="50">
        <v>0</v>
      </c>
      <c r="Y66" s="50">
        <v>0</v>
      </c>
      <c r="Z66" s="50">
        <v>0</v>
      </c>
      <c r="AA66" s="50">
        <v>0</v>
      </c>
      <c r="AB66" s="50">
        <v>0</v>
      </c>
      <c r="AC66" s="50">
        <v>0</v>
      </c>
      <c r="AD66" s="50">
        <v>0</v>
      </c>
      <c r="AE66" s="50">
        <v>0</v>
      </c>
      <c r="AF66" s="69"/>
      <c r="AG66" s="34"/>
      <c r="AH66" s="34"/>
    </row>
    <row r="67" spans="1:34" s="35" customFormat="1" ht="39" customHeight="1" x14ac:dyDescent="0.3">
      <c r="A67" s="54" t="s">
        <v>37</v>
      </c>
      <c r="B67" s="50">
        <f>SUM(H67:AD67)</f>
        <v>0</v>
      </c>
      <c r="C67" s="50">
        <f>H67+J67</f>
        <v>0</v>
      </c>
      <c r="D67" s="50">
        <f>E67</f>
        <v>0</v>
      </c>
      <c r="E67" s="50">
        <f>I67+K67+M67+O67+Q67+S67+U67+W67+Y67+AA67+AC67+AE67</f>
        <v>0</v>
      </c>
      <c r="F67" s="50" t="e">
        <f>E67/B67*100</f>
        <v>#DIV/0!</v>
      </c>
      <c r="G67" s="50" t="e">
        <f>E67/C67*100</f>
        <v>#DIV/0!</v>
      </c>
      <c r="H67" s="50">
        <v>0</v>
      </c>
      <c r="I67" s="50">
        <v>0</v>
      </c>
      <c r="J67" s="50">
        <v>0</v>
      </c>
      <c r="K67" s="50">
        <v>0</v>
      </c>
      <c r="L67" s="50">
        <v>0</v>
      </c>
      <c r="M67" s="50">
        <v>0</v>
      </c>
      <c r="N67" s="50">
        <v>0</v>
      </c>
      <c r="O67" s="50">
        <v>0</v>
      </c>
      <c r="P67" s="50">
        <v>0</v>
      </c>
      <c r="Q67" s="50">
        <v>0</v>
      </c>
      <c r="R67" s="50">
        <v>0</v>
      </c>
      <c r="S67" s="50">
        <v>0</v>
      </c>
      <c r="T67" s="50">
        <v>0</v>
      </c>
      <c r="U67" s="50">
        <v>0</v>
      </c>
      <c r="V67" s="50">
        <v>0</v>
      </c>
      <c r="W67" s="50">
        <v>0</v>
      </c>
      <c r="X67" s="50">
        <v>0</v>
      </c>
      <c r="Y67" s="50">
        <v>0</v>
      </c>
      <c r="Z67" s="50">
        <v>0</v>
      </c>
      <c r="AA67" s="50">
        <v>0</v>
      </c>
      <c r="AB67" s="50">
        <v>0</v>
      </c>
      <c r="AC67" s="50">
        <v>0</v>
      </c>
      <c r="AD67" s="50">
        <v>0</v>
      </c>
      <c r="AE67" s="50">
        <v>0</v>
      </c>
      <c r="AF67" s="69"/>
      <c r="AG67" s="34"/>
      <c r="AH67" s="34"/>
    </row>
    <row r="68" spans="1:34" s="35" customFormat="1" ht="26.25" customHeight="1" x14ac:dyDescent="0.3">
      <c r="A68" s="54" t="s">
        <v>38</v>
      </c>
      <c r="B68" s="50">
        <f>H68+J68+L68+N68+P68+R68+T68+V68+X68+Z68+AB68+AD68</f>
        <v>80862.36</v>
      </c>
      <c r="C68" s="50">
        <f>H68+J68+L68+N68+P68+R68+T68+V68+X68+Z68+AB68</f>
        <v>71762.77</v>
      </c>
      <c r="D68" s="50">
        <f>E68</f>
        <v>57578.510999999999</v>
      </c>
      <c r="E68" s="50">
        <f>I68+K68+M68+O68+Q68+S68+U68+W68+Y68+AA68+AC68+AE68</f>
        <v>57578.510999999999</v>
      </c>
      <c r="F68" s="50">
        <f>E68/B68*100</f>
        <v>71.205578219582009</v>
      </c>
      <c r="G68" s="50">
        <f>E68/C68*100</f>
        <v>80.234515752388035</v>
      </c>
      <c r="H68" s="55">
        <v>3375.96</v>
      </c>
      <c r="I68" s="55">
        <v>1589.046</v>
      </c>
      <c r="J68" s="55">
        <v>6646.43</v>
      </c>
      <c r="K68" s="55">
        <v>4347.45</v>
      </c>
      <c r="L68" s="55">
        <v>6482.02</v>
      </c>
      <c r="M68" s="55">
        <v>3976.33</v>
      </c>
      <c r="N68" s="55">
        <v>6649.11</v>
      </c>
      <c r="O68" s="55">
        <v>3842.7649999999999</v>
      </c>
      <c r="P68" s="55">
        <v>6775.98</v>
      </c>
      <c r="Q68" s="55">
        <v>4661.57</v>
      </c>
      <c r="R68" s="55">
        <v>7169.97</v>
      </c>
      <c r="S68" s="55">
        <v>7061.71</v>
      </c>
      <c r="T68" s="55">
        <v>7026.38</v>
      </c>
      <c r="U68" s="55">
        <v>6985.37</v>
      </c>
      <c r="V68" s="55">
        <v>7175.37</v>
      </c>
      <c r="W68" s="74">
        <v>3427.15</v>
      </c>
      <c r="X68" s="55">
        <v>6860.4</v>
      </c>
      <c r="Y68" s="55">
        <v>3455.3</v>
      </c>
      <c r="Z68" s="55">
        <v>6561.52</v>
      </c>
      <c r="AA68" s="55">
        <v>3626.07</v>
      </c>
      <c r="AB68" s="55">
        <v>7039.63</v>
      </c>
      <c r="AC68" s="55">
        <v>4282.01</v>
      </c>
      <c r="AD68" s="55">
        <v>9099.59</v>
      </c>
      <c r="AE68" s="50">
        <v>10323.74</v>
      </c>
      <c r="AF68" s="69"/>
      <c r="AG68" s="34"/>
      <c r="AH68" s="34"/>
    </row>
    <row r="69" spans="1:34" s="35" customFormat="1" ht="26.25" customHeight="1" x14ac:dyDescent="0.3">
      <c r="A69" s="54" t="s">
        <v>40</v>
      </c>
      <c r="B69" s="50">
        <f>SUM(H69:AD69)</f>
        <v>0</v>
      </c>
      <c r="C69" s="50">
        <f>H69+J69</f>
        <v>0</v>
      </c>
      <c r="D69" s="50">
        <f>E69</f>
        <v>0</v>
      </c>
      <c r="E69" s="50">
        <f>I69+K69+M69+O69+Q69+S69+U69+W69+Y69+AA69+AC69+AE69</f>
        <v>0</v>
      </c>
      <c r="F69" s="50" t="e">
        <f>E69/B69*100</f>
        <v>#DIV/0!</v>
      </c>
      <c r="G69" s="50" t="e">
        <f>E69/C69*100</f>
        <v>#DIV/0!</v>
      </c>
      <c r="H69" s="55">
        <v>0</v>
      </c>
      <c r="I69" s="55">
        <v>0</v>
      </c>
      <c r="J69" s="55">
        <v>0</v>
      </c>
      <c r="K69" s="55">
        <v>0</v>
      </c>
      <c r="L69" s="55">
        <v>0</v>
      </c>
      <c r="M69" s="55">
        <v>0</v>
      </c>
      <c r="N69" s="55">
        <v>0</v>
      </c>
      <c r="O69" s="55">
        <v>0</v>
      </c>
      <c r="P69" s="55">
        <v>0</v>
      </c>
      <c r="Q69" s="55">
        <v>0</v>
      </c>
      <c r="R69" s="55">
        <v>0</v>
      </c>
      <c r="S69" s="55">
        <v>0</v>
      </c>
      <c r="T69" s="55">
        <v>0</v>
      </c>
      <c r="U69" s="55">
        <v>0</v>
      </c>
      <c r="V69" s="55">
        <v>0</v>
      </c>
      <c r="W69" s="55">
        <v>0</v>
      </c>
      <c r="X69" s="55">
        <v>0</v>
      </c>
      <c r="Y69" s="55">
        <v>0</v>
      </c>
      <c r="Z69" s="55">
        <v>0</v>
      </c>
      <c r="AA69" s="55">
        <v>0</v>
      </c>
      <c r="AB69" s="55">
        <v>0</v>
      </c>
      <c r="AC69" s="55">
        <v>0</v>
      </c>
      <c r="AD69" s="55">
        <v>0</v>
      </c>
      <c r="AE69" s="55">
        <v>0</v>
      </c>
      <c r="AF69" s="69"/>
      <c r="AG69" s="34"/>
      <c r="AH69" s="34"/>
    </row>
    <row r="70" spans="1:34" s="35" customFormat="1" ht="57.75" customHeight="1" x14ac:dyDescent="0.25">
      <c r="A70" s="47" t="s">
        <v>61</v>
      </c>
      <c r="B70" s="48"/>
      <c r="C70" s="48"/>
      <c r="D70" s="48"/>
      <c r="E70" s="48"/>
      <c r="F70" s="48"/>
      <c r="G70" s="48"/>
      <c r="H70" s="51"/>
      <c r="I70" s="51"/>
      <c r="J70" s="51"/>
      <c r="K70" s="51"/>
      <c r="L70" s="51"/>
      <c r="M70" s="51"/>
      <c r="N70" s="51"/>
      <c r="O70" s="51"/>
      <c r="P70" s="51"/>
      <c r="Q70" s="51"/>
      <c r="R70" s="51"/>
      <c r="S70" s="51"/>
      <c r="T70" s="51"/>
      <c r="U70" s="51"/>
      <c r="V70" s="51"/>
      <c r="W70" s="51"/>
      <c r="X70" s="51"/>
      <c r="Y70" s="51"/>
      <c r="Z70" s="51"/>
      <c r="AA70" s="51"/>
      <c r="AB70" s="51"/>
      <c r="AC70" s="51"/>
      <c r="AD70" s="51"/>
      <c r="AE70" s="32"/>
      <c r="AF70" s="33"/>
      <c r="AG70" s="34"/>
      <c r="AH70" s="34"/>
    </row>
    <row r="71" spans="1:34" s="35" customFormat="1" ht="25.5" customHeight="1" x14ac:dyDescent="0.3">
      <c r="A71" s="52" t="s">
        <v>34</v>
      </c>
      <c r="B71" s="48">
        <f>B74+B72+B73+B75</f>
        <v>650.5</v>
      </c>
      <c r="C71" s="48">
        <f>C74+C72+C73+C75</f>
        <v>500.5</v>
      </c>
      <c r="D71" s="48">
        <f>D74+D72+D73+D75</f>
        <v>195.5</v>
      </c>
      <c r="E71" s="48">
        <f>E74+E72+E73+E75</f>
        <v>195.5</v>
      </c>
      <c r="F71" s="48">
        <f>E71/B71*100</f>
        <v>30.053804765564951</v>
      </c>
      <c r="G71" s="48">
        <f>E71/C71*100</f>
        <v>39.060939060939063</v>
      </c>
      <c r="H71" s="48">
        <f t="shared" ref="H71:AE71" si="22">H74+H72+H73+H75</f>
        <v>0</v>
      </c>
      <c r="I71" s="48">
        <f t="shared" si="22"/>
        <v>0</v>
      </c>
      <c r="J71" s="48">
        <f t="shared" si="22"/>
        <v>500.5</v>
      </c>
      <c r="K71" s="48">
        <f t="shared" si="22"/>
        <v>0</v>
      </c>
      <c r="L71" s="48">
        <f t="shared" si="22"/>
        <v>0</v>
      </c>
      <c r="M71" s="48">
        <f t="shared" si="22"/>
        <v>0</v>
      </c>
      <c r="N71" s="48">
        <f t="shared" si="22"/>
        <v>0</v>
      </c>
      <c r="O71" s="48">
        <f t="shared" si="22"/>
        <v>0</v>
      </c>
      <c r="P71" s="48">
        <f t="shared" si="22"/>
        <v>0</v>
      </c>
      <c r="Q71" s="48">
        <f t="shared" si="22"/>
        <v>0</v>
      </c>
      <c r="R71" s="48">
        <f t="shared" si="22"/>
        <v>0</v>
      </c>
      <c r="S71" s="48">
        <f t="shared" si="22"/>
        <v>0</v>
      </c>
      <c r="T71" s="48">
        <f t="shared" si="22"/>
        <v>0</v>
      </c>
      <c r="U71" s="48">
        <f t="shared" si="22"/>
        <v>195.5</v>
      </c>
      <c r="V71" s="48">
        <f t="shared" si="22"/>
        <v>0</v>
      </c>
      <c r="W71" s="48">
        <f>W72+W73+W74+W75</f>
        <v>0</v>
      </c>
      <c r="X71" s="48">
        <f t="shared" si="22"/>
        <v>0</v>
      </c>
      <c r="Y71" s="48">
        <f t="shared" si="22"/>
        <v>0</v>
      </c>
      <c r="Z71" s="48">
        <f t="shared" si="22"/>
        <v>0</v>
      </c>
      <c r="AA71" s="48">
        <f t="shared" si="22"/>
        <v>0</v>
      </c>
      <c r="AB71" s="48">
        <f t="shared" si="22"/>
        <v>0</v>
      </c>
      <c r="AC71" s="48">
        <f t="shared" si="22"/>
        <v>0</v>
      </c>
      <c r="AD71" s="48">
        <f t="shared" si="22"/>
        <v>150</v>
      </c>
      <c r="AE71" s="48">
        <f t="shared" si="22"/>
        <v>0</v>
      </c>
      <c r="AF71" s="33"/>
      <c r="AG71" s="34"/>
      <c r="AH71" s="34"/>
    </row>
    <row r="72" spans="1:34" s="35" customFormat="1" ht="25.5" customHeight="1" x14ac:dyDescent="0.3">
      <c r="A72" s="54" t="s">
        <v>36</v>
      </c>
      <c r="B72" s="50">
        <f>SUM(H72:AD72)</f>
        <v>0</v>
      </c>
      <c r="C72" s="50">
        <f>H72</f>
        <v>0</v>
      </c>
      <c r="D72" s="50">
        <f>E72</f>
        <v>0</v>
      </c>
      <c r="E72" s="50">
        <f>I72+K72+M72+O72+Q72+S72+U72+W72+Y72+AA72+AC72+AE72</f>
        <v>0</v>
      </c>
      <c r="F72" s="50" t="e">
        <f>E72/B72*100</f>
        <v>#DIV/0!</v>
      </c>
      <c r="G72" s="50" t="e">
        <f>E72/C72*100</f>
        <v>#DIV/0!</v>
      </c>
      <c r="H72" s="50">
        <v>0</v>
      </c>
      <c r="I72" s="50">
        <v>0</v>
      </c>
      <c r="J72" s="50">
        <v>0</v>
      </c>
      <c r="K72" s="50">
        <v>0</v>
      </c>
      <c r="L72" s="50">
        <v>0</v>
      </c>
      <c r="M72" s="50">
        <v>0</v>
      </c>
      <c r="N72" s="50">
        <v>0</v>
      </c>
      <c r="O72" s="50">
        <v>0</v>
      </c>
      <c r="P72" s="50">
        <v>0</v>
      </c>
      <c r="Q72" s="50">
        <v>0</v>
      </c>
      <c r="R72" s="50">
        <v>0</v>
      </c>
      <c r="S72" s="50">
        <v>0</v>
      </c>
      <c r="T72" s="50">
        <v>0</v>
      </c>
      <c r="U72" s="50">
        <v>0</v>
      </c>
      <c r="V72" s="50">
        <v>0</v>
      </c>
      <c r="W72" s="50">
        <v>0</v>
      </c>
      <c r="X72" s="50">
        <v>0</v>
      </c>
      <c r="Y72" s="50">
        <v>0</v>
      </c>
      <c r="Z72" s="50">
        <v>0</v>
      </c>
      <c r="AA72" s="50">
        <v>0</v>
      </c>
      <c r="AB72" s="50">
        <v>0</v>
      </c>
      <c r="AC72" s="50">
        <v>0</v>
      </c>
      <c r="AD72" s="50">
        <v>0</v>
      </c>
      <c r="AE72" s="50">
        <v>0</v>
      </c>
      <c r="AF72" s="33"/>
      <c r="AG72" s="34"/>
      <c r="AH72" s="34"/>
    </row>
    <row r="73" spans="1:34" s="75" customFormat="1" ht="37.5" customHeight="1" x14ac:dyDescent="0.3">
      <c r="A73" s="54" t="s">
        <v>37</v>
      </c>
      <c r="B73" s="50">
        <f>SUM(H73:AD73)</f>
        <v>0</v>
      </c>
      <c r="C73" s="50">
        <f>H73+J73</f>
        <v>0</v>
      </c>
      <c r="D73" s="50">
        <f>E73</f>
        <v>0</v>
      </c>
      <c r="E73" s="50">
        <f>I73+K73+M73+O73+Q73+S73+U73+W73+Y73+AA73+AC73+AE73</f>
        <v>0</v>
      </c>
      <c r="F73" s="50" t="e">
        <f>E73/B73*100</f>
        <v>#DIV/0!</v>
      </c>
      <c r="G73" s="50" t="e">
        <f>E73/C73*100</f>
        <v>#DIV/0!</v>
      </c>
      <c r="H73" s="50">
        <v>0</v>
      </c>
      <c r="I73" s="50">
        <v>0</v>
      </c>
      <c r="J73" s="50">
        <v>0</v>
      </c>
      <c r="K73" s="50">
        <v>0</v>
      </c>
      <c r="L73" s="50">
        <v>0</v>
      </c>
      <c r="M73" s="50">
        <v>0</v>
      </c>
      <c r="N73" s="50">
        <v>0</v>
      </c>
      <c r="O73" s="50">
        <v>0</v>
      </c>
      <c r="P73" s="50">
        <v>0</v>
      </c>
      <c r="Q73" s="50">
        <v>0</v>
      </c>
      <c r="R73" s="50">
        <v>0</v>
      </c>
      <c r="S73" s="50">
        <v>0</v>
      </c>
      <c r="T73" s="50">
        <v>0</v>
      </c>
      <c r="U73" s="50">
        <v>0</v>
      </c>
      <c r="V73" s="50">
        <v>0</v>
      </c>
      <c r="W73" s="50">
        <v>0</v>
      </c>
      <c r="X73" s="50">
        <v>0</v>
      </c>
      <c r="Y73" s="50">
        <v>0</v>
      </c>
      <c r="Z73" s="50">
        <v>0</v>
      </c>
      <c r="AA73" s="50">
        <v>0</v>
      </c>
      <c r="AB73" s="50">
        <v>0</v>
      </c>
      <c r="AC73" s="50">
        <v>0</v>
      </c>
      <c r="AD73" s="50">
        <v>0</v>
      </c>
      <c r="AE73" s="50">
        <v>0</v>
      </c>
      <c r="AF73" s="33"/>
      <c r="AG73" s="34"/>
      <c r="AH73" s="34"/>
    </row>
    <row r="74" spans="1:34" s="35" customFormat="1" ht="44.25" customHeight="1" x14ac:dyDescent="0.3">
      <c r="A74" s="54" t="s">
        <v>38</v>
      </c>
      <c r="B74" s="50">
        <f>H74+J74+L74+N74+P74+R74+T74+V74+X74+Z74+AB74+AD74</f>
        <v>650.5</v>
      </c>
      <c r="C74" s="50">
        <f>H74+J74+L74+N74+P74+R74+T74+V74+X74+Z74+AB74</f>
        <v>500.5</v>
      </c>
      <c r="D74" s="50">
        <f>E74</f>
        <v>195.5</v>
      </c>
      <c r="E74" s="50">
        <f>I74+K74+M74+O74+Q74+S74+U74+W74+Y74+AA74+AC74+AE74</f>
        <v>195.5</v>
      </c>
      <c r="F74" s="50">
        <f>E74/B74*100</f>
        <v>30.053804765564951</v>
      </c>
      <c r="G74" s="50">
        <f>E74/C74*100</f>
        <v>39.060939060939063</v>
      </c>
      <c r="H74" s="55">
        <v>0</v>
      </c>
      <c r="I74" s="55">
        <v>0</v>
      </c>
      <c r="J74" s="55">
        <v>500.5</v>
      </c>
      <c r="K74" s="55">
        <v>0</v>
      </c>
      <c r="L74" s="55">
        <v>0</v>
      </c>
      <c r="M74" s="55">
        <v>0</v>
      </c>
      <c r="N74" s="55">
        <v>0</v>
      </c>
      <c r="O74" s="55">
        <v>0</v>
      </c>
      <c r="P74" s="55">
        <v>0</v>
      </c>
      <c r="Q74" s="55">
        <v>0</v>
      </c>
      <c r="R74" s="55">
        <v>0</v>
      </c>
      <c r="S74" s="55">
        <v>0</v>
      </c>
      <c r="T74" s="55">
        <v>0</v>
      </c>
      <c r="U74" s="55">
        <v>195.5</v>
      </c>
      <c r="V74" s="55">
        <v>0</v>
      </c>
      <c r="W74" s="55">
        <v>0</v>
      </c>
      <c r="X74" s="55">
        <v>0</v>
      </c>
      <c r="Y74" s="55">
        <v>0</v>
      </c>
      <c r="Z74" s="55">
        <v>0</v>
      </c>
      <c r="AA74" s="55">
        <v>0</v>
      </c>
      <c r="AB74" s="55">
        <v>0</v>
      </c>
      <c r="AC74" s="55"/>
      <c r="AD74" s="55">
        <v>150</v>
      </c>
      <c r="AE74" s="76"/>
      <c r="AF74" s="33" t="s">
        <v>62</v>
      </c>
      <c r="AG74" s="34"/>
      <c r="AH74" s="34"/>
    </row>
    <row r="75" spans="1:34" s="35" customFormat="1" ht="25.9" customHeight="1" x14ac:dyDescent="0.3">
      <c r="A75" s="54" t="s">
        <v>40</v>
      </c>
      <c r="B75" s="50">
        <f>SUM(H75:AD75)</f>
        <v>0</v>
      </c>
      <c r="C75" s="50">
        <f>H75+J75</f>
        <v>0</v>
      </c>
      <c r="D75" s="50">
        <f>E75</f>
        <v>0</v>
      </c>
      <c r="E75" s="50">
        <f>I75+K75+M75+O75+Q75+S75+U75+W75+Y75+AA75+AC75+AE75</f>
        <v>0</v>
      </c>
      <c r="F75" s="50" t="e">
        <f>E75/B75*100</f>
        <v>#DIV/0!</v>
      </c>
      <c r="G75" s="50" t="e">
        <f>E75/C75*100</f>
        <v>#DIV/0!</v>
      </c>
      <c r="H75" s="55">
        <v>0</v>
      </c>
      <c r="I75" s="55">
        <v>0</v>
      </c>
      <c r="J75" s="55">
        <v>0</v>
      </c>
      <c r="K75" s="55">
        <v>0</v>
      </c>
      <c r="L75" s="55">
        <v>0</v>
      </c>
      <c r="M75" s="55">
        <v>0</v>
      </c>
      <c r="N75" s="55">
        <v>0</v>
      </c>
      <c r="O75" s="55">
        <v>0</v>
      </c>
      <c r="P75" s="55">
        <v>0</v>
      </c>
      <c r="Q75" s="55">
        <v>0</v>
      </c>
      <c r="R75" s="55">
        <v>0</v>
      </c>
      <c r="S75" s="55">
        <v>0</v>
      </c>
      <c r="T75" s="55">
        <v>0</v>
      </c>
      <c r="U75" s="55">
        <v>0</v>
      </c>
      <c r="V75" s="55">
        <v>0</v>
      </c>
      <c r="W75" s="55">
        <v>0</v>
      </c>
      <c r="X75" s="55">
        <v>0</v>
      </c>
      <c r="Y75" s="55">
        <v>0</v>
      </c>
      <c r="Z75" s="55">
        <v>0</v>
      </c>
      <c r="AA75" s="55">
        <v>0</v>
      </c>
      <c r="AB75" s="55">
        <v>0</v>
      </c>
      <c r="AC75" s="55">
        <v>0</v>
      </c>
      <c r="AD75" s="55">
        <v>0</v>
      </c>
      <c r="AE75" s="55">
        <v>0</v>
      </c>
      <c r="AF75" s="33"/>
      <c r="AG75" s="34"/>
      <c r="AH75" s="34"/>
    </row>
    <row r="76" spans="1:34" s="35" customFormat="1" ht="27.75" customHeight="1" x14ac:dyDescent="0.25">
      <c r="A76" s="47" t="s">
        <v>63</v>
      </c>
      <c r="B76" s="48"/>
      <c r="C76" s="48"/>
      <c r="D76" s="48"/>
      <c r="E76" s="48"/>
      <c r="F76" s="48"/>
      <c r="G76" s="48"/>
      <c r="H76" s="51"/>
      <c r="I76" s="51"/>
      <c r="J76" s="51"/>
      <c r="K76" s="51"/>
      <c r="L76" s="51"/>
      <c r="M76" s="51"/>
      <c r="N76" s="51"/>
      <c r="O76" s="51"/>
      <c r="P76" s="51"/>
      <c r="Q76" s="51"/>
      <c r="R76" s="51"/>
      <c r="S76" s="51"/>
      <c r="T76" s="51"/>
      <c r="U76" s="51"/>
      <c r="V76" s="51"/>
      <c r="W76" s="51"/>
      <c r="X76" s="51"/>
      <c r="Y76" s="51"/>
      <c r="Z76" s="51"/>
      <c r="AA76" s="51"/>
      <c r="AB76" s="51"/>
      <c r="AC76" s="51"/>
      <c r="AD76" s="51"/>
      <c r="AE76" s="32"/>
      <c r="AF76" s="33"/>
      <c r="AG76" s="34"/>
      <c r="AH76" s="34"/>
    </row>
    <row r="77" spans="1:34" s="35" customFormat="1" ht="42.75" customHeight="1" x14ac:dyDescent="0.25">
      <c r="A77" s="49" t="s">
        <v>64</v>
      </c>
      <c r="B77" s="48"/>
      <c r="C77" s="48"/>
      <c r="D77" s="48"/>
      <c r="E77" s="48"/>
      <c r="F77" s="48"/>
      <c r="G77" s="48"/>
      <c r="H77" s="51"/>
      <c r="I77" s="51"/>
      <c r="J77" s="51"/>
      <c r="K77" s="51"/>
      <c r="L77" s="51"/>
      <c r="M77" s="51"/>
      <c r="N77" s="51"/>
      <c r="O77" s="51"/>
      <c r="P77" s="51"/>
      <c r="Q77" s="51"/>
      <c r="R77" s="51"/>
      <c r="S77" s="51"/>
      <c r="T77" s="51"/>
      <c r="U77" s="51"/>
      <c r="V77" s="51"/>
      <c r="W77" s="51"/>
      <c r="X77" s="51"/>
      <c r="Y77" s="51"/>
      <c r="Z77" s="51"/>
      <c r="AA77" s="51"/>
      <c r="AB77" s="51"/>
      <c r="AC77" s="51"/>
      <c r="AD77" s="51"/>
      <c r="AE77" s="32"/>
      <c r="AF77" s="33"/>
      <c r="AG77" s="34"/>
      <c r="AH77" s="34"/>
    </row>
    <row r="78" spans="1:34" s="35" customFormat="1" ht="25.5" customHeight="1" x14ac:dyDescent="0.3">
      <c r="A78" s="52" t="s">
        <v>34</v>
      </c>
      <c r="B78" s="48">
        <f>B81+B79+B80+B82</f>
        <v>3557.3</v>
      </c>
      <c r="C78" s="48">
        <f>C81+C79+C80+C82</f>
        <v>3557.3</v>
      </c>
      <c r="D78" s="48">
        <f>D81+D79+D80+D82</f>
        <v>3557.3</v>
      </c>
      <c r="E78" s="48">
        <f>E81+E79+E80+E82</f>
        <v>3557.3</v>
      </c>
      <c r="F78" s="48">
        <f t="shared" ref="F78:F94" si="23">E78/B78*100</f>
        <v>100</v>
      </c>
      <c r="G78" s="48">
        <f t="shared" ref="G78:G94" si="24">E78/C78*100</f>
        <v>100</v>
      </c>
      <c r="H78" s="48">
        <f>H81+H79+H80+H82</f>
        <v>0</v>
      </c>
      <c r="I78" s="48">
        <f t="shared" ref="I78:AE78" si="25">I81+I79+I80+I82</f>
        <v>0</v>
      </c>
      <c r="J78" s="48">
        <f t="shared" si="25"/>
        <v>0</v>
      </c>
      <c r="K78" s="48">
        <f t="shared" si="25"/>
        <v>0</v>
      </c>
      <c r="L78" s="48">
        <f t="shared" si="25"/>
        <v>0</v>
      </c>
      <c r="M78" s="48">
        <f t="shared" si="25"/>
        <v>0</v>
      </c>
      <c r="N78" s="48">
        <f t="shared" si="25"/>
        <v>0</v>
      </c>
      <c r="O78" s="48">
        <f t="shared" si="25"/>
        <v>0</v>
      </c>
      <c r="P78" s="48">
        <f t="shared" si="25"/>
        <v>0</v>
      </c>
      <c r="Q78" s="48">
        <f t="shared" si="25"/>
        <v>0</v>
      </c>
      <c r="R78" s="48">
        <f t="shared" si="25"/>
        <v>0</v>
      </c>
      <c r="S78" s="48">
        <f t="shared" si="25"/>
        <v>0</v>
      </c>
      <c r="T78" s="48">
        <f t="shared" si="25"/>
        <v>0</v>
      </c>
      <c r="U78" s="48">
        <f t="shared" si="25"/>
        <v>0</v>
      </c>
      <c r="V78" s="48">
        <f t="shared" si="25"/>
        <v>3557.3</v>
      </c>
      <c r="W78" s="48">
        <f t="shared" si="25"/>
        <v>3557.3</v>
      </c>
      <c r="X78" s="48">
        <f t="shared" si="25"/>
        <v>0</v>
      </c>
      <c r="Y78" s="48">
        <f t="shared" si="25"/>
        <v>0</v>
      </c>
      <c r="Z78" s="48">
        <f t="shared" si="25"/>
        <v>0</v>
      </c>
      <c r="AA78" s="48">
        <f t="shared" si="25"/>
        <v>0</v>
      </c>
      <c r="AB78" s="48">
        <f t="shared" si="25"/>
        <v>0</v>
      </c>
      <c r="AC78" s="48">
        <f t="shared" si="25"/>
        <v>0</v>
      </c>
      <c r="AD78" s="48">
        <f t="shared" si="25"/>
        <v>0</v>
      </c>
      <c r="AE78" s="48">
        <f t="shared" si="25"/>
        <v>0</v>
      </c>
      <c r="AF78" s="33"/>
      <c r="AG78" s="34"/>
      <c r="AH78" s="34"/>
    </row>
    <row r="79" spans="1:34" s="35" customFormat="1" ht="25.5" customHeight="1" x14ac:dyDescent="0.3">
      <c r="A79" s="54" t="s">
        <v>36</v>
      </c>
      <c r="B79" s="50">
        <f>H79+J79+L79+N79+P79+R79+T79+V79+X79+Z79+AB79+AD79</f>
        <v>0</v>
      </c>
      <c r="C79" s="50">
        <f>H79+J79+L79+N79+P79</f>
        <v>0</v>
      </c>
      <c r="D79" s="50">
        <f>E79</f>
        <v>0</v>
      </c>
      <c r="E79" s="50">
        <f>I79+K79+M79+O79+Q79+S79+U79+W79+Y79+AA79+AC79+AE79</f>
        <v>0</v>
      </c>
      <c r="F79" s="50" t="e">
        <f t="shared" si="23"/>
        <v>#DIV/0!</v>
      </c>
      <c r="G79" s="50" t="e">
        <f t="shared" si="24"/>
        <v>#DIV/0!</v>
      </c>
      <c r="H79" s="50">
        <v>0</v>
      </c>
      <c r="I79" s="50">
        <v>0</v>
      </c>
      <c r="J79" s="50">
        <v>0</v>
      </c>
      <c r="K79" s="50">
        <v>0</v>
      </c>
      <c r="L79" s="50">
        <v>0</v>
      </c>
      <c r="M79" s="50">
        <v>0</v>
      </c>
      <c r="N79" s="50">
        <v>0</v>
      </c>
      <c r="O79" s="50">
        <v>0</v>
      </c>
      <c r="P79" s="50">
        <v>0</v>
      </c>
      <c r="Q79" s="50">
        <v>0</v>
      </c>
      <c r="R79" s="50">
        <v>0</v>
      </c>
      <c r="S79" s="50">
        <v>0</v>
      </c>
      <c r="T79" s="50">
        <v>0</v>
      </c>
      <c r="U79" s="50">
        <v>0</v>
      </c>
      <c r="V79" s="50">
        <v>0</v>
      </c>
      <c r="W79" s="50">
        <v>0</v>
      </c>
      <c r="X79" s="50">
        <v>0</v>
      </c>
      <c r="Y79" s="50">
        <v>0</v>
      </c>
      <c r="Z79" s="50">
        <v>0</v>
      </c>
      <c r="AA79" s="50">
        <v>0</v>
      </c>
      <c r="AB79" s="50">
        <v>0</v>
      </c>
      <c r="AC79" s="50">
        <v>0</v>
      </c>
      <c r="AD79" s="50">
        <v>0</v>
      </c>
      <c r="AE79" s="50">
        <v>0</v>
      </c>
      <c r="AF79" s="33"/>
      <c r="AG79" s="34"/>
      <c r="AH79" s="34"/>
    </row>
    <row r="80" spans="1:34" s="75" customFormat="1" ht="37.5" customHeight="1" x14ac:dyDescent="0.3">
      <c r="A80" s="54" t="s">
        <v>37</v>
      </c>
      <c r="B80" s="50">
        <f>H80+J80+L80+N80+P80+R80+T80+V80+X80+Z80+AB80+AD80</f>
        <v>0</v>
      </c>
      <c r="C80" s="50">
        <f>H80+J80+L80+N80+P80</f>
        <v>0</v>
      </c>
      <c r="D80" s="50">
        <f>E80</f>
        <v>0</v>
      </c>
      <c r="E80" s="50">
        <f>I80+K80+M80+O80+Q80+S80+U80+W80+Y80+AA80+AC80+AE80</f>
        <v>0</v>
      </c>
      <c r="F80" s="50" t="e">
        <f t="shared" si="23"/>
        <v>#DIV/0!</v>
      </c>
      <c r="G80" s="50" t="e">
        <f t="shared" si="24"/>
        <v>#DIV/0!</v>
      </c>
      <c r="H80" s="50">
        <v>0</v>
      </c>
      <c r="I80" s="50">
        <v>0</v>
      </c>
      <c r="J80" s="50">
        <v>0</v>
      </c>
      <c r="K80" s="50">
        <v>0</v>
      </c>
      <c r="L80" s="50">
        <v>0</v>
      </c>
      <c r="M80" s="50">
        <v>0</v>
      </c>
      <c r="N80" s="50">
        <v>0</v>
      </c>
      <c r="O80" s="50">
        <v>0</v>
      </c>
      <c r="P80" s="50">
        <v>0</v>
      </c>
      <c r="Q80" s="50">
        <v>0</v>
      </c>
      <c r="R80" s="50">
        <v>0</v>
      </c>
      <c r="S80" s="50">
        <v>0</v>
      </c>
      <c r="T80" s="50">
        <v>0</v>
      </c>
      <c r="U80" s="50">
        <v>0</v>
      </c>
      <c r="V80" s="50">
        <v>0</v>
      </c>
      <c r="W80" s="50">
        <v>0</v>
      </c>
      <c r="X80" s="50">
        <v>0</v>
      </c>
      <c r="Y80" s="50">
        <v>0</v>
      </c>
      <c r="Z80" s="50">
        <v>0</v>
      </c>
      <c r="AA80" s="50">
        <v>0</v>
      </c>
      <c r="AB80" s="50">
        <v>0</v>
      </c>
      <c r="AC80" s="50">
        <v>0</v>
      </c>
      <c r="AD80" s="50">
        <v>0</v>
      </c>
      <c r="AE80" s="50">
        <v>0</v>
      </c>
      <c r="AF80" s="33"/>
      <c r="AG80" s="34"/>
      <c r="AH80" s="34"/>
    </row>
    <row r="81" spans="1:41" s="35" customFormat="1" ht="51.75" customHeight="1" x14ac:dyDescent="0.3">
      <c r="A81" s="54" t="s">
        <v>38</v>
      </c>
      <c r="B81" s="50">
        <f>H81+J81+L81+N81+P81+R81+T81+V81+X81+Z81+AB81+AD81</f>
        <v>3557.3</v>
      </c>
      <c r="C81" s="50">
        <f>H81+J81+L81+N81+P81+R81+T81+V81+X81</f>
        <v>3557.3</v>
      </c>
      <c r="D81" s="50">
        <f>E81</f>
        <v>3557.3</v>
      </c>
      <c r="E81" s="50">
        <f>I81+K81+M81+O81+Q81+S81+U81+W81+Y81+AA81+AC81+AE81</f>
        <v>3557.3</v>
      </c>
      <c r="F81" s="50">
        <f t="shared" si="23"/>
        <v>100</v>
      </c>
      <c r="G81" s="50">
        <f t="shared" si="24"/>
        <v>100</v>
      </c>
      <c r="H81" s="50">
        <v>0</v>
      </c>
      <c r="I81" s="50">
        <v>0</v>
      </c>
      <c r="J81" s="50">
        <v>0</v>
      </c>
      <c r="K81" s="50">
        <v>0</v>
      </c>
      <c r="L81" s="50">
        <v>0</v>
      </c>
      <c r="M81" s="50">
        <v>0</v>
      </c>
      <c r="N81" s="50">
        <v>0</v>
      </c>
      <c r="O81" s="50">
        <v>0</v>
      </c>
      <c r="P81" s="50">
        <v>0</v>
      </c>
      <c r="Q81" s="50">
        <v>0</v>
      </c>
      <c r="R81" s="50">
        <v>0</v>
      </c>
      <c r="S81" s="50">
        <v>0</v>
      </c>
      <c r="T81" s="50">
        <v>0</v>
      </c>
      <c r="U81" s="50">
        <v>0</v>
      </c>
      <c r="V81" s="50">
        <v>3557.3</v>
      </c>
      <c r="W81" s="50">
        <v>3557.3</v>
      </c>
      <c r="X81" s="50">
        <v>0</v>
      </c>
      <c r="Y81" s="50">
        <v>0</v>
      </c>
      <c r="Z81" s="50">
        <v>0</v>
      </c>
      <c r="AA81" s="50">
        <v>0</v>
      </c>
      <c r="AB81" s="50">
        <v>0</v>
      </c>
      <c r="AC81" s="50">
        <v>0</v>
      </c>
      <c r="AD81" s="50">
        <v>0</v>
      </c>
      <c r="AE81" s="50">
        <v>0</v>
      </c>
      <c r="AF81" s="33" t="s">
        <v>65</v>
      </c>
      <c r="AG81" s="34"/>
      <c r="AH81" s="34"/>
    </row>
    <row r="82" spans="1:41" s="35" customFormat="1" ht="25.9" customHeight="1" x14ac:dyDescent="0.3">
      <c r="A82" s="54" t="s">
        <v>40</v>
      </c>
      <c r="B82" s="50">
        <f>H82+J82+L82+N82+P82+R82+T82+V82+X82+Z82+AB82+AD82</f>
        <v>0</v>
      </c>
      <c r="C82" s="50">
        <f>H82+J82+L82+N82+P82</f>
        <v>0</v>
      </c>
      <c r="D82" s="50">
        <f>E82</f>
        <v>0</v>
      </c>
      <c r="E82" s="50">
        <f>I82+K82+M82+O82+Q82+S82+U82+W82+Y82+AA82+AC82+AE82</f>
        <v>0</v>
      </c>
      <c r="F82" s="50" t="e">
        <f t="shared" si="23"/>
        <v>#DIV/0!</v>
      </c>
      <c r="G82" s="50" t="e">
        <f t="shared" si="24"/>
        <v>#DIV/0!</v>
      </c>
      <c r="H82" s="50">
        <v>0</v>
      </c>
      <c r="I82" s="50">
        <v>0</v>
      </c>
      <c r="J82" s="50">
        <v>0</v>
      </c>
      <c r="K82" s="50">
        <v>0</v>
      </c>
      <c r="L82" s="50">
        <v>0</v>
      </c>
      <c r="M82" s="50">
        <v>0</v>
      </c>
      <c r="N82" s="50">
        <v>0</v>
      </c>
      <c r="O82" s="50">
        <v>0</v>
      </c>
      <c r="P82" s="50">
        <v>0</v>
      </c>
      <c r="Q82" s="50">
        <v>0</v>
      </c>
      <c r="R82" s="50">
        <v>0</v>
      </c>
      <c r="S82" s="50">
        <v>0</v>
      </c>
      <c r="T82" s="50">
        <v>0</v>
      </c>
      <c r="U82" s="50">
        <v>0</v>
      </c>
      <c r="V82" s="50">
        <v>0</v>
      </c>
      <c r="W82" s="50">
        <v>0</v>
      </c>
      <c r="X82" s="50">
        <v>0</v>
      </c>
      <c r="Y82" s="50">
        <v>0</v>
      </c>
      <c r="Z82" s="50">
        <v>0</v>
      </c>
      <c r="AA82" s="50">
        <v>0</v>
      </c>
      <c r="AB82" s="50">
        <v>0</v>
      </c>
      <c r="AC82" s="50">
        <v>0</v>
      </c>
      <c r="AD82" s="50">
        <v>0</v>
      </c>
      <c r="AE82" s="50">
        <v>0</v>
      </c>
      <c r="AF82" s="33"/>
      <c r="AG82" s="34"/>
      <c r="AH82" s="34"/>
    </row>
    <row r="83" spans="1:41" s="35" customFormat="1" ht="63.75" customHeight="1" x14ac:dyDescent="0.25">
      <c r="A83" s="49" t="s">
        <v>66</v>
      </c>
      <c r="B83" s="48"/>
      <c r="C83" s="48"/>
      <c r="D83" s="48"/>
      <c r="E83" s="48"/>
      <c r="F83" s="48"/>
      <c r="G83" s="48"/>
      <c r="H83" s="51"/>
      <c r="I83" s="51"/>
      <c r="J83" s="51"/>
      <c r="K83" s="51"/>
      <c r="L83" s="51"/>
      <c r="M83" s="51"/>
      <c r="N83" s="51"/>
      <c r="O83" s="51"/>
      <c r="P83" s="51"/>
      <c r="Q83" s="51"/>
      <c r="R83" s="51"/>
      <c r="S83" s="51"/>
      <c r="T83" s="51"/>
      <c r="U83" s="51"/>
      <c r="V83" s="51"/>
      <c r="W83" s="51"/>
      <c r="X83" s="51"/>
      <c r="Y83" s="51"/>
      <c r="Z83" s="51"/>
      <c r="AA83" s="51"/>
      <c r="AB83" s="51"/>
      <c r="AC83" s="51"/>
      <c r="AD83" s="51"/>
      <c r="AE83" s="32"/>
      <c r="AF83" s="33"/>
      <c r="AG83" s="34"/>
      <c r="AH83" s="34"/>
    </row>
    <row r="84" spans="1:41" s="35" customFormat="1" ht="25.5" customHeight="1" x14ac:dyDescent="0.3">
      <c r="A84" s="52" t="s">
        <v>34</v>
      </c>
      <c r="B84" s="48">
        <f>B87+B85+B86+B88</f>
        <v>3717.9</v>
      </c>
      <c r="C84" s="48">
        <f>C87+C85+C86+C88</f>
        <v>3717.9</v>
      </c>
      <c r="D84" s="48">
        <f>D87+D85+D86+D88</f>
        <v>3702.09</v>
      </c>
      <c r="E84" s="48">
        <f>E87+E85+E86+E88</f>
        <v>3702.09</v>
      </c>
      <c r="F84" s="48">
        <f>E84/B84*100</f>
        <v>99.574759945130324</v>
      </c>
      <c r="G84" s="48">
        <f>E84/C84*100</f>
        <v>99.574759945130324</v>
      </c>
      <c r="H84" s="48">
        <f>H87+H85+H86+H88</f>
        <v>0</v>
      </c>
      <c r="I84" s="48">
        <f t="shared" ref="I84:AE84" si="26">I87+I85+I86+I88</f>
        <v>0</v>
      </c>
      <c r="J84" s="48">
        <f t="shared" si="26"/>
        <v>0</v>
      </c>
      <c r="K84" s="48">
        <f t="shared" si="26"/>
        <v>0</v>
      </c>
      <c r="L84" s="48">
        <f t="shared" si="26"/>
        <v>0</v>
      </c>
      <c r="M84" s="48">
        <f t="shared" si="26"/>
        <v>0</v>
      </c>
      <c r="N84" s="48">
        <f t="shared" si="26"/>
        <v>0</v>
      </c>
      <c r="O84" s="48">
        <f t="shared" si="26"/>
        <v>0</v>
      </c>
      <c r="P84" s="48">
        <f t="shared" si="26"/>
        <v>0</v>
      </c>
      <c r="Q84" s="48">
        <f t="shared" si="26"/>
        <v>0</v>
      </c>
      <c r="R84" s="48">
        <f t="shared" si="26"/>
        <v>0</v>
      </c>
      <c r="S84" s="48">
        <f t="shared" si="26"/>
        <v>0</v>
      </c>
      <c r="T84" s="48">
        <f t="shared" si="26"/>
        <v>0</v>
      </c>
      <c r="U84" s="48">
        <f t="shared" si="26"/>
        <v>0</v>
      </c>
      <c r="V84" s="48">
        <f t="shared" si="26"/>
        <v>0</v>
      </c>
      <c r="W84" s="48">
        <f t="shared" si="26"/>
        <v>0</v>
      </c>
      <c r="X84" s="48">
        <f t="shared" si="26"/>
        <v>0</v>
      </c>
      <c r="Y84" s="48">
        <f t="shared" si="26"/>
        <v>0</v>
      </c>
      <c r="Z84" s="48">
        <f t="shared" si="26"/>
        <v>3717.9</v>
      </c>
      <c r="AA84" s="48">
        <f t="shared" si="26"/>
        <v>90.06</v>
      </c>
      <c r="AB84" s="48">
        <f t="shared" si="26"/>
        <v>0</v>
      </c>
      <c r="AC84" s="48">
        <f t="shared" si="26"/>
        <v>3612.03</v>
      </c>
      <c r="AD84" s="48">
        <f t="shared" si="26"/>
        <v>0</v>
      </c>
      <c r="AE84" s="48">
        <f t="shared" si="26"/>
        <v>0</v>
      </c>
      <c r="AF84" s="33"/>
      <c r="AG84" s="34"/>
      <c r="AH84" s="34"/>
    </row>
    <row r="85" spans="1:41" s="35" customFormat="1" ht="25.5" customHeight="1" x14ac:dyDescent="0.3">
      <c r="A85" s="54" t="s">
        <v>36</v>
      </c>
      <c r="B85" s="50">
        <f>H85+J85+L85+N85+P85+R85+T85+V85+X85+Z85+AB85+AD85</f>
        <v>0</v>
      </c>
      <c r="C85" s="50">
        <f>H85+J85+L85+N85+P85</f>
        <v>0</v>
      </c>
      <c r="D85" s="50">
        <f>E85</f>
        <v>0</v>
      </c>
      <c r="E85" s="50">
        <f>I85+K85+M85+O85+Q85+S85+U85+W85+Y85+AA85+AC85+AE85</f>
        <v>0</v>
      </c>
      <c r="F85" s="50" t="e">
        <f>E85/B85*100</f>
        <v>#DIV/0!</v>
      </c>
      <c r="G85" s="50" t="e">
        <f>E85/C85*100</f>
        <v>#DIV/0!</v>
      </c>
      <c r="H85" s="50">
        <v>0</v>
      </c>
      <c r="I85" s="50">
        <v>0</v>
      </c>
      <c r="J85" s="50">
        <v>0</v>
      </c>
      <c r="K85" s="50">
        <v>0</v>
      </c>
      <c r="L85" s="50">
        <v>0</v>
      </c>
      <c r="M85" s="50">
        <v>0</v>
      </c>
      <c r="N85" s="50">
        <v>0</v>
      </c>
      <c r="O85" s="50">
        <v>0</v>
      </c>
      <c r="P85" s="50">
        <v>0</v>
      </c>
      <c r="Q85" s="50">
        <v>0</v>
      </c>
      <c r="R85" s="50">
        <v>0</v>
      </c>
      <c r="S85" s="50">
        <v>0</v>
      </c>
      <c r="T85" s="50">
        <v>0</v>
      </c>
      <c r="U85" s="50">
        <v>0</v>
      </c>
      <c r="V85" s="50">
        <v>0</v>
      </c>
      <c r="W85" s="50">
        <v>0</v>
      </c>
      <c r="X85" s="50">
        <v>0</v>
      </c>
      <c r="Y85" s="50">
        <v>0</v>
      </c>
      <c r="Z85" s="50">
        <v>0</v>
      </c>
      <c r="AA85" s="50">
        <v>0</v>
      </c>
      <c r="AB85" s="50">
        <v>0</v>
      </c>
      <c r="AC85" s="50">
        <v>0</v>
      </c>
      <c r="AD85" s="50">
        <v>0</v>
      </c>
      <c r="AE85" s="50">
        <v>0</v>
      </c>
      <c r="AF85" s="33"/>
      <c r="AG85" s="34"/>
      <c r="AH85" s="34"/>
    </row>
    <row r="86" spans="1:41" s="75" customFormat="1" ht="37.5" customHeight="1" x14ac:dyDescent="0.3">
      <c r="A86" s="54" t="s">
        <v>37</v>
      </c>
      <c r="B86" s="50">
        <f>H86+J86+L86+N86+P86+R86+T86+V86+X86+Z86+AB86+AD86</f>
        <v>0</v>
      </c>
      <c r="C86" s="50">
        <f>H86+J86+L86+N86+P86</f>
        <v>0</v>
      </c>
      <c r="D86" s="50">
        <f>E86</f>
        <v>0</v>
      </c>
      <c r="E86" s="50">
        <f>I86+K86+M86+O86+Q86+S86+U86+W86+Y86+AA86+AC86+AE86</f>
        <v>0</v>
      </c>
      <c r="F86" s="50" t="e">
        <f>E86/B86*100</f>
        <v>#DIV/0!</v>
      </c>
      <c r="G86" s="50" t="e">
        <f>E86/C86*100</f>
        <v>#DIV/0!</v>
      </c>
      <c r="H86" s="50">
        <v>0</v>
      </c>
      <c r="I86" s="50">
        <v>0</v>
      </c>
      <c r="J86" s="50">
        <v>0</v>
      </c>
      <c r="K86" s="50">
        <v>0</v>
      </c>
      <c r="L86" s="50">
        <v>0</v>
      </c>
      <c r="M86" s="50">
        <v>0</v>
      </c>
      <c r="N86" s="50">
        <v>0</v>
      </c>
      <c r="O86" s="50">
        <v>0</v>
      </c>
      <c r="P86" s="50">
        <v>0</v>
      </c>
      <c r="Q86" s="50">
        <v>0</v>
      </c>
      <c r="R86" s="50">
        <v>0</v>
      </c>
      <c r="S86" s="50">
        <v>0</v>
      </c>
      <c r="T86" s="50">
        <v>0</v>
      </c>
      <c r="U86" s="50">
        <v>0</v>
      </c>
      <c r="V86" s="50">
        <v>0</v>
      </c>
      <c r="W86" s="50">
        <v>0</v>
      </c>
      <c r="X86" s="50">
        <v>0</v>
      </c>
      <c r="Y86" s="50">
        <v>0</v>
      </c>
      <c r="Z86" s="50">
        <v>0</v>
      </c>
      <c r="AA86" s="50">
        <v>0</v>
      </c>
      <c r="AB86" s="50">
        <v>0</v>
      </c>
      <c r="AC86" s="50">
        <v>0</v>
      </c>
      <c r="AD86" s="50">
        <v>0</v>
      </c>
      <c r="AE86" s="50">
        <v>0</v>
      </c>
      <c r="AF86" s="33"/>
      <c r="AG86" s="34"/>
      <c r="AH86" s="34"/>
    </row>
    <row r="87" spans="1:41" s="35" customFormat="1" ht="85.5" customHeight="1" x14ac:dyDescent="0.3">
      <c r="A87" s="54" t="s">
        <v>38</v>
      </c>
      <c r="B87" s="50">
        <f>H87+J87+L87+N87+P87+R87+T87+V87+X87+Z87+AB87+AD87</f>
        <v>3717.9</v>
      </c>
      <c r="C87" s="50">
        <f>H87+J87+L87+N87+P87+R87+T87+V87+X87+Z87+AB87</f>
        <v>3717.9</v>
      </c>
      <c r="D87" s="50">
        <f>E87</f>
        <v>3702.09</v>
      </c>
      <c r="E87" s="50">
        <f>I87+K87+M87+O87+Q87+S87+U87+W87+Y87+AA87+AC87+AE87</f>
        <v>3702.09</v>
      </c>
      <c r="F87" s="50">
        <f>E87/B87*100</f>
        <v>99.574759945130324</v>
      </c>
      <c r="G87" s="50">
        <f>E87/C87*100</f>
        <v>99.574759945130324</v>
      </c>
      <c r="H87" s="50">
        <v>0</v>
      </c>
      <c r="I87" s="50">
        <v>0</v>
      </c>
      <c r="J87" s="50">
        <v>0</v>
      </c>
      <c r="K87" s="50">
        <v>0</v>
      </c>
      <c r="L87" s="50">
        <v>0</v>
      </c>
      <c r="M87" s="50">
        <v>0</v>
      </c>
      <c r="N87" s="50">
        <v>0</v>
      </c>
      <c r="O87" s="50">
        <v>0</v>
      </c>
      <c r="P87" s="50">
        <v>0</v>
      </c>
      <c r="Q87" s="50">
        <v>0</v>
      </c>
      <c r="R87" s="50">
        <v>0</v>
      </c>
      <c r="S87" s="50">
        <v>0</v>
      </c>
      <c r="T87" s="50">
        <v>0</v>
      </c>
      <c r="U87" s="50">
        <v>0</v>
      </c>
      <c r="V87" s="50">
        <v>0</v>
      </c>
      <c r="W87" s="50">
        <v>0</v>
      </c>
      <c r="X87" s="50">
        <v>0</v>
      </c>
      <c r="Y87" s="50">
        <v>0</v>
      </c>
      <c r="Z87" s="50">
        <v>3717.9</v>
      </c>
      <c r="AA87" s="50">
        <v>90.06</v>
      </c>
      <c r="AB87" s="50">
        <v>0</v>
      </c>
      <c r="AC87" s="50">
        <v>3612.03</v>
      </c>
      <c r="AD87" s="50">
        <v>0</v>
      </c>
      <c r="AE87" s="50">
        <v>0</v>
      </c>
      <c r="AF87" s="33" t="s">
        <v>67</v>
      </c>
      <c r="AG87" s="34"/>
      <c r="AH87" s="34"/>
    </row>
    <row r="88" spans="1:41" s="35" customFormat="1" ht="25.9" customHeight="1" x14ac:dyDescent="0.3">
      <c r="A88" s="54" t="s">
        <v>40</v>
      </c>
      <c r="B88" s="50">
        <f>H88+J88+L88+N88+P88+R88+T88+V88+X88+Z88+AB88+AD88</f>
        <v>0</v>
      </c>
      <c r="C88" s="50">
        <f>H88+J88+L88+N88+P88</f>
        <v>0</v>
      </c>
      <c r="D88" s="50">
        <f>E88</f>
        <v>0</v>
      </c>
      <c r="E88" s="50">
        <f>I88+K88+M88+O88+Q88+S88+U88+W88+Y88+AA88+AC88+AE88</f>
        <v>0</v>
      </c>
      <c r="F88" s="50" t="e">
        <f>E88/B88*100</f>
        <v>#DIV/0!</v>
      </c>
      <c r="G88" s="50" t="e">
        <f>E88/C88*100</f>
        <v>#DIV/0!</v>
      </c>
      <c r="H88" s="50">
        <v>0</v>
      </c>
      <c r="I88" s="50">
        <v>0</v>
      </c>
      <c r="J88" s="50">
        <v>0</v>
      </c>
      <c r="K88" s="50">
        <v>0</v>
      </c>
      <c r="L88" s="50">
        <v>0</v>
      </c>
      <c r="M88" s="50">
        <v>0</v>
      </c>
      <c r="N88" s="50">
        <v>0</v>
      </c>
      <c r="O88" s="50">
        <v>0</v>
      </c>
      <c r="P88" s="50">
        <v>0</v>
      </c>
      <c r="Q88" s="50">
        <v>0</v>
      </c>
      <c r="R88" s="50">
        <v>0</v>
      </c>
      <c r="S88" s="50">
        <v>0</v>
      </c>
      <c r="T88" s="50">
        <v>0</v>
      </c>
      <c r="U88" s="50">
        <v>0</v>
      </c>
      <c r="V88" s="50">
        <v>0</v>
      </c>
      <c r="W88" s="50">
        <v>0</v>
      </c>
      <c r="X88" s="50">
        <v>0</v>
      </c>
      <c r="Y88" s="50">
        <v>0</v>
      </c>
      <c r="Z88" s="50">
        <v>0</v>
      </c>
      <c r="AA88" s="50">
        <v>0</v>
      </c>
      <c r="AB88" s="50">
        <v>0</v>
      </c>
      <c r="AC88" s="50">
        <v>0</v>
      </c>
      <c r="AD88" s="50">
        <v>0</v>
      </c>
      <c r="AE88" s="50">
        <v>0</v>
      </c>
      <c r="AF88" s="33"/>
      <c r="AG88" s="34"/>
      <c r="AH88" s="34"/>
    </row>
    <row r="89" spans="1:41" ht="26.25" customHeight="1" x14ac:dyDescent="0.25">
      <c r="A89" s="77" t="s">
        <v>68</v>
      </c>
      <c r="B89" s="78">
        <f>B90+B91+B92+B94</f>
        <v>332654.61000000004</v>
      </c>
      <c r="C89" s="78">
        <f>C90+C91+C92+C94</f>
        <v>303030.59000000003</v>
      </c>
      <c r="D89" s="78">
        <f>D90+D91+D92+D94</f>
        <v>288709.73099999997</v>
      </c>
      <c r="E89" s="78">
        <f>E90+E91+E92+E94</f>
        <v>288709.73099999997</v>
      </c>
      <c r="F89" s="78">
        <f t="shared" si="23"/>
        <v>86.789637756711059</v>
      </c>
      <c r="G89" s="78">
        <f t="shared" si="24"/>
        <v>95.27412100540738</v>
      </c>
      <c r="H89" s="78">
        <f t="shared" ref="H89:AE89" si="27">H90+H91+H92+H94</f>
        <v>20753.37</v>
      </c>
      <c r="I89" s="78">
        <f t="shared" si="27"/>
        <v>12174.036</v>
      </c>
      <c r="J89" s="78">
        <f t="shared" si="27"/>
        <v>26483.88</v>
      </c>
      <c r="K89" s="78">
        <f t="shared" si="27"/>
        <v>19543.57</v>
      </c>
      <c r="L89" s="78">
        <f t="shared" si="27"/>
        <v>20018.050000000003</v>
      </c>
      <c r="M89" s="78">
        <f t="shared" si="27"/>
        <v>20074.25</v>
      </c>
      <c r="N89" s="78">
        <f t="shared" si="27"/>
        <v>24309.059999999998</v>
      </c>
      <c r="O89" s="78">
        <f t="shared" si="27"/>
        <v>21387.575000000001</v>
      </c>
      <c r="P89" s="78">
        <f t="shared" si="27"/>
        <v>30048.259999999995</v>
      </c>
      <c r="Q89" s="78">
        <f t="shared" si="27"/>
        <v>25946.720000000001</v>
      </c>
      <c r="R89" s="78">
        <f t="shared" si="27"/>
        <v>29654.070000000003</v>
      </c>
      <c r="S89" s="78">
        <f t="shared" si="27"/>
        <v>26685</v>
      </c>
      <c r="T89" s="78">
        <f t="shared" si="27"/>
        <v>32865.159999999996</v>
      </c>
      <c r="U89" s="78">
        <f t="shared" si="27"/>
        <v>34924.85</v>
      </c>
      <c r="V89" s="78">
        <f t="shared" si="27"/>
        <v>33173.74</v>
      </c>
      <c r="W89" s="78">
        <f t="shared" si="27"/>
        <v>23453.93</v>
      </c>
      <c r="X89" s="78">
        <f t="shared" si="27"/>
        <v>36630.82</v>
      </c>
      <c r="Y89" s="78">
        <f t="shared" si="27"/>
        <v>29729.07</v>
      </c>
      <c r="Z89" s="78">
        <f t="shared" si="27"/>
        <v>27396.81</v>
      </c>
      <c r="AA89" s="78">
        <f t="shared" si="27"/>
        <v>19404.43</v>
      </c>
      <c r="AB89" s="78">
        <f t="shared" si="27"/>
        <v>21697.37</v>
      </c>
      <c r="AC89" s="78">
        <f t="shared" si="27"/>
        <v>26534.690000000002</v>
      </c>
      <c r="AD89" s="78">
        <f t="shared" si="27"/>
        <v>29624.02</v>
      </c>
      <c r="AE89" s="78">
        <f t="shared" si="27"/>
        <v>28851.61</v>
      </c>
      <c r="AF89" s="79"/>
      <c r="AG89" s="80"/>
      <c r="AH89" s="80"/>
      <c r="AI89" s="80"/>
      <c r="AJ89" s="80"/>
      <c r="AK89" s="80"/>
      <c r="AL89" s="80"/>
      <c r="AM89" s="80"/>
      <c r="AN89" s="80"/>
      <c r="AO89" s="81"/>
    </row>
    <row r="90" spans="1:41" ht="21.75" customHeight="1" x14ac:dyDescent="0.25">
      <c r="A90" s="49" t="s">
        <v>36</v>
      </c>
      <c r="B90" s="50">
        <f>SUM(H90+J90+L90+N90+P90+R90+T90+V90+X90+Z90+AB90+AD90)</f>
        <v>0</v>
      </c>
      <c r="C90" s="50">
        <f>H90+J90+L90+N90+P90+R90+T90+V90+X90+Z90+AB90</f>
        <v>0</v>
      </c>
      <c r="D90" s="50">
        <f>E90</f>
        <v>0</v>
      </c>
      <c r="E90" s="50">
        <f>I90+K90+M90+O90+Q90+S90+U90+W90+Y90+AA90+AC90+AE90</f>
        <v>0</v>
      </c>
      <c r="F90" s="50" t="e">
        <f t="shared" si="23"/>
        <v>#DIV/0!</v>
      </c>
      <c r="G90" s="50" t="e">
        <f t="shared" si="24"/>
        <v>#DIV/0!</v>
      </c>
      <c r="H90" s="50">
        <f>H34+H40+H46+H52+H58+H66+H72</f>
        <v>0</v>
      </c>
      <c r="I90" s="50">
        <f t="shared" ref="I90:AE90" si="28">I34+I40+I46+I52+I58+I66+I72</f>
        <v>0</v>
      </c>
      <c r="J90" s="50">
        <f t="shared" si="28"/>
        <v>0</v>
      </c>
      <c r="K90" s="50">
        <f t="shared" si="28"/>
        <v>0</v>
      </c>
      <c r="L90" s="50">
        <f t="shared" si="28"/>
        <v>0</v>
      </c>
      <c r="M90" s="50">
        <f t="shared" si="28"/>
        <v>0</v>
      </c>
      <c r="N90" s="50">
        <f t="shared" si="28"/>
        <v>0</v>
      </c>
      <c r="O90" s="50">
        <f t="shared" si="28"/>
        <v>0</v>
      </c>
      <c r="P90" s="50">
        <f t="shared" si="28"/>
        <v>0</v>
      </c>
      <c r="Q90" s="50">
        <f t="shared" si="28"/>
        <v>0</v>
      </c>
      <c r="R90" s="50">
        <f t="shared" si="28"/>
        <v>0</v>
      </c>
      <c r="S90" s="50">
        <f t="shared" si="28"/>
        <v>0</v>
      </c>
      <c r="T90" s="50">
        <f t="shared" si="28"/>
        <v>0</v>
      </c>
      <c r="U90" s="50">
        <f t="shared" si="28"/>
        <v>0</v>
      </c>
      <c r="V90" s="50">
        <f t="shared" si="28"/>
        <v>0</v>
      </c>
      <c r="W90" s="50">
        <f t="shared" si="28"/>
        <v>0</v>
      </c>
      <c r="X90" s="50">
        <f t="shared" si="28"/>
        <v>0</v>
      </c>
      <c r="Y90" s="50">
        <f t="shared" si="28"/>
        <v>0</v>
      </c>
      <c r="Z90" s="50">
        <f t="shared" si="28"/>
        <v>0</v>
      </c>
      <c r="AA90" s="50">
        <f t="shared" si="28"/>
        <v>0</v>
      </c>
      <c r="AB90" s="50">
        <f t="shared" si="28"/>
        <v>0</v>
      </c>
      <c r="AC90" s="50">
        <f t="shared" si="28"/>
        <v>0</v>
      </c>
      <c r="AD90" s="50">
        <f t="shared" si="28"/>
        <v>0</v>
      </c>
      <c r="AE90" s="50">
        <f t="shared" si="28"/>
        <v>0</v>
      </c>
      <c r="AF90" s="79"/>
      <c r="AG90" s="80"/>
      <c r="AH90" s="80"/>
      <c r="AI90" s="80"/>
      <c r="AJ90" s="80"/>
      <c r="AK90" s="80"/>
      <c r="AL90" s="80"/>
      <c r="AM90" s="80"/>
      <c r="AN90" s="80"/>
      <c r="AO90" s="81"/>
    </row>
    <row r="91" spans="1:41" ht="34.5" customHeight="1" x14ac:dyDescent="0.3">
      <c r="A91" s="66" t="s">
        <v>37</v>
      </c>
      <c r="B91" s="50">
        <f>SUM(H91+J91+L91+N91+P91+R91+T91+V91+X91+Z91+AB91+AD91)</f>
        <v>12061.39</v>
      </c>
      <c r="C91" s="50">
        <f t="shared" ref="C91:C94" si="29">H91+J91+L91+N91+P91+R91+T91+V91+X91+Z91+AB91</f>
        <v>12061.39</v>
      </c>
      <c r="D91" s="50">
        <f>E91</f>
        <v>8710.07</v>
      </c>
      <c r="E91" s="50">
        <f>I91+K91+M91+O91+Q91+S91+U91+W91+Y91+AA91+AC91+AE91</f>
        <v>8710.07</v>
      </c>
      <c r="F91" s="50">
        <f t="shared" si="23"/>
        <v>72.214479425671513</v>
      </c>
      <c r="G91" s="50">
        <f t="shared" si="24"/>
        <v>72.214479425671513</v>
      </c>
      <c r="H91" s="50">
        <f>H35+H41+H47+H53+H59+H67+H73+H86+H80+H21+H14</f>
        <v>0</v>
      </c>
      <c r="I91" s="50">
        <f t="shared" ref="I91:AE91" si="30">I35+I41+I47+I53+I59+I67+I73+I86+I80+I21+I14</f>
        <v>0</v>
      </c>
      <c r="J91" s="50">
        <f t="shared" si="30"/>
        <v>0</v>
      </c>
      <c r="K91" s="50">
        <f t="shared" si="30"/>
        <v>0</v>
      </c>
      <c r="L91" s="50">
        <f t="shared" si="30"/>
        <v>66</v>
      </c>
      <c r="M91" s="50">
        <f t="shared" si="30"/>
        <v>66</v>
      </c>
      <c r="N91" s="50">
        <f t="shared" si="30"/>
        <v>0</v>
      </c>
      <c r="O91" s="50">
        <f t="shared" si="30"/>
        <v>0</v>
      </c>
      <c r="P91" s="50">
        <f t="shared" si="30"/>
        <v>1086.51</v>
      </c>
      <c r="Q91" s="50">
        <f t="shared" si="30"/>
        <v>1086.51</v>
      </c>
      <c r="R91" s="50">
        <f t="shared" si="30"/>
        <v>341.98</v>
      </c>
      <c r="S91" s="50">
        <f t="shared" si="30"/>
        <v>0</v>
      </c>
      <c r="T91" s="50">
        <f t="shared" si="30"/>
        <v>3479.02</v>
      </c>
      <c r="U91" s="50">
        <f>U35+U41+U47+U53+U59+U67+U73+U86+U80+U21+U14</f>
        <v>3254.1</v>
      </c>
      <c r="V91" s="50">
        <f t="shared" si="30"/>
        <v>1912.81</v>
      </c>
      <c r="W91" s="50">
        <f t="shared" si="30"/>
        <v>2479.71</v>
      </c>
      <c r="X91" s="50">
        <f t="shared" si="30"/>
        <v>5175.07</v>
      </c>
      <c r="Y91" s="50">
        <f t="shared" si="30"/>
        <v>1823.75</v>
      </c>
      <c r="Z91" s="50">
        <f t="shared" si="30"/>
        <v>0</v>
      </c>
      <c r="AA91" s="50">
        <f t="shared" si="30"/>
        <v>0</v>
      </c>
      <c r="AB91" s="50">
        <f t="shared" si="30"/>
        <v>0</v>
      </c>
      <c r="AC91" s="50">
        <f t="shared" si="30"/>
        <v>0</v>
      </c>
      <c r="AD91" s="50">
        <f t="shared" si="30"/>
        <v>0</v>
      </c>
      <c r="AE91" s="50">
        <f t="shared" si="30"/>
        <v>0</v>
      </c>
      <c r="AF91" s="79"/>
      <c r="AG91" s="80"/>
      <c r="AH91" s="80"/>
      <c r="AI91" s="80"/>
      <c r="AJ91" s="80"/>
      <c r="AK91" s="80"/>
      <c r="AL91" s="80"/>
      <c r="AM91" s="80"/>
      <c r="AN91" s="80"/>
      <c r="AO91" s="81"/>
    </row>
    <row r="92" spans="1:41" ht="24.75" customHeight="1" x14ac:dyDescent="0.3">
      <c r="A92" s="66" t="s">
        <v>38</v>
      </c>
      <c r="B92" s="50">
        <f>SUM(H92+J92+L92+N92+P92+R92+T92+V92+X92+Z92+AB92+AD92)</f>
        <v>309253.22000000003</v>
      </c>
      <c r="C92" s="50">
        <f t="shared" si="29"/>
        <v>279629.2</v>
      </c>
      <c r="D92" s="50">
        <f>E92</f>
        <v>268859.66099999996</v>
      </c>
      <c r="E92" s="50">
        <f>I92+K92+M92+O92+Q92+S92+U92+W92+Y92+AA92+AC92+AE92</f>
        <v>268859.66099999996</v>
      </c>
      <c r="F92" s="50">
        <f t="shared" si="23"/>
        <v>86.938354594982044</v>
      </c>
      <c r="G92" s="50">
        <f t="shared" si="24"/>
        <v>96.148635764791351</v>
      </c>
      <c r="H92" s="50">
        <f>H36+H42+H48+H54+H60+H68+H74+H87+H81+H15+H22</f>
        <v>20753.37</v>
      </c>
      <c r="I92" s="50">
        <f t="shared" ref="I92:AE92" si="31">I36+I42+I48+I54+I60+I68+I74+I87+I81+I15+I22</f>
        <v>12174.036</v>
      </c>
      <c r="J92" s="50">
        <f t="shared" si="31"/>
        <v>26483.88</v>
      </c>
      <c r="K92" s="50">
        <f t="shared" si="31"/>
        <v>19543.57</v>
      </c>
      <c r="L92" s="50">
        <f t="shared" si="31"/>
        <v>19952.050000000003</v>
      </c>
      <c r="M92" s="50">
        <f t="shared" si="31"/>
        <v>20008.25</v>
      </c>
      <c r="N92" s="50">
        <f t="shared" si="31"/>
        <v>24219.059999999998</v>
      </c>
      <c r="O92" s="50">
        <f t="shared" si="31"/>
        <v>21297.575000000001</v>
      </c>
      <c r="P92" s="50">
        <f t="shared" si="31"/>
        <v>28961.749999999996</v>
      </c>
      <c r="Q92" s="50">
        <f t="shared" si="31"/>
        <v>24860.210000000003</v>
      </c>
      <c r="R92" s="50">
        <f t="shared" si="31"/>
        <v>27426.890000000003</v>
      </c>
      <c r="S92" s="50">
        <f t="shared" si="31"/>
        <v>24799.8</v>
      </c>
      <c r="T92" s="50">
        <f t="shared" si="31"/>
        <v>29386.14</v>
      </c>
      <c r="U92" s="50">
        <f t="shared" si="31"/>
        <v>31670.75</v>
      </c>
      <c r="V92" s="50">
        <f t="shared" si="31"/>
        <v>31260.93</v>
      </c>
      <c r="W92" s="50">
        <f t="shared" si="31"/>
        <v>20974.22</v>
      </c>
      <c r="X92" s="50">
        <f t="shared" si="31"/>
        <v>22290.95</v>
      </c>
      <c r="Y92" s="50">
        <f t="shared" si="31"/>
        <v>18740.52</v>
      </c>
      <c r="Z92" s="50">
        <f t="shared" si="31"/>
        <v>27396.81</v>
      </c>
      <c r="AA92" s="50">
        <f t="shared" si="31"/>
        <v>19404.43</v>
      </c>
      <c r="AB92" s="50">
        <f t="shared" si="31"/>
        <v>21497.37</v>
      </c>
      <c r="AC92" s="50">
        <f t="shared" si="31"/>
        <v>26534.690000000002</v>
      </c>
      <c r="AD92" s="50">
        <f t="shared" si="31"/>
        <v>29624.02</v>
      </c>
      <c r="AE92" s="50">
        <f t="shared" si="31"/>
        <v>28851.61</v>
      </c>
      <c r="AF92" s="79"/>
      <c r="AG92" s="80"/>
      <c r="AH92" s="80"/>
      <c r="AI92" s="80"/>
      <c r="AJ92" s="80"/>
      <c r="AK92" s="80"/>
      <c r="AL92" s="80"/>
      <c r="AM92" s="80"/>
      <c r="AN92" s="80"/>
      <c r="AO92" s="81"/>
    </row>
    <row r="93" spans="1:41" ht="26.25" customHeight="1" x14ac:dyDescent="0.3">
      <c r="A93" s="54" t="s">
        <v>69</v>
      </c>
      <c r="B93" s="50">
        <f>SUM(H93+J93+L93+N93+P93+R93+T93+V93+X93+Z93+AB93+AD93)</f>
        <v>12156.3</v>
      </c>
      <c r="C93" s="50">
        <f t="shared" si="29"/>
        <v>12156.3</v>
      </c>
      <c r="D93" s="50">
        <f>E93</f>
        <v>12138.989999999998</v>
      </c>
      <c r="E93" s="50">
        <f>I93+K93+M93+O93+Q93+S93+U93+W93+Y93+AA93+AC93+AE93</f>
        <v>12138.989999999998</v>
      </c>
      <c r="F93" s="50">
        <f t="shared" si="23"/>
        <v>99.857604698798141</v>
      </c>
      <c r="G93" s="50">
        <f t="shared" si="24"/>
        <v>99.857604698798141</v>
      </c>
      <c r="H93" s="50">
        <f>H61+H16</f>
        <v>0</v>
      </c>
      <c r="I93" s="50">
        <f t="shared" ref="I93:AE93" si="32">I61+I16</f>
        <v>0</v>
      </c>
      <c r="J93" s="50">
        <f t="shared" si="32"/>
        <v>0</v>
      </c>
      <c r="K93" s="50">
        <f t="shared" si="32"/>
        <v>0</v>
      </c>
      <c r="L93" s="50">
        <f t="shared" si="32"/>
        <v>0</v>
      </c>
      <c r="M93" s="50">
        <f t="shared" si="32"/>
        <v>0</v>
      </c>
      <c r="N93" s="50">
        <f t="shared" si="32"/>
        <v>0</v>
      </c>
      <c r="O93" s="50">
        <f t="shared" si="32"/>
        <v>0</v>
      </c>
      <c r="P93" s="50">
        <f t="shared" si="32"/>
        <v>75.2</v>
      </c>
      <c r="Q93" s="50">
        <f t="shared" si="32"/>
        <v>57.2</v>
      </c>
      <c r="R93" s="50">
        <f t="shared" si="32"/>
        <v>0</v>
      </c>
      <c r="S93" s="50">
        <f t="shared" si="32"/>
        <v>0</v>
      </c>
      <c r="T93" s="50">
        <f t="shared" si="32"/>
        <v>3668.95</v>
      </c>
      <c r="U93" s="50">
        <f t="shared" si="32"/>
        <v>3686.95</v>
      </c>
      <c r="V93" s="50">
        <f t="shared" si="32"/>
        <v>1892.15</v>
      </c>
      <c r="W93" s="50">
        <f t="shared" si="32"/>
        <v>1892.15</v>
      </c>
      <c r="X93" s="50">
        <f t="shared" si="32"/>
        <v>6520</v>
      </c>
      <c r="Y93" s="50">
        <f t="shared" si="32"/>
        <v>2297.71</v>
      </c>
      <c r="Z93" s="50">
        <f t="shared" si="32"/>
        <v>0</v>
      </c>
      <c r="AA93" s="50">
        <f t="shared" si="32"/>
        <v>0</v>
      </c>
      <c r="AB93" s="50">
        <f t="shared" si="32"/>
        <v>0</v>
      </c>
      <c r="AC93" s="50">
        <f t="shared" si="32"/>
        <v>4204.9799999999996</v>
      </c>
      <c r="AD93" s="50">
        <f t="shared" si="32"/>
        <v>0</v>
      </c>
      <c r="AE93" s="50">
        <f t="shared" si="32"/>
        <v>0</v>
      </c>
      <c r="AF93" s="79"/>
      <c r="AG93" s="80"/>
      <c r="AH93" s="80"/>
      <c r="AI93" s="80"/>
      <c r="AJ93" s="80"/>
      <c r="AK93" s="80"/>
      <c r="AL93" s="80"/>
      <c r="AM93" s="80"/>
      <c r="AN93" s="80"/>
      <c r="AO93" s="81"/>
    </row>
    <row r="94" spans="1:41" ht="21" customHeight="1" x14ac:dyDescent="0.3">
      <c r="A94" s="66" t="s">
        <v>40</v>
      </c>
      <c r="B94" s="50">
        <f>SUM(H94+J94+L94+N94+P94+R94+T94+V94+X94+Z94+AB94+AD94)</f>
        <v>11340</v>
      </c>
      <c r="C94" s="50">
        <f t="shared" si="29"/>
        <v>11340</v>
      </c>
      <c r="D94" s="50">
        <f>E94</f>
        <v>11140</v>
      </c>
      <c r="E94" s="50">
        <f>I94+K94+M94+O94+Q94+S94+U94+W94+Y94+AA94+AC94+AE94</f>
        <v>11140</v>
      </c>
      <c r="F94" s="50">
        <f t="shared" si="23"/>
        <v>98.236331569664898</v>
      </c>
      <c r="G94" s="50">
        <f t="shared" si="24"/>
        <v>98.236331569664898</v>
      </c>
      <c r="H94" s="50">
        <f>H17+H23+H31+H37+H43+H49+H55+H62+H69+H75+H82+H88</f>
        <v>0</v>
      </c>
      <c r="I94" s="50">
        <f t="shared" ref="I94:AE94" si="33">I17+I23+I31+I37+I43+I49+I55+I62+I69+I75+I82+I88</f>
        <v>0</v>
      </c>
      <c r="J94" s="50">
        <f t="shared" si="33"/>
        <v>0</v>
      </c>
      <c r="K94" s="50">
        <f t="shared" si="33"/>
        <v>0</v>
      </c>
      <c r="L94" s="50">
        <f t="shared" si="33"/>
        <v>0</v>
      </c>
      <c r="M94" s="50">
        <f t="shared" si="33"/>
        <v>0</v>
      </c>
      <c r="N94" s="50">
        <f t="shared" si="33"/>
        <v>90</v>
      </c>
      <c r="O94" s="50">
        <f t="shared" si="33"/>
        <v>90</v>
      </c>
      <c r="P94" s="50">
        <f t="shared" si="33"/>
        <v>0</v>
      </c>
      <c r="Q94" s="50">
        <f t="shared" si="33"/>
        <v>0</v>
      </c>
      <c r="R94" s="50">
        <f t="shared" si="33"/>
        <v>1885.2</v>
      </c>
      <c r="S94" s="50">
        <f t="shared" si="33"/>
        <v>1885.2</v>
      </c>
      <c r="T94" s="50">
        <f t="shared" si="33"/>
        <v>0</v>
      </c>
      <c r="U94" s="50">
        <f t="shared" si="33"/>
        <v>0</v>
      </c>
      <c r="V94" s="50">
        <f t="shared" si="33"/>
        <v>0</v>
      </c>
      <c r="W94" s="50">
        <f t="shared" si="33"/>
        <v>0</v>
      </c>
      <c r="X94" s="50">
        <f t="shared" si="33"/>
        <v>9164.7999999999993</v>
      </c>
      <c r="Y94" s="50">
        <f t="shared" si="33"/>
        <v>9164.7999999999993</v>
      </c>
      <c r="Z94" s="50">
        <f t="shared" si="33"/>
        <v>0</v>
      </c>
      <c r="AA94" s="50">
        <f t="shared" si="33"/>
        <v>0</v>
      </c>
      <c r="AB94" s="50">
        <f t="shared" si="33"/>
        <v>200</v>
      </c>
      <c r="AC94" s="50">
        <f t="shared" si="33"/>
        <v>0</v>
      </c>
      <c r="AD94" s="50">
        <f t="shared" si="33"/>
        <v>0</v>
      </c>
      <c r="AE94" s="50">
        <f t="shared" si="33"/>
        <v>0</v>
      </c>
      <c r="AF94" s="79"/>
      <c r="AG94" s="80"/>
      <c r="AH94" s="80"/>
      <c r="AI94" s="80"/>
      <c r="AJ94" s="80"/>
      <c r="AK94" s="80"/>
      <c r="AL94" s="80"/>
      <c r="AM94" s="80"/>
      <c r="AN94" s="80"/>
      <c r="AO94" s="81"/>
    </row>
    <row r="95" spans="1:41" s="35" customFormat="1" ht="24.75" customHeight="1" x14ac:dyDescent="0.3">
      <c r="A95" s="82" t="s">
        <v>70</v>
      </c>
      <c r="B95" s="83"/>
      <c r="C95" s="83"/>
      <c r="D95" s="83"/>
      <c r="E95" s="83"/>
      <c r="F95" s="83"/>
      <c r="G95" s="83"/>
      <c r="H95" s="83"/>
      <c r="I95" s="83"/>
      <c r="J95" s="83"/>
      <c r="K95" s="83"/>
      <c r="L95" s="84"/>
      <c r="M95" s="84"/>
      <c r="N95" s="84"/>
      <c r="O95" s="84"/>
      <c r="P95" s="84"/>
      <c r="Q95" s="84"/>
      <c r="R95" s="84"/>
      <c r="S95" s="84"/>
      <c r="T95" s="84"/>
      <c r="U95" s="84"/>
      <c r="V95" s="84"/>
      <c r="W95" s="84"/>
      <c r="X95" s="84"/>
      <c r="Y95" s="84"/>
      <c r="Z95" s="84"/>
      <c r="AA95" s="84"/>
      <c r="AB95" s="84"/>
      <c r="AC95" s="84"/>
      <c r="AD95" s="85"/>
      <c r="AE95" s="32"/>
      <c r="AF95" s="33"/>
      <c r="AG95" s="34"/>
      <c r="AH95" s="34"/>
    </row>
    <row r="96" spans="1:41" s="35" customFormat="1" ht="24.75" customHeight="1" x14ac:dyDescent="0.3">
      <c r="A96" s="82" t="s">
        <v>71</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6"/>
      <c r="AE96" s="38"/>
      <c r="AF96" s="33"/>
      <c r="AG96" s="34"/>
      <c r="AH96" s="34"/>
    </row>
    <row r="97" spans="1:43" s="46" customFormat="1" ht="27" customHeight="1" x14ac:dyDescent="0.25">
      <c r="A97" s="59" t="s">
        <v>43</v>
      </c>
      <c r="B97" s="60"/>
      <c r="C97" s="60"/>
      <c r="D97" s="60"/>
      <c r="E97" s="60"/>
      <c r="F97" s="60"/>
      <c r="G97" s="60"/>
      <c r="H97" s="61"/>
      <c r="I97" s="61"/>
      <c r="J97" s="61"/>
      <c r="K97" s="61"/>
      <c r="L97" s="61"/>
      <c r="M97" s="61"/>
      <c r="N97" s="61"/>
      <c r="O97" s="61"/>
      <c r="P97" s="61"/>
      <c r="Q97" s="61"/>
      <c r="R97" s="61"/>
      <c r="S97" s="61"/>
      <c r="T97" s="61"/>
      <c r="U97" s="61"/>
      <c r="V97" s="61"/>
      <c r="W97" s="61"/>
      <c r="X97" s="61"/>
      <c r="Y97" s="61"/>
      <c r="Z97" s="61"/>
      <c r="AA97" s="61"/>
      <c r="AB97" s="61"/>
      <c r="AC97" s="61"/>
      <c r="AD97" s="62"/>
      <c r="AE97" s="63"/>
      <c r="AF97" s="44"/>
      <c r="AG97" s="44"/>
      <c r="AH97" s="44"/>
      <c r="AI97" s="44"/>
      <c r="AJ97" s="44"/>
      <c r="AK97" s="44"/>
      <c r="AL97" s="44"/>
      <c r="AM97" s="44"/>
      <c r="AN97" s="44"/>
      <c r="AO97" s="44"/>
      <c r="AP97" s="44"/>
      <c r="AQ97" s="45"/>
    </row>
    <row r="98" spans="1:43" s="35" customFormat="1" ht="77.25" customHeight="1" x14ac:dyDescent="0.25">
      <c r="A98" s="47" t="s">
        <v>72</v>
      </c>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32"/>
      <c r="AF98" s="33"/>
      <c r="AG98" s="34"/>
      <c r="AH98" s="34"/>
    </row>
    <row r="99" spans="1:43" s="35" customFormat="1" ht="27.75" customHeight="1" x14ac:dyDescent="0.3">
      <c r="A99" s="87" t="s">
        <v>34</v>
      </c>
      <c r="B99" s="48">
        <f>B100+B101+B102+B103</f>
        <v>5403.9599999999991</v>
      </c>
      <c r="C99" s="48">
        <f>C100+C101+C102+C103</f>
        <v>5196.1599999999989</v>
      </c>
      <c r="D99" s="48">
        <f>D100+D101+D102+D103</f>
        <v>212550.46</v>
      </c>
      <c r="E99" s="48">
        <f>E100+E101+E102+E103</f>
        <v>212550.46</v>
      </c>
      <c r="F99" s="48">
        <f>E99/B99*100</f>
        <v>3933.2352571077513</v>
      </c>
      <c r="G99" s="48">
        <f>E99/C99*100</f>
        <v>4090.5295448946922</v>
      </c>
      <c r="H99" s="48">
        <f t="shared" ref="H99:AE99" si="34">H100+H101+H102+H103</f>
        <v>965.1</v>
      </c>
      <c r="I99" s="48">
        <f t="shared" si="34"/>
        <v>266.49</v>
      </c>
      <c r="J99" s="48">
        <f t="shared" si="34"/>
        <v>1092.8499999999999</v>
      </c>
      <c r="K99" s="48">
        <f t="shared" si="34"/>
        <v>580.46</v>
      </c>
      <c r="L99" s="48">
        <f t="shared" si="34"/>
        <v>1267.5</v>
      </c>
      <c r="M99" s="48">
        <f t="shared" si="34"/>
        <v>1162.6400000000001</v>
      </c>
      <c r="N99" s="48">
        <f t="shared" si="34"/>
        <v>426.65</v>
      </c>
      <c r="O99" s="48">
        <f t="shared" si="34"/>
        <v>422.54</v>
      </c>
      <c r="P99" s="48">
        <f t="shared" si="34"/>
        <v>244.7</v>
      </c>
      <c r="Q99" s="48">
        <f t="shared" si="34"/>
        <v>252.54</v>
      </c>
      <c r="R99" s="48">
        <f t="shared" si="34"/>
        <v>123.6</v>
      </c>
      <c r="S99" s="48">
        <f t="shared" si="34"/>
        <v>163.51</v>
      </c>
      <c r="T99" s="48">
        <f t="shared" si="34"/>
        <v>0</v>
      </c>
      <c r="U99" s="48">
        <f t="shared" si="34"/>
        <v>314.3</v>
      </c>
      <c r="V99" s="48">
        <f t="shared" si="34"/>
        <v>34.5</v>
      </c>
      <c r="W99" s="48">
        <f t="shared" si="34"/>
        <v>22</v>
      </c>
      <c r="X99" s="48">
        <f t="shared" si="34"/>
        <v>135.9</v>
      </c>
      <c r="Y99" s="48">
        <f t="shared" si="34"/>
        <v>177.41</v>
      </c>
      <c r="Z99" s="48">
        <f t="shared" si="34"/>
        <v>550.05999999999995</v>
      </c>
      <c r="AA99" s="48">
        <f t="shared" si="34"/>
        <v>721.07</v>
      </c>
      <c r="AB99" s="48">
        <f t="shared" si="34"/>
        <v>355.3</v>
      </c>
      <c r="AC99" s="48">
        <f t="shared" si="34"/>
        <v>667.5</v>
      </c>
      <c r="AD99" s="48">
        <f t="shared" si="34"/>
        <v>207.8</v>
      </c>
      <c r="AE99" s="48">
        <f t="shared" si="34"/>
        <v>207800</v>
      </c>
      <c r="AF99" s="33"/>
      <c r="AG99" s="34"/>
      <c r="AH99" s="34"/>
    </row>
    <row r="100" spans="1:43" s="35" customFormat="1" ht="54" customHeight="1" x14ac:dyDescent="0.3">
      <c r="A100" s="66" t="s">
        <v>36</v>
      </c>
      <c r="B100" s="50">
        <f>SUM(H100:AD100)</f>
        <v>0</v>
      </c>
      <c r="C100" s="50">
        <f>H100+J100</f>
        <v>0</v>
      </c>
      <c r="D100" s="50">
        <f>E100</f>
        <v>0</v>
      </c>
      <c r="E100" s="50">
        <f>I100+K100+M100+O100+Q100+S100+U100+W100+Y100+AA100+AC100+AE100</f>
        <v>0</v>
      </c>
      <c r="F100" s="50" t="e">
        <f>E100/B100*100</f>
        <v>#DIV/0!</v>
      </c>
      <c r="G100" s="50" t="e">
        <f>E100/C100*100</f>
        <v>#DIV/0!</v>
      </c>
      <c r="H100" s="55">
        <v>0</v>
      </c>
      <c r="I100" s="55">
        <v>0</v>
      </c>
      <c r="J100" s="55">
        <v>0</v>
      </c>
      <c r="K100" s="55">
        <v>0</v>
      </c>
      <c r="L100" s="55">
        <v>0</v>
      </c>
      <c r="M100" s="55">
        <v>0</v>
      </c>
      <c r="N100" s="55">
        <v>0</v>
      </c>
      <c r="O100" s="55">
        <v>0</v>
      </c>
      <c r="P100" s="55">
        <v>0</v>
      </c>
      <c r="Q100" s="55">
        <v>0</v>
      </c>
      <c r="R100" s="55">
        <v>0</v>
      </c>
      <c r="S100" s="55">
        <v>0</v>
      </c>
      <c r="T100" s="55">
        <v>0</v>
      </c>
      <c r="U100" s="55">
        <v>0</v>
      </c>
      <c r="V100" s="55">
        <v>0</v>
      </c>
      <c r="W100" s="55">
        <v>0</v>
      </c>
      <c r="X100" s="55">
        <v>0</v>
      </c>
      <c r="Y100" s="55">
        <v>0</v>
      </c>
      <c r="Z100" s="55">
        <v>0</v>
      </c>
      <c r="AA100" s="55">
        <v>0</v>
      </c>
      <c r="AB100" s="55">
        <v>0</v>
      </c>
      <c r="AC100" s="55">
        <v>0</v>
      </c>
      <c r="AD100" s="55">
        <v>0</v>
      </c>
      <c r="AE100" s="55">
        <v>0</v>
      </c>
      <c r="AF100" s="88" t="s">
        <v>73</v>
      </c>
      <c r="AG100" s="34"/>
      <c r="AH100" s="34"/>
    </row>
    <row r="101" spans="1:43" s="35" customFormat="1" ht="38.25" customHeight="1" x14ac:dyDescent="0.3">
      <c r="A101" s="66" t="s">
        <v>37</v>
      </c>
      <c r="B101" s="50">
        <v>0</v>
      </c>
      <c r="C101" s="50">
        <f>H101+J101</f>
        <v>0</v>
      </c>
      <c r="D101" s="50">
        <f>E101</f>
        <v>0</v>
      </c>
      <c r="E101" s="50">
        <f>I101+K101+M101+O101+Q101+S101+U101+W101+Y101+AA101+AC101+AE101</f>
        <v>0</v>
      </c>
      <c r="F101" s="50" t="e">
        <f>E101/B101*100</f>
        <v>#DIV/0!</v>
      </c>
      <c r="G101" s="50" t="e">
        <f>E101/C101*100</f>
        <v>#DIV/0!</v>
      </c>
      <c r="H101" s="55">
        <v>0</v>
      </c>
      <c r="I101" s="55">
        <v>0</v>
      </c>
      <c r="J101" s="55">
        <v>0</v>
      </c>
      <c r="K101" s="55">
        <v>0</v>
      </c>
      <c r="L101" s="55">
        <v>0</v>
      </c>
      <c r="M101" s="55">
        <v>0</v>
      </c>
      <c r="N101" s="55">
        <v>0</v>
      </c>
      <c r="O101" s="55">
        <v>0</v>
      </c>
      <c r="P101" s="55">
        <v>0</v>
      </c>
      <c r="Q101" s="55">
        <v>0</v>
      </c>
      <c r="R101" s="55">
        <v>0</v>
      </c>
      <c r="S101" s="55">
        <v>0</v>
      </c>
      <c r="T101" s="55">
        <v>0</v>
      </c>
      <c r="U101" s="55">
        <v>0</v>
      </c>
      <c r="V101" s="55">
        <v>0</v>
      </c>
      <c r="W101" s="55">
        <v>0</v>
      </c>
      <c r="X101" s="55">
        <v>0</v>
      </c>
      <c r="Y101" s="55">
        <v>0</v>
      </c>
      <c r="Z101" s="55">
        <v>0</v>
      </c>
      <c r="AA101" s="55">
        <v>0</v>
      </c>
      <c r="AB101" s="55">
        <v>0</v>
      </c>
      <c r="AC101" s="55">
        <v>0</v>
      </c>
      <c r="AD101" s="55">
        <v>0</v>
      </c>
      <c r="AE101" s="55">
        <v>0</v>
      </c>
      <c r="AF101" s="88"/>
      <c r="AG101" s="34"/>
      <c r="AH101" s="34"/>
    </row>
    <row r="102" spans="1:43" s="35" customFormat="1" ht="29.25" customHeight="1" x14ac:dyDescent="0.25">
      <c r="A102" s="57" t="s">
        <v>38</v>
      </c>
      <c r="B102" s="50">
        <f>H102+J102+L102+N102+P102+R102+T102+V102+X102+Z102+AB102+AD102</f>
        <v>5403.9599999999991</v>
      </c>
      <c r="C102" s="50">
        <f>H102+J102+L102+N102+P102+R102+T102+V102+X102+Z102+AB102</f>
        <v>5196.1599999999989</v>
      </c>
      <c r="D102" s="50">
        <f>E102</f>
        <v>212550.46</v>
      </c>
      <c r="E102" s="50">
        <f>I102+K102+M102+O102+Q102+S102+U102+W102+Y102+AA102+AC102+AE102</f>
        <v>212550.46</v>
      </c>
      <c r="F102" s="50">
        <f>E102/B102*100</f>
        <v>3933.2352571077513</v>
      </c>
      <c r="G102" s="50">
        <f>E102/C102*100</f>
        <v>4090.5295448946922</v>
      </c>
      <c r="H102" s="55">
        <v>965.1</v>
      </c>
      <c r="I102" s="55">
        <v>266.49</v>
      </c>
      <c r="J102" s="55">
        <v>1092.8499999999999</v>
      </c>
      <c r="K102" s="55">
        <v>580.46</v>
      </c>
      <c r="L102" s="55">
        <v>1267.5</v>
      </c>
      <c r="M102" s="55">
        <v>1162.6400000000001</v>
      </c>
      <c r="N102" s="55">
        <v>426.65</v>
      </c>
      <c r="O102" s="55">
        <v>422.54</v>
      </c>
      <c r="P102" s="55">
        <v>244.7</v>
      </c>
      <c r="Q102" s="55">
        <v>252.54</v>
      </c>
      <c r="R102" s="55">
        <v>123.6</v>
      </c>
      <c r="S102" s="55">
        <v>163.51</v>
      </c>
      <c r="T102" s="55">
        <v>0</v>
      </c>
      <c r="U102" s="55">
        <v>314.3</v>
      </c>
      <c r="V102" s="55">
        <v>34.5</v>
      </c>
      <c r="W102" s="55">
        <v>22</v>
      </c>
      <c r="X102" s="55">
        <v>135.9</v>
      </c>
      <c r="Y102" s="55">
        <v>177.41</v>
      </c>
      <c r="Z102" s="55">
        <v>550.05999999999995</v>
      </c>
      <c r="AA102" s="55">
        <v>721.07</v>
      </c>
      <c r="AB102" s="55">
        <v>355.3</v>
      </c>
      <c r="AC102" s="55">
        <v>667.5</v>
      </c>
      <c r="AD102" s="55">
        <v>207.8</v>
      </c>
      <c r="AE102" s="50">
        <v>207800</v>
      </c>
      <c r="AF102" s="88"/>
      <c r="AG102" s="34"/>
      <c r="AH102" s="34"/>
    </row>
    <row r="103" spans="1:43" s="35" customFormat="1" ht="24" customHeight="1" x14ac:dyDescent="0.3">
      <c r="A103" s="66" t="s">
        <v>40</v>
      </c>
      <c r="B103" s="50">
        <v>0</v>
      </c>
      <c r="C103" s="50">
        <f>H103+J103</f>
        <v>0</v>
      </c>
      <c r="D103" s="50">
        <f>E103</f>
        <v>0</v>
      </c>
      <c r="E103" s="50">
        <f>I103+K103+M103+O103+Q103+S103+U103+W103+Y103+AA103+AC103+AE103</f>
        <v>0</v>
      </c>
      <c r="F103" s="50" t="e">
        <f>E103/B103*100</f>
        <v>#DIV/0!</v>
      </c>
      <c r="G103" s="50" t="e">
        <f>E103/C103*100</f>
        <v>#DIV/0!</v>
      </c>
      <c r="H103" s="55">
        <v>0</v>
      </c>
      <c r="I103" s="55">
        <v>0</v>
      </c>
      <c r="J103" s="55">
        <v>0</v>
      </c>
      <c r="K103" s="55">
        <v>0</v>
      </c>
      <c r="L103" s="55">
        <v>0</v>
      </c>
      <c r="M103" s="55">
        <v>0</v>
      </c>
      <c r="N103" s="55">
        <v>0</v>
      </c>
      <c r="O103" s="55">
        <v>0</v>
      </c>
      <c r="P103" s="55">
        <v>0</v>
      </c>
      <c r="Q103" s="55">
        <v>0</v>
      </c>
      <c r="R103" s="55">
        <v>0</v>
      </c>
      <c r="S103" s="55">
        <v>0</v>
      </c>
      <c r="T103" s="55">
        <v>0</v>
      </c>
      <c r="U103" s="55">
        <v>0</v>
      </c>
      <c r="V103" s="55">
        <v>0</v>
      </c>
      <c r="W103" s="55">
        <v>0</v>
      </c>
      <c r="X103" s="55">
        <v>0</v>
      </c>
      <c r="Y103" s="55">
        <v>0</v>
      </c>
      <c r="Z103" s="55">
        <v>0</v>
      </c>
      <c r="AA103" s="55">
        <v>0</v>
      </c>
      <c r="AB103" s="55">
        <v>0</v>
      </c>
      <c r="AC103" s="55">
        <v>0</v>
      </c>
      <c r="AD103" s="55">
        <v>0</v>
      </c>
      <c r="AE103" s="55">
        <v>0</v>
      </c>
      <c r="AF103" s="88"/>
      <c r="AG103" s="34"/>
      <c r="AH103" s="34"/>
    </row>
    <row r="104" spans="1:43" s="35" customFormat="1" ht="59.25" customHeight="1" x14ac:dyDescent="0.25">
      <c r="A104" s="47" t="s">
        <v>74</v>
      </c>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32"/>
      <c r="AF104" s="33"/>
      <c r="AG104" s="34"/>
      <c r="AH104" s="34"/>
    </row>
    <row r="105" spans="1:43" s="35" customFormat="1" ht="27.75" customHeight="1" x14ac:dyDescent="0.3">
      <c r="A105" s="87" t="s">
        <v>34</v>
      </c>
      <c r="B105" s="48">
        <f>B106+B107+B108+B110</f>
        <v>20643.489999999998</v>
      </c>
      <c r="C105" s="48">
        <f>C106+C107+C108+C110</f>
        <v>20643.489999999998</v>
      </c>
      <c r="D105" s="48">
        <f>D106+D107+D108+D110</f>
        <v>20834.34</v>
      </c>
      <c r="E105" s="48">
        <f>E106+E107+E108+E110</f>
        <v>20834.34</v>
      </c>
      <c r="F105" s="48">
        <f t="shared" ref="F105:F116" si="35">E105/B105*100</f>
        <v>100.92450452903073</v>
      </c>
      <c r="G105" s="48">
        <f t="shared" ref="G105:G116" si="36">E105/C105*100</f>
        <v>100.92450452903073</v>
      </c>
      <c r="H105" s="48">
        <f t="shared" ref="H105:AE105" si="37">H106+H107+H108+H110</f>
        <v>1040.3</v>
      </c>
      <c r="I105" s="48">
        <f t="shared" si="37"/>
        <v>0</v>
      </c>
      <c r="J105" s="48">
        <f t="shared" si="37"/>
        <v>1435.91</v>
      </c>
      <c r="K105" s="48">
        <f t="shared" si="37"/>
        <v>220</v>
      </c>
      <c r="L105" s="48">
        <f t="shared" si="37"/>
        <v>740.56</v>
      </c>
      <c r="M105" s="48">
        <f t="shared" si="37"/>
        <v>670</v>
      </c>
      <c r="N105" s="48">
        <f t="shared" si="37"/>
        <v>2493.5</v>
      </c>
      <c r="O105" s="48">
        <f t="shared" si="37"/>
        <v>1094.46</v>
      </c>
      <c r="P105" s="48">
        <f t="shared" si="37"/>
        <v>1898.03</v>
      </c>
      <c r="Q105" s="48">
        <f t="shared" si="37"/>
        <v>477.2</v>
      </c>
      <c r="R105" s="48">
        <f t="shared" si="37"/>
        <v>2717.11</v>
      </c>
      <c r="S105" s="48">
        <f t="shared" si="37"/>
        <v>6184.63</v>
      </c>
      <c r="T105" s="48">
        <f t="shared" si="37"/>
        <v>1639.71</v>
      </c>
      <c r="U105" s="48">
        <f t="shared" si="37"/>
        <v>1754.9</v>
      </c>
      <c r="V105" s="48">
        <f t="shared" si="37"/>
        <v>3385.87</v>
      </c>
      <c r="W105" s="48">
        <f t="shared" si="37"/>
        <v>832.78</v>
      </c>
      <c r="X105" s="48">
        <f t="shared" si="37"/>
        <v>2726.42</v>
      </c>
      <c r="Y105" s="48">
        <f t="shared" si="37"/>
        <v>4126.87</v>
      </c>
      <c r="Z105" s="48">
        <f t="shared" si="37"/>
        <v>1462.37</v>
      </c>
      <c r="AA105" s="48">
        <f t="shared" si="37"/>
        <v>2093.8000000000002</v>
      </c>
      <c r="AB105" s="48">
        <f t="shared" si="37"/>
        <v>1103.71</v>
      </c>
      <c r="AC105" s="48">
        <f t="shared" si="37"/>
        <v>1564.2</v>
      </c>
      <c r="AD105" s="48">
        <f t="shared" si="37"/>
        <v>0</v>
      </c>
      <c r="AE105" s="48">
        <f t="shared" si="37"/>
        <v>1815.5</v>
      </c>
      <c r="AF105" s="33"/>
      <c r="AG105" s="34"/>
      <c r="AH105" s="34"/>
    </row>
    <row r="106" spans="1:43" s="35" customFormat="1" ht="27.75" customHeight="1" x14ac:dyDescent="0.3">
      <c r="A106" s="66" t="s">
        <v>36</v>
      </c>
      <c r="B106" s="50">
        <f>SUM(H106:AD106)</f>
        <v>0</v>
      </c>
      <c r="C106" s="50">
        <f>H106+J106+L106+N106+P106+R106+T106+V106+X106+Z106+AB106</f>
        <v>0</v>
      </c>
      <c r="D106" s="50">
        <f>E106</f>
        <v>0</v>
      </c>
      <c r="E106" s="50">
        <f>I106+K106+M106+O106+Q106+S106+U106+W106+Y106+AA106+AC106+AE106</f>
        <v>0</v>
      </c>
      <c r="F106" s="50" t="e">
        <f t="shared" si="35"/>
        <v>#DIV/0!</v>
      </c>
      <c r="G106" s="50" t="e">
        <f t="shared" si="36"/>
        <v>#DIV/0!</v>
      </c>
      <c r="H106" s="55">
        <v>0</v>
      </c>
      <c r="I106" s="55">
        <v>0</v>
      </c>
      <c r="J106" s="55">
        <v>0</v>
      </c>
      <c r="K106" s="55">
        <v>0</v>
      </c>
      <c r="L106" s="55">
        <v>0</v>
      </c>
      <c r="M106" s="55">
        <v>0</v>
      </c>
      <c r="N106" s="55">
        <v>0</v>
      </c>
      <c r="O106" s="55">
        <v>0</v>
      </c>
      <c r="P106" s="55">
        <v>0</v>
      </c>
      <c r="Q106" s="55">
        <v>0</v>
      </c>
      <c r="R106" s="55">
        <v>0</v>
      </c>
      <c r="S106" s="55">
        <v>0</v>
      </c>
      <c r="T106" s="55">
        <v>0</v>
      </c>
      <c r="U106" s="55">
        <v>0</v>
      </c>
      <c r="V106" s="55">
        <v>0</v>
      </c>
      <c r="W106" s="55">
        <v>0</v>
      </c>
      <c r="X106" s="55">
        <v>0</v>
      </c>
      <c r="Y106" s="55">
        <v>0</v>
      </c>
      <c r="Z106" s="55">
        <v>0</v>
      </c>
      <c r="AA106" s="55">
        <v>0</v>
      </c>
      <c r="AB106" s="55">
        <v>0</v>
      </c>
      <c r="AC106" s="55">
        <v>0</v>
      </c>
      <c r="AD106" s="55">
        <v>0</v>
      </c>
      <c r="AE106" s="55">
        <v>0</v>
      </c>
      <c r="AF106" s="88" t="s">
        <v>75</v>
      </c>
      <c r="AG106" s="34"/>
      <c r="AH106" s="34"/>
    </row>
    <row r="107" spans="1:43" s="35" customFormat="1" ht="40.5" customHeight="1" x14ac:dyDescent="0.3">
      <c r="A107" s="66" t="s">
        <v>37</v>
      </c>
      <c r="B107" s="50">
        <f>H107+J107+L107+N107+P107+R107+T107+V107+X107+Z107+AB107+AD107</f>
        <v>5303.09</v>
      </c>
      <c r="C107" s="50">
        <f t="shared" ref="C107:C110" si="38">H107+J107+L107+N107+P107+R107+T107+V107+X107+Z107+AB107</f>
        <v>5303.09</v>
      </c>
      <c r="D107" s="50">
        <f>E107</f>
        <v>5303.09</v>
      </c>
      <c r="E107" s="50">
        <f>I107+K107+M107+O107+Q107+S107+U107+W107+Y107+AA107+AC107+AE107</f>
        <v>5303.09</v>
      </c>
      <c r="F107" s="50">
        <f t="shared" si="35"/>
        <v>100</v>
      </c>
      <c r="G107" s="50">
        <f t="shared" si="36"/>
        <v>100</v>
      </c>
      <c r="H107" s="55">
        <v>0</v>
      </c>
      <c r="I107" s="55">
        <v>0</v>
      </c>
      <c r="J107" s="55">
        <v>220</v>
      </c>
      <c r="K107" s="55">
        <v>220</v>
      </c>
      <c r="L107" s="55">
        <v>670</v>
      </c>
      <c r="M107" s="55">
        <v>670</v>
      </c>
      <c r="N107" s="55">
        <v>912.46</v>
      </c>
      <c r="O107" s="55">
        <v>912.46</v>
      </c>
      <c r="P107" s="55">
        <f>327.2+150</f>
        <v>477.2</v>
      </c>
      <c r="Q107" s="55">
        <v>477.2</v>
      </c>
      <c r="R107" s="55">
        <v>739.71</v>
      </c>
      <c r="S107" s="55">
        <v>739.71</v>
      </c>
      <c r="T107" s="55">
        <v>0</v>
      </c>
      <c r="U107" s="55">
        <v>0</v>
      </c>
      <c r="V107" s="55">
        <v>1127.3</v>
      </c>
      <c r="W107" s="55">
        <v>0</v>
      </c>
      <c r="X107" s="55">
        <v>1156.42</v>
      </c>
      <c r="Y107" s="55">
        <v>2283.7199999999998</v>
      </c>
      <c r="Z107" s="55">
        <v>0</v>
      </c>
      <c r="AA107" s="55">
        <v>0</v>
      </c>
      <c r="AB107" s="55">
        <v>0</v>
      </c>
      <c r="AC107" s="55">
        <v>0</v>
      </c>
      <c r="AD107" s="55">
        <v>0</v>
      </c>
      <c r="AE107" s="55">
        <v>0</v>
      </c>
      <c r="AF107" s="88"/>
      <c r="AG107" s="34"/>
      <c r="AH107" s="34"/>
    </row>
    <row r="108" spans="1:43" s="35" customFormat="1" ht="89.25" customHeight="1" x14ac:dyDescent="0.3">
      <c r="A108" s="66" t="s">
        <v>38</v>
      </c>
      <c r="B108" s="50">
        <f>H108+J108+L108+N108+P108+R108+T108+V108+X108+Z108+AB108+AD108</f>
        <v>15340.399999999998</v>
      </c>
      <c r="C108" s="50">
        <f t="shared" si="38"/>
        <v>15340.399999999998</v>
      </c>
      <c r="D108" s="50">
        <f>E108</f>
        <v>15531.25</v>
      </c>
      <c r="E108" s="50">
        <f>I108+K108+M108+O108+Q108+S108+U108+W108+Y108+AA108+AC108+AE108</f>
        <v>15531.25</v>
      </c>
      <c r="F108" s="50">
        <f t="shared" si="35"/>
        <v>101.24410054496624</v>
      </c>
      <c r="G108" s="50">
        <f t="shared" si="36"/>
        <v>101.24410054496624</v>
      </c>
      <c r="H108" s="55">
        <v>1040.3</v>
      </c>
      <c r="I108" s="55">
        <v>0</v>
      </c>
      <c r="J108" s="55">
        <f>1215.91</f>
        <v>1215.9100000000001</v>
      </c>
      <c r="K108" s="55">
        <v>0</v>
      </c>
      <c r="L108" s="55">
        <f>70.56</f>
        <v>70.56</v>
      </c>
      <c r="M108" s="55">
        <v>0</v>
      </c>
      <c r="N108" s="55">
        <v>1581.04</v>
      </c>
      <c r="O108" s="55">
        <v>182</v>
      </c>
      <c r="P108" s="55">
        <v>1420.83</v>
      </c>
      <c r="Q108" s="55">
        <v>0</v>
      </c>
      <c r="R108" s="55">
        <v>1977.4</v>
      </c>
      <c r="S108" s="55">
        <v>5444.92</v>
      </c>
      <c r="T108" s="55">
        <v>1639.71</v>
      </c>
      <c r="U108" s="55">
        <v>1754.9</v>
      </c>
      <c r="V108" s="55">
        <v>2258.5700000000002</v>
      </c>
      <c r="W108" s="55">
        <v>832.78</v>
      </c>
      <c r="X108" s="55">
        <v>1570</v>
      </c>
      <c r="Y108" s="55">
        <v>1843.15</v>
      </c>
      <c r="Z108" s="55">
        <v>1462.37</v>
      </c>
      <c r="AA108" s="55">
        <v>2093.8000000000002</v>
      </c>
      <c r="AB108" s="55">
        <v>1103.71</v>
      </c>
      <c r="AC108" s="55">
        <v>1564.2</v>
      </c>
      <c r="AD108" s="55">
        <v>0</v>
      </c>
      <c r="AE108" s="89">
        <f>[1]Лист1!$AE$107</f>
        <v>1815.5</v>
      </c>
      <c r="AF108" s="88" t="s">
        <v>76</v>
      </c>
      <c r="AG108" s="34"/>
      <c r="AH108" s="34"/>
    </row>
    <row r="109" spans="1:43" s="35" customFormat="1" ht="43.5" customHeight="1" x14ac:dyDescent="0.3">
      <c r="A109" s="54" t="s">
        <v>39</v>
      </c>
      <c r="B109" s="50">
        <f>H109+J109+L109+N109+P109+R109+T109+V109+X109+Z109+AB109+AD109</f>
        <v>224.42000000000002</v>
      </c>
      <c r="C109" s="50">
        <f t="shared" si="38"/>
        <v>224.42000000000002</v>
      </c>
      <c r="D109" s="50">
        <f>E109</f>
        <v>224.42000000000002</v>
      </c>
      <c r="E109" s="50">
        <f>I109+K109+M109+O109+Q109+S109+U109+W109+Y109+AA109+AC109+AE109</f>
        <v>224.42000000000002</v>
      </c>
      <c r="F109" s="50">
        <f t="shared" si="35"/>
        <v>100</v>
      </c>
      <c r="G109" s="50">
        <f t="shared" si="36"/>
        <v>100</v>
      </c>
      <c r="H109" s="55">
        <v>0</v>
      </c>
      <c r="I109" s="55">
        <v>0</v>
      </c>
      <c r="J109" s="55">
        <v>0</v>
      </c>
      <c r="K109" s="55">
        <v>0</v>
      </c>
      <c r="L109" s="55">
        <v>0</v>
      </c>
      <c r="M109" s="55">
        <v>0</v>
      </c>
      <c r="N109" s="55">
        <v>48.02</v>
      </c>
      <c r="O109" s="55">
        <v>48.02</v>
      </c>
      <c r="P109" s="55">
        <v>17.2</v>
      </c>
      <c r="Q109" s="55">
        <v>17.2</v>
      </c>
      <c r="R109" s="55">
        <v>38.9</v>
      </c>
      <c r="S109" s="55">
        <v>38.9</v>
      </c>
      <c r="T109" s="55">
        <v>0</v>
      </c>
      <c r="U109" s="55">
        <v>0</v>
      </c>
      <c r="V109" s="55">
        <v>59.4</v>
      </c>
      <c r="W109" s="55">
        <v>59.4</v>
      </c>
      <c r="X109" s="55">
        <v>60.9</v>
      </c>
      <c r="Y109" s="55">
        <v>60.9</v>
      </c>
      <c r="Z109" s="55">
        <v>0</v>
      </c>
      <c r="AA109" s="55">
        <v>0</v>
      </c>
      <c r="AB109" s="55">
        <v>0</v>
      </c>
      <c r="AC109" s="55"/>
      <c r="AD109" s="55">
        <v>0</v>
      </c>
      <c r="AE109" s="70"/>
      <c r="AF109" s="90"/>
      <c r="AG109" s="34"/>
      <c r="AH109" s="34"/>
    </row>
    <row r="110" spans="1:43" s="35" customFormat="1" ht="24" customHeight="1" x14ac:dyDescent="0.3">
      <c r="A110" s="66" t="s">
        <v>40</v>
      </c>
      <c r="B110" s="50">
        <v>0</v>
      </c>
      <c r="C110" s="50">
        <f t="shared" si="38"/>
        <v>0</v>
      </c>
      <c r="D110" s="50">
        <f>E110</f>
        <v>0</v>
      </c>
      <c r="E110" s="50">
        <f>I110+K110+M110+O110+Q110+S110+U110+W110+Y110+AA110+AC110+AE110</f>
        <v>0</v>
      </c>
      <c r="F110" s="50" t="e">
        <f t="shared" si="35"/>
        <v>#DIV/0!</v>
      </c>
      <c r="G110" s="50" t="e">
        <f t="shared" si="36"/>
        <v>#DIV/0!</v>
      </c>
      <c r="H110" s="55">
        <v>0</v>
      </c>
      <c r="I110" s="55">
        <v>0</v>
      </c>
      <c r="J110" s="55">
        <v>0</v>
      </c>
      <c r="K110" s="55">
        <v>0</v>
      </c>
      <c r="L110" s="55">
        <v>0</v>
      </c>
      <c r="M110" s="55">
        <v>0</v>
      </c>
      <c r="N110" s="55">
        <v>0</v>
      </c>
      <c r="O110" s="55">
        <v>0</v>
      </c>
      <c r="P110" s="55">
        <v>0</v>
      </c>
      <c r="Q110" s="55">
        <v>0</v>
      </c>
      <c r="R110" s="55">
        <v>0</v>
      </c>
      <c r="S110" s="55">
        <v>0</v>
      </c>
      <c r="T110" s="55">
        <v>0</v>
      </c>
      <c r="U110" s="55">
        <v>0</v>
      </c>
      <c r="V110" s="55">
        <v>0</v>
      </c>
      <c r="W110" s="55">
        <v>0</v>
      </c>
      <c r="X110" s="55">
        <v>0</v>
      </c>
      <c r="Y110" s="55">
        <v>0</v>
      </c>
      <c r="Z110" s="55">
        <v>0</v>
      </c>
      <c r="AA110" s="55">
        <v>0</v>
      </c>
      <c r="AB110" s="55">
        <v>0</v>
      </c>
      <c r="AC110" s="55">
        <v>0</v>
      </c>
      <c r="AD110" s="55">
        <v>0</v>
      </c>
      <c r="AE110" s="55">
        <v>0</v>
      </c>
      <c r="AF110" s="33"/>
      <c r="AG110" s="34"/>
      <c r="AH110" s="34"/>
    </row>
    <row r="111" spans="1:43" ht="26.25" customHeight="1" x14ac:dyDescent="0.25">
      <c r="A111" s="77" t="s">
        <v>77</v>
      </c>
      <c r="B111" s="78">
        <f>B112+B113+B114+B116</f>
        <v>26047.449999999997</v>
      </c>
      <c r="C111" s="78">
        <f>C112+C113+C114+C116</f>
        <v>25839.65</v>
      </c>
      <c r="D111" s="78">
        <f>D112+D113+D114+D116</f>
        <v>25843.700000000004</v>
      </c>
      <c r="E111" s="78">
        <f>E112+E113+E114+E116</f>
        <v>25843.700000000004</v>
      </c>
      <c r="F111" s="78">
        <f t="shared" si="35"/>
        <v>99.217773716812999</v>
      </c>
      <c r="G111" s="78">
        <f t="shared" si="36"/>
        <v>100.01567358691005</v>
      </c>
      <c r="H111" s="78">
        <f t="shared" ref="H111:AE111" si="39">H112+H113+H114+H116</f>
        <v>2005.4</v>
      </c>
      <c r="I111" s="78">
        <f t="shared" si="39"/>
        <v>266.49</v>
      </c>
      <c r="J111" s="78">
        <f t="shared" si="39"/>
        <v>2528.7600000000002</v>
      </c>
      <c r="K111" s="78">
        <f t="shared" si="39"/>
        <v>800.46</v>
      </c>
      <c r="L111" s="78">
        <f t="shared" si="39"/>
        <v>2008.06</v>
      </c>
      <c r="M111" s="78">
        <f t="shared" si="39"/>
        <v>1832.64</v>
      </c>
      <c r="N111" s="78">
        <f t="shared" si="39"/>
        <v>2920.15</v>
      </c>
      <c r="O111" s="78">
        <f t="shared" si="39"/>
        <v>1517</v>
      </c>
      <c r="P111" s="78">
        <f t="shared" si="39"/>
        <v>2142.73</v>
      </c>
      <c r="Q111" s="78">
        <f t="shared" si="39"/>
        <v>729.74</v>
      </c>
      <c r="R111" s="78">
        <f t="shared" si="39"/>
        <v>2840.71</v>
      </c>
      <c r="S111" s="78">
        <f t="shared" si="39"/>
        <v>6348.14</v>
      </c>
      <c r="T111" s="78">
        <f t="shared" si="39"/>
        <v>1639.71</v>
      </c>
      <c r="U111" s="78">
        <f t="shared" si="39"/>
        <v>2069.2000000000003</v>
      </c>
      <c r="V111" s="78">
        <f t="shared" si="39"/>
        <v>3420.37</v>
      </c>
      <c r="W111" s="78">
        <f t="shared" si="39"/>
        <v>854.78</v>
      </c>
      <c r="X111" s="78">
        <f t="shared" si="39"/>
        <v>2862.32</v>
      </c>
      <c r="Y111" s="78">
        <f t="shared" si="39"/>
        <v>4304.28</v>
      </c>
      <c r="Z111" s="78">
        <f t="shared" si="39"/>
        <v>2012.4299999999998</v>
      </c>
      <c r="AA111" s="78">
        <f t="shared" si="39"/>
        <v>2814.8700000000003</v>
      </c>
      <c r="AB111" s="78">
        <f t="shared" si="39"/>
        <v>1459.01</v>
      </c>
      <c r="AC111" s="78">
        <f t="shared" si="39"/>
        <v>2231.6999999999998</v>
      </c>
      <c r="AD111" s="78">
        <f t="shared" si="39"/>
        <v>207.8</v>
      </c>
      <c r="AE111" s="78">
        <f t="shared" si="39"/>
        <v>2074.4</v>
      </c>
      <c r="AF111" s="79"/>
      <c r="AG111" s="80"/>
      <c r="AH111" s="80"/>
      <c r="AI111" s="80"/>
      <c r="AJ111" s="80"/>
      <c r="AK111" s="80"/>
      <c r="AL111" s="80"/>
      <c r="AM111" s="80"/>
      <c r="AN111" s="80"/>
      <c r="AO111" s="81"/>
    </row>
    <row r="112" spans="1:43" ht="21.75" customHeight="1" x14ac:dyDescent="0.25">
      <c r="A112" s="49" t="s">
        <v>36</v>
      </c>
      <c r="B112" s="50">
        <f>B100+B106</f>
        <v>0</v>
      </c>
      <c r="C112" s="50">
        <f>H112+J112+L112+N112+P112+R112+T112+V112+X112+Z112+AB112</f>
        <v>0</v>
      </c>
      <c r="D112" s="50">
        <f>E112</f>
        <v>0</v>
      </c>
      <c r="E112" s="50">
        <f>I112+K112+M112+O112+Q112+S112+U112+W112+Y112+AA112+AC112+AE112</f>
        <v>0</v>
      </c>
      <c r="F112" s="50" t="e">
        <f t="shared" si="35"/>
        <v>#DIV/0!</v>
      </c>
      <c r="G112" s="50" t="e">
        <f t="shared" si="36"/>
        <v>#DIV/0!</v>
      </c>
      <c r="H112" s="50">
        <f t="shared" ref="H112:AE114" si="40">H100+H106</f>
        <v>0</v>
      </c>
      <c r="I112" s="50">
        <f t="shared" si="40"/>
        <v>0</v>
      </c>
      <c r="J112" s="50">
        <f t="shared" si="40"/>
        <v>0</v>
      </c>
      <c r="K112" s="50">
        <f t="shared" si="40"/>
        <v>0</v>
      </c>
      <c r="L112" s="50">
        <f t="shared" si="40"/>
        <v>0</v>
      </c>
      <c r="M112" s="50">
        <f t="shared" si="40"/>
        <v>0</v>
      </c>
      <c r="N112" s="50">
        <f t="shared" si="40"/>
        <v>0</v>
      </c>
      <c r="O112" s="50">
        <f t="shared" si="40"/>
        <v>0</v>
      </c>
      <c r="P112" s="50">
        <f t="shared" si="40"/>
        <v>0</v>
      </c>
      <c r="Q112" s="50">
        <f t="shared" si="40"/>
        <v>0</v>
      </c>
      <c r="R112" s="50">
        <f t="shared" si="40"/>
        <v>0</v>
      </c>
      <c r="S112" s="50">
        <f t="shared" si="40"/>
        <v>0</v>
      </c>
      <c r="T112" s="50">
        <f t="shared" si="40"/>
        <v>0</v>
      </c>
      <c r="U112" s="50">
        <f t="shared" si="40"/>
        <v>0</v>
      </c>
      <c r="V112" s="50">
        <f t="shared" si="40"/>
        <v>0</v>
      </c>
      <c r="W112" s="50">
        <f t="shared" si="40"/>
        <v>0</v>
      </c>
      <c r="X112" s="50">
        <f t="shared" si="40"/>
        <v>0</v>
      </c>
      <c r="Y112" s="50">
        <f t="shared" si="40"/>
        <v>0</v>
      </c>
      <c r="Z112" s="50">
        <f t="shared" si="40"/>
        <v>0</v>
      </c>
      <c r="AA112" s="50">
        <f t="shared" si="40"/>
        <v>0</v>
      </c>
      <c r="AB112" s="50">
        <f t="shared" si="40"/>
        <v>0</v>
      </c>
      <c r="AC112" s="50">
        <f t="shared" si="40"/>
        <v>0</v>
      </c>
      <c r="AD112" s="50">
        <f t="shared" si="40"/>
        <v>0</v>
      </c>
      <c r="AE112" s="50">
        <f t="shared" si="40"/>
        <v>0</v>
      </c>
      <c r="AF112" s="79"/>
      <c r="AG112" s="80"/>
      <c r="AH112" s="80"/>
      <c r="AI112" s="80"/>
      <c r="AJ112" s="80"/>
      <c r="AK112" s="80"/>
      <c r="AL112" s="80"/>
      <c r="AM112" s="80"/>
      <c r="AN112" s="80"/>
      <c r="AO112" s="81"/>
    </row>
    <row r="113" spans="1:43" ht="34.5" customHeight="1" x14ac:dyDescent="0.3">
      <c r="A113" s="66" t="s">
        <v>37</v>
      </c>
      <c r="B113" s="50">
        <f>B101+B107</f>
        <v>5303.09</v>
      </c>
      <c r="C113" s="50">
        <f t="shared" ref="C113:C116" si="41">H113+J113+L113+N113+P113+R113+T113+V113+X113+Z113+AB113</f>
        <v>5303.09</v>
      </c>
      <c r="D113" s="50">
        <f>E113</f>
        <v>7118.59</v>
      </c>
      <c r="E113" s="50">
        <f>I113+K113+M113+O113+Q113+S113+U113+W113+Y113+AA113+AC113+AE113</f>
        <v>7118.59</v>
      </c>
      <c r="F113" s="50">
        <f t="shared" si="35"/>
        <v>134.23475747158733</v>
      </c>
      <c r="G113" s="50">
        <f t="shared" si="36"/>
        <v>134.23475747158733</v>
      </c>
      <c r="H113" s="50">
        <f t="shared" si="40"/>
        <v>0</v>
      </c>
      <c r="I113" s="50">
        <f t="shared" si="40"/>
        <v>0</v>
      </c>
      <c r="J113" s="50">
        <f t="shared" si="40"/>
        <v>220</v>
      </c>
      <c r="K113" s="50">
        <f t="shared" si="40"/>
        <v>220</v>
      </c>
      <c r="L113" s="50">
        <f t="shared" si="40"/>
        <v>670</v>
      </c>
      <c r="M113" s="50">
        <f t="shared" si="40"/>
        <v>670</v>
      </c>
      <c r="N113" s="50">
        <f t="shared" si="40"/>
        <v>912.46</v>
      </c>
      <c r="O113" s="50">
        <f t="shared" si="40"/>
        <v>912.46</v>
      </c>
      <c r="P113" s="50">
        <f t="shared" si="40"/>
        <v>477.2</v>
      </c>
      <c r="Q113" s="50">
        <f t="shared" si="40"/>
        <v>477.2</v>
      </c>
      <c r="R113" s="50">
        <f t="shared" si="40"/>
        <v>739.71</v>
      </c>
      <c r="S113" s="50">
        <f t="shared" si="40"/>
        <v>739.71</v>
      </c>
      <c r="T113" s="50">
        <f t="shared" si="40"/>
        <v>0</v>
      </c>
      <c r="U113" s="50">
        <f t="shared" si="40"/>
        <v>0</v>
      </c>
      <c r="V113" s="50">
        <f t="shared" si="40"/>
        <v>1127.3</v>
      </c>
      <c r="W113" s="50">
        <f t="shared" si="40"/>
        <v>0</v>
      </c>
      <c r="X113" s="50">
        <f t="shared" si="40"/>
        <v>1156.42</v>
      </c>
      <c r="Y113" s="50">
        <f t="shared" si="40"/>
        <v>2283.7199999999998</v>
      </c>
      <c r="Z113" s="50">
        <f t="shared" si="40"/>
        <v>0</v>
      </c>
      <c r="AA113" s="50">
        <f t="shared" si="40"/>
        <v>0</v>
      </c>
      <c r="AB113" s="50">
        <f t="shared" si="40"/>
        <v>0</v>
      </c>
      <c r="AC113" s="50">
        <f t="shared" si="40"/>
        <v>0</v>
      </c>
      <c r="AD113" s="50">
        <f t="shared" si="40"/>
        <v>0</v>
      </c>
      <c r="AE113" s="50">
        <f>[1]Лист1!AE113</f>
        <v>1815.5</v>
      </c>
      <c r="AF113" s="79"/>
      <c r="AG113" s="80"/>
      <c r="AH113" s="80"/>
      <c r="AI113" s="80"/>
      <c r="AJ113" s="80"/>
      <c r="AK113" s="80"/>
      <c r="AL113" s="80"/>
      <c r="AM113" s="80"/>
      <c r="AN113" s="80"/>
      <c r="AO113" s="81"/>
    </row>
    <row r="114" spans="1:43" ht="24.75" customHeight="1" x14ac:dyDescent="0.3">
      <c r="A114" s="66" t="s">
        <v>38</v>
      </c>
      <c r="B114" s="50">
        <f>B102+B108</f>
        <v>20744.359999999997</v>
      </c>
      <c r="C114" s="50">
        <f t="shared" si="41"/>
        <v>20536.560000000001</v>
      </c>
      <c r="D114" s="50">
        <f>E114</f>
        <v>18725.110000000004</v>
      </c>
      <c r="E114" s="50">
        <f>I114+K114+M114+O114+Q114+S114+U114+W114+Y114+AA114+AC114+AE114</f>
        <v>18725.110000000004</v>
      </c>
      <c r="F114" s="50">
        <f t="shared" si="35"/>
        <v>90.266028935093715</v>
      </c>
      <c r="G114" s="50">
        <f t="shared" si="36"/>
        <v>91.179389342713691</v>
      </c>
      <c r="H114" s="50">
        <f>H102+H108</f>
        <v>2005.4</v>
      </c>
      <c r="I114" s="50">
        <f t="shared" si="40"/>
        <v>266.49</v>
      </c>
      <c r="J114" s="50">
        <f t="shared" si="40"/>
        <v>2308.7600000000002</v>
      </c>
      <c r="K114" s="50">
        <f t="shared" si="40"/>
        <v>580.46</v>
      </c>
      <c r="L114" s="50">
        <f t="shared" si="40"/>
        <v>1338.06</v>
      </c>
      <c r="M114" s="50">
        <f t="shared" si="40"/>
        <v>1162.6400000000001</v>
      </c>
      <c r="N114" s="50">
        <f t="shared" si="40"/>
        <v>2007.69</v>
      </c>
      <c r="O114" s="50">
        <f t="shared" si="40"/>
        <v>604.54</v>
      </c>
      <c r="P114" s="50">
        <f t="shared" si="40"/>
        <v>1665.53</v>
      </c>
      <c r="Q114" s="50">
        <f t="shared" si="40"/>
        <v>252.54</v>
      </c>
      <c r="R114" s="50">
        <f t="shared" si="40"/>
        <v>2101</v>
      </c>
      <c r="S114" s="50">
        <f t="shared" si="40"/>
        <v>5608.43</v>
      </c>
      <c r="T114" s="50">
        <f t="shared" si="40"/>
        <v>1639.71</v>
      </c>
      <c r="U114" s="50">
        <f t="shared" si="40"/>
        <v>2069.2000000000003</v>
      </c>
      <c r="V114" s="50">
        <f t="shared" si="40"/>
        <v>2293.0700000000002</v>
      </c>
      <c r="W114" s="50">
        <f t="shared" si="40"/>
        <v>854.78</v>
      </c>
      <c r="X114" s="50">
        <f t="shared" si="40"/>
        <v>1705.9</v>
      </c>
      <c r="Y114" s="50">
        <f t="shared" si="40"/>
        <v>2020.5600000000002</v>
      </c>
      <c r="Z114" s="50">
        <f t="shared" si="40"/>
        <v>2012.4299999999998</v>
      </c>
      <c r="AA114" s="50">
        <f t="shared" si="40"/>
        <v>2814.8700000000003</v>
      </c>
      <c r="AB114" s="50">
        <f t="shared" si="40"/>
        <v>1459.01</v>
      </c>
      <c r="AC114" s="50">
        <f t="shared" si="40"/>
        <v>2231.6999999999998</v>
      </c>
      <c r="AD114" s="50">
        <f t="shared" si="40"/>
        <v>207.8</v>
      </c>
      <c r="AE114" s="50">
        <f>[1]Лист1!AE114</f>
        <v>258.89999999999998</v>
      </c>
      <c r="AF114" s="79"/>
      <c r="AG114" s="80"/>
      <c r="AH114" s="80"/>
      <c r="AI114" s="80"/>
      <c r="AJ114" s="80"/>
      <c r="AK114" s="80"/>
      <c r="AL114" s="80"/>
      <c r="AM114" s="80"/>
      <c r="AN114" s="80"/>
      <c r="AO114" s="81"/>
    </row>
    <row r="115" spans="1:43" ht="36" customHeight="1" x14ac:dyDescent="0.3">
      <c r="A115" s="66" t="s">
        <v>39</v>
      </c>
      <c r="B115" s="50">
        <f>B103+B109</f>
        <v>224.42000000000002</v>
      </c>
      <c r="C115" s="50">
        <f t="shared" si="41"/>
        <v>224.42000000000002</v>
      </c>
      <c r="D115" s="50">
        <f>E115</f>
        <v>224.42000000000002</v>
      </c>
      <c r="E115" s="50">
        <f>I115+K115+M115+O115+Q115+S115+U115+W115+Y115+AA115+AC115+AE115</f>
        <v>224.42000000000002</v>
      </c>
      <c r="F115" s="50">
        <f t="shared" si="35"/>
        <v>100</v>
      </c>
      <c r="G115" s="50">
        <f t="shared" si="36"/>
        <v>100</v>
      </c>
      <c r="H115" s="50">
        <f>H109</f>
        <v>0</v>
      </c>
      <c r="I115" s="50">
        <f t="shared" ref="I115:AE115" si="42">I109</f>
        <v>0</v>
      </c>
      <c r="J115" s="50">
        <f t="shared" si="42"/>
        <v>0</v>
      </c>
      <c r="K115" s="50">
        <f t="shared" si="42"/>
        <v>0</v>
      </c>
      <c r="L115" s="50">
        <f t="shared" si="42"/>
        <v>0</v>
      </c>
      <c r="M115" s="50">
        <f t="shared" si="42"/>
        <v>0</v>
      </c>
      <c r="N115" s="50">
        <f t="shared" si="42"/>
        <v>48.02</v>
      </c>
      <c r="O115" s="50">
        <f t="shared" si="42"/>
        <v>48.02</v>
      </c>
      <c r="P115" s="50">
        <f t="shared" si="42"/>
        <v>17.2</v>
      </c>
      <c r="Q115" s="50">
        <f t="shared" si="42"/>
        <v>17.2</v>
      </c>
      <c r="R115" s="50">
        <f t="shared" si="42"/>
        <v>38.9</v>
      </c>
      <c r="S115" s="50">
        <f t="shared" si="42"/>
        <v>38.9</v>
      </c>
      <c r="T115" s="50">
        <f t="shared" si="42"/>
        <v>0</v>
      </c>
      <c r="U115" s="50">
        <f t="shared" si="42"/>
        <v>0</v>
      </c>
      <c r="V115" s="50">
        <f t="shared" si="42"/>
        <v>59.4</v>
      </c>
      <c r="W115" s="50">
        <f t="shared" si="42"/>
        <v>59.4</v>
      </c>
      <c r="X115" s="50">
        <f t="shared" si="42"/>
        <v>60.9</v>
      </c>
      <c r="Y115" s="50">
        <f t="shared" si="42"/>
        <v>60.9</v>
      </c>
      <c r="Z115" s="50">
        <f t="shared" si="42"/>
        <v>0</v>
      </c>
      <c r="AA115" s="50">
        <f t="shared" si="42"/>
        <v>0</v>
      </c>
      <c r="AB115" s="50">
        <f t="shared" si="42"/>
        <v>0</v>
      </c>
      <c r="AC115" s="50">
        <f t="shared" si="42"/>
        <v>0</v>
      </c>
      <c r="AD115" s="50">
        <f t="shared" si="42"/>
        <v>0</v>
      </c>
      <c r="AE115" s="50">
        <f t="shared" si="42"/>
        <v>0</v>
      </c>
      <c r="AF115" s="79"/>
      <c r="AG115" s="80"/>
      <c r="AH115" s="80"/>
      <c r="AI115" s="80"/>
      <c r="AJ115" s="80"/>
      <c r="AK115" s="80"/>
      <c r="AL115" s="80"/>
      <c r="AM115" s="80"/>
      <c r="AN115" s="80"/>
      <c r="AO115" s="81"/>
    </row>
    <row r="116" spans="1:43" ht="21" customHeight="1" x14ac:dyDescent="0.3">
      <c r="A116" s="66" t="s">
        <v>40</v>
      </c>
      <c r="B116" s="50">
        <f>B103+B110</f>
        <v>0</v>
      </c>
      <c r="C116" s="50">
        <f t="shared" si="41"/>
        <v>0</v>
      </c>
      <c r="D116" s="50">
        <f>E116</f>
        <v>0</v>
      </c>
      <c r="E116" s="50">
        <f>I116+K116+M116+O116+Q116+S116+U116+W116+Y116+AA116+AC116+AE116</f>
        <v>0</v>
      </c>
      <c r="F116" s="50" t="e">
        <f t="shared" si="35"/>
        <v>#DIV/0!</v>
      </c>
      <c r="G116" s="50" t="e">
        <f t="shared" si="36"/>
        <v>#DIV/0!</v>
      </c>
      <c r="H116" s="50">
        <f t="shared" ref="H116:AE116" si="43">H103+H110</f>
        <v>0</v>
      </c>
      <c r="I116" s="50">
        <f t="shared" si="43"/>
        <v>0</v>
      </c>
      <c r="J116" s="50">
        <f t="shared" si="43"/>
        <v>0</v>
      </c>
      <c r="K116" s="50">
        <f t="shared" si="43"/>
        <v>0</v>
      </c>
      <c r="L116" s="50">
        <f t="shared" si="43"/>
        <v>0</v>
      </c>
      <c r="M116" s="50">
        <f t="shared" si="43"/>
        <v>0</v>
      </c>
      <c r="N116" s="50">
        <f t="shared" si="43"/>
        <v>0</v>
      </c>
      <c r="O116" s="50">
        <f t="shared" si="43"/>
        <v>0</v>
      </c>
      <c r="P116" s="50">
        <f t="shared" si="43"/>
        <v>0</v>
      </c>
      <c r="Q116" s="50">
        <f t="shared" si="43"/>
        <v>0</v>
      </c>
      <c r="R116" s="50">
        <f t="shared" si="43"/>
        <v>0</v>
      </c>
      <c r="S116" s="50">
        <f t="shared" si="43"/>
        <v>0</v>
      </c>
      <c r="T116" s="50">
        <f t="shared" si="43"/>
        <v>0</v>
      </c>
      <c r="U116" s="50">
        <f t="shared" si="43"/>
        <v>0</v>
      </c>
      <c r="V116" s="50">
        <f t="shared" si="43"/>
        <v>0</v>
      </c>
      <c r="W116" s="50">
        <f t="shared" si="43"/>
        <v>0</v>
      </c>
      <c r="X116" s="50">
        <f t="shared" si="43"/>
        <v>0</v>
      </c>
      <c r="Y116" s="50">
        <f t="shared" si="43"/>
        <v>0</v>
      </c>
      <c r="Z116" s="50">
        <f t="shared" si="43"/>
        <v>0</v>
      </c>
      <c r="AA116" s="50">
        <f t="shared" si="43"/>
        <v>0</v>
      </c>
      <c r="AB116" s="50">
        <f t="shared" si="43"/>
        <v>0</v>
      </c>
      <c r="AC116" s="50">
        <f t="shared" si="43"/>
        <v>0</v>
      </c>
      <c r="AD116" s="50">
        <f t="shared" si="43"/>
        <v>0</v>
      </c>
      <c r="AE116" s="50">
        <f t="shared" si="43"/>
        <v>0</v>
      </c>
      <c r="AF116" s="79"/>
      <c r="AG116" s="80"/>
      <c r="AH116" s="80"/>
      <c r="AI116" s="80"/>
      <c r="AJ116" s="80"/>
      <c r="AK116" s="80"/>
      <c r="AL116" s="80"/>
      <c r="AM116" s="80"/>
      <c r="AN116" s="80"/>
      <c r="AO116" s="81"/>
    </row>
    <row r="117" spans="1:43" s="35" customFormat="1" ht="24" customHeight="1" x14ac:dyDescent="0.25">
      <c r="A117" s="30" t="s">
        <v>78</v>
      </c>
      <c r="B117" s="30"/>
      <c r="C117" s="30"/>
      <c r="D117" s="30"/>
      <c r="E117" s="30"/>
      <c r="F117" s="30"/>
      <c r="G117" s="30"/>
      <c r="H117" s="30"/>
      <c r="I117" s="30"/>
      <c r="J117" s="30"/>
      <c r="K117" s="30"/>
      <c r="L117" s="30"/>
      <c r="M117" s="31"/>
      <c r="N117" s="31"/>
      <c r="O117" s="31"/>
      <c r="P117" s="31"/>
      <c r="Q117" s="31"/>
      <c r="R117" s="31"/>
      <c r="S117" s="31"/>
      <c r="T117" s="31"/>
      <c r="U117" s="31"/>
      <c r="V117" s="31"/>
      <c r="W117" s="31"/>
      <c r="X117" s="31"/>
      <c r="Y117" s="31"/>
      <c r="Z117" s="31"/>
      <c r="AA117" s="31"/>
      <c r="AB117" s="31"/>
      <c r="AC117" s="31"/>
      <c r="AD117" s="31"/>
      <c r="AE117" s="32"/>
      <c r="AF117" s="33"/>
      <c r="AG117" s="34"/>
      <c r="AH117" s="34"/>
    </row>
    <row r="118" spans="1:43" s="35" customFormat="1" ht="24" customHeight="1" x14ac:dyDescent="0.25">
      <c r="A118" s="30" t="s">
        <v>79</v>
      </c>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8"/>
      <c r="AF118" s="33"/>
      <c r="AG118" s="34"/>
      <c r="AH118" s="34"/>
    </row>
    <row r="119" spans="1:43" s="46" customFormat="1" ht="27" customHeight="1" x14ac:dyDescent="0.25">
      <c r="A119" s="59" t="s">
        <v>43</v>
      </c>
      <c r="B119" s="60"/>
      <c r="C119" s="60"/>
      <c r="D119" s="60"/>
      <c r="E119" s="60"/>
      <c r="F119" s="60"/>
      <c r="G119" s="60"/>
      <c r="H119" s="61"/>
      <c r="I119" s="61"/>
      <c r="J119" s="61"/>
      <c r="K119" s="61"/>
      <c r="L119" s="61"/>
      <c r="M119" s="61"/>
      <c r="N119" s="61"/>
      <c r="O119" s="61"/>
      <c r="P119" s="61"/>
      <c r="Q119" s="61"/>
      <c r="R119" s="61"/>
      <c r="S119" s="61"/>
      <c r="T119" s="61"/>
      <c r="U119" s="61"/>
      <c r="V119" s="61"/>
      <c r="W119" s="61"/>
      <c r="X119" s="61"/>
      <c r="Y119" s="61"/>
      <c r="Z119" s="61"/>
      <c r="AA119" s="61"/>
      <c r="AB119" s="61"/>
      <c r="AC119" s="61"/>
      <c r="AD119" s="62"/>
      <c r="AE119" s="63"/>
      <c r="AF119" s="44"/>
      <c r="AG119" s="44"/>
      <c r="AH119" s="44"/>
      <c r="AI119" s="44"/>
      <c r="AJ119" s="44"/>
      <c r="AK119" s="44"/>
      <c r="AL119" s="44"/>
      <c r="AM119" s="44"/>
      <c r="AN119" s="44"/>
      <c r="AO119" s="44"/>
      <c r="AP119" s="44"/>
      <c r="AQ119" s="45"/>
    </row>
    <row r="120" spans="1:43" s="92" customFormat="1" ht="66" customHeight="1" x14ac:dyDescent="0.25">
      <c r="A120" s="47" t="s">
        <v>80</v>
      </c>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91"/>
      <c r="AF120" s="33"/>
      <c r="AG120" s="34"/>
      <c r="AH120" s="34"/>
    </row>
    <row r="121" spans="1:43" s="35" customFormat="1" ht="27" customHeight="1" x14ac:dyDescent="0.25">
      <c r="A121" s="64" t="s">
        <v>34</v>
      </c>
      <c r="B121" s="48">
        <f>B123+B124+B122+B125</f>
        <v>8093.7400000000007</v>
      </c>
      <c r="C121" s="48">
        <f>C123+C124+C122+C125</f>
        <v>7585.2400000000007</v>
      </c>
      <c r="D121" s="48">
        <f>D123+D124+D122+D125</f>
        <v>7175.3640000000005</v>
      </c>
      <c r="E121" s="48">
        <f>E123+E124+E122+E125</f>
        <v>7175.3640000000005</v>
      </c>
      <c r="F121" s="48">
        <f t="shared" ref="F121:F130" si="44">E121/B121*100</f>
        <v>88.653255478925686</v>
      </c>
      <c r="G121" s="48">
        <f t="shared" ref="G121:G130" si="45">E121/C121*100</f>
        <v>94.596400377575392</v>
      </c>
      <c r="H121" s="48">
        <f t="shared" ref="H121:S121" si="46">H123+H124</f>
        <v>1205.8</v>
      </c>
      <c r="I121" s="48">
        <f t="shared" si="46"/>
        <v>668.87</v>
      </c>
      <c r="J121" s="48">
        <f t="shared" si="46"/>
        <v>607</v>
      </c>
      <c r="K121" s="48">
        <f t="shared" si="46"/>
        <v>583.75</v>
      </c>
      <c r="L121" s="48">
        <f t="shared" si="46"/>
        <v>381</v>
      </c>
      <c r="M121" s="48">
        <f t="shared" si="46"/>
        <v>292.22000000000003</v>
      </c>
      <c r="N121" s="48">
        <f t="shared" si="46"/>
        <v>1128</v>
      </c>
      <c r="O121" s="48">
        <f t="shared" si="46"/>
        <v>954.63</v>
      </c>
      <c r="P121" s="48">
        <f t="shared" si="46"/>
        <v>607</v>
      </c>
      <c r="Q121" s="48">
        <f t="shared" si="46"/>
        <v>770.23400000000004</v>
      </c>
      <c r="R121" s="48">
        <f t="shared" si="46"/>
        <v>381</v>
      </c>
      <c r="S121" s="48">
        <f t="shared" si="46"/>
        <v>700.87</v>
      </c>
      <c r="T121" s="48">
        <v>1146.8499999999999</v>
      </c>
      <c r="U121" s="48">
        <f>U123+U124</f>
        <v>1506.04</v>
      </c>
      <c r="V121" s="48">
        <v>594.13</v>
      </c>
      <c r="W121" s="48">
        <f t="shared" ref="W121:AB121" si="47">W123+W124</f>
        <v>490.87</v>
      </c>
      <c r="X121" s="48">
        <f t="shared" si="47"/>
        <v>381</v>
      </c>
      <c r="Y121" s="48">
        <f t="shared" si="47"/>
        <v>231.31</v>
      </c>
      <c r="Z121" s="48">
        <f t="shared" si="47"/>
        <v>527</v>
      </c>
      <c r="AA121" s="48">
        <f t="shared" si="47"/>
        <v>550.22</v>
      </c>
      <c r="AB121" s="48">
        <f t="shared" si="47"/>
        <v>426.6</v>
      </c>
      <c r="AC121" s="48">
        <f>AC122+AC123+AC124+AC125</f>
        <v>426.35</v>
      </c>
      <c r="AD121" s="48">
        <f>AD123+AD124</f>
        <v>508.5</v>
      </c>
      <c r="AE121" s="48">
        <f>$AE$129</f>
        <v>1006.42</v>
      </c>
      <c r="AF121" s="69" t="s">
        <v>81</v>
      </c>
      <c r="AG121" s="34"/>
      <c r="AH121" s="34"/>
    </row>
    <row r="122" spans="1:43" s="35" customFormat="1" ht="27" customHeight="1" x14ac:dyDescent="0.25">
      <c r="A122" s="57" t="s">
        <v>36</v>
      </c>
      <c r="B122" s="50">
        <f>H122+J122+L122+N122+P122+R122+T122+V122+X122+Z122+AB122+AD122</f>
        <v>0</v>
      </c>
      <c r="C122" s="50">
        <f>H122+J122</f>
        <v>0</v>
      </c>
      <c r="D122" s="50">
        <f>E122</f>
        <v>0</v>
      </c>
      <c r="E122" s="50">
        <f>I122+K122+M122+O122+Q122+S122+U122+W122+Y122+AA122+AC122+AE122</f>
        <v>0</v>
      </c>
      <c r="F122" s="50" t="e">
        <f t="shared" si="44"/>
        <v>#DIV/0!</v>
      </c>
      <c r="G122" s="50" t="e">
        <f t="shared" si="45"/>
        <v>#DIV/0!</v>
      </c>
      <c r="H122" s="50">
        <v>0</v>
      </c>
      <c r="I122" s="50">
        <v>0</v>
      </c>
      <c r="J122" s="50">
        <v>0</v>
      </c>
      <c r="K122" s="50">
        <v>0</v>
      </c>
      <c r="L122" s="50">
        <v>0</v>
      </c>
      <c r="M122" s="50">
        <v>0</v>
      </c>
      <c r="N122" s="50">
        <v>0</v>
      </c>
      <c r="O122" s="50">
        <v>0</v>
      </c>
      <c r="P122" s="50">
        <v>0</v>
      </c>
      <c r="Q122" s="50">
        <v>0</v>
      </c>
      <c r="R122" s="50">
        <v>0</v>
      </c>
      <c r="S122" s="50">
        <v>0</v>
      </c>
      <c r="T122" s="50">
        <v>0</v>
      </c>
      <c r="U122" s="50">
        <v>0</v>
      </c>
      <c r="V122" s="50">
        <v>0</v>
      </c>
      <c r="W122" s="50">
        <v>0</v>
      </c>
      <c r="X122" s="50">
        <v>0</v>
      </c>
      <c r="Y122" s="50">
        <v>0</v>
      </c>
      <c r="Z122" s="50">
        <v>0</v>
      </c>
      <c r="AA122" s="50">
        <v>0</v>
      </c>
      <c r="AB122" s="50">
        <v>0</v>
      </c>
      <c r="AC122" s="50">
        <v>0</v>
      </c>
      <c r="AD122" s="50">
        <v>0</v>
      </c>
      <c r="AE122" s="50">
        <v>0</v>
      </c>
      <c r="AF122" s="69"/>
      <c r="AG122" s="34"/>
      <c r="AH122" s="34"/>
    </row>
    <row r="123" spans="1:43" s="35" customFormat="1" ht="38.25" customHeight="1" x14ac:dyDescent="0.3">
      <c r="A123" s="66" t="s">
        <v>37</v>
      </c>
      <c r="B123" s="50">
        <f>H123+J123+L123+N123+P123+R123+T123+V123+X123+Z123+AB123+AD123</f>
        <v>0</v>
      </c>
      <c r="C123" s="50">
        <f>H123+J123</f>
        <v>0</v>
      </c>
      <c r="D123" s="50">
        <f>E123</f>
        <v>0</v>
      </c>
      <c r="E123" s="50">
        <f>I123+K123+M123+O123+Q123+S123+U123+W123+Y123+AA123+AC123+AE123</f>
        <v>0</v>
      </c>
      <c r="F123" s="50" t="e">
        <f t="shared" si="44"/>
        <v>#DIV/0!</v>
      </c>
      <c r="G123" s="50" t="e">
        <f t="shared" si="45"/>
        <v>#DIV/0!</v>
      </c>
      <c r="H123" s="50">
        <v>0</v>
      </c>
      <c r="I123" s="50">
        <v>0</v>
      </c>
      <c r="J123" s="50">
        <v>0</v>
      </c>
      <c r="K123" s="50">
        <v>0</v>
      </c>
      <c r="L123" s="50">
        <v>0</v>
      </c>
      <c r="M123" s="50">
        <v>0</v>
      </c>
      <c r="N123" s="50">
        <v>0</v>
      </c>
      <c r="O123" s="50">
        <v>0</v>
      </c>
      <c r="P123" s="50">
        <v>0</v>
      </c>
      <c r="Q123" s="50">
        <v>0</v>
      </c>
      <c r="R123" s="50">
        <v>0</v>
      </c>
      <c r="S123" s="50">
        <v>0</v>
      </c>
      <c r="T123" s="50">
        <v>0</v>
      </c>
      <c r="U123" s="50">
        <v>0</v>
      </c>
      <c r="V123" s="50">
        <v>0</v>
      </c>
      <c r="W123" s="50">
        <v>0</v>
      </c>
      <c r="X123" s="50">
        <v>0</v>
      </c>
      <c r="Y123" s="50">
        <v>0</v>
      </c>
      <c r="Z123" s="50">
        <v>0</v>
      </c>
      <c r="AA123" s="50">
        <v>0</v>
      </c>
      <c r="AB123" s="50">
        <v>0</v>
      </c>
      <c r="AC123" s="50">
        <v>0</v>
      </c>
      <c r="AD123" s="50">
        <v>0</v>
      </c>
      <c r="AE123" s="50">
        <v>0</v>
      </c>
      <c r="AF123" s="69"/>
      <c r="AG123" s="34"/>
      <c r="AH123" s="34"/>
    </row>
    <row r="124" spans="1:43" s="35" customFormat="1" ht="25.9" customHeight="1" x14ac:dyDescent="0.3">
      <c r="A124" s="66" t="s">
        <v>38</v>
      </c>
      <c r="B124" s="50">
        <f>H124+J124+L124+N124+P124+R124+T124+V124+X124+Z124+AB124+AD124</f>
        <v>8093.7400000000007</v>
      </c>
      <c r="C124" s="50">
        <f>H124+J124+L124+N124+P124+R124+T124+V124+X124+Z124+AB124</f>
        <v>7585.2400000000007</v>
      </c>
      <c r="D124" s="50">
        <f>E124</f>
        <v>7175.3640000000005</v>
      </c>
      <c r="E124" s="50">
        <f>I124+K124+M124+O124+Q124+S124+U124+W124+Y124+AA124+AC124+AE124</f>
        <v>7175.3640000000005</v>
      </c>
      <c r="F124" s="50">
        <f t="shared" si="44"/>
        <v>88.653255478925686</v>
      </c>
      <c r="G124" s="50">
        <f t="shared" si="45"/>
        <v>94.596400377575392</v>
      </c>
      <c r="H124" s="50">
        <v>1205.8</v>
      </c>
      <c r="I124" s="50">
        <v>668.87</v>
      </c>
      <c r="J124" s="50">
        <v>607</v>
      </c>
      <c r="K124" s="50">
        <v>583.75</v>
      </c>
      <c r="L124" s="50">
        <v>381</v>
      </c>
      <c r="M124" s="50">
        <v>292.22000000000003</v>
      </c>
      <c r="N124" s="50">
        <v>1128</v>
      </c>
      <c r="O124" s="50">
        <v>954.63</v>
      </c>
      <c r="P124" s="50">
        <v>607</v>
      </c>
      <c r="Q124" s="50">
        <v>770.23400000000004</v>
      </c>
      <c r="R124" s="50">
        <v>381</v>
      </c>
      <c r="S124" s="50">
        <v>700.87</v>
      </c>
      <c r="T124" s="50">
        <f>1246.2+87.64</f>
        <v>1333.8400000000001</v>
      </c>
      <c r="U124" s="50">
        <v>1506.04</v>
      </c>
      <c r="V124" s="50">
        <v>607</v>
      </c>
      <c r="W124" s="50">
        <v>490.87</v>
      </c>
      <c r="X124" s="50">
        <v>381</v>
      </c>
      <c r="Y124" s="50">
        <v>231.31</v>
      </c>
      <c r="Z124" s="50">
        <v>527</v>
      </c>
      <c r="AA124" s="50">
        <v>550.22</v>
      </c>
      <c r="AB124" s="50">
        <v>426.6</v>
      </c>
      <c r="AC124" s="50">
        <v>426.35</v>
      </c>
      <c r="AD124" s="50">
        <v>508.5</v>
      </c>
      <c r="AE124" s="93"/>
      <c r="AF124" s="69"/>
      <c r="AG124" s="34"/>
      <c r="AH124" s="34"/>
    </row>
    <row r="125" spans="1:43" s="35" customFormat="1" ht="25.9" customHeight="1" x14ac:dyDescent="0.3">
      <c r="A125" s="66" t="s">
        <v>40</v>
      </c>
      <c r="B125" s="50">
        <f>H125+J125+L125+N125+P125+R125+T125+V125+X125+Z125+AB125+AD125</f>
        <v>0</v>
      </c>
      <c r="C125" s="50">
        <f>H125+J125</f>
        <v>0</v>
      </c>
      <c r="D125" s="50">
        <f>E125</f>
        <v>0</v>
      </c>
      <c r="E125" s="50">
        <f>I125+K125+M125+O125+Q125+S125+U125+W125+Y125+AA125+AC125+AE125</f>
        <v>0</v>
      </c>
      <c r="F125" s="50" t="e">
        <f t="shared" si="44"/>
        <v>#DIV/0!</v>
      </c>
      <c r="G125" s="50" t="e">
        <f t="shared" si="45"/>
        <v>#DIV/0!</v>
      </c>
      <c r="H125" s="50">
        <v>0</v>
      </c>
      <c r="I125" s="50">
        <v>0</v>
      </c>
      <c r="J125" s="50">
        <v>0</v>
      </c>
      <c r="K125" s="50">
        <v>0</v>
      </c>
      <c r="L125" s="50">
        <v>0</v>
      </c>
      <c r="M125" s="50">
        <v>0</v>
      </c>
      <c r="N125" s="50">
        <v>0</v>
      </c>
      <c r="O125" s="50">
        <v>0</v>
      </c>
      <c r="P125" s="50">
        <v>0</v>
      </c>
      <c r="Q125" s="50">
        <v>0</v>
      </c>
      <c r="R125" s="50">
        <v>0</v>
      </c>
      <c r="S125" s="50">
        <v>0</v>
      </c>
      <c r="T125" s="50">
        <v>0</v>
      </c>
      <c r="U125" s="50">
        <v>0</v>
      </c>
      <c r="V125" s="50">
        <v>0</v>
      </c>
      <c r="W125" s="50">
        <v>0</v>
      </c>
      <c r="X125" s="50">
        <v>0</v>
      </c>
      <c r="Y125" s="50">
        <v>0</v>
      </c>
      <c r="Z125" s="50">
        <v>0</v>
      </c>
      <c r="AA125" s="50">
        <v>0</v>
      </c>
      <c r="AB125" s="50">
        <v>0</v>
      </c>
      <c r="AC125" s="50">
        <v>0</v>
      </c>
      <c r="AD125" s="50">
        <v>0</v>
      </c>
      <c r="AE125" s="50">
        <v>0</v>
      </c>
      <c r="AF125" s="69"/>
      <c r="AG125" s="34"/>
      <c r="AH125" s="34"/>
    </row>
    <row r="126" spans="1:43" ht="26.25" customHeight="1" x14ac:dyDescent="0.25">
      <c r="A126" s="77" t="s">
        <v>82</v>
      </c>
      <c r="B126" s="78">
        <f>B127+B128+B129+B130</f>
        <v>8093.7400000000007</v>
      </c>
      <c r="C126" s="78">
        <f>C127+C128+C129+C130</f>
        <v>7585.2400000000007</v>
      </c>
      <c r="D126" s="78">
        <f>D127+D128+D129+D130</f>
        <v>7175.3640000000005</v>
      </c>
      <c r="E126" s="78">
        <f>E127+E128+E129+E130</f>
        <v>7175.3640000000005</v>
      </c>
      <c r="F126" s="78">
        <f t="shared" si="44"/>
        <v>88.653255478925686</v>
      </c>
      <c r="G126" s="78">
        <f t="shared" si="45"/>
        <v>94.596400377575392</v>
      </c>
      <c r="H126" s="78">
        <f t="shared" ref="H126:AD126" si="48">H127+H128+H129+H130</f>
        <v>1205.8</v>
      </c>
      <c r="I126" s="78">
        <f t="shared" si="48"/>
        <v>668.87</v>
      </c>
      <c r="J126" s="78">
        <f t="shared" si="48"/>
        <v>607</v>
      </c>
      <c r="K126" s="78">
        <f t="shared" si="48"/>
        <v>583.75</v>
      </c>
      <c r="L126" s="78">
        <f t="shared" si="48"/>
        <v>381</v>
      </c>
      <c r="M126" s="78">
        <f t="shared" si="48"/>
        <v>292.22000000000003</v>
      </c>
      <c r="N126" s="78">
        <f t="shared" si="48"/>
        <v>1128</v>
      </c>
      <c r="O126" s="78">
        <f t="shared" si="48"/>
        <v>954.63</v>
      </c>
      <c r="P126" s="78">
        <f t="shared" si="48"/>
        <v>607</v>
      </c>
      <c r="Q126" s="78">
        <f t="shared" si="48"/>
        <v>770.23400000000004</v>
      </c>
      <c r="R126" s="78">
        <f t="shared" si="48"/>
        <v>381</v>
      </c>
      <c r="S126" s="78">
        <f t="shared" si="48"/>
        <v>700.87</v>
      </c>
      <c r="T126" s="78">
        <f t="shared" si="48"/>
        <v>1333.8400000000001</v>
      </c>
      <c r="U126" s="78">
        <f t="shared" si="48"/>
        <v>1506.04</v>
      </c>
      <c r="V126" s="78">
        <f t="shared" si="48"/>
        <v>607</v>
      </c>
      <c r="W126" s="78">
        <f t="shared" si="48"/>
        <v>490.87</v>
      </c>
      <c r="X126" s="78">
        <f t="shared" si="48"/>
        <v>381</v>
      </c>
      <c r="Y126" s="78">
        <f t="shared" si="48"/>
        <v>231.31</v>
      </c>
      <c r="Z126" s="78">
        <f t="shared" si="48"/>
        <v>527</v>
      </c>
      <c r="AA126" s="78">
        <f t="shared" si="48"/>
        <v>550.22</v>
      </c>
      <c r="AB126" s="78">
        <f t="shared" si="48"/>
        <v>426.6</v>
      </c>
      <c r="AC126" s="78">
        <f t="shared" si="48"/>
        <v>426.35</v>
      </c>
      <c r="AD126" s="78">
        <f t="shared" si="48"/>
        <v>508.5</v>
      </c>
      <c r="AE126" s="78">
        <v>1006.42</v>
      </c>
      <c r="AF126" s="79"/>
      <c r="AG126" s="80"/>
      <c r="AH126" s="80"/>
      <c r="AI126" s="80"/>
      <c r="AJ126" s="80"/>
      <c r="AK126" s="80"/>
      <c r="AL126" s="80"/>
      <c r="AM126" s="80"/>
      <c r="AN126" s="80"/>
      <c r="AO126" s="81"/>
    </row>
    <row r="127" spans="1:43" ht="21.75" customHeight="1" x14ac:dyDescent="0.25">
      <c r="A127" s="49" t="s">
        <v>36</v>
      </c>
      <c r="B127" s="50">
        <f>B122</f>
        <v>0</v>
      </c>
      <c r="C127" s="50">
        <f>H127+J127+L127+N127+P127+R127+T127+V127+X127+Z127+AB127</f>
        <v>0</v>
      </c>
      <c r="D127" s="50">
        <f>E127</f>
        <v>0</v>
      </c>
      <c r="E127" s="50">
        <f>I127+K127+M127+O127+Q127+S127+U127+W127+Y127+AA127+AC127+AE127</f>
        <v>0</v>
      </c>
      <c r="F127" s="50" t="e">
        <f t="shared" si="44"/>
        <v>#DIV/0!</v>
      </c>
      <c r="G127" s="50" t="e">
        <f t="shared" si="45"/>
        <v>#DIV/0!</v>
      </c>
      <c r="H127" s="50">
        <f t="shared" ref="H127:AE130" si="49">H122</f>
        <v>0</v>
      </c>
      <c r="I127" s="50">
        <f t="shared" si="49"/>
        <v>0</v>
      </c>
      <c r="J127" s="50">
        <f t="shared" si="49"/>
        <v>0</v>
      </c>
      <c r="K127" s="50">
        <f t="shared" si="49"/>
        <v>0</v>
      </c>
      <c r="L127" s="50">
        <f t="shared" si="49"/>
        <v>0</v>
      </c>
      <c r="M127" s="50">
        <f t="shared" si="49"/>
        <v>0</v>
      </c>
      <c r="N127" s="50">
        <f t="shared" si="49"/>
        <v>0</v>
      </c>
      <c r="O127" s="50">
        <f t="shared" si="49"/>
        <v>0</v>
      </c>
      <c r="P127" s="50">
        <f t="shared" si="49"/>
        <v>0</v>
      </c>
      <c r="Q127" s="50">
        <f t="shared" si="49"/>
        <v>0</v>
      </c>
      <c r="R127" s="50">
        <f t="shared" si="49"/>
        <v>0</v>
      </c>
      <c r="S127" s="50">
        <f t="shared" si="49"/>
        <v>0</v>
      </c>
      <c r="T127" s="50">
        <f t="shared" si="49"/>
        <v>0</v>
      </c>
      <c r="U127" s="50">
        <f t="shared" si="49"/>
        <v>0</v>
      </c>
      <c r="V127" s="50">
        <f t="shared" si="49"/>
        <v>0</v>
      </c>
      <c r="W127" s="50">
        <f t="shared" si="49"/>
        <v>0</v>
      </c>
      <c r="X127" s="50">
        <f t="shared" si="49"/>
        <v>0</v>
      </c>
      <c r="Y127" s="50">
        <f t="shared" si="49"/>
        <v>0</v>
      </c>
      <c r="Z127" s="50">
        <f t="shared" si="49"/>
        <v>0</v>
      </c>
      <c r="AA127" s="50">
        <f t="shared" si="49"/>
        <v>0</v>
      </c>
      <c r="AB127" s="50">
        <f t="shared" si="49"/>
        <v>0</v>
      </c>
      <c r="AC127" s="50">
        <f t="shared" si="49"/>
        <v>0</v>
      </c>
      <c r="AD127" s="50">
        <f t="shared" si="49"/>
        <v>0</v>
      </c>
      <c r="AE127" s="50">
        <f t="shared" si="49"/>
        <v>0</v>
      </c>
      <c r="AF127" s="79"/>
      <c r="AG127" s="80"/>
      <c r="AH127" s="80"/>
      <c r="AI127" s="80"/>
      <c r="AJ127" s="80"/>
      <c r="AK127" s="80"/>
      <c r="AL127" s="80"/>
      <c r="AM127" s="80"/>
      <c r="AN127" s="80"/>
      <c r="AO127" s="81"/>
    </row>
    <row r="128" spans="1:43" ht="34.5" customHeight="1" x14ac:dyDescent="0.3">
      <c r="A128" s="66" t="s">
        <v>37</v>
      </c>
      <c r="B128" s="50">
        <f>B123</f>
        <v>0</v>
      </c>
      <c r="C128" s="50">
        <f t="shared" ref="C128:C130" si="50">H128+J128+L128+N128+P128+R128+T128+V128+X128+Z128+AB128</f>
        <v>0</v>
      </c>
      <c r="D128" s="50">
        <f>E128</f>
        <v>0</v>
      </c>
      <c r="E128" s="50">
        <f>I128+K128+M128+O128+Q128+S128+U128+W128+Y128+AA128+AC128+AE128</f>
        <v>0</v>
      </c>
      <c r="F128" s="50" t="e">
        <f t="shared" si="44"/>
        <v>#DIV/0!</v>
      </c>
      <c r="G128" s="50" t="e">
        <f t="shared" si="45"/>
        <v>#DIV/0!</v>
      </c>
      <c r="H128" s="50">
        <f t="shared" si="49"/>
        <v>0</v>
      </c>
      <c r="I128" s="50">
        <f t="shared" si="49"/>
        <v>0</v>
      </c>
      <c r="J128" s="50">
        <f t="shared" si="49"/>
        <v>0</v>
      </c>
      <c r="K128" s="50">
        <f t="shared" si="49"/>
        <v>0</v>
      </c>
      <c r="L128" s="50">
        <f t="shared" si="49"/>
        <v>0</v>
      </c>
      <c r="M128" s="50">
        <f t="shared" si="49"/>
        <v>0</v>
      </c>
      <c r="N128" s="50">
        <f t="shared" si="49"/>
        <v>0</v>
      </c>
      <c r="O128" s="50">
        <f t="shared" si="49"/>
        <v>0</v>
      </c>
      <c r="P128" s="50">
        <f t="shared" si="49"/>
        <v>0</v>
      </c>
      <c r="Q128" s="50">
        <f t="shared" si="49"/>
        <v>0</v>
      </c>
      <c r="R128" s="50">
        <f t="shared" si="49"/>
        <v>0</v>
      </c>
      <c r="S128" s="50">
        <f t="shared" si="49"/>
        <v>0</v>
      </c>
      <c r="T128" s="50">
        <f t="shared" si="49"/>
        <v>0</v>
      </c>
      <c r="U128" s="50">
        <f t="shared" si="49"/>
        <v>0</v>
      </c>
      <c r="V128" s="50">
        <f t="shared" si="49"/>
        <v>0</v>
      </c>
      <c r="W128" s="50">
        <f t="shared" si="49"/>
        <v>0</v>
      </c>
      <c r="X128" s="50">
        <f t="shared" si="49"/>
        <v>0</v>
      </c>
      <c r="Y128" s="50">
        <f t="shared" si="49"/>
        <v>0</v>
      </c>
      <c r="Z128" s="50">
        <f t="shared" si="49"/>
        <v>0</v>
      </c>
      <c r="AA128" s="50">
        <f t="shared" si="49"/>
        <v>0</v>
      </c>
      <c r="AB128" s="50">
        <f t="shared" si="49"/>
        <v>0</v>
      </c>
      <c r="AC128" s="50">
        <f t="shared" si="49"/>
        <v>0</v>
      </c>
      <c r="AD128" s="50">
        <f t="shared" si="49"/>
        <v>0</v>
      </c>
      <c r="AE128" s="50">
        <f t="shared" si="49"/>
        <v>0</v>
      </c>
      <c r="AF128" s="79"/>
      <c r="AG128" s="80"/>
      <c r="AH128" s="80"/>
      <c r="AI128" s="80"/>
      <c r="AJ128" s="80"/>
      <c r="AK128" s="80"/>
      <c r="AL128" s="80"/>
      <c r="AM128" s="80"/>
      <c r="AN128" s="80"/>
      <c r="AO128" s="81"/>
    </row>
    <row r="129" spans="1:43" ht="24.75" customHeight="1" x14ac:dyDescent="0.3">
      <c r="A129" s="66" t="s">
        <v>38</v>
      </c>
      <c r="B129" s="50">
        <f>B124</f>
        <v>8093.7400000000007</v>
      </c>
      <c r="C129" s="50">
        <f>H129+J129+L129+N129+P129+R129+T129+V129+X129+Z129+AB129</f>
        <v>7585.2400000000007</v>
      </c>
      <c r="D129" s="50">
        <f>D124</f>
        <v>7175.3640000000005</v>
      </c>
      <c r="E129" s="50">
        <f>E124</f>
        <v>7175.3640000000005</v>
      </c>
      <c r="F129" s="50">
        <f t="shared" si="44"/>
        <v>88.653255478925686</v>
      </c>
      <c r="G129" s="50">
        <f t="shared" si="45"/>
        <v>94.596400377575392</v>
      </c>
      <c r="H129" s="50">
        <f t="shared" si="49"/>
        <v>1205.8</v>
      </c>
      <c r="I129" s="50">
        <f t="shared" si="49"/>
        <v>668.87</v>
      </c>
      <c r="J129" s="50">
        <f t="shared" si="49"/>
        <v>607</v>
      </c>
      <c r="K129" s="50">
        <f t="shared" si="49"/>
        <v>583.75</v>
      </c>
      <c r="L129" s="50">
        <f t="shared" si="49"/>
        <v>381</v>
      </c>
      <c r="M129" s="50">
        <f t="shared" si="49"/>
        <v>292.22000000000003</v>
      </c>
      <c r="N129" s="50">
        <f t="shared" si="49"/>
        <v>1128</v>
      </c>
      <c r="O129" s="50">
        <f t="shared" si="49"/>
        <v>954.63</v>
      </c>
      <c r="P129" s="50">
        <f t="shared" si="49"/>
        <v>607</v>
      </c>
      <c r="Q129" s="50">
        <f t="shared" si="49"/>
        <v>770.23400000000004</v>
      </c>
      <c r="R129" s="50">
        <f t="shared" si="49"/>
        <v>381</v>
      </c>
      <c r="S129" s="50">
        <f t="shared" si="49"/>
        <v>700.87</v>
      </c>
      <c r="T129" s="50">
        <f t="shared" si="49"/>
        <v>1333.8400000000001</v>
      </c>
      <c r="U129" s="50">
        <f t="shared" si="49"/>
        <v>1506.04</v>
      </c>
      <c r="V129" s="50">
        <f t="shared" si="49"/>
        <v>607</v>
      </c>
      <c r="W129" s="50">
        <f t="shared" si="49"/>
        <v>490.87</v>
      </c>
      <c r="X129" s="50">
        <f t="shared" si="49"/>
        <v>381</v>
      </c>
      <c r="Y129" s="50">
        <f t="shared" si="49"/>
        <v>231.31</v>
      </c>
      <c r="Z129" s="50">
        <f t="shared" si="49"/>
        <v>527</v>
      </c>
      <c r="AA129" s="50">
        <f t="shared" si="49"/>
        <v>550.22</v>
      </c>
      <c r="AB129" s="50">
        <f t="shared" si="49"/>
        <v>426.6</v>
      </c>
      <c r="AC129" s="50">
        <f t="shared" si="49"/>
        <v>426.35</v>
      </c>
      <c r="AD129" s="50">
        <f t="shared" si="49"/>
        <v>508.5</v>
      </c>
      <c r="AE129" s="50">
        <v>1006.42</v>
      </c>
      <c r="AF129" s="79"/>
      <c r="AG129" s="80"/>
      <c r="AH129" s="80"/>
      <c r="AI129" s="80"/>
      <c r="AJ129" s="80"/>
      <c r="AK129" s="80"/>
      <c r="AL129" s="80"/>
      <c r="AM129" s="80"/>
      <c r="AN129" s="80"/>
      <c r="AO129" s="81"/>
    </row>
    <row r="130" spans="1:43" ht="21" customHeight="1" x14ac:dyDescent="0.3">
      <c r="A130" s="66" t="s">
        <v>40</v>
      </c>
      <c r="B130" s="50">
        <f>B125</f>
        <v>0</v>
      </c>
      <c r="C130" s="50">
        <f t="shared" si="50"/>
        <v>0</v>
      </c>
      <c r="D130" s="50">
        <f>E130</f>
        <v>0</v>
      </c>
      <c r="E130" s="50">
        <f>I130+K130+M130+O130+Q130+S130+U130+W130+Y130+AA130+AC130+AE130</f>
        <v>0</v>
      </c>
      <c r="F130" s="50" t="e">
        <f t="shared" si="44"/>
        <v>#DIV/0!</v>
      </c>
      <c r="G130" s="50" t="e">
        <f t="shared" si="45"/>
        <v>#DIV/0!</v>
      </c>
      <c r="H130" s="50">
        <f t="shared" si="49"/>
        <v>0</v>
      </c>
      <c r="I130" s="50">
        <f t="shared" si="49"/>
        <v>0</v>
      </c>
      <c r="J130" s="50">
        <f t="shared" si="49"/>
        <v>0</v>
      </c>
      <c r="K130" s="50">
        <f t="shared" si="49"/>
        <v>0</v>
      </c>
      <c r="L130" s="50">
        <f t="shared" si="49"/>
        <v>0</v>
      </c>
      <c r="M130" s="50">
        <f t="shared" si="49"/>
        <v>0</v>
      </c>
      <c r="N130" s="50">
        <f t="shared" si="49"/>
        <v>0</v>
      </c>
      <c r="O130" s="50">
        <f t="shared" si="49"/>
        <v>0</v>
      </c>
      <c r="P130" s="50">
        <f t="shared" si="49"/>
        <v>0</v>
      </c>
      <c r="Q130" s="50">
        <f t="shared" si="49"/>
        <v>0</v>
      </c>
      <c r="R130" s="50">
        <f t="shared" si="49"/>
        <v>0</v>
      </c>
      <c r="S130" s="50">
        <f t="shared" si="49"/>
        <v>0</v>
      </c>
      <c r="T130" s="50">
        <f t="shared" si="49"/>
        <v>0</v>
      </c>
      <c r="U130" s="50">
        <f t="shared" si="49"/>
        <v>0</v>
      </c>
      <c r="V130" s="50">
        <f t="shared" si="49"/>
        <v>0</v>
      </c>
      <c r="W130" s="50">
        <f t="shared" si="49"/>
        <v>0</v>
      </c>
      <c r="X130" s="50">
        <f t="shared" si="49"/>
        <v>0</v>
      </c>
      <c r="Y130" s="50">
        <f t="shared" si="49"/>
        <v>0</v>
      </c>
      <c r="Z130" s="50">
        <f t="shared" si="49"/>
        <v>0</v>
      </c>
      <c r="AA130" s="50">
        <f t="shared" si="49"/>
        <v>0</v>
      </c>
      <c r="AB130" s="50">
        <f t="shared" si="49"/>
        <v>0</v>
      </c>
      <c r="AC130" s="50">
        <f t="shared" si="49"/>
        <v>0</v>
      </c>
      <c r="AD130" s="50">
        <f t="shared" si="49"/>
        <v>0</v>
      </c>
      <c r="AE130" s="50">
        <f t="shared" si="49"/>
        <v>0</v>
      </c>
      <c r="AF130" s="79"/>
      <c r="AG130" s="80"/>
      <c r="AH130" s="80"/>
      <c r="AI130" s="80"/>
      <c r="AJ130" s="80"/>
      <c r="AK130" s="80"/>
      <c r="AL130" s="80"/>
      <c r="AM130" s="80"/>
      <c r="AN130" s="80"/>
      <c r="AO130" s="81"/>
    </row>
    <row r="131" spans="1:43" s="35" customFormat="1" ht="29.25" customHeight="1" x14ac:dyDescent="0.25">
      <c r="A131" s="94" t="s">
        <v>83</v>
      </c>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6"/>
      <c r="AF131" s="97"/>
      <c r="AG131" s="34"/>
      <c r="AH131" s="34"/>
    </row>
    <row r="132" spans="1:43" s="35" customFormat="1" ht="31.5" customHeight="1" x14ac:dyDescent="0.25">
      <c r="A132" s="94" t="s">
        <v>84</v>
      </c>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6"/>
      <c r="AF132" s="33"/>
      <c r="AG132" s="34"/>
      <c r="AH132" s="34"/>
    </row>
    <row r="133" spans="1:43" s="46" customFormat="1" ht="27" customHeight="1" x14ac:dyDescent="0.25">
      <c r="A133" s="59" t="s">
        <v>43</v>
      </c>
      <c r="B133" s="60"/>
      <c r="C133" s="60"/>
      <c r="D133" s="60"/>
      <c r="E133" s="60"/>
      <c r="F133" s="60"/>
      <c r="G133" s="60"/>
      <c r="H133" s="61"/>
      <c r="I133" s="61"/>
      <c r="J133" s="61"/>
      <c r="K133" s="61"/>
      <c r="L133" s="61"/>
      <c r="M133" s="61"/>
      <c r="N133" s="61"/>
      <c r="O133" s="61"/>
      <c r="P133" s="61"/>
      <c r="Q133" s="61"/>
      <c r="R133" s="61"/>
      <c r="S133" s="61"/>
      <c r="T133" s="61"/>
      <c r="U133" s="61"/>
      <c r="V133" s="61"/>
      <c r="W133" s="61"/>
      <c r="X133" s="61"/>
      <c r="Y133" s="61"/>
      <c r="Z133" s="61"/>
      <c r="AA133" s="61"/>
      <c r="AB133" s="61"/>
      <c r="AC133" s="61"/>
      <c r="AD133" s="62"/>
      <c r="AE133" s="63"/>
      <c r="AF133" s="44"/>
      <c r="AG133" s="44"/>
      <c r="AH133" s="44"/>
      <c r="AI133" s="44"/>
      <c r="AJ133" s="44"/>
      <c r="AK133" s="44"/>
      <c r="AL133" s="44"/>
      <c r="AM133" s="44"/>
      <c r="AN133" s="44"/>
      <c r="AO133" s="44"/>
      <c r="AP133" s="44"/>
      <c r="AQ133" s="45"/>
    </row>
    <row r="134" spans="1:43" s="92" customFormat="1" ht="46.5" customHeight="1" x14ac:dyDescent="0.25">
      <c r="A134" s="47" t="s">
        <v>85</v>
      </c>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91"/>
      <c r="AF134" s="33"/>
      <c r="AG134" s="34"/>
      <c r="AH134" s="34"/>
    </row>
    <row r="135" spans="1:43" s="35" customFormat="1" ht="27.75" customHeight="1" x14ac:dyDescent="0.25">
      <c r="A135" s="64" t="s">
        <v>34</v>
      </c>
      <c r="B135" s="48">
        <f>B137+B138+B136+B139</f>
        <v>688.94</v>
      </c>
      <c r="C135" s="48">
        <f>C137+C138+C136+C139</f>
        <v>688.94</v>
      </c>
      <c r="D135" s="48">
        <f>D137+D138+D136+D139</f>
        <v>587.55999999999995</v>
      </c>
      <c r="E135" s="48">
        <f>E137+E138+E136+E139</f>
        <v>587.55999999999995</v>
      </c>
      <c r="F135" s="48">
        <f t="shared" ref="F135:F157" si="51">E135/B135*100</f>
        <v>85.2846401718582</v>
      </c>
      <c r="G135" s="48">
        <f t="shared" ref="G135:G157" si="52">E135/C135*100</f>
        <v>85.2846401718582</v>
      </c>
      <c r="H135" s="48">
        <f t="shared" ref="H135:AE135" si="53">H137+H138+H136+H139</f>
        <v>11.04</v>
      </c>
      <c r="I135" s="48">
        <f t="shared" si="53"/>
        <v>0</v>
      </c>
      <c r="J135" s="48">
        <f t="shared" si="53"/>
        <v>484.22</v>
      </c>
      <c r="K135" s="48">
        <f t="shared" si="53"/>
        <v>40</v>
      </c>
      <c r="L135" s="48">
        <f t="shared" si="53"/>
        <v>0</v>
      </c>
      <c r="M135" s="48">
        <f t="shared" si="53"/>
        <v>44.54</v>
      </c>
      <c r="N135" s="48">
        <f t="shared" si="53"/>
        <v>0</v>
      </c>
      <c r="O135" s="48">
        <f t="shared" si="53"/>
        <v>4.43</v>
      </c>
      <c r="P135" s="48">
        <f t="shared" si="53"/>
        <v>0</v>
      </c>
      <c r="Q135" s="48">
        <f t="shared" si="53"/>
        <v>0.5</v>
      </c>
      <c r="R135" s="48">
        <f t="shared" si="53"/>
        <v>7.61</v>
      </c>
      <c r="S135" s="48">
        <f t="shared" si="53"/>
        <v>5.12</v>
      </c>
      <c r="T135" s="48">
        <f t="shared" si="53"/>
        <v>0</v>
      </c>
      <c r="U135" s="48">
        <f t="shared" si="53"/>
        <v>9.57</v>
      </c>
      <c r="V135" s="48">
        <f t="shared" si="53"/>
        <v>144.46</v>
      </c>
      <c r="W135" s="48">
        <f t="shared" si="53"/>
        <v>127.74</v>
      </c>
      <c r="X135" s="48">
        <f t="shared" si="53"/>
        <v>41.61</v>
      </c>
      <c r="Y135" s="48">
        <f t="shared" si="53"/>
        <v>261.16000000000003</v>
      </c>
      <c r="Z135" s="48">
        <f t="shared" si="53"/>
        <v>0</v>
      </c>
      <c r="AA135" s="48">
        <f t="shared" si="53"/>
        <v>79.2</v>
      </c>
      <c r="AB135" s="48">
        <f t="shared" si="53"/>
        <v>0</v>
      </c>
      <c r="AC135" s="48">
        <f t="shared" si="53"/>
        <v>15.3</v>
      </c>
      <c r="AD135" s="48">
        <f t="shared" si="53"/>
        <v>0</v>
      </c>
      <c r="AE135" s="48">
        <f t="shared" si="53"/>
        <v>0</v>
      </c>
      <c r="AF135" s="69"/>
      <c r="AG135" s="34"/>
      <c r="AH135" s="34"/>
    </row>
    <row r="136" spans="1:43" s="35" customFormat="1" ht="27" customHeight="1" x14ac:dyDescent="0.25">
      <c r="A136" s="57" t="s">
        <v>36</v>
      </c>
      <c r="B136" s="50">
        <f>H136+J136+L136+N136+P136+R136+T136+V136+X136+Z136+AB136+AD136</f>
        <v>0</v>
      </c>
      <c r="C136" s="50">
        <f>H136+J136+L136+N136+P136</f>
        <v>0</v>
      </c>
      <c r="D136" s="50">
        <f>E136</f>
        <v>0</v>
      </c>
      <c r="E136" s="50">
        <f>I136+K136+M136+O136+Q136+S136+U136+W136+Y136+AA136+AC136+AE136</f>
        <v>0</v>
      </c>
      <c r="F136" s="50" t="e">
        <f t="shared" si="51"/>
        <v>#DIV/0!</v>
      </c>
      <c r="G136" s="50" t="e">
        <f t="shared" si="52"/>
        <v>#DIV/0!</v>
      </c>
      <c r="H136" s="50">
        <v>0</v>
      </c>
      <c r="I136" s="50">
        <v>0</v>
      </c>
      <c r="J136" s="50">
        <v>0</v>
      </c>
      <c r="K136" s="50">
        <v>0</v>
      </c>
      <c r="L136" s="50">
        <v>0</v>
      </c>
      <c r="M136" s="50">
        <v>0</v>
      </c>
      <c r="N136" s="50">
        <v>0</v>
      </c>
      <c r="O136" s="50">
        <v>0</v>
      </c>
      <c r="P136" s="50">
        <v>0</v>
      </c>
      <c r="Q136" s="50">
        <v>0</v>
      </c>
      <c r="R136" s="50">
        <v>0</v>
      </c>
      <c r="S136" s="50">
        <v>0</v>
      </c>
      <c r="T136" s="50">
        <v>0</v>
      </c>
      <c r="U136" s="50">
        <v>0</v>
      </c>
      <c r="V136" s="50">
        <v>0</v>
      </c>
      <c r="W136" s="50">
        <v>0</v>
      </c>
      <c r="X136" s="50">
        <v>0</v>
      </c>
      <c r="Y136" s="50">
        <v>0</v>
      </c>
      <c r="Z136" s="50">
        <v>0</v>
      </c>
      <c r="AA136" s="50">
        <v>0</v>
      </c>
      <c r="AB136" s="50">
        <v>0</v>
      </c>
      <c r="AC136" s="50">
        <v>0</v>
      </c>
      <c r="AD136" s="50">
        <v>0</v>
      </c>
      <c r="AE136" s="50">
        <v>0</v>
      </c>
      <c r="AF136" s="88" t="s">
        <v>86</v>
      </c>
      <c r="AG136" s="34"/>
      <c r="AH136" s="34"/>
    </row>
    <row r="137" spans="1:43" s="35" customFormat="1" ht="38.25" customHeight="1" x14ac:dyDescent="0.3">
      <c r="A137" s="66" t="s">
        <v>37</v>
      </c>
      <c r="B137" s="50">
        <f>H137+J137+L137+N137+P137+R137+T137+V137+X137+Z137+AB137+AD137</f>
        <v>0</v>
      </c>
      <c r="C137" s="50">
        <f>H137+J137+L137+N137+P137</f>
        <v>0</v>
      </c>
      <c r="D137" s="50">
        <f>E137</f>
        <v>0</v>
      </c>
      <c r="E137" s="50">
        <f>I137+K137+M137+O137+Q137+S137+U137+W137+Y137+AA137+AC137+AE137</f>
        <v>0</v>
      </c>
      <c r="F137" s="50" t="e">
        <f t="shared" si="51"/>
        <v>#DIV/0!</v>
      </c>
      <c r="G137" s="50" t="e">
        <f t="shared" si="52"/>
        <v>#DIV/0!</v>
      </c>
      <c r="H137" s="50">
        <v>0</v>
      </c>
      <c r="I137" s="50">
        <v>0</v>
      </c>
      <c r="J137" s="50">
        <v>0</v>
      </c>
      <c r="K137" s="50">
        <v>0</v>
      </c>
      <c r="L137" s="50">
        <v>0</v>
      </c>
      <c r="M137" s="50">
        <v>0</v>
      </c>
      <c r="N137" s="50">
        <v>0</v>
      </c>
      <c r="O137" s="50">
        <v>0</v>
      </c>
      <c r="P137" s="50">
        <v>0</v>
      </c>
      <c r="Q137" s="50">
        <v>0</v>
      </c>
      <c r="R137" s="50">
        <v>0</v>
      </c>
      <c r="S137" s="50">
        <v>0</v>
      </c>
      <c r="T137" s="50">
        <v>0</v>
      </c>
      <c r="U137" s="50">
        <v>0</v>
      </c>
      <c r="V137" s="50">
        <v>0</v>
      </c>
      <c r="W137" s="50">
        <v>0</v>
      </c>
      <c r="X137" s="50">
        <v>0</v>
      </c>
      <c r="Y137" s="50">
        <v>0</v>
      </c>
      <c r="Z137" s="50">
        <v>0</v>
      </c>
      <c r="AA137" s="50">
        <v>0</v>
      </c>
      <c r="AB137" s="50">
        <v>0</v>
      </c>
      <c r="AC137" s="50">
        <v>0</v>
      </c>
      <c r="AD137" s="50">
        <v>0</v>
      </c>
      <c r="AE137" s="50">
        <v>0</v>
      </c>
      <c r="AF137" s="88"/>
      <c r="AG137" s="34"/>
      <c r="AH137" s="34"/>
    </row>
    <row r="138" spans="1:43" s="35" customFormat="1" ht="25.9" customHeight="1" x14ac:dyDescent="0.3">
      <c r="A138" s="66" t="s">
        <v>38</v>
      </c>
      <c r="B138" s="50">
        <f>H138+J138+L138+N138+P138+R138+T138+V138+X138+Z138+AB138+AD138</f>
        <v>688.94</v>
      </c>
      <c r="C138" s="50">
        <f>H138+J138+L138+N138+P138+R138+T138+V138+X138+Z138+AB138</f>
        <v>688.94</v>
      </c>
      <c r="D138" s="50">
        <f>E138</f>
        <v>587.55999999999995</v>
      </c>
      <c r="E138" s="50">
        <f>I138+K138+M138+O138+Q138+S138+U138+W138+Y138+AA138+AC138+AE138</f>
        <v>587.55999999999995</v>
      </c>
      <c r="F138" s="50">
        <f t="shared" si="51"/>
        <v>85.2846401718582</v>
      </c>
      <c r="G138" s="50">
        <f t="shared" si="52"/>
        <v>85.2846401718582</v>
      </c>
      <c r="H138" s="50">
        <v>11.04</v>
      </c>
      <c r="I138" s="50">
        <v>0</v>
      </c>
      <c r="J138" s="50">
        <v>484.22</v>
      </c>
      <c r="K138" s="50">
        <v>40</v>
      </c>
      <c r="L138" s="50">
        <v>0</v>
      </c>
      <c r="M138" s="50">
        <v>44.54</v>
      </c>
      <c r="N138" s="50">
        <v>0</v>
      </c>
      <c r="O138" s="50">
        <v>4.43</v>
      </c>
      <c r="P138" s="50">
        <v>0</v>
      </c>
      <c r="Q138" s="50">
        <v>0.5</v>
      </c>
      <c r="R138" s="50">
        <v>7.61</v>
      </c>
      <c r="S138" s="50">
        <v>5.12</v>
      </c>
      <c r="T138" s="50">
        <v>0</v>
      </c>
      <c r="U138" s="50">
        <v>9.57</v>
      </c>
      <c r="V138" s="50">
        <v>144.46</v>
      </c>
      <c r="W138" s="50">
        <v>127.74</v>
      </c>
      <c r="X138" s="50">
        <v>41.61</v>
      </c>
      <c r="Y138" s="50">
        <v>261.16000000000003</v>
      </c>
      <c r="Z138" s="50">
        <v>0</v>
      </c>
      <c r="AA138" s="50">
        <v>79.2</v>
      </c>
      <c r="AB138" s="50">
        <v>0</v>
      </c>
      <c r="AC138" s="50">
        <v>15.3</v>
      </c>
      <c r="AD138" s="50">
        <v>0</v>
      </c>
      <c r="AE138" s="89"/>
      <c r="AF138" s="88"/>
      <c r="AG138" s="34"/>
      <c r="AH138" s="34"/>
    </row>
    <row r="139" spans="1:43" s="35" customFormat="1" ht="77.25" customHeight="1" x14ac:dyDescent="0.3">
      <c r="A139" s="66" t="s">
        <v>40</v>
      </c>
      <c r="B139" s="50">
        <f>H139+J139+L139+N139+P139+R139+T139+V139+X139+Z139+AB139+AD139</f>
        <v>0</v>
      </c>
      <c r="C139" s="50">
        <f>H139+J139+L139+N139+P139</f>
        <v>0</v>
      </c>
      <c r="D139" s="50">
        <f>E139</f>
        <v>0</v>
      </c>
      <c r="E139" s="50">
        <f>I139+K139+M139+O139+Q139+S139+U139+W139+Y139+AA139+AC139+AE139</f>
        <v>0</v>
      </c>
      <c r="F139" s="50" t="e">
        <f t="shared" si="51"/>
        <v>#DIV/0!</v>
      </c>
      <c r="G139" s="50" t="e">
        <f t="shared" si="52"/>
        <v>#DIV/0!</v>
      </c>
      <c r="H139" s="50">
        <v>0</v>
      </c>
      <c r="I139" s="50">
        <v>0</v>
      </c>
      <c r="J139" s="50">
        <v>0</v>
      </c>
      <c r="K139" s="50">
        <v>0</v>
      </c>
      <c r="L139" s="50">
        <v>0</v>
      </c>
      <c r="M139" s="50">
        <v>0</v>
      </c>
      <c r="N139" s="50">
        <v>0</v>
      </c>
      <c r="O139" s="50">
        <v>0</v>
      </c>
      <c r="P139" s="50">
        <v>0</v>
      </c>
      <c r="Q139" s="50">
        <v>0</v>
      </c>
      <c r="R139" s="50">
        <v>0</v>
      </c>
      <c r="S139" s="50">
        <v>0</v>
      </c>
      <c r="T139" s="50">
        <v>0</v>
      </c>
      <c r="U139" s="50">
        <v>0</v>
      </c>
      <c r="V139" s="50">
        <v>0</v>
      </c>
      <c r="W139" s="50">
        <v>0</v>
      </c>
      <c r="X139" s="50">
        <v>0</v>
      </c>
      <c r="Y139" s="50">
        <v>0</v>
      </c>
      <c r="Z139" s="50">
        <v>0</v>
      </c>
      <c r="AA139" s="50">
        <v>0</v>
      </c>
      <c r="AB139" s="50">
        <v>0</v>
      </c>
      <c r="AC139" s="50">
        <v>0</v>
      </c>
      <c r="AD139" s="50">
        <v>0</v>
      </c>
      <c r="AE139" s="50">
        <v>0</v>
      </c>
      <c r="AF139" s="88"/>
      <c r="AG139" s="34"/>
      <c r="AH139" s="34"/>
    </row>
    <row r="140" spans="1:43" ht="26.25" customHeight="1" x14ac:dyDescent="0.25">
      <c r="A140" s="77" t="s">
        <v>87</v>
      </c>
      <c r="B140" s="78">
        <f>B141+B142+B143+B144</f>
        <v>688.94</v>
      </c>
      <c r="C140" s="78">
        <f>C141+C142+C143+C144</f>
        <v>688.94</v>
      </c>
      <c r="D140" s="78">
        <f>D141+D142+D143+D144</f>
        <v>587.55999999999995</v>
      </c>
      <c r="E140" s="78">
        <f>E141+E142+E143+E144</f>
        <v>587.55999999999995</v>
      </c>
      <c r="F140" s="78">
        <f t="shared" si="51"/>
        <v>85.2846401718582</v>
      </c>
      <c r="G140" s="78">
        <f t="shared" si="52"/>
        <v>85.2846401718582</v>
      </c>
      <c r="H140" s="78">
        <f t="shared" ref="H140:AE140" si="54">H141+H142+H143+H144</f>
        <v>11.04</v>
      </c>
      <c r="I140" s="78">
        <f t="shared" si="54"/>
        <v>0</v>
      </c>
      <c r="J140" s="78">
        <f t="shared" si="54"/>
        <v>484.22</v>
      </c>
      <c r="K140" s="78">
        <f t="shared" si="54"/>
        <v>40</v>
      </c>
      <c r="L140" s="78">
        <f t="shared" si="54"/>
        <v>0</v>
      </c>
      <c r="M140" s="78">
        <f t="shared" si="54"/>
        <v>44.54</v>
      </c>
      <c r="N140" s="78">
        <f t="shared" si="54"/>
        <v>0</v>
      </c>
      <c r="O140" s="78">
        <f t="shared" si="54"/>
        <v>4.43</v>
      </c>
      <c r="P140" s="78">
        <f t="shared" si="54"/>
        <v>0</v>
      </c>
      <c r="Q140" s="78">
        <f t="shared" si="54"/>
        <v>0.5</v>
      </c>
      <c r="R140" s="78">
        <f t="shared" si="54"/>
        <v>7.61</v>
      </c>
      <c r="S140" s="78">
        <f t="shared" si="54"/>
        <v>5.12</v>
      </c>
      <c r="T140" s="78">
        <f t="shared" si="54"/>
        <v>0</v>
      </c>
      <c r="U140" s="78">
        <f t="shared" si="54"/>
        <v>9.57</v>
      </c>
      <c r="V140" s="78">
        <f t="shared" si="54"/>
        <v>144.46</v>
      </c>
      <c r="W140" s="78">
        <f t="shared" si="54"/>
        <v>127.74</v>
      </c>
      <c r="X140" s="78">
        <f t="shared" si="54"/>
        <v>41.61</v>
      </c>
      <c r="Y140" s="78">
        <f t="shared" si="54"/>
        <v>261.16000000000003</v>
      </c>
      <c r="Z140" s="78">
        <f t="shared" si="54"/>
        <v>0</v>
      </c>
      <c r="AA140" s="78">
        <f t="shared" si="54"/>
        <v>79.2</v>
      </c>
      <c r="AB140" s="78">
        <f t="shared" si="54"/>
        <v>0</v>
      </c>
      <c r="AC140" s="78">
        <f t="shared" si="54"/>
        <v>15.3</v>
      </c>
      <c r="AD140" s="78">
        <f t="shared" si="54"/>
        <v>0</v>
      </c>
      <c r="AE140" s="78">
        <f t="shared" si="54"/>
        <v>0</v>
      </c>
      <c r="AF140" s="79"/>
      <c r="AG140" s="80"/>
      <c r="AH140" s="80"/>
      <c r="AI140" s="80"/>
      <c r="AJ140" s="80"/>
      <c r="AK140" s="80"/>
      <c r="AL140" s="80"/>
      <c r="AM140" s="80"/>
      <c r="AN140" s="80"/>
      <c r="AO140" s="81"/>
    </row>
    <row r="141" spans="1:43" ht="21.75" customHeight="1" x14ac:dyDescent="0.25">
      <c r="A141" s="49" t="s">
        <v>36</v>
      </c>
      <c r="B141" s="50">
        <f t="shared" ref="B141:E144" si="55">B136</f>
        <v>0</v>
      </c>
      <c r="C141" s="50">
        <f>C136</f>
        <v>0</v>
      </c>
      <c r="D141" s="50">
        <f t="shared" si="55"/>
        <v>0</v>
      </c>
      <c r="E141" s="50">
        <f t="shared" si="55"/>
        <v>0</v>
      </c>
      <c r="F141" s="50" t="e">
        <f t="shared" si="51"/>
        <v>#DIV/0!</v>
      </c>
      <c r="G141" s="50" t="e">
        <f t="shared" si="52"/>
        <v>#DIV/0!</v>
      </c>
      <c r="H141" s="50">
        <f t="shared" ref="H141:AE144" si="56">H136</f>
        <v>0</v>
      </c>
      <c r="I141" s="50">
        <f t="shared" si="56"/>
        <v>0</v>
      </c>
      <c r="J141" s="50">
        <f t="shared" si="56"/>
        <v>0</v>
      </c>
      <c r="K141" s="50">
        <f t="shared" si="56"/>
        <v>0</v>
      </c>
      <c r="L141" s="50">
        <f t="shared" si="56"/>
        <v>0</v>
      </c>
      <c r="M141" s="50">
        <f t="shared" si="56"/>
        <v>0</v>
      </c>
      <c r="N141" s="50">
        <f t="shared" si="56"/>
        <v>0</v>
      </c>
      <c r="O141" s="50">
        <f t="shared" si="56"/>
        <v>0</v>
      </c>
      <c r="P141" s="50">
        <f t="shared" si="56"/>
        <v>0</v>
      </c>
      <c r="Q141" s="50">
        <f t="shared" si="56"/>
        <v>0</v>
      </c>
      <c r="R141" s="50">
        <f t="shared" si="56"/>
        <v>0</v>
      </c>
      <c r="S141" s="50">
        <f t="shared" si="56"/>
        <v>0</v>
      </c>
      <c r="T141" s="50">
        <f t="shared" si="56"/>
        <v>0</v>
      </c>
      <c r="U141" s="50">
        <f t="shared" si="56"/>
        <v>0</v>
      </c>
      <c r="V141" s="50">
        <f t="shared" si="56"/>
        <v>0</v>
      </c>
      <c r="W141" s="50">
        <f t="shared" si="56"/>
        <v>0</v>
      </c>
      <c r="X141" s="50">
        <f t="shared" si="56"/>
        <v>0</v>
      </c>
      <c r="Y141" s="50">
        <f t="shared" si="56"/>
        <v>0</v>
      </c>
      <c r="Z141" s="50">
        <f t="shared" si="56"/>
        <v>0</v>
      </c>
      <c r="AA141" s="50">
        <f t="shared" si="56"/>
        <v>0</v>
      </c>
      <c r="AB141" s="50">
        <f t="shared" si="56"/>
        <v>0</v>
      </c>
      <c r="AC141" s="50">
        <f t="shared" si="56"/>
        <v>0</v>
      </c>
      <c r="AD141" s="50">
        <f t="shared" si="56"/>
        <v>0</v>
      </c>
      <c r="AE141" s="50">
        <f t="shared" si="56"/>
        <v>0</v>
      </c>
      <c r="AF141" s="79"/>
      <c r="AG141" s="80"/>
      <c r="AH141" s="80"/>
      <c r="AI141" s="80"/>
      <c r="AJ141" s="80"/>
      <c r="AK141" s="80"/>
      <c r="AL141" s="80"/>
      <c r="AM141" s="80"/>
      <c r="AN141" s="80"/>
      <c r="AO141" s="81"/>
    </row>
    <row r="142" spans="1:43" ht="34.5" customHeight="1" x14ac:dyDescent="0.3">
      <c r="A142" s="66" t="s">
        <v>37</v>
      </c>
      <c r="B142" s="50">
        <f t="shared" si="55"/>
        <v>0</v>
      </c>
      <c r="C142" s="50">
        <f t="shared" si="55"/>
        <v>0</v>
      </c>
      <c r="D142" s="50">
        <f t="shared" si="55"/>
        <v>0</v>
      </c>
      <c r="E142" s="50">
        <f t="shared" si="55"/>
        <v>0</v>
      </c>
      <c r="F142" s="50" t="e">
        <f t="shared" si="51"/>
        <v>#DIV/0!</v>
      </c>
      <c r="G142" s="50" t="e">
        <f t="shared" si="52"/>
        <v>#DIV/0!</v>
      </c>
      <c r="H142" s="50">
        <f t="shared" si="56"/>
        <v>0</v>
      </c>
      <c r="I142" s="50">
        <f t="shared" si="56"/>
        <v>0</v>
      </c>
      <c r="J142" s="50">
        <f t="shared" si="56"/>
        <v>0</v>
      </c>
      <c r="K142" s="50">
        <f t="shared" si="56"/>
        <v>0</v>
      </c>
      <c r="L142" s="50">
        <f t="shared" si="56"/>
        <v>0</v>
      </c>
      <c r="M142" s="50">
        <f t="shared" si="56"/>
        <v>0</v>
      </c>
      <c r="N142" s="50">
        <f t="shared" si="56"/>
        <v>0</v>
      </c>
      <c r="O142" s="50">
        <f t="shared" si="56"/>
        <v>0</v>
      </c>
      <c r="P142" s="50">
        <f t="shared" si="56"/>
        <v>0</v>
      </c>
      <c r="Q142" s="50">
        <f t="shared" si="56"/>
        <v>0</v>
      </c>
      <c r="R142" s="50">
        <f t="shared" si="56"/>
        <v>0</v>
      </c>
      <c r="S142" s="50">
        <f t="shared" si="56"/>
        <v>0</v>
      </c>
      <c r="T142" s="50">
        <f t="shared" si="56"/>
        <v>0</v>
      </c>
      <c r="U142" s="50">
        <f t="shared" si="56"/>
        <v>0</v>
      </c>
      <c r="V142" s="50">
        <f t="shared" si="56"/>
        <v>0</v>
      </c>
      <c r="W142" s="50">
        <f t="shared" si="56"/>
        <v>0</v>
      </c>
      <c r="X142" s="50">
        <f t="shared" si="56"/>
        <v>0</v>
      </c>
      <c r="Y142" s="50">
        <f t="shared" si="56"/>
        <v>0</v>
      </c>
      <c r="Z142" s="50">
        <f t="shared" si="56"/>
        <v>0</v>
      </c>
      <c r="AA142" s="50">
        <f t="shared" si="56"/>
        <v>0</v>
      </c>
      <c r="AB142" s="50">
        <f t="shared" si="56"/>
        <v>0</v>
      </c>
      <c r="AC142" s="50">
        <f t="shared" si="56"/>
        <v>0</v>
      </c>
      <c r="AD142" s="50">
        <f t="shared" si="56"/>
        <v>0</v>
      </c>
      <c r="AE142" s="50">
        <f t="shared" si="56"/>
        <v>0</v>
      </c>
      <c r="AF142" s="79"/>
      <c r="AG142" s="80"/>
      <c r="AH142" s="80"/>
      <c r="AI142" s="80"/>
      <c r="AJ142" s="80"/>
      <c r="AK142" s="80"/>
      <c r="AL142" s="80"/>
      <c r="AM142" s="80"/>
      <c r="AN142" s="80"/>
      <c r="AO142" s="81"/>
    </row>
    <row r="143" spans="1:43" ht="24.75" customHeight="1" x14ac:dyDescent="0.3">
      <c r="A143" s="66" t="s">
        <v>38</v>
      </c>
      <c r="B143" s="50">
        <f t="shared" si="55"/>
        <v>688.94</v>
      </c>
      <c r="C143" s="50">
        <f>C138</f>
        <v>688.94</v>
      </c>
      <c r="D143" s="50">
        <f t="shared" si="55"/>
        <v>587.55999999999995</v>
      </c>
      <c r="E143" s="50">
        <f t="shared" si="55"/>
        <v>587.55999999999995</v>
      </c>
      <c r="F143" s="50">
        <f t="shared" si="51"/>
        <v>85.2846401718582</v>
      </c>
      <c r="G143" s="50">
        <f t="shared" si="52"/>
        <v>85.2846401718582</v>
      </c>
      <c r="H143" s="50">
        <f>H138</f>
        <v>11.04</v>
      </c>
      <c r="I143" s="50">
        <f>I138</f>
        <v>0</v>
      </c>
      <c r="J143" s="50">
        <v>484.22</v>
      </c>
      <c r="K143" s="50">
        <f t="shared" si="56"/>
        <v>40</v>
      </c>
      <c r="L143" s="50">
        <f t="shared" si="56"/>
        <v>0</v>
      </c>
      <c r="M143" s="50">
        <f t="shared" si="56"/>
        <v>44.54</v>
      </c>
      <c r="N143" s="50">
        <f t="shared" si="56"/>
        <v>0</v>
      </c>
      <c r="O143" s="50">
        <f t="shared" si="56"/>
        <v>4.43</v>
      </c>
      <c r="P143" s="50">
        <v>0</v>
      </c>
      <c r="Q143" s="50">
        <f>Q138</f>
        <v>0.5</v>
      </c>
      <c r="R143" s="50">
        <v>7.61</v>
      </c>
      <c r="S143" s="50">
        <f>S138</f>
        <v>5.12</v>
      </c>
      <c r="T143" s="50">
        <v>0</v>
      </c>
      <c r="U143" s="50">
        <f>U138</f>
        <v>9.57</v>
      </c>
      <c r="V143" s="50">
        <v>144.46</v>
      </c>
      <c r="W143" s="50">
        <f t="shared" si="56"/>
        <v>127.74</v>
      </c>
      <c r="X143" s="50">
        <f t="shared" si="56"/>
        <v>41.61</v>
      </c>
      <c r="Y143" s="50">
        <f t="shared" si="56"/>
        <v>261.16000000000003</v>
      </c>
      <c r="Z143" s="50">
        <f t="shared" si="56"/>
        <v>0</v>
      </c>
      <c r="AA143" s="50">
        <f t="shared" si="56"/>
        <v>79.2</v>
      </c>
      <c r="AB143" s="50">
        <f t="shared" si="56"/>
        <v>0</v>
      </c>
      <c r="AC143" s="50">
        <f t="shared" si="56"/>
        <v>15.3</v>
      </c>
      <c r="AD143" s="50">
        <f t="shared" si="56"/>
        <v>0</v>
      </c>
      <c r="AE143" s="50">
        <f t="shared" si="56"/>
        <v>0</v>
      </c>
      <c r="AF143" s="98"/>
      <c r="AG143" s="80"/>
      <c r="AH143" s="80"/>
      <c r="AI143" s="80"/>
      <c r="AJ143" s="80"/>
      <c r="AK143" s="80"/>
      <c r="AL143" s="80"/>
      <c r="AM143" s="80"/>
      <c r="AN143" s="80"/>
      <c r="AO143" s="81"/>
    </row>
    <row r="144" spans="1:43" ht="21" customHeight="1" x14ac:dyDescent="0.3">
      <c r="A144" s="66" t="s">
        <v>40</v>
      </c>
      <c r="B144" s="50">
        <f t="shared" si="55"/>
        <v>0</v>
      </c>
      <c r="C144" s="50">
        <f t="shared" si="55"/>
        <v>0</v>
      </c>
      <c r="D144" s="50">
        <f t="shared" si="55"/>
        <v>0</v>
      </c>
      <c r="E144" s="50">
        <f t="shared" si="55"/>
        <v>0</v>
      </c>
      <c r="F144" s="50" t="e">
        <f t="shared" si="51"/>
        <v>#DIV/0!</v>
      </c>
      <c r="G144" s="50" t="e">
        <f t="shared" si="52"/>
        <v>#DIV/0!</v>
      </c>
      <c r="H144" s="50">
        <f>H139</f>
        <v>0</v>
      </c>
      <c r="I144" s="50">
        <f>I139</f>
        <v>0</v>
      </c>
      <c r="J144" s="50">
        <f>J139</f>
        <v>0</v>
      </c>
      <c r="K144" s="50">
        <f t="shared" si="56"/>
        <v>0</v>
      </c>
      <c r="L144" s="50">
        <f t="shared" si="56"/>
        <v>0</v>
      </c>
      <c r="M144" s="50">
        <f t="shared" si="56"/>
        <v>0</v>
      </c>
      <c r="N144" s="50">
        <f t="shared" si="56"/>
        <v>0</v>
      </c>
      <c r="O144" s="50">
        <f t="shared" si="56"/>
        <v>0</v>
      </c>
      <c r="P144" s="50">
        <f>P139</f>
        <v>0</v>
      </c>
      <c r="Q144" s="50">
        <f>Q139</f>
        <v>0</v>
      </c>
      <c r="R144" s="50">
        <f>R139</f>
        <v>0</v>
      </c>
      <c r="S144" s="50">
        <f>S139</f>
        <v>0</v>
      </c>
      <c r="T144" s="50">
        <f>T139</f>
        <v>0</v>
      </c>
      <c r="U144" s="50">
        <f>U139</f>
        <v>0</v>
      </c>
      <c r="V144" s="50">
        <f>V139</f>
        <v>0</v>
      </c>
      <c r="W144" s="50">
        <f t="shared" si="56"/>
        <v>0</v>
      </c>
      <c r="X144" s="50">
        <f t="shared" si="56"/>
        <v>0</v>
      </c>
      <c r="Y144" s="50">
        <f t="shared" si="56"/>
        <v>0</v>
      </c>
      <c r="Z144" s="50">
        <f t="shared" si="56"/>
        <v>0</v>
      </c>
      <c r="AA144" s="50">
        <f t="shared" si="56"/>
        <v>0</v>
      </c>
      <c r="AB144" s="50">
        <f t="shared" si="56"/>
        <v>0</v>
      </c>
      <c r="AC144" s="50">
        <f t="shared" si="56"/>
        <v>0</v>
      </c>
      <c r="AD144" s="50">
        <f t="shared" si="56"/>
        <v>0</v>
      </c>
      <c r="AE144" s="50">
        <f t="shared" si="56"/>
        <v>0</v>
      </c>
      <c r="AF144" s="79"/>
      <c r="AG144" s="80"/>
      <c r="AH144" s="80"/>
      <c r="AI144" s="80"/>
      <c r="AJ144" s="80"/>
      <c r="AK144" s="80"/>
      <c r="AL144" s="80"/>
      <c r="AM144" s="80"/>
      <c r="AN144" s="80"/>
      <c r="AO144" s="81"/>
    </row>
    <row r="145" spans="1:41" ht="26.25" customHeight="1" x14ac:dyDescent="0.25">
      <c r="A145" s="77" t="s">
        <v>88</v>
      </c>
      <c r="B145" s="78">
        <f>B146+B147+B148+B150</f>
        <v>367484.74</v>
      </c>
      <c r="C145" s="78">
        <f>C146+C147+C148+C150</f>
        <v>337144.42</v>
      </c>
      <c r="D145" s="78">
        <f>D146+D147+D148+D150</f>
        <v>529857.45500000007</v>
      </c>
      <c r="E145" s="78">
        <f>E146+E147+E148+E150</f>
        <v>529857.45500000007</v>
      </c>
      <c r="F145" s="78">
        <f t="shared" si="51"/>
        <v>144.18488642548806</v>
      </c>
      <c r="G145" s="78">
        <f t="shared" si="52"/>
        <v>157.16038100230165</v>
      </c>
      <c r="H145" s="78">
        <f>H146+H147+H148+H150</f>
        <v>23975.609999999997</v>
      </c>
      <c r="I145" s="78">
        <f t="shared" ref="I145:AE145" si="57">I146+I147+I148+I150</f>
        <v>13109.396000000001</v>
      </c>
      <c r="J145" s="78">
        <f t="shared" si="57"/>
        <v>30103.86</v>
      </c>
      <c r="K145" s="78">
        <f t="shared" si="57"/>
        <v>20967.78</v>
      </c>
      <c r="L145" s="78">
        <f t="shared" si="57"/>
        <v>22407.110000000004</v>
      </c>
      <c r="M145" s="78">
        <f t="shared" si="57"/>
        <v>22243.65</v>
      </c>
      <c r="N145" s="78">
        <f t="shared" si="57"/>
        <v>28357.21</v>
      </c>
      <c r="O145" s="78">
        <f t="shared" si="57"/>
        <v>23863.635000000002</v>
      </c>
      <c r="P145" s="78">
        <f t="shared" si="57"/>
        <v>32797.99</v>
      </c>
      <c r="Q145" s="78">
        <f t="shared" si="57"/>
        <v>27447.194000000003</v>
      </c>
      <c r="R145" s="78">
        <f t="shared" si="57"/>
        <v>32883.39</v>
      </c>
      <c r="S145" s="78">
        <f t="shared" si="57"/>
        <v>33739.12999999999</v>
      </c>
      <c r="T145" s="78">
        <f t="shared" si="57"/>
        <v>35838.71</v>
      </c>
      <c r="U145" s="78">
        <f t="shared" si="57"/>
        <v>38509.660000000003</v>
      </c>
      <c r="V145" s="78">
        <f t="shared" si="57"/>
        <v>37345.57</v>
      </c>
      <c r="W145" s="78">
        <f t="shared" si="57"/>
        <v>24927.32</v>
      </c>
      <c r="X145" s="78">
        <f t="shared" si="57"/>
        <v>39915.75</v>
      </c>
      <c r="Y145" s="78">
        <f t="shared" si="57"/>
        <v>34525.820000000007</v>
      </c>
      <c r="Z145" s="78">
        <f t="shared" si="57"/>
        <v>29936.240000000002</v>
      </c>
      <c r="AA145" s="78">
        <f t="shared" si="57"/>
        <v>22848.720000000001</v>
      </c>
      <c r="AB145" s="78">
        <f t="shared" si="57"/>
        <v>23582.979999999996</v>
      </c>
      <c r="AC145" s="78">
        <f t="shared" si="57"/>
        <v>29208.04</v>
      </c>
      <c r="AD145" s="78">
        <f t="shared" si="57"/>
        <v>30340.32</v>
      </c>
      <c r="AE145" s="78">
        <f t="shared" si="57"/>
        <v>238467.11</v>
      </c>
      <c r="AF145" s="79"/>
      <c r="AG145" s="80"/>
      <c r="AH145" s="80"/>
      <c r="AI145" s="80"/>
      <c r="AJ145" s="80"/>
      <c r="AK145" s="80"/>
      <c r="AL145" s="80"/>
      <c r="AM145" s="80"/>
      <c r="AN145" s="80"/>
      <c r="AO145" s="81"/>
    </row>
    <row r="146" spans="1:41" ht="21.75" customHeight="1" x14ac:dyDescent="0.25">
      <c r="A146" s="49" t="s">
        <v>36</v>
      </c>
      <c r="B146" s="48">
        <f>B152+B158</f>
        <v>0</v>
      </c>
      <c r="C146" s="50">
        <v>0</v>
      </c>
      <c r="D146" s="50">
        <f>D106+D27</f>
        <v>0</v>
      </c>
      <c r="E146" s="50">
        <f>E106+E27</f>
        <v>0</v>
      </c>
      <c r="F146" s="50" t="e">
        <f t="shared" si="51"/>
        <v>#DIV/0!</v>
      </c>
      <c r="G146" s="50" t="e">
        <f t="shared" si="52"/>
        <v>#DIV/0!</v>
      </c>
      <c r="H146" s="50">
        <f t="shared" ref="H146:AE150" si="58">H152+H158</f>
        <v>0</v>
      </c>
      <c r="I146" s="50">
        <f t="shared" si="58"/>
        <v>0</v>
      </c>
      <c r="J146" s="50">
        <f t="shared" si="58"/>
        <v>0</v>
      </c>
      <c r="K146" s="50">
        <f t="shared" si="58"/>
        <v>0</v>
      </c>
      <c r="L146" s="50">
        <f t="shared" si="58"/>
        <v>0</v>
      </c>
      <c r="M146" s="50">
        <f t="shared" si="58"/>
        <v>0</v>
      </c>
      <c r="N146" s="50">
        <f t="shared" si="58"/>
        <v>0</v>
      </c>
      <c r="O146" s="50">
        <f t="shared" si="58"/>
        <v>0</v>
      </c>
      <c r="P146" s="50">
        <f t="shared" si="58"/>
        <v>0</v>
      </c>
      <c r="Q146" s="50">
        <f t="shared" si="58"/>
        <v>0</v>
      </c>
      <c r="R146" s="50">
        <f t="shared" si="58"/>
        <v>0</v>
      </c>
      <c r="S146" s="50">
        <f t="shared" si="58"/>
        <v>0</v>
      </c>
      <c r="T146" s="50">
        <f t="shared" si="58"/>
        <v>0</v>
      </c>
      <c r="U146" s="50">
        <f t="shared" si="58"/>
        <v>0</v>
      </c>
      <c r="V146" s="50">
        <f t="shared" si="58"/>
        <v>0</v>
      </c>
      <c r="W146" s="50">
        <f t="shared" si="58"/>
        <v>0</v>
      </c>
      <c r="X146" s="50">
        <f t="shared" si="58"/>
        <v>0</v>
      </c>
      <c r="Y146" s="50">
        <f t="shared" si="58"/>
        <v>0</v>
      </c>
      <c r="Z146" s="50">
        <f t="shared" si="58"/>
        <v>0</v>
      </c>
      <c r="AA146" s="50">
        <f t="shared" si="58"/>
        <v>0</v>
      </c>
      <c r="AB146" s="50">
        <f t="shared" si="58"/>
        <v>0</v>
      </c>
      <c r="AC146" s="50">
        <f t="shared" si="58"/>
        <v>0</v>
      </c>
      <c r="AD146" s="50">
        <f t="shared" si="58"/>
        <v>0</v>
      </c>
      <c r="AE146" s="50">
        <f t="shared" si="58"/>
        <v>0</v>
      </c>
      <c r="AF146" s="79"/>
      <c r="AG146" s="80"/>
      <c r="AH146" s="80"/>
      <c r="AI146" s="80"/>
      <c r="AJ146" s="80"/>
      <c r="AK146" s="80"/>
      <c r="AL146" s="80"/>
      <c r="AM146" s="80"/>
      <c r="AN146" s="80"/>
      <c r="AO146" s="81"/>
    </row>
    <row r="147" spans="1:41" ht="34.5" customHeight="1" x14ac:dyDescent="0.3">
      <c r="A147" s="66" t="s">
        <v>37</v>
      </c>
      <c r="B147" s="48">
        <f>B153+B159</f>
        <v>17364.48</v>
      </c>
      <c r="C147" s="50">
        <f>C153+C159</f>
        <v>17364.48</v>
      </c>
      <c r="D147" s="50">
        <f t="shared" ref="C147:F149" si="59">D153+D159</f>
        <v>14013.16</v>
      </c>
      <c r="E147" s="50">
        <f t="shared" si="59"/>
        <v>14013.16</v>
      </c>
      <c r="F147" s="50">
        <f t="shared" si="51"/>
        <v>80.700141898864814</v>
      </c>
      <c r="G147" s="50">
        <f t="shared" si="52"/>
        <v>80.700141898864814</v>
      </c>
      <c r="H147" s="50">
        <f t="shared" si="58"/>
        <v>0</v>
      </c>
      <c r="I147" s="50">
        <f t="shared" si="58"/>
        <v>0</v>
      </c>
      <c r="J147" s="50">
        <f t="shared" si="58"/>
        <v>220</v>
      </c>
      <c r="K147" s="50">
        <f t="shared" si="58"/>
        <v>220</v>
      </c>
      <c r="L147" s="50">
        <f t="shared" si="58"/>
        <v>736</v>
      </c>
      <c r="M147" s="50">
        <f t="shared" si="58"/>
        <v>736</v>
      </c>
      <c r="N147" s="50">
        <f t="shared" si="58"/>
        <v>912.46</v>
      </c>
      <c r="O147" s="50">
        <f t="shared" si="58"/>
        <v>912.46</v>
      </c>
      <c r="P147" s="50">
        <f t="shared" si="58"/>
        <v>1563.71</v>
      </c>
      <c r="Q147" s="50">
        <f t="shared" si="58"/>
        <v>1563.71</v>
      </c>
      <c r="R147" s="50">
        <f t="shared" si="58"/>
        <v>1081.69</v>
      </c>
      <c r="S147" s="50">
        <f t="shared" si="58"/>
        <v>739.71</v>
      </c>
      <c r="T147" s="50">
        <f t="shared" si="58"/>
        <v>3479.02</v>
      </c>
      <c r="U147" s="50">
        <f t="shared" si="58"/>
        <v>3254.1</v>
      </c>
      <c r="V147" s="50">
        <f t="shared" si="58"/>
        <v>3040.1099999999997</v>
      </c>
      <c r="W147" s="50">
        <f t="shared" si="58"/>
        <v>2479.71</v>
      </c>
      <c r="X147" s="50">
        <f t="shared" si="58"/>
        <v>6331.49</v>
      </c>
      <c r="Y147" s="50">
        <f t="shared" si="58"/>
        <v>4107.4699999999993</v>
      </c>
      <c r="Z147" s="50">
        <f t="shared" si="58"/>
        <v>0</v>
      </c>
      <c r="AA147" s="50">
        <f t="shared" si="58"/>
        <v>0</v>
      </c>
      <c r="AB147" s="50">
        <f t="shared" si="58"/>
        <v>0</v>
      </c>
      <c r="AC147" s="50">
        <f t="shared" si="58"/>
        <v>0</v>
      </c>
      <c r="AD147" s="50">
        <f t="shared" si="58"/>
        <v>0</v>
      </c>
      <c r="AE147" s="50">
        <f t="shared" si="58"/>
        <v>0</v>
      </c>
      <c r="AF147" s="79"/>
      <c r="AG147" s="80"/>
      <c r="AH147" s="80"/>
      <c r="AI147" s="80"/>
      <c r="AJ147" s="80"/>
      <c r="AK147" s="80"/>
      <c r="AL147" s="80"/>
      <c r="AM147" s="80"/>
      <c r="AN147" s="80"/>
      <c r="AO147" s="81"/>
    </row>
    <row r="148" spans="1:41" ht="24.75" customHeight="1" x14ac:dyDescent="0.3">
      <c r="A148" s="66" t="s">
        <v>38</v>
      </c>
      <c r="B148" s="48">
        <f>B154+B160</f>
        <v>338780.26</v>
      </c>
      <c r="C148" s="50">
        <f t="shared" si="59"/>
        <v>308439.94</v>
      </c>
      <c r="D148" s="50">
        <f t="shared" si="59"/>
        <v>504704.29500000004</v>
      </c>
      <c r="E148" s="50">
        <f t="shared" si="59"/>
        <v>504704.29500000004</v>
      </c>
      <c r="F148" s="50">
        <f t="shared" si="51"/>
        <v>148.97688991678558</v>
      </c>
      <c r="G148" s="50">
        <f t="shared" si="52"/>
        <v>163.6313037150766</v>
      </c>
      <c r="H148" s="50">
        <f t="shared" si="58"/>
        <v>23975.609999999997</v>
      </c>
      <c r="I148" s="50">
        <f t="shared" si="58"/>
        <v>13109.396000000001</v>
      </c>
      <c r="J148" s="50">
        <f t="shared" si="58"/>
        <v>29883.86</v>
      </c>
      <c r="K148" s="50">
        <f t="shared" si="58"/>
        <v>20747.78</v>
      </c>
      <c r="L148" s="50">
        <f t="shared" si="58"/>
        <v>21671.110000000004</v>
      </c>
      <c r="M148" s="50">
        <f t="shared" si="58"/>
        <v>21507.65</v>
      </c>
      <c r="N148" s="50">
        <f t="shared" si="58"/>
        <v>27354.75</v>
      </c>
      <c r="O148" s="50">
        <f t="shared" si="58"/>
        <v>22861.175000000003</v>
      </c>
      <c r="P148" s="50">
        <f t="shared" si="58"/>
        <v>31234.28</v>
      </c>
      <c r="Q148" s="50">
        <f t="shared" si="58"/>
        <v>25883.484000000004</v>
      </c>
      <c r="R148" s="50">
        <f t="shared" si="58"/>
        <v>29916.500000000004</v>
      </c>
      <c r="S148" s="50">
        <f t="shared" si="58"/>
        <v>31114.219999999994</v>
      </c>
      <c r="T148" s="50">
        <f t="shared" si="58"/>
        <v>32359.69</v>
      </c>
      <c r="U148" s="50">
        <f t="shared" si="58"/>
        <v>35255.560000000005</v>
      </c>
      <c r="V148" s="50">
        <f t="shared" si="58"/>
        <v>34305.46</v>
      </c>
      <c r="W148" s="50">
        <f t="shared" si="58"/>
        <v>22447.61</v>
      </c>
      <c r="X148" s="50">
        <f t="shared" si="58"/>
        <v>24419.46</v>
      </c>
      <c r="Y148" s="50">
        <f t="shared" si="58"/>
        <v>21253.550000000003</v>
      </c>
      <c r="Z148" s="50">
        <f t="shared" si="58"/>
        <v>29936.240000000002</v>
      </c>
      <c r="AA148" s="50">
        <f t="shared" si="58"/>
        <v>22848.720000000001</v>
      </c>
      <c r="AB148" s="50">
        <f t="shared" si="58"/>
        <v>23382.979999999996</v>
      </c>
      <c r="AC148" s="50">
        <f t="shared" si="58"/>
        <v>29208.04</v>
      </c>
      <c r="AD148" s="50">
        <f t="shared" si="58"/>
        <v>30340.32</v>
      </c>
      <c r="AE148" s="50">
        <f t="shared" si="58"/>
        <v>238467.11</v>
      </c>
      <c r="AF148" s="79"/>
      <c r="AG148" s="80"/>
      <c r="AH148" s="80"/>
      <c r="AI148" s="80"/>
      <c r="AJ148" s="80"/>
      <c r="AK148" s="80"/>
      <c r="AL148" s="80"/>
      <c r="AM148" s="80"/>
      <c r="AN148" s="80"/>
      <c r="AO148" s="81"/>
    </row>
    <row r="149" spans="1:41" ht="34.5" customHeight="1" x14ac:dyDescent="0.3">
      <c r="A149" s="54" t="s">
        <v>69</v>
      </c>
      <c r="B149" s="48">
        <f>B155+B161</f>
        <v>12380.720000000001</v>
      </c>
      <c r="C149" s="50">
        <f t="shared" si="59"/>
        <v>12380.720000000001</v>
      </c>
      <c r="D149" s="50">
        <f t="shared" si="59"/>
        <v>12363.410000000002</v>
      </c>
      <c r="E149" s="50">
        <f t="shared" si="59"/>
        <v>12363.410000000002</v>
      </c>
      <c r="F149" s="50">
        <f t="shared" si="51"/>
        <v>99.860185837334186</v>
      </c>
      <c r="G149" s="50">
        <f t="shared" si="52"/>
        <v>99.860185837334186</v>
      </c>
      <c r="H149" s="50">
        <f t="shared" si="58"/>
        <v>0</v>
      </c>
      <c r="I149" s="50">
        <f t="shared" si="58"/>
        <v>0</v>
      </c>
      <c r="J149" s="50">
        <f t="shared" si="58"/>
        <v>0</v>
      </c>
      <c r="K149" s="50">
        <f t="shared" si="58"/>
        <v>0</v>
      </c>
      <c r="L149" s="50">
        <f t="shared" si="58"/>
        <v>0</v>
      </c>
      <c r="M149" s="50">
        <f t="shared" si="58"/>
        <v>0</v>
      </c>
      <c r="N149" s="50">
        <f t="shared" si="58"/>
        <v>48.02</v>
      </c>
      <c r="O149" s="50">
        <f t="shared" si="58"/>
        <v>48.02</v>
      </c>
      <c r="P149" s="50">
        <f t="shared" si="58"/>
        <v>92.4</v>
      </c>
      <c r="Q149" s="50">
        <f t="shared" si="58"/>
        <v>74.400000000000006</v>
      </c>
      <c r="R149" s="50">
        <f t="shared" si="58"/>
        <v>38.9</v>
      </c>
      <c r="S149" s="50">
        <f t="shared" si="58"/>
        <v>38.9</v>
      </c>
      <c r="T149" s="50">
        <f t="shared" si="58"/>
        <v>3668.95</v>
      </c>
      <c r="U149" s="50">
        <f t="shared" si="58"/>
        <v>3686.95</v>
      </c>
      <c r="V149" s="50">
        <f t="shared" si="58"/>
        <v>1951.5500000000002</v>
      </c>
      <c r="W149" s="50">
        <f t="shared" si="58"/>
        <v>1951.5500000000002</v>
      </c>
      <c r="X149" s="50">
        <f t="shared" si="58"/>
        <v>6580.9</v>
      </c>
      <c r="Y149" s="50">
        <f t="shared" si="58"/>
        <v>2358.61</v>
      </c>
      <c r="Z149" s="50">
        <f t="shared" si="58"/>
        <v>0</v>
      </c>
      <c r="AA149" s="50">
        <f t="shared" si="58"/>
        <v>0</v>
      </c>
      <c r="AB149" s="50">
        <f t="shared" si="58"/>
        <v>0</v>
      </c>
      <c r="AC149" s="50">
        <f t="shared" si="58"/>
        <v>4204.9799999999996</v>
      </c>
      <c r="AD149" s="50">
        <f t="shared" si="58"/>
        <v>0</v>
      </c>
      <c r="AE149" s="50">
        <f t="shared" si="58"/>
        <v>0</v>
      </c>
      <c r="AF149" s="79"/>
      <c r="AG149" s="80"/>
      <c r="AH149" s="80"/>
      <c r="AI149" s="80"/>
      <c r="AJ149" s="80"/>
      <c r="AK149" s="80"/>
      <c r="AL149" s="80"/>
      <c r="AM149" s="80"/>
      <c r="AN149" s="80"/>
      <c r="AO149" s="81"/>
    </row>
    <row r="150" spans="1:41" ht="21" customHeight="1" x14ac:dyDescent="0.3">
      <c r="A150" s="66" t="s">
        <v>40</v>
      </c>
      <c r="B150" s="48">
        <f>B156+B162</f>
        <v>11340</v>
      </c>
      <c r="C150" s="50">
        <f>C162</f>
        <v>11340</v>
      </c>
      <c r="D150" s="50">
        <f>D156+D162</f>
        <v>11140</v>
      </c>
      <c r="E150" s="50">
        <f>E156+E162</f>
        <v>11140</v>
      </c>
      <c r="F150" s="50">
        <f t="shared" si="51"/>
        <v>98.236331569664898</v>
      </c>
      <c r="G150" s="50">
        <f t="shared" si="52"/>
        <v>98.236331569664898</v>
      </c>
      <c r="H150" s="50">
        <f t="shared" si="58"/>
        <v>0</v>
      </c>
      <c r="I150" s="50">
        <f t="shared" si="58"/>
        <v>0</v>
      </c>
      <c r="J150" s="50">
        <f t="shared" si="58"/>
        <v>0</v>
      </c>
      <c r="K150" s="50">
        <f t="shared" si="58"/>
        <v>0</v>
      </c>
      <c r="L150" s="50">
        <f t="shared" si="58"/>
        <v>0</v>
      </c>
      <c r="M150" s="50">
        <f t="shared" si="58"/>
        <v>0</v>
      </c>
      <c r="N150" s="50">
        <f t="shared" si="58"/>
        <v>90</v>
      </c>
      <c r="O150" s="50">
        <f t="shared" si="58"/>
        <v>90</v>
      </c>
      <c r="P150" s="50">
        <f t="shared" si="58"/>
        <v>0</v>
      </c>
      <c r="Q150" s="50">
        <f t="shared" si="58"/>
        <v>0</v>
      </c>
      <c r="R150" s="50">
        <f t="shared" si="58"/>
        <v>1885.2</v>
      </c>
      <c r="S150" s="50">
        <f t="shared" si="58"/>
        <v>1885.2</v>
      </c>
      <c r="T150" s="50">
        <f t="shared" si="58"/>
        <v>0</v>
      </c>
      <c r="U150" s="50">
        <f t="shared" si="58"/>
        <v>0</v>
      </c>
      <c r="V150" s="50">
        <f t="shared" si="58"/>
        <v>0</v>
      </c>
      <c r="W150" s="50">
        <f t="shared" si="58"/>
        <v>0</v>
      </c>
      <c r="X150" s="50">
        <f t="shared" si="58"/>
        <v>9164.7999999999993</v>
      </c>
      <c r="Y150" s="50">
        <f t="shared" si="58"/>
        <v>9164.7999999999993</v>
      </c>
      <c r="Z150" s="50">
        <f t="shared" si="58"/>
        <v>0</v>
      </c>
      <c r="AA150" s="50">
        <f t="shared" si="58"/>
        <v>0</v>
      </c>
      <c r="AB150" s="50">
        <f t="shared" si="58"/>
        <v>200</v>
      </c>
      <c r="AC150" s="50">
        <f t="shared" si="58"/>
        <v>0</v>
      </c>
      <c r="AD150" s="50">
        <f t="shared" si="58"/>
        <v>0</v>
      </c>
      <c r="AE150" s="50">
        <f t="shared" si="58"/>
        <v>0</v>
      </c>
      <c r="AF150" s="79"/>
      <c r="AG150" s="80"/>
      <c r="AH150" s="80"/>
      <c r="AI150" s="80"/>
      <c r="AJ150" s="80"/>
      <c r="AK150" s="80"/>
      <c r="AL150" s="80"/>
      <c r="AM150" s="80"/>
      <c r="AN150" s="80"/>
      <c r="AO150" s="81"/>
    </row>
    <row r="151" spans="1:41" ht="49.5" customHeight="1" x14ac:dyDescent="0.25">
      <c r="A151" s="99" t="s">
        <v>89</v>
      </c>
      <c r="B151" s="100">
        <f>B152+B153+B154+B156</f>
        <v>23431.1</v>
      </c>
      <c r="C151" s="100">
        <f>C139</f>
        <v>0</v>
      </c>
      <c r="D151" s="100">
        <f>D152+D153+D154+D156+D155</f>
        <v>32126.25</v>
      </c>
      <c r="E151" s="100">
        <f>E152+E153+E154+E156+E155</f>
        <v>32126.25</v>
      </c>
      <c r="F151" s="100">
        <f>E151/B151*100</f>
        <v>137.10944001775417</v>
      </c>
      <c r="G151" s="100" t="e">
        <f>E151/C151*100</f>
        <v>#DIV/0!</v>
      </c>
      <c r="H151" s="100">
        <f t="shared" ref="H151:AE151" si="60">H152+H153+H154+H156+H155</f>
        <v>0</v>
      </c>
      <c r="I151" s="100">
        <f t="shared" si="60"/>
        <v>0</v>
      </c>
      <c r="J151" s="100">
        <f t="shared" si="60"/>
        <v>0</v>
      </c>
      <c r="K151" s="100">
        <f t="shared" si="60"/>
        <v>0</v>
      </c>
      <c r="L151" s="100">
        <f t="shared" si="60"/>
        <v>0</v>
      </c>
      <c r="M151" s="100">
        <f t="shared" si="60"/>
        <v>0</v>
      </c>
      <c r="N151" s="100">
        <f t="shared" si="60"/>
        <v>0</v>
      </c>
      <c r="O151" s="100">
        <f t="shared" si="60"/>
        <v>0</v>
      </c>
      <c r="P151" s="100">
        <f t="shared" si="60"/>
        <v>520</v>
      </c>
      <c r="Q151" s="100">
        <f t="shared" si="60"/>
        <v>520</v>
      </c>
      <c r="R151" s="100">
        <f t="shared" si="60"/>
        <v>0</v>
      </c>
      <c r="S151" s="100">
        <f t="shared" si="60"/>
        <v>0</v>
      </c>
      <c r="T151" s="100">
        <f t="shared" si="60"/>
        <v>11061.02</v>
      </c>
      <c r="U151" s="100">
        <f t="shared" si="60"/>
        <v>10494.119999999999</v>
      </c>
      <c r="V151" s="100">
        <f t="shared" si="60"/>
        <v>5697.1100000000006</v>
      </c>
      <c r="W151" s="100">
        <f t="shared" si="60"/>
        <v>6264.01</v>
      </c>
      <c r="X151" s="100">
        <f t="shared" si="60"/>
        <v>18215.07</v>
      </c>
      <c r="Y151" s="100">
        <f t="shared" si="60"/>
        <v>6419.17</v>
      </c>
      <c r="Z151" s="100">
        <f t="shared" si="60"/>
        <v>19</v>
      </c>
      <c r="AA151" s="100">
        <f t="shared" si="60"/>
        <v>0</v>
      </c>
      <c r="AB151" s="100">
        <f t="shared" si="60"/>
        <v>0</v>
      </c>
      <c r="AC151" s="100">
        <f t="shared" si="60"/>
        <v>8428.9500000000007</v>
      </c>
      <c r="AD151" s="100">
        <f t="shared" si="60"/>
        <v>0</v>
      </c>
      <c r="AE151" s="100">
        <f t="shared" si="60"/>
        <v>0</v>
      </c>
      <c r="AF151" s="79"/>
      <c r="AG151" s="80"/>
      <c r="AH151" s="80"/>
      <c r="AI151" s="80"/>
      <c r="AJ151" s="80"/>
      <c r="AK151" s="80"/>
      <c r="AL151" s="80"/>
      <c r="AM151" s="80"/>
      <c r="AN151" s="80"/>
      <c r="AO151" s="81"/>
    </row>
    <row r="152" spans="1:41" ht="21.75" customHeight="1" x14ac:dyDescent="0.25">
      <c r="A152" s="49" t="s">
        <v>36</v>
      </c>
      <c r="B152" s="48">
        <f>H152+J152+L152+N152+P152+R152+T152+V152+X152+Z152+AB152+AD152</f>
        <v>0</v>
      </c>
      <c r="C152" s="50">
        <f>H152+J152+L152+N152+P152+R152+T152+V152+X152</f>
        <v>0</v>
      </c>
      <c r="D152" s="50">
        <f>E152</f>
        <v>0</v>
      </c>
      <c r="E152" s="50">
        <f>I152+K152+M152+O152+Q152+S152+U152+W152+Y152+AA152+AC152+AE152</f>
        <v>0</v>
      </c>
      <c r="F152" s="101">
        <f>IFERROR(E152/B152%,0)</f>
        <v>0</v>
      </c>
      <c r="G152" s="101">
        <f>IFERROR(E152/C152%,0)</f>
        <v>0</v>
      </c>
      <c r="H152" s="50">
        <v>0</v>
      </c>
      <c r="I152" s="50">
        <v>0</v>
      </c>
      <c r="J152" s="50">
        <v>0</v>
      </c>
      <c r="K152" s="50">
        <v>0</v>
      </c>
      <c r="L152" s="50">
        <v>0</v>
      </c>
      <c r="M152" s="50">
        <v>0</v>
      </c>
      <c r="N152" s="50">
        <v>0</v>
      </c>
      <c r="O152" s="50">
        <v>0</v>
      </c>
      <c r="P152" s="50">
        <v>0</v>
      </c>
      <c r="Q152" s="50">
        <v>0</v>
      </c>
      <c r="R152" s="50">
        <v>0</v>
      </c>
      <c r="S152" s="50">
        <v>0</v>
      </c>
      <c r="T152" s="50">
        <v>0</v>
      </c>
      <c r="U152" s="50">
        <v>0</v>
      </c>
      <c r="V152" s="50">
        <v>0</v>
      </c>
      <c r="W152" s="50">
        <v>0</v>
      </c>
      <c r="X152" s="50">
        <v>0</v>
      </c>
      <c r="Y152" s="50">
        <v>0</v>
      </c>
      <c r="Z152" s="50">
        <v>0</v>
      </c>
      <c r="AA152" s="50">
        <v>0</v>
      </c>
      <c r="AB152" s="50">
        <v>0</v>
      </c>
      <c r="AC152" s="50">
        <v>0</v>
      </c>
      <c r="AD152" s="50">
        <v>0</v>
      </c>
      <c r="AE152" s="50">
        <v>0</v>
      </c>
      <c r="AF152" s="79"/>
      <c r="AG152" s="80"/>
      <c r="AH152" s="80"/>
      <c r="AI152" s="80"/>
      <c r="AJ152" s="80"/>
      <c r="AK152" s="80"/>
      <c r="AL152" s="80"/>
      <c r="AM152" s="80"/>
      <c r="AN152" s="80"/>
      <c r="AO152" s="81"/>
    </row>
    <row r="153" spans="1:41" ht="34.5" customHeight="1" x14ac:dyDescent="0.3">
      <c r="A153" s="66" t="s">
        <v>37</v>
      </c>
      <c r="B153" s="48">
        <f>H153+J153+L153+N153+P153+R153+T153+V153+X153+Z153+AB153+AD153</f>
        <v>10566.9</v>
      </c>
      <c r="C153" s="50">
        <f>H153+J153+L153+N153+P153+R153+T153+V153+X153+Z153+AB153</f>
        <v>10566.9</v>
      </c>
      <c r="D153" s="50">
        <f>E153</f>
        <v>7215.58</v>
      </c>
      <c r="E153" s="50">
        <f>I153+K153+M153+O153+Q153+S153+U153+W153+Y153+AA153+AC153+AE153</f>
        <v>7215.58</v>
      </c>
      <c r="F153" s="50">
        <f>E153/B153*100</f>
        <v>68.284738191901127</v>
      </c>
      <c r="G153" s="50">
        <f>E153/C153*100</f>
        <v>68.284738191901127</v>
      </c>
      <c r="H153" s="50">
        <f t="shared" ref="H153:AE154" si="61">H14+H21</f>
        <v>0</v>
      </c>
      <c r="I153" s="50">
        <f t="shared" si="61"/>
        <v>0</v>
      </c>
      <c r="J153" s="50">
        <f t="shared" si="61"/>
        <v>0</v>
      </c>
      <c r="K153" s="50">
        <f t="shared" si="61"/>
        <v>0</v>
      </c>
      <c r="L153" s="50">
        <f t="shared" si="61"/>
        <v>0</v>
      </c>
      <c r="M153" s="50">
        <f t="shared" si="61"/>
        <v>0</v>
      </c>
      <c r="N153" s="50">
        <f t="shared" si="61"/>
        <v>0</v>
      </c>
      <c r="O153" s="50">
        <f t="shared" si="61"/>
        <v>0</v>
      </c>
      <c r="P153" s="50">
        <f t="shared" si="61"/>
        <v>0</v>
      </c>
      <c r="Q153" s="50">
        <f t="shared" si="61"/>
        <v>0</v>
      </c>
      <c r="R153" s="50">
        <f t="shared" si="61"/>
        <v>0</v>
      </c>
      <c r="S153" s="50">
        <f t="shared" si="61"/>
        <v>0</v>
      </c>
      <c r="T153" s="50">
        <f t="shared" si="61"/>
        <v>3479.02</v>
      </c>
      <c r="U153" s="50">
        <f t="shared" si="61"/>
        <v>2912.12</v>
      </c>
      <c r="V153" s="50">
        <f t="shared" si="61"/>
        <v>1912.81</v>
      </c>
      <c r="W153" s="50">
        <f t="shared" si="61"/>
        <v>2479.71</v>
      </c>
      <c r="X153" s="50">
        <f t="shared" si="61"/>
        <v>5175.07</v>
      </c>
      <c r="Y153" s="50">
        <f t="shared" si="61"/>
        <v>1823.75</v>
      </c>
      <c r="Z153" s="50">
        <f t="shared" si="61"/>
        <v>0</v>
      </c>
      <c r="AA153" s="50">
        <f t="shared" si="61"/>
        <v>0</v>
      </c>
      <c r="AB153" s="50">
        <f t="shared" si="61"/>
        <v>0</v>
      </c>
      <c r="AC153" s="50">
        <f t="shared" si="61"/>
        <v>0</v>
      </c>
      <c r="AD153" s="50">
        <f t="shared" si="61"/>
        <v>0</v>
      </c>
      <c r="AE153" s="50">
        <f t="shared" si="61"/>
        <v>0</v>
      </c>
      <c r="AF153" s="79"/>
      <c r="AG153" s="80"/>
      <c r="AH153" s="80"/>
      <c r="AI153" s="80"/>
      <c r="AJ153" s="80"/>
      <c r="AK153" s="80"/>
      <c r="AL153" s="80"/>
      <c r="AM153" s="80"/>
      <c r="AN153" s="80"/>
      <c r="AO153" s="81"/>
    </row>
    <row r="154" spans="1:41" ht="24.75" customHeight="1" x14ac:dyDescent="0.3">
      <c r="A154" s="66" t="s">
        <v>38</v>
      </c>
      <c r="B154" s="48">
        <f>H154+J154+L154+N154+P154+R154+T154+V154+X154+Z154+AB154+AD154</f>
        <v>12864.199999999999</v>
      </c>
      <c r="C154" s="50">
        <f t="shared" ref="C154:C156" si="62">H154+J154+L154+N154+P154+R154+T154+V154+X154+Z154+AB154</f>
        <v>12864.199999999999</v>
      </c>
      <c r="D154" s="50">
        <f>E154</f>
        <v>12846.880000000001</v>
      </c>
      <c r="E154" s="50">
        <f>I154+K154+M154+O154+Q154+S154+U154+W154+Y154+AA154+AC154+AE154</f>
        <v>12846.880000000001</v>
      </c>
      <c r="F154" s="101">
        <f>IFERROR(E154/B154%,0)</f>
        <v>99.86536278975764</v>
      </c>
      <c r="G154" s="101">
        <f>IFERROR(E154/C154%,0)</f>
        <v>99.86536278975764</v>
      </c>
      <c r="H154" s="50">
        <f t="shared" si="61"/>
        <v>0</v>
      </c>
      <c r="I154" s="50">
        <f t="shared" si="61"/>
        <v>0</v>
      </c>
      <c r="J154" s="50">
        <f t="shared" si="61"/>
        <v>0</v>
      </c>
      <c r="K154" s="50">
        <f t="shared" si="61"/>
        <v>0</v>
      </c>
      <c r="L154" s="50">
        <f t="shared" si="61"/>
        <v>0</v>
      </c>
      <c r="M154" s="50">
        <f t="shared" si="61"/>
        <v>0</v>
      </c>
      <c r="N154" s="50">
        <f t="shared" si="61"/>
        <v>0</v>
      </c>
      <c r="O154" s="50">
        <f t="shared" si="61"/>
        <v>0</v>
      </c>
      <c r="P154" s="50">
        <f t="shared" si="61"/>
        <v>520</v>
      </c>
      <c r="Q154" s="50">
        <f t="shared" si="61"/>
        <v>520</v>
      </c>
      <c r="R154" s="50">
        <f t="shared" si="61"/>
        <v>0</v>
      </c>
      <c r="S154" s="50">
        <f t="shared" si="61"/>
        <v>0</v>
      </c>
      <c r="T154" s="50">
        <f t="shared" si="61"/>
        <v>3913.0499999999997</v>
      </c>
      <c r="U154" s="50">
        <f t="shared" si="61"/>
        <v>3913.0499999999997</v>
      </c>
      <c r="V154" s="50">
        <f t="shared" si="61"/>
        <v>1892.15</v>
      </c>
      <c r="W154" s="50">
        <f t="shared" si="61"/>
        <v>1892.15</v>
      </c>
      <c r="X154" s="50">
        <f t="shared" si="61"/>
        <v>6520</v>
      </c>
      <c r="Y154" s="50">
        <f t="shared" si="61"/>
        <v>2297.71</v>
      </c>
      <c r="Z154" s="50">
        <f t="shared" si="61"/>
        <v>19</v>
      </c>
      <c r="AA154" s="50">
        <f t="shared" si="61"/>
        <v>0</v>
      </c>
      <c r="AB154" s="50">
        <f t="shared" si="61"/>
        <v>0</v>
      </c>
      <c r="AC154" s="50">
        <f t="shared" si="61"/>
        <v>4223.97</v>
      </c>
      <c r="AD154" s="50">
        <f t="shared" si="61"/>
        <v>0</v>
      </c>
      <c r="AE154" s="50">
        <f t="shared" si="61"/>
        <v>0</v>
      </c>
      <c r="AF154" s="79"/>
      <c r="AG154" s="80"/>
      <c r="AH154" s="80"/>
      <c r="AI154" s="80"/>
      <c r="AJ154" s="80"/>
      <c r="AK154" s="80"/>
      <c r="AL154" s="80"/>
      <c r="AM154" s="80"/>
      <c r="AN154" s="80"/>
      <c r="AO154" s="81"/>
    </row>
    <row r="155" spans="1:41" ht="34.5" customHeight="1" x14ac:dyDescent="0.3">
      <c r="A155" s="54" t="s">
        <v>69</v>
      </c>
      <c r="B155" s="48">
        <f>H155+J155+L155+N155+P155+R155+T155+V155+X155+Z155+AB155+AD155</f>
        <v>12081.1</v>
      </c>
      <c r="C155" s="50">
        <f t="shared" si="62"/>
        <v>12081.1</v>
      </c>
      <c r="D155" s="50">
        <f>E155</f>
        <v>12063.79</v>
      </c>
      <c r="E155" s="50">
        <f>I155+K155+M155+O155+Q155+S155+U155+W155+Y155+AA155+AC155+AE155</f>
        <v>12063.79</v>
      </c>
      <c r="F155" s="101">
        <f>IFERROR(E155/B155%,0)</f>
        <v>99.856718345183808</v>
      </c>
      <c r="G155" s="101">
        <f>IFERROR(E155/C155%,0)</f>
        <v>99.856718345183808</v>
      </c>
      <c r="H155" s="50">
        <f t="shared" ref="H155:AE155" si="63">H16</f>
        <v>0</v>
      </c>
      <c r="I155" s="50">
        <f t="shared" si="63"/>
        <v>0</v>
      </c>
      <c r="J155" s="50">
        <f t="shared" si="63"/>
        <v>0</v>
      </c>
      <c r="K155" s="50">
        <f t="shared" si="63"/>
        <v>0</v>
      </c>
      <c r="L155" s="50">
        <f t="shared" si="63"/>
        <v>0</v>
      </c>
      <c r="M155" s="50">
        <f t="shared" si="63"/>
        <v>0</v>
      </c>
      <c r="N155" s="50">
        <f t="shared" si="63"/>
        <v>0</v>
      </c>
      <c r="O155" s="50">
        <f t="shared" si="63"/>
        <v>0</v>
      </c>
      <c r="P155" s="50">
        <f t="shared" si="63"/>
        <v>0</v>
      </c>
      <c r="Q155" s="50">
        <f t="shared" si="63"/>
        <v>0</v>
      </c>
      <c r="R155" s="50">
        <f t="shared" si="63"/>
        <v>0</v>
      </c>
      <c r="S155" s="50">
        <f t="shared" si="63"/>
        <v>0</v>
      </c>
      <c r="T155" s="50">
        <f t="shared" si="63"/>
        <v>3668.95</v>
      </c>
      <c r="U155" s="50">
        <f t="shared" si="63"/>
        <v>3668.95</v>
      </c>
      <c r="V155" s="50">
        <f t="shared" si="63"/>
        <v>1892.15</v>
      </c>
      <c r="W155" s="50">
        <f t="shared" si="63"/>
        <v>1892.15</v>
      </c>
      <c r="X155" s="50">
        <f t="shared" si="63"/>
        <v>6520</v>
      </c>
      <c r="Y155" s="50">
        <f t="shared" si="63"/>
        <v>2297.71</v>
      </c>
      <c r="Z155" s="50">
        <f t="shared" si="63"/>
        <v>0</v>
      </c>
      <c r="AA155" s="50">
        <f t="shared" si="63"/>
        <v>0</v>
      </c>
      <c r="AB155" s="50">
        <f t="shared" si="63"/>
        <v>0</v>
      </c>
      <c r="AC155" s="50">
        <f t="shared" si="63"/>
        <v>4204.9799999999996</v>
      </c>
      <c r="AD155" s="50">
        <f t="shared" si="63"/>
        <v>0</v>
      </c>
      <c r="AE155" s="50">
        <f t="shared" si="63"/>
        <v>0</v>
      </c>
      <c r="AF155" s="79"/>
      <c r="AG155" s="80"/>
      <c r="AH155" s="80"/>
      <c r="AI155" s="80"/>
      <c r="AJ155" s="80"/>
      <c r="AK155" s="80"/>
      <c r="AL155" s="80"/>
      <c r="AM155" s="80"/>
      <c r="AN155" s="80"/>
      <c r="AO155" s="81"/>
    </row>
    <row r="156" spans="1:41" ht="21" customHeight="1" x14ac:dyDescent="0.3">
      <c r="A156" s="66" t="s">
        <v>40</v>
      </c>
      <c r="B156" s="48">
        <f>H156+J156+L156+N156+P156+R156+T156+V156+X156+Z156+AB156+AD156</f>
        <v>0</v>
      </c>
      <c r="C156" s="50">
        <f t="shared" si="62"/>
        <v>0</v>
      </c>
      <c r="D156" s="50">
        <f>E156</f>
        <v>0</v>
      </c>
      <c r="E156" s="50">
        <f>I156+K156+M156+O156+Q156+S156+U156+W156+Y156+AA156+AC156+AE156</f>
        <v>0</v>
      </c>
      <c r="F156" s="101">
        <f>IFERROR(E156/B156%,0)</f>
        <v>0</v>
      </c>
      <c r="G156" s="101">
        <f>IFERROR(E156/C156%,0)</f>
        <v>0</v>
      </c>
      <c r="H156" s="50">
        <f t="shared" ref="H156:AE156" si="64">H17+H23</f>
        <v>0</v>
      </c>
      <c r="I156" s="50">
        <f t="shared" si="64"/>
        <v>0</v>
      </c>
      <c r="J156" s="50">
        <f t="shared" si="64"/>
        <v>0</v>
      </c>
      <c r="K156" s="50">
        <f t="shared" si="64"/>
        <v>0</v>
      </c>
      <c r="L156" s="50">
        <f t="shared" si="64"/>
        <v>0</v>
      </c>
      <c r="M156" s="50">
        <f t="shared" si="64"/>
        <v>0</v>
      </c>
      <c r="N156" s="50">
        <f t="shared" si="64"/>
        <v>0</v>
      </c>
      <c r="O156" s="50">
        <f t="shared" si="64"/>
        <v>0</v>
      </c>
      <c r="P156" s="50">
        <f t="shared" si="64"/>
        <v>0</v>
      </c>
      <c r="Q156" s="50">
        <f t="shared" si="64"/>
        <v>0</v>
      </c>
      <c r="R156" s="50">
        <f t="shared" si="64"/>
        <v>0</v>
      </c>
      <c r="S156" s="50">
        <f t="shared" si="64"/>
        <v>0</v>
      </c>
      <c r="T156" s="50">
        <f t="shared" si="64"/>
        <v>0</v>
      </c>
      <c r="U156" s="50">
        <f t="shared" si="64"/>
        <v>0</v>
      </c>
      <c r="V156" s="50">
        <f t="shared" si="64"/>
        <v>0</v>
      </c>
      <c r="W156" s="50">
        <f t="shared" si="64"/>
        <v>0</v>
      </c>
      <c r="X156" s="50">
        <f t="shared" si="64"/>
        <v>0</v>
      </c>
      <c r="Y156" s="50">
        <f t="shared" si="64"/>
        <v>0</v>
      </c>
      <c r="Z156" s="50">
        <f t="shared" si="64"/>
        <v>0</v>
      </c>
      <c r="AA156" s="50">
        <f t="shared" si="64"/>
        <v>0</v>
      </c>
      <c r="AB156" s="50">
        <f t="shared" si="64"/>
        <v>0</v>
      </c>
      <c r="AC156" s="50">
        <f t="shared" si="64"/>
        <v>0</v>
      </c>
      <c r="AD156" s="50">
        <f t="shared" si="64"/>
        <v>0</v>
      </c>
      <c r="AE156" s="50">
        <f t="shared" si="64"/>
        <v>0</v>
      </c>
      <c r="AF156" s="79"/>
      <c r="AG156" s="80"/>
      <c r="AH156" s="80"/>
      <c r="AI156" s="80"/>
      <c r="AJ156" s="80"/>
      <c r="AK156" s="80"/>
      <c r="AL156" s="80"/>
      <c r="AM156" s="80"/>
      <c r="AN156" s="80"/>
      <c r="AO156" s="81"/>
    </row>
    <row r="157" spans="1:41" ht="49.5" customHeight="1" x14ac:dyDescent="0.25">
      <c r="A157" s="102" t="s">
        <v>90</v>
      </c>
      <c r="B157" s="103">
        <f>B158+B159+B160+B162</f>
        <v>344053.64</v>
      </c>
      <c r="C157" s="103">
        <f>C145</f>
        <v>337144.42</v>
      </c>
      <c r="D157" s="103">
        <f>D158+D159+D160+D162+D161</f>
        <v>510094.61500000005</v>
      </c>
      <c r="E157" s="103">
        <f>E158+E159+E160+E162+E161</f>
        <v>510094.61500000005</v>
      </c>
      <c r="F157" s="103">
        <f t="shared" si="51"/>
        <v>148.26020006647803</v>
      </c>
      <c r="G157" s="103">
        <f t="shared" si="52"/>
        <v>151.29854885333711</v>
      </c>
      <c r="H157" s="103">
        <f t="shared" ref="H157:AE157" si="65">H158+H159+H160+H162+H161</f>
        <v>23975.609999999997</v>
      </c>
      <c r="I157" s="103">
        <f t="shared" si="65"/>
        <v>13109.396000000001</v>
      </c>
      <c r="J157" s="103">
        <f t="shared" si="65"/>
        <v>30103.86</v>
      </c>
      <c r="K157" s="103">
        <f t="shared" si="65"/>
        <v>20967.78</v>
      </c>
      <c r="L157" s="103">
        <f t="shared" si="65"/>
        <v>22407.110000000004</v>
      </c>
      <c r="M157" s="103">
        <f t="shared" si="65"/>
        <v>22243.65</v>
      </c>
      <c r="N157" s="103">
        <f t="shared" si="65"/>
        <v>28405.23</v>
      </c>
      <c r="O157" s="103">
        <f t="shared" si="65"/>
        <v>23911.655000000002</v>
      </c>
      <c r="P157" s="103">
        <f t="shared" si="65"/>
        <v>32370.39</v>
      </c>
      <c r="Q157" s="103">
        <f t="shared" si="65"/>
        <v>27001.594000000005</v>
      </c>
      <c r="R157" s="103">
        <f t="shared" si="65"/>
        <v>32922.29</v>
      </c>
      <c r="S157" s="103">
        <f t="shared" si="65"/>
        <v>33778.029999999992</v>
      </c>
      <c r="T157" s="103">
        <f t="shared" si="65"/>
        <v>28446.639999999999</v>
      </c>
      <c r="U157" s="103">
        <f t="shared" si="65"/>
        <v>31702.49</v>
      </c>
      <c r="V157" s="103">
        <f t="shared" si="65"/>
        <v>33600.01</v>
      </c>
      <c r="W157" s="103">
        <f t="shared" si="65"/>
        <v>20614.86</v>
      </c>
      <c r="X157" s="103">
        <f t="shared" si="65"/>
        <v>28281.579999999998</v>
      </c>
      <c r="Y157" s="103">
        <f t="shared" si="65"/>
        <v>30465.260000000006</v>
      </c>
      <c r="Z157" s="103">
        <f t="shared" si="65"/>
        <v>29917.24</v>
      </c>
      <c r="AA157" s="103">
        <f t="shared" si="65"/>
        <v>22848.720000000001</v>
      </c>
      <c r="AB157" s="103">
        <f t="shared" si="65"/>
        <v>23582.979999999996</v>
      </c>
      <c r="AC157" s="103">
        <f t="shared" si="65"/>
        <v>24984.07</v>
      </c>
      <c r="AD157" s="103">
        <f t="shared" si="65"/>
        <v>30340.32</v>
      </c>
      <c r="AE157" s="103">
        <f t="shared" si="65"/>
        <v>238467.11</v>
      </c>
      <c r="AF157" s="79"/>
      <c r="AG157" s="80"/>
      <c r="AH157" s="80"/>
      <c r="AI157" s="80"/>
      <c r="AJ157" s="80"/>
      <c r="AK157" s="80"/>
      <c r="AL157" s="80"/>
      <c r="AM157" s="80"/>
      <c r="AN157" s="80"/>
      <c r="AO157" s="81"/>
    </row>
    <row r="158" spans="1:41" ht="21.75" customHeight="1" x14ac:dyDescent="0.25">
      <c r="A158" s="49" t="s">
        <v>36</v>
      </c>
      <c r="B158" s="48">
        <f>H158+J158+L158+N158+P158+R158+T158+V158+X158+Z158+AB158+AD158</f>
        <v>0</v>
      </c>
      <c r="C158" s="50">
        <f>H158+J158+L158+N158+P158+R158+T158+V158+X158</f>
        <v>0</v>
      </c>
      <c r="D158" s="50">
        <f>E158</f>
        <v>0</v>
      </c>
      <c r="E158" s="50">
        <f>I158+K158+M158+O158+Q158+S158+U158+W158+Y158+AA158+AC158+AE158</f>
        <v>0</v>
      </c>
      <c r="F158" s="101">
        <f>IFERROR(E158/B158%,0)</f>
        <v>0</v>
      </c>
      <c r="G158" s="101">
        <f>IFERROR(E158/C158%,0)</f>
        <v>0</v>
      </c>
      <c r="H158" s="50">
        <f t="shared" ref="H158:AE158" si="66">SUM(H90,H112,H127,H141)</f>
        <v>0</v>
      </c>
      <c r="I158" s="50">
        <f t="shared" si="66"/>
        <v>0</v>
      </c>
      <c r="J158" s="50">
        <f t="shared" si="66"/>
        <v>0</v>
      </c>
      <c r="K158" s="50">
        <f t="shared" si="66"/>
        <v>0</v>
      </c>
      <c r="L158" s="50">
        <f t="shared" si="66"/>
        <v>0</v>
      </c>
      <c r="M158" s="50">
        <f t="shared" si="66"/>
        <v>0</v>
      </c>
      <c r="N158" s="50">
        <f t="shared" si="66"/>
        <v>0</v>
      </c>
      <c r="O158" s="50">
        <f t="shared" si="66"/>
        <v>0</v>
      </c>
      <c r="P158" s="50">
        <f t="shared" si="66"/>
        <v>0</v>
      </c>
      <c r="Q158" s="50">
        <f t="shared" si="66"/>
        <v>0</v>
      </c>
      <c r="R158" s="50">
        <f t="shared" si="66"/>
        <v>0</v>
      </c>
      <c r="S158" s="50">
        <f t="shared" si="66"/>
        <v>0</v>
      </c>
      <c r="T158" s="50">
        <f t="shared" si="66"/>
        <v>0</v>
      </c>
      <c r="U158" s="50">
        <f t="shared" si="66"/>
        <v>0</v>
      </c>
      <c r="V158" s="50">
        <f t="shared" si="66"/>
        <v>0</v>
      </c>
      <c r="W158" s="50">
        <f t="shared" si="66"/>
        <v>0</v>
      </c>
      <c r="X158" s="50">
        <f t="shared" si="66"/>
        <v>0</v>
      </c>
      <c r="Y158" s="50">
        <f t="shared" si="66"/>
        <v>0</v>
      </c>
      <c r="Z158" s="50">
        <f t="shared" si="66"/>
        <v>0</v>
      </c>
      <c r="AA158" s="50">
        <f t="shared" si="66"/>
        <v>0</v>
      </c>
      <c r="AB158" s="50">
        <f t="shared" si="66"/>
        <v>0</v>
      </c>
      <c r="AC158" s="50">
        <f t="shared" si="66"/>
        <v>0</v>
      </c>
      <c r="AD158" s="50">
        <f t="shared" si="66"/>
        <v>0</v>
      </c>
      <c r="AE158" s="50">
        <f t="shared" si="66"/>
        <v>0</v>
      </c>
      <c r="AF158" s="79"/>
      <c r="AG158" s="80"/>
      <c r="AH158" s="80"/>
      <c r="AI158" s="80"/>
      <c r="AJ158" s="80"/>
      <c r="AK158" s="80"/>
      <c r="AL158" s="80"/>
      <c r="AM158" s="80"/>
      <c r="AN158" s="80"/>
      <c r="AO158" s="81"/>
    </row>
    <row r="159" spans="1:41" ht="34.5" customHeight="1" x14ac:dyDescent="0.3">
      <c r="A159" s="66" t="s">
        <v>37</v>
      </c>
      <c r="B159" s="48">
        <f>H159+J159+L159+N159+P159+R159+T159+V159+X159+Z159+AB159+AD159</f>
        <v>6797.5800000000008</v>
      </c>
      <c r="C159" s="50">
        <f>H159+J159+L159+N159+P159+R159+T159+V159+X159+Z159+AB159</f>
        <v>6797.5800000000008</v>
      </c>
      <c r="D159" s="50">
        <f>E159</f>
        <v>6797.58</v>
      </c>
      <c r="E159" s="50">
        <f>I159+K159+M159+O159+Q159+S159+U159+W159+Y159+AA159+AC159+AE159</f>
        <v>6797.58</v>
      </c>
      <c r="F159" s="50">
        <f>E159/B159*100</f>
        <v>99.999999999999986</v>
      </c>
      <c r="G159" s="50">
        <f>E159/C159*100</f>
        <v>99.999999999999986</v>
      </c>
      <c r="H159" s="50">
        <f t="shared" ref="H159:AE160" si="67">H35+H41+H47+H53+H59+H67+H73+H80+H86+H101+H107+H123+H137</f>
        <v>0</v>
      </c>
      <c r="I159" s="50">
        <f t="shared" si="67"/>
        <v>0</v>
      </c>
      <c r="J159" s="50">
        <f t="shared" si="67"/>
        <v>220</v>
      </c>
      <c r="K159" s="50">
        <f t="shared" si="67"/>
        <v>220</v>
      </c>
      <c r="L159" s="50">
        <f t="shared" si="67"/>
        <v>736</v>
      </c>
      <c r="M159" s="50">
        <f t="shared" si="67"/>
        <v>736</v>
      </c>
      <c r="N159" s="50">
        <f t="shared" si="67"/>
        <v>912.46</v>
      </c>
      <c r="O159" s="50">
        <f t="shared" si="67"/>
        <v>912.46</v>
      </c>
      <c r="P159" s="50">
        <f t="shared" si="67"/>
        <v>1563.71</v>
      </c>
      <c r="Q159" s="50">
        <f t="shared" si="67"/>
        <v>1563.71</v>
      </c>
      <c r="R159" s="50">
        <f t="shared" si="67"/>
        <v>1081.69</v>
      </c>
      <c r="S159" s="50">
        <f t="shared" si="67"/>
        <v>739.71</v>
      </c>
      <c r="T159" s="50">
        <f t="shared" si="67"/>
        <v>0</v>
      </c>
      <c r="U159" s="50">
        <f t="shared" si="67"/>
        <v>341.98</v>
      </c>
      <c r="V159" s="50">
        <f t="shared" si="67"/>
        <v>1127.3</v>
      </c>
      <c r="W159" s="50">
        <f t="shared" si="67"/>
        <v>0</v>
      </c>
      <c r="X159" s="50">
        <f t="shared" si="67"/>
        <v>1156.42</v>
      </c>
      <c r="Y159" s="50">
        <f t="shared" si="67"/>
        <v>2283.7199999999998</v>
      </c>
      <c r="Z159" s="50">
        <f t="shared" si="67"/>
        <v>0</v>
      </c>
      <c r="AA159" s="50">
        <f t="shared" si="67"/>
        <v>0</v>
      </c>
      <c r="AB159" s="50">
        <f t="shared" si="67"/>
        <v>0</v>
      </c>
      <c r="AC159" s="50">
        <f t="shared" si="67"/>
        <v>0</v>
      </c>
      <c r="AD159" s="50">
        <f t="shared" si="67"/>
        <v>0</v>
      </c>
      <c r="AE159" s="50">
        <f t="shared" si="67"/>
        <v>0</v>
      </c>
      <c r="AF159" s="79"/>
      <c r="AG159" s="80"/>
      <c r="AH159" s="80"/>
      <c r="AI159" s="80"/>
      <c r="AJ159" s="80"/>
      <c r="AK159" s="80"/>
      <c r="AL159" s="80"/>
      <c r="AM159" s="80"/>
      <c r="AN159" s="80"/>
      <c r="AO159" s="81"/>
    </row>
    <row r="160" spans="1:41" ht="24.75" customHeight="1" x14ac:dyDescent="0.3">
      <c r="A160" s="66" t="s">
        <v>38</v>
      </c>
      <c r="B160" s="48">
        <f>H160+J160+L160+N160+P160+R160+T160+V160+X160+Z160+AB160+AD160</f>
        <v>325916.06</v>
      </c>
      <c r="C160" s="50">
        <f t="shared" ref="C160:C162" si="68">H160+J160+L160+N160+P160+R160+T160+V160+X160+Z160+AB160</f>
        <v>295575.74</v>
      </c>
      <c r="D160" s="50">
        <f>E160</f>
        <v>491857.41500000004</v>
      </c>
      <c r="E160" s="50">
        <f>I160+K160+M160+O160+Q160+S160+U160+W160+Y160+AA160+AC160+AE160</f>
        <v>491857.41500000004</v>
      </c>
      <c r="F160" s="101">
        <f>IFERROR(E160/B160%,0)</f>
        <v>150.91536606081948</v>
      </c>
      <c r="G160" s="101">
        <f>IFERROR(E160/C160%,0)</f>
        <v>166.4065579265741</v>
      </c>
      <c r="H160" s="50">
        <f t="shared" si="67"/>
        <v>23975.609999999997</v>
      </c>
      <c r="I160" s="50">
        <f t="shared" si="67"/>
        <v>13109.396000000001</v>
      </c>
      <c r="J160" s="50">
        <f t="shared" si="67"/>
        <v>29883.86</v>
      </c>
      <c r="K160" s="50">
        <f t="shared" si="67"/>
        <v>20747.78</v>
      </c>
      <c r="L160" s="50">
        <f t="shared" si="67"/>
        <v>21671.110000000004</v>
      </c>
      <c r="M160" s="50">
        <f t="shared" si="67"/>
        <v>21507.65</v>
      </c>
      <c r="N160" s="50">
        <f t="shared" si="67"/>
        <v>27354.75</v>
      </c>
      <c r="O160" s="50">
        <f t="shared" si="67"/>
        <v>22861.175000000003</v>
      </c>
      <c r="P160" s="50">
        <f t="shared" si="67"/>
        <v>30714.28</v>
      </c>
      <c r="Q160" s="50">
        <f t="shared" si="67"/>
        <v>25363.484000000004</v>
      </c>
      <c r="R160" s="50">
        <f t="shared" si="67"/>
        <v>29916.500000000004</v>
      </c>
      <c r="S160" s="50">
        <f t="shared" si="67"/>
        <v>31114.219999999994</v>
      </c>
      <c r="T160" s="50">
        <f t="shared" si="67"/>
        <v>28446.639999999999</v>
      </c>
      <c r="U160" s="50">
        <f t="shared" si="67"/>
        <v>31342.510000000002</v>
      </c>
      <c r="V160" s="50">
        <f t="shared" si="67"/>
        <v>32413.309999999998</v>
      </c>
      <c r="W160" s="50">
        <f t="shared" si="67"/>
        <v>20555.46</v>
      </c>
      <c r="X160" s="50">
        <f t="shared" si="67"/>
        <v>17899.46</v>
      </c>
      <c r="Y160" s="50">
        <f t="shared" si="67"/>
        <v>18955.840000000004</v>
      </c>
      <c r="Z160" s="50">
        <f t="shared" si="67"/>
        <v>29917.24</v>
      </c>
      <c r="AA160" s="50">
        <f t="shared" si="67"/>
        <v>22848.720000000001</v>
      </c>
      <c r="AB160" s="50">
        <f t="shared" si="67"/>
        <v>23382.979999999996</v>
      </c>
      <c r="AC160" s="50">
        <f t="shared" si="67"/>
        <v>24984.07</v>
      </c>
      <c r="AD160" s="50">
        <f t="shared" si="67"/>
        <v>30340.32</v>
      </c>
      <c r="AE160" s="50">
        <f t="shared" si="67"/>
        <v>238467.11</v>
      </c>
      <c r="AF160" s="79"/>
      <c r="AG160" s="80"/>
      <c r="AH160" s="80"/>
      <c r="AI160" s="80"/>
      <c r="AJ160" s="80"/>
      <c r="AK160" s="80"/>
      <c r="AL160" s="80"/>
      <c r="AM160" s="80"/>
      <c r="AN160" s="80"/>
      <c r="AO160" s="81"/>
    </row>
    <row r="161" spans="1:41" ht="34.5" customHeight="1" x14ac:dyDescent="0.3">
      <c r="A161" s="54" t="s">
        <v>69</v>
      </c>
      <c r="B161" s="48">
        <f>H161+J161+L161+N161+P161+R161+T161+V161+X161+Z161+AB161+AD161</f>
        <v>299.62</v>
      </c>
      <c r="C161" s="50">
        <f t="shared" si="68"/>
        <v>299.62</v>
      </c>
      <c r="D161" s="50">
        <f>E161</f>
        <v>299.62</v>
      </c>
      <c r="E161" s="50">
        <f>I161+K161+M161+O161+Q161+S161+U161+W161+Y161+AA161+AC161+AE161</f>
        <v>299.62</v>
      </c>
      <c r="F161" s="101">
        <f>IFERROR(E161/B161%,0)</f>
        <v>100</v>
      </c>
      <c r="G161" s="101">
        <f>IFERROR(E161/C161%,0)</f>
        <v>100</v>
      </c>
      <c r="H161" s="50">
        <f t="shared" ref="H161:AE161" si="69">H61+H109</f>
        <v>0</v>
      </c>
      <c r="I161" s="50">
        <f t="shared" si="69"/>
        <v>0</v>
      </c>
      <c r="J161" s="50">
        <f t="shared" si="69"/>
        <v>0</v>
      </c>
      <c r="K161" s="50">
        <f t="shared" si="69"/>
        <v>0</v>
      </c>
      <c r="L161" s="50">
        <f t="shared" si="69"/>
        <v>0</v>
      </c>
      <c r="M161" s="50">
        <f t="shared" si="69"/>
        <v>0</v>
      </c>
      <c r="N161" s="50">
        <f t="shared" si="69"/>
        <v>48.02</v>
      </c>
      <c r="O161" s="50">
        <f t="shared" si="69"/>
        <v>48.02</v>
      </c>
      <c r="P161" s="50">
        <f t="shared" si="69"/>
        <v>92.4</v>
      </c>
      <c r="Q161" s="50">
        <f t="shared" si="69"/>
        <v>74.400000000000006</v>
      </c>
      <c r="R161" s="50">
        <f t="shared" si="69"/>
        <v>38.9</v>
      </c>
      <c r="S161" s="50">
        <f t="shared" si="69"/>
        <v>38.9</v>
      </c>
      <c r="T161" s="50">
        <f t="shared" si="69"/>
        <v>0</v>
      </c>
      <c r="U161" s="50">
        <f t="shared" si="69"/>
        <v>18</v>
      </c>
      <c r="V161" s="50">
        <f t="shared" si="69"/>
        <v>59.4</v>
      </c>
      <c r="W161" s="50">
        <f t="shared" si="69"/>
        <v>59.4</v>
      </c>
      <c r="X161" s="50">
        <f t="shared" si="69"/>
        <v>60.9</v>
      </c>
      <c r="Y161" s="50">
        <f t="shared" si="69"/>
        <v>60.9</v>
      </c>
      <c r="Z161" s="50">
        <f t="shared" si="69"/>
        <v>0</v>
      </c>
      <c r="AA161" s="50">
        <f t="shared" si="69"/>
        <v>0</v>
      </c>
      <c r="AB161" s="50">
        <f t="shared" si="69"/>
        <v>0</v>
      </c>
      <c r="AC161" s="50">
        <f t="shared" si="69"/>
        <v>0</v>
      </c>
      <c r="AD161" s="50">
        <f t="shared" si="69"/>
        <v>0</v>
      </c>
      <c r="AE161" s="50">
        <f t="shared" si="69"/>
        <v>0</v>
      </c>
      <c r="AF161" s="79"/>
      <c r="AG161" s="80"/>
      <c r="AH161" s="80"/>
      <c r="AI161" s="80"/>
      <c r="AJ161" s="80"/>
      <c r="AK161" s="80"/>
      <c r="AL161" s="80"/>
      <c r="AM161" s="80"/>
      <c r="AN161" s="80"/>
      <c r="AO161" s="81"/>
    </row>
    <row r="162" spans="1:41" ht="21" customHeight="1" x14ac:dyDescent="0.3">
      <c r="A162" s="66" t="s">
        <v>40</v>
      </c>
      <c r="B162" s="48">
        <f>H162+J162+L162+N162+P162+R162+T162+V162+X162+Z162+AB162+AD162</f>
        <v>11340</v>
      </c>
      <c r="C162" s="50">
        <f t="shared" si="68"/>
        <v>11340</v>
      </c>
      <c r="D162" s="50">
        <f>E162</f>
        <v>11140</v>
      </c>
      <c r="E162" s="50">
        <f>I162+K162+M162+O162+Q162+S162+U162+W162+Y162+AA162+AC162+AE162</f>
        <v>11140</v>
      </c>
      <c r="F162" s="101">
        <f>IFERROR(E162/B162%,0)</f>
        <v>98.236331569664898</v>
      </c>
      <c r="G162" s="101">
        <f>IFERROR(E162/C162%,0)</f>
        <v>98.236331569664898</v>
      </c>
      <c r="H162" s="50">
        <f t="shared" ref="H162:AE162" si="70">H62</f>
        <v>0</v>
      </c>
      <c r="I162" s="50">
        <f t="shared" si="70"/>
        <v>0</v>
      </c>
      <c r="J162" s="50">
        <f t="shared" si="70"/>
        <v>0</v>
      </c>
      <c r="K162" s="50">
        <f t="shared" si="70"/>
        <v>0</v>
      </c>
      <c r="L162" s="50">
        <f t="shared" si="70"/>
        <v>0</v>
      </c>
      <c r="M162" s="50">
        <f t="shared" si="70"/>
        <v>0</v>
      </c>
      <c r="N162" s="50">
        <f t="shared" si="70"/>
        <v>90</v>
      </c>
      <c r="O162" s="50">
        <f t="shared" si="70"/>
        <v>90</v>
      </c>
      <c r="P162" s="50">
        <f t="shared" si="70"/>
        <v>0</v>
      </c>
      <c r="Q162" s="50">
        <f t="shared" si="70"/>
        <v>0</v>
      </c>
      <c r="R162" s="50">
        <f t="shared" si="70"/>
        <v>1885.2</v>
      </c>
      <c r="S162" s="50">
        <f t="shared" si="70"/>
        <v>1885.2</v>
      </c>
      <c r="T162" s="50">
        <f t="shared" si="70"/>
        <v>0</v>
      </c>
      <c r="U162" s="50">
        <f t="shared" si="70"/>
        <v>0</v>
      </c>
      <c r="V162" s="50">
        <f t="shared" si="70"/>
        <v>0</v>
      </c>
      <c r="W162" s="50">
        <f t="shared" si="70"/>
        <v>0</v>
      </c>
      <c r="X162" s="50">
        <f t="shared" si="70"/>
        <v>9164.7999999999993</v>
      </c>
      <c r="Y162" s="50">
        <f t="shared" si="70"/>
        <v>9164.7999999999993</v>
      </c>
      <c r="Z162" s="50">
        <f t="shared" si="70"/>
        <v>0</v>
      </c>
      <c r="AA162" s="50">
        <f t="shared" si="70"/>
        <v>0</v>
      </c>
      <c r="AB162" s="50">
        <f t="shared" si="70"/>
        <v>200</v>
      </c>
      <c r="AC162" s="50">
        <f t="shared" si="70"/>
        <v>0</v>
      </c>
      <c r="AD162" s="50">
        <f t="shared" si="70"/>
        <v>0</v>
      </c>
      <c r="AE162" s="50">
        <f t="shared" si="70"/>
        <v>0</v>
      </c>
      <c r="AF162" s="79"/>
      <c r="AG162" s="80"/>
      <c r="AH162" s="80"/>
      <c r="AI162" s="80"/>
      <c r="AJ162" s="80"/>
      <c r="AK162" s="80"/>
      <c r="AL162" s="80"/>
      <c r="AM162" s="80"/>
      <c r="AN162" s="80"/>
      <c r="AO162" s="81"/>
    </row>
    <row r="163" spans="1:41" ht="21" customHeight="1" x14ac:dyDescent="0.25">
      <c r="A163" s="104"/>
      <c r="B163" s="104"/>
      <c r="C163" s="105"/>
      <c r="D163" s="105"/>
      <c r="E163" s="105"/>
      <c r="F163" s="105"/>
      <c r="G163" s="105"/>
      <c r="H163" s="106"/>
      <c r="I163" s="106"/>
      <c r="J163" s="106"/>
      <c r="K163" s="107"/>
      <c r="L163" s="108"/>
      <c r="M163" s="108"/>
      <c r="N163" s="108"/>
      <c r="O163" s="108"/>
      <c r="P163" s="108"/>
      <c r="Q163" s="108"/>
      <c r="R163" s="108"/>
      <c r="S163" s="108"/>
      <c r="T163" s="16"/>
      <c r="U163" s="16"/>
      <c r="V163" s="16"/>
      <c r="W163" s="16"/>
      <c r="X163" s="16"/>
      <c r="Y163" s="16"/>
      <c r="Z163" s="16"/>
      <c r="AA163" s="109"/>
      <c r="AB163" s="109"/>
      <c r="AC163" s="109"/>
      <c r="AD163" s="109"/>
      <c r="AE163" s="108"/>
      <c r="AF163" s="6"/>
    </row>
    <row r="164" spans="1:41" ht="18.75" x14ac:dyDescent="0.25">
      <c r="A164" s="110" t="s">
        <v>91</v>
      </c>
      <c r="B164" s="110"/>
      <c r="C164" s="110"/>
      <c r="D164" s="110"/>
      <c r="E164" s="110"/>
      <c r="F164" s="110"/>
      <c r="G164" s="110"/>
      <c r="H164" s="111"/>
      <c r="I164" s="111"/>
      <c r="J164" s="111"/>
      <c r="K164" s="111"/>
      <c r="L164" s="111"/>
      <c r="M164" s="111"/>
      <c r="N164" s="111"/>
      <c r="O164" s="111"/>
      <c r="P164" s="111"/>
      <c r="Q164" s="111"/>
      <c r="R164" s="111"/>
      <c r="S164" s="111"/>
      <c r="T164" s="16"/>
      <c r="U164" s="16"/>
      <c r="V164" s="16"/>
      <c r="W164" s="16"/>
      <c r="X164" s="16"/>
      <c r="Y164" s="16"/>
      <c r="Z164" s="112"/>
      <c r="AA164" s="112"/>
      <c r="AB164" s="113"/>
      <c r="AC164" s="113"/>
      <c r="AD164" s="109"/>
      <c r="AE164" s="108"/>
      <c r="AF164" s="6"/>
    </row>
    <row r="165" spans="1:41" s="80" customFormat="1" ht="24" customHeight="1" x14ac:dyDescent="0.3">
      <c r="A165" s="114" t="s">
        <v>92</v>
      </c>
      <c r="B165" s="114"/>
      <c r="C165" s="114"/>
      <c r="D165" s="114"/>
      <c r="E165" s="114"/>
      <c r="F165" s="114"/>
      <c r="G165" s="114"/>
      <c r="H165" s="115"/>
      <c r="I165" s="115"/>
      <c r="J165" s="115"/>
      <c r="K165" s="115"/>
      <c r="L165" s="115"/>
      <c r="M165" s="115"/>
      <c r="N165" s="115"/>
      <c r="O165" s="115"/>
      <c r="P165" s="115"/>
      <c r="Q165" s="115"/>
      <c r="R165" s="115"/>
      <c r="S165" s="115"/>
      <c r="T165" s="115"/>
      <c r="U165" s="115"/>
      <c r="V165" s="115"/>
      <c r="W165" s="115"/>
      <c r="X165" s="115"/>
      <c r="Y165" s="115"/>
      <c r="Z165" s="115"/>
      <c r="AA165" s="115"/>
      <c r="AB165" s="109"/>
      <c r="AC165" s="109"/>
      <c r="AD165" s="109"/>
      <c r="AE165" s="108"/>
      <c r="AF165" s="6"/>
      <c r="AG165" s="6"/>
      <c r="AH165" s="6"/>
      <c r="AI165" s="6"/>
      <c r="AJ165" s="6"/>
      <c r="AK165" s="6"/>
      <c r="AL165" s="6"/>
      <c r="AM165" s="6"/>
      <c r="AN165" s="6"/>
      <c r="AO165" s="6"/>
    </row>
    <row r="166" spans="1:41" s="80" customFormat="1" ht="21" customHeight="1" x14ac:dyDescent="0.25">
      <c r="A166" s="116"/>
      <c r="B166" s="111"/>
      <c r="C166" s="111"/>
      <c r="D166" s="111"/>
      <c r="E166" s="111"/>
      <c r="F166" s="111"/>
      <c r="G166" s="111"/>
      <c r="H166" s="108"/>
      <c r="I166" s="108"/>
      <c r="J166" s="108"/>
      <c r="K166" s="108"/>
      <c r="L166" s="108"/>
      <c r="M166" s="108"/>
      <c r="N166" s="108"/>
      <c r="O166" s="108"/>
      <c r="P166" s="108"/>
      <c r="Q166" s="108"/>
      <c r="R166" s="108"/>
      <c r="S166" s="108"/>
      <c r="T166" s="16"/>
      <c r="U166" s="16"/>
      <c r="V166" s="16"/>
      <c r="W166" s="16"/>
      <c r="X166" s="16"/>
      <c r="Y166" s="16"/>
      <c r="Z166" s="16"/>
      <c r="AA166" s="109"/>
      <c r="AB166" s="109"/>
      <c r="AC166" s="109"/>
      <c r="AD166" s="109"/>
      <c r="AE166" s="6"/>
      <c r="AF166" s="6"/>
      <c r="AG166" s="6"/>
      <c r="AH166" s="6"/>
      <c r="AI166" s="6"/>
      <c r="AJ166" s="6"/>
      <c r="AK166" s="6"/>
      <c r="AL166" s="6"/>
      <c r="AM166" s="6"/>
      <c r="AN166" s="6"/>
      <c r="AO166" s="6"/>
    </row>
    <row r="167" spans="1:41" s="80" customFormat="1" x14ac:dyDescent="0.25">
      <c r="A167" s="81"/>
      <c r="B167" s="117"/>
      <c r="C167" s="117"/>
      <c r="D167" s="117"/>
      <c r="E167" s="117"/>
      <c r="F167" s="117"/>
      <c r="G167" s="117"/>
      <c r="H167" s="6"/>
      <c r="I167" s="6"/>
      <c r="J167" s="6"/>
      <c r="K167" s="6"/>
      <c r="L167" s="6"/>
      <c r="M167" s="6"/>
      <c r="N167" s="6"/>
      <c r="O167" s="6"/>
      <c r="P167" s="6"/>
      <c r="Q167" s="6"/>
      <c r="R167" s="6"/>
      <c r="S167" s="6"/>
      <c r="AA167" s="118"/>
      <c r="AB167" s="118"/>
      <c r="AC167" s="118"/>
      <c r="AD167" s="118"/>
      <c r="AE167" s="6"/>
      <c r="AF167" s="6"/>
      <c r="AG167" s="6"/>
      <c r="AH167" s="6"/>
      <c r="AI167" s="6"/>
      <c r="AJ167" s="6"/>
      <c r="AK167" s="6"/>
      <c r="AL167" s="6"/>
      <c r="AM167" s="6"/>
      <c r="AN167" s="6"/>
      <c r="AO167" s="6"/>
    </row>
    <row r="168" spans="1:41" s="80" customFormat="1" x14ac:dyDescent="0.25">
      <c r="A168" s="81"/>
      <c r="B168" s="81"/>
      <c r="C168" s="81"/>
      <c r="D168" s="81"/>
      <c r="E168" s="81"/>
      <c r="F168" s="81"/>
      <c r="G168" s="119"/>
      <c r="H168" s="6"/>
      <c r="I168" s="6"/>
      <c r="J168" s="6"/>
      <c r="K168" s="6"/>
      <c r="L168" s="6"/>
      <c r="M168" s="6"/>
      <c r="N168" s="6"/>
      <c r="O168" s="6"/>
      <c r="P168" s="6"/>
      <c r="Q168" s="6"/>
      <c r="R168" s="6"/>
      <c r="S168" s="6"/>
      <c r="AA168" s="118"/>
      <c r="AB168" s="118"/>
      <c r="AC168" s="118"/>
      <c r="AD168" s="118"/>
      <c r="AE168" s="6"/>
      <c r="AF168" s="6"/>
      <c r="AG168" s="6"/>
      <c r="AH168" s="6"/>
      <c r="AI168" s="6"/>
      <c r="AJ168" s="6"/>
      <c r="AK168" s="6"/>
      <c r="AL168" s="6"/>
      <c r="AM168" s="6"/>
      <c r="AN168" s="6"/>
      <c r="AO168" s="6"/>
    </row>
    <row r="169" spans="1:41" s="80" customFormat="1" x14ac:dyDescent="0.25">
      <c r="A169" s="81"/>
      <c r="B169" s="81"/>
      <c r="C169" s="81"/>
      <c r="D169" s="81"/>
      <c r="E169" s="81"/>
      <c r="F169" s="81"/>
      <c r="G169" s="81"/>
      <c r="H169" s="6"/>
      <c r="I169" s="6"/>
      <c r="J169" s="6"/>
      <c r="K169" s="6"/>
      <c r="L169" s="6"/>
      <c r="M169" s="6"/>
      <c r="N169" s="6"/>
      <c r="O169" s="6"/>
      <c r="P169" s="6"/>
      <c r="Q169" s="6"/>
      <c r="R169" s="6"/>
      <c r="S169" s="6"/>
      <c r="AA169" s="118"/>
      <c r="AB169" s="118"/>
      <c r="AC169" s="118"/>
      <c r="AD169" s="118"/>
      <c r="AE169" s="6"/>
      <c r="AF169" s="6"/>
      <c r="AG169" s="6"/>
      <c r="AH169" s="6"/>
      <c r="AI169" s="6"/>
      <c r="AJ169" s="6"/>
      <c r="AK169" s="6"/>
      <c r="AL169" s="6"/>
      <c r="AM169" s="6"/>
      <c r="AN169" s="6"/>
      <c r="AO169" s="6"/>
    </row>
    <row r="170" spans="1:41" s="80" customFormat="1" x14ac:dyDescent="0.25">
      <c r="A170" s="81"/>
      <c r="B170" s="81"/>
      <c r="C170" s="81"/>
      <c r="D170" s="81"/>
      <c r="E170" s="81"/>
      <c r="F170" s="81"/>
      <c r="G170" s="81"/>
      <c r="H170" s="6"/>
      <c r="I170" s="6"/>
      <c r="J170" s="6"/>
      <c r="K170" s="6"/>
      <c r="L170" s="6"/>
      <c r="M170" s="6"/>
      <c r="N170" s="6"/>
      <c r="O170" s="6"/>
      <c r="P170" s="6"/>
      <c r="Q170" s="6"/>
      <c r="R170" s="6"/>
      <c r="S170" s="6"/>
      <c r="AA170" s="118"/>
      <c r="AB170" s="118"/>
      <c r="AC170" s="118"/>
      <c r="AD170" s="118"/>
      <c r="AE170" s="6"/>
      <c r="AF170" s="6"/>
      <c r="AG170" s="6"/>
      <c r="AH170" s="6"/>
      <c r="AI170" s="6"/>
      <c r="AJ170" s="6"/>
      <c r="AK170" s="6"/>
      <c r="AL170" s="6"/>
      <c r="AM170" s="6"/>
      <c r="AN170" s="6"/>
      <c r="AO170" s="6"/>
    </row>
    <row r="171" spans="1:41" s="80" customFormat="1" x14ac:dyDescent="0.25">
      <c r="A171" s="81"/>
      <c r="B171" s="81"/>
      <c r="C171" s="81"/>
      <c r="D171" s="81"/>
      <c r="E171" s="81"/>
      <c r="F171" s="81"/>
      <c r="G171" s="81"/>
      <c r="H171" s="6"/>
      <c r="I171" s="6"/>
      <c r="J171" s="6"/>
      <c r="K171" s="6"/>
      <c r="L171" s="6"/>
      <c r="M171" s="6"/>
      <c r="N171" s="6"/>
      <c r="O171" s="6"/>
      <c r="P171" s="6"/>
      <c r="Q171" s="6"/>
      <c r="R171" s="6"/>
      <c r="S171" s="6"/>
      <c r="AA171" s="118"/>
      <c r="AB171" s="118"/>
      <c r="AC171" s="118"/>
      <c r="AD171" s="118"/>
      <c r="AE171" s="6"/>
      <c r="AF171" s="6"/>
      <c r="AG171" s="6"/>
      <c r="AH171" s="6"/>
      <c r="AI171" s="6"/>
      <c r="AJ171" s="6"/>
      <c r="AK171" s="6"/>
      <c r="AL171" s="6"/>
      <c r="AM171" s="6"/>
      <c r="AN171" s="6"/>
      <c r="AO171" s="6"/>
    </row>
    <row r="172" spans="1:41" s="80" customFormat="1" x14ac:dyDescent="0.25">
      <c r="A172" s="81"/>
      <c r="B172" s="81"/>
      <c r="C172" s="81"/>
      <c r="D172" s="81"/>
      <c r="E172" s="81"/>
      <c r="F172" s="81"/>
      <c r="G172" s="81"/>
      <c r="H172" s="6"/>
      <c r="I172" s="6"/>
      <c r="J172" s="6"/>
      <c r="K172" s="6"/>
      <c r="L172" s="6"/>
      <c r="M172" s="6"/>
      <c r="N172" s="6"/>
      <c r="O172" s="6"/>
      <c r="P172" s="6"/>
      <c r="Q172" s="6"/>
      <c r="R172" s="6"/>
      <c r="S172" s="6"/>
      <c r="AA172" s="118"/>
      <c r="AB172" s="118"/>
      <c r="AC172" s="118"/>
      <c r="AD172" s="118"/>
      <c r="AE172" s="6"/>
      <c r="AF172" s="6"/>
      <c r="AG172" s="6"/>
      <c r="AH172" s="6"/>
      <c r="AI172" s="6"/>
      <c r="AJ172" s="6"/>
      <c r="AK172" s="6"/>
      <c r="AL172" s="6"/>
      <c r="AM172" s="6"/>
      <c r="AN172" s="6"/>
      <c r="AO172" s="6"/>
    </row>
    <row r="173" spans="1:41" s="80" customFormat="1" x14ac:dyDescent="0.25">
      <c r="A173" s="81"/>
      <c r="B173" s="81"/>
      <c r="C173" s="81"/>
      <c r="D173" s="81"/>
      <c r="E173" s="81"/>
      <c r="F173" s="81"/>
      <c r="G173" s="81"/>
      <c r="H173" s="6"/>
      <c r="I173" s="6"/>
      <c r="J173" s="6"/>
      <c r="K173" s="6"/>
      <c r="L173" s="6"/>
      <c r="M173" s="6"/>
      <c r="N173" s="6"/>
      <c r="O173" s="6"/>
      <c r="P173" s="6"/>
      <c r="Q173" s="6"/>
      <c r="R173" s="6"/>
      <c r="S173" s="6"/>
      <c r="AA173" s="118"/>
      <c r="AB173" s="118"/>
      <c r="AC173" s="118"/>
      <c r="AD173" s="118"/>
      <c r="AE173" s="6"/>
      <c r="AF173" s="6"/>
      <c r="AG173" s="6"/>
      <c r="AH173" s="6"/>
      <c r="AI173" s="6"/>
      <c r="AJ173" s="6"/>
      <c r="AK173" s="6"/>
      <c r="AL173" s="6"/>
      <c r="AM173" s="6"/>
      <c r="AN173" s="6"/>
      <c r="AO173" s="6"/>
    </row>
    <row r="174" spans="1:41" s="80" customFormat="1" x14ac:dyDescent="0.25">
      <c r="A174" s="81"/>
      <c r="B174" s="81"/>
      <c r="C174" s="81"/>
      <c r="D174" s="81"/>
      <c r="E174" s="81"/>
      <c r="F174" s="81"/>
      <c r="G174" s="81"/>
      <c r="H174" s="6"/>
      <c r="I174" s="6"/>
      <c r="J174" s="6"/>
      <c r="K174" s="6"/>
      <c r="L174" s="6"/>
      <c r="M174" s="6"/>
      <c r="N174" s="6"/>
      <c r="O174" s="6"/>
      <c r="P174" s="6"/>
      <c r="Q174" s="6"/>
      <c r="R174" s="6"/>
      <c r="S174" s="6"/>
      <c r="AA174" s="118"/>
      <c r="AB174" s="118"/>
      <c r="AC174" s="118"/>
      <c r="AD174" s="118"/>
      <c r="AE174" s="6"/>
      <c r="AF174" s="6"/>
      <c r="AG174" s="6"/>
      <c r="AH174" s="6"/>
      <c r="AI174" s="6"/>
      <c r="AJ174" s="6"/>
      <c r="AK174" s="6"/>
      <c r="AL174" s="6"/>
      <c r="AM174" s="6"/>
      <c r="AN174" s="6"/>
      <c r="AO174" s="6"/>
    </row>
    <row r="175" spans="1:41" s="80" customFormat="1" x14ac:dyDescent="0.25">
      <c r="A175" s="81"/>
      <c r="B175" s="81"/>
      <c r="C175" s="81"/>
      <c r="D175" s="81"/>
      <c r="E175" s="81"/>
      <c r="F175" s="81"/>
      <c r="G175" s="81"/>
      <c r="H175" s="6"/>
      <c r="I175" s="6"/>
      <c r="J175" s="6"/>
      <c r="K175" s="6"/>
      <c r="L175" s="6"/>
      <c r="M175" s="6"/>
      <c r="N175" s="6"/>
      <c r="O175" s="6"/>
      <c r="P175" s="6"/>
      <c r="Q175" s="6"/>
      <c r="R175" s="6"/>
      <c r="S175" s="6"/>
      <c r="AA175" s="118"/>
      <c r="AB175" s="118"/>
      <c r="AC175" s="118"/>
      <c r="AD175" s="118"/>
      <c r="AE175" s="6"/>
      <c r="AF175" s="6"/>
      <c r="AG175" s="6"/>
      <c r="AH175" s="6"/>
      <c r="AI175" s="6"/>
      <c r="AJ175" s="6"/>
      <c r="AK175" s="6"/>
      <c r="AL175" s="6"/>
      <c r="AM175" s="6"/>
      <c r="AN175" s="6"/>
      <c r="AO175" s="6"/>
    </row>
    <row r="176" spans="1:41" s="80" customFormat="1" x14ac:dyDescent="0.25">
      <c r="A176" s="81"/>
      <c r="B176" s="81"/>
      <c r="C176" s="81"/>
      <c r="D176" s="81"/>
      <c r="E176" s="81"/>
      <c r="F176" s="81"/>
      <c r="G176" s="81"/>
      <c r="H176" s="6"/>
      <c r="I176" s="6"/>
      <c r="J176" s="6"/>
      <c r="K176" s="6"/>
      <c r="L176" s="6"/>
      <c r="M176" s="6"/>
      <c r="N176" s="6"/>
      <c r="O176" s="6"/>
      <c r="P176" s="6"/>
      <c r="Q176" s="6"/>
      <c r="R176" s="6"/>
      <c r="S176" s="6"/>
      <c r="AA176" s="118"/>
      <c r="AB176" s="118"/>
      <c r="AC176" s="118"/>
      <c r="AD176" s="118"/>
      <c r="AE176" s="6"/>
      <c r="AF176" s="6"/>
      <c r="AG176" s="6"/>
      <c r="AH176" s="6"/>
      <c r="AI176" s="6"/>
      <c r="AJ176" s="6"/>
      <c r="AK176" s="6"/>
      <c r="AL176" s="6"/>
      <c r="AM176" s="6"/>
      <c r="AN176" s="6"/>
      <c r="AO176" s="6"/>
    </row>
    <row r="177" spans="1:41" s="80" customFormat="1" x14ac:dyDescent="0.25">
      <c r="A177" s="81"/>
      <c r="B177" s="81"/>
      <c r="C177" s="81"/>
      <c r="D177" s="81"/>
      <c r="E177" s="81"/>
      <c r="F177" s="81"/>
      <c r="G177" s="81"/>
      <c r="H177" s="6"/>
      <c r="I177" s="6"/>
      <c r="J177" s="6"/>
      <c r="K177" s="6"/>
      <c r="L177" s="6"/>
      <c r="M177" s="6"/>
      <c r="N177" s="6"/>
      <c r="O177" s="6"/>
      <c r="P177" s="6"/>
      <c r="Q177" s="6"/>
      <c r="R177" s="6"/>
      <c r="S177" s="6"/>
      <c r="T177" s="80" t="s">
        <v>2</v>
      </c>
      <c r="AA177" s="118"/>
      <c r="AB177" s="118"/>
      <c r="AC177" s="118"/>
      <c r="AD177" s="118"/>
      <c r="AE177" s="6"/>
      <c r="AF177" s="6"/>
      <c r="AG177" s="6"/>
      <c r="AH177" s="6"/>
      <c r="AI177" s="6"/>
      <c r="AJ177" s="6"/>
      <c r="AK177" s="6"/>
      <c r="AL177" s="6"/>
      <c r="AM177" s="6"/>
      <c r="AN177" s="6"/>
      <c r="AO177" s="6"/>
    </row>
    <row r="178" spans="1:41" s="80" customFormat="1" x14ac:dyDescent="0.25">
      <c r="A178" s="81"/>
      <c r="B178" s="81"/>
      <c r="C178" s="81"/>
      <c r="D178" s="81"/>
      <c r="E178" s="81"/>
      <c r="F178" s="81"/>
      <c r="G178" s="81"/>
      <c r="H178" s="6"/>
      <c r="I178" s="6"/>
      <c r="J178" s="6"/>
      <c r="K178" s="6"/>
      <c r="L178" s="6"/>
      <c r="M178" s="6"/>
      <c r="N178" s="6"/>
      <c r="O178" s="6"/>
      <c r="P178" s="6"/>
      <c r="Q178" s="6"/>
      <c r="R178" s="6"/>
      <c r="S178" s="6"/>
      <c r="AA178" s="118"/>
      <c r="AB178" s="118"/>
      <c r="AC178" s="118"/>
      <c r="AD178" s="118"/>
      <c r="AE178" s="6"/>
      <c r="AF178" s="6"/>
      <c r="AG178" s="6"/>
      <c r="AH178" s="6"/>
      <c r="AI178" s="6"/>
      <c r="AJ178" s="6"/>
      <c r="AK178" s="6"/>
      <c r="AL178" s="6"/>
      <c r="AM178" s="6"/>
      <c r="AN178" s="6"/>
      <c r="AO178" s="6"/>
    </row>
    <row r="179" spans="1:41" s="80" customFormat="1" x14ac:dyDescent="0.25">
      <c r="A179" s="81"/>
      <c r="B179" s="81"/>
      <c r="C179" s="81"/>
      <c r="D179" s="81"/>
      <c r="E179" s="81"/>
      <c r="F179" s="81"/>
      <c r="G179" s="81"/>
      <c r="H179" s="6"/>
      <c r="I179" s="6"/>
      <c r="J179" s="6"/>
      <c r="K179" s="6"/>
      <c r="L179" s="6"/>
      <c r="M179" s="6"/>
      <c r="N179" s="6"/>
      <c r="O179" s="6"/>
      <c r="P179" s="6"/>
      <c r="Q179" s="6"/>
      <c r="R179" s="6"/>
      <c r="S179" s="6"/>
      <c r="AA179" s="118"/>
      <c r="AB179" s="118"/>
      <c r="AC179" s="118"/>
      <c r="AD179" s="118"/>
      <c r="AE179" s="6"/>
      <c r="AF179" s="6"/>
      <c r="AG179" s="6"/>
      <c r="AH179" s="6"/>
      <c r="AI179" s="6"/>
      <c r="AJ179" s="6"/>
      <c r="AK179" s="6"/>
      <c r="AL179" s="6"/>
      <c r="AM179" s="6"/>
      <c r="AN179" s="6"/>
      <c r="AO179" s="6"/>
    </row>
    <row r="180" spans="1:41" s="80" customFormat="1" x14ac:dyDescent="0.25">
      <c r="A180" s="81"/>
      <c r="B180" s="81"/>
      <c r="C180" s="81"/>
      <c r="D180" s="81"/>
      <c r="E180" s="81"/>
      <c r="F180" s="81"/>
      <c r="G180" s="81"/>
      <c r="H180" s="6"/>
      <c r="I180" s="6"/>
      <c r="J180" s="6"/>
      <c r="K180" s="6"/>
      <c r="L180" s="6"/>
      <c r="M180" s="6"/>
      <c r="N180" s="6"/>
      <c r="O180" s="6"/>
      <c r="P180" s="6"/>
      <c r="Q180" s="6"/>
      <c r="R180" s="6"/>
      <c r="S180" s="6"/>
      <c r="AA180" s="118"/>
      <c r="AB180" s="118"/>
      <c r="AC180" s="118"/>
      <c r="AD180" s="118"/>
      <c r="AE180" s="6"/>
      <c r="AF180" s="6"/>
      <c r="AG180" s="6"/>
      <c r="AH180" s="6"/>
      <c r="AI180" s="6"/>
      <c r="AJ180" s="6"/>
      <c r="AK180" s="6"/>
      <c r="AL180" s="6"/>
      <c r="AM180" s="6"/>
      <c r="AN180" s="6"/>
      <c r="AO180" s="6"/>
    </row>
    <row r="181" spans="1:41" s="80" customFormat="1" x14ac:dyDescent="0.25">
      <c r="A181" s="81"/>
      <c r="B181" s="81"/>
      <c r="C181" s="81"/>
      <c r="D181" s="81"/>
      <c r="E181" s="81"/>
      <c r="F181" s="81"/>
      <c r="G181" s="81"/>
      <c r="H181" s="6"/>
      <c r="I181" s="6"/>
      <c r="J181" s="6"/>
      <c r="K181" s="6"/>
      <c r="L181" s="6"/>
      <c r="M181" s="6"/>
      <c r="N181" s="6"/>
      <c r="O181" s="6"/>
      <c r="P181" s="6"/>
      <c r="Q181" s="6"/>
      <c r="R181" s="6"/>
      <c r="S181" s="6"/>
      <c r="AA181" s="118"/>
      <c r="AB181" s="118"/>
      <c r="AC181" s="118"/>
      <c r="AD181" s="118"/>
      <c r="AE181" s="6"/>
      <c r="AF181" s="6"/>
      <c r="AG181" s="6"/>
      <c r="AH181" s="6"/>
      <c r="AI181" s="6"/>
      <c r="AJ181" s="6"/>
      <c r="AK181" s="6"/>
      <c r="AL181" s="6"/>
      <c r="AM181" s="6"/>
      <c r="AN181" s="6"/>
      <c r="AO181" s="6"/>
    </row>
    <row r="182" spans="1:41" s="80" customFormat="1" x14ac:dyDescent="0.25">
      <c r="A182" s="81"/>
      <c r="B182" s="81"/>
      <c r="C182" s="81"/>
      <c r="D182" s="81"/>
      <c r="E182" s="81"/>
      <c r="F182" s="81"/>
      <c r="G182" s="81"/>
      <c r="H182" s="6"/>
      <c r="I182" s="6"/>
      <c r="J182" s="6"/>
      <c r="K182" s="6"/>
      <c r="L182" s="6"/>
      <c r="M182" s="6"/>
      <c r="N182" s="6"/>
      <c r="O182" s="6"/>
      <c r="P182" s="6"/>
      <c r="Q182" s="6"/>
      <c r="R182" s="6"/>
      <c r="S182" s="6"/>
      <c r="AA182" s="118"/>
      <c r="AB182" s="118"/>
      <c r="AC182" s="118"/>
      <c r="AD182" s="118"/>
      <c r="AE182" s="6"/>
      <c r="AF182" s="6"/>
      <c r="AG182" s="6"/>
      <c r="AH182" s="6"/>
      <c r="AI182" s="6"/>
      <c r="AJ182" s="6"/>
      <c r="AK182" s="6"/>
      <c r="AL182" s="6"/>
      <c r="AM182" s="6"/>
      <c r="AN182" s="6"/>
      <c r="AO182" s="6"/>
    </row>
    <row r="183" spans="1:41" s="80" customFormat="1" x14ac:dyDescent="0.25">
      <c r="A183" s="81"/>
      <c r="B183" s="81"/>
      <c r="C183" s="81"/>
      <c r="D183" s="81"/>
      <c r="E183" s="81"/>
      <c r="F183" s="81"/>
      <c r="G183" s="81"/>
      <c r="H183" s="6"/>
      <c r="I183" s="6"/>
      <c r="J183" s="6"/>
      <c r="K183" s="6"/>
      <c r="L183" s="6"/>
      <c r="M183" s="6"/>
      <c r="N183" s="6"/>
      <c r="O183" s="6"/>
      <c r="P183" s="6"/>
      <c r="Q183" s="6"/>
      <c r="R183" s="6"/>
      <c r="S183" s="6"/>
      <c r="AA183" s="118"/>
      <c r="AB183" s="118"/>
      <c r="AC183" s="118"/>
      <c r="AD183" s="118"/>
      <c r="AE183" s="6"/>
      <c r="AF183" s="6"/>
      <c r="AG183" s="6"/>
      <c r="AH183" s="6"/>
      <c r="AI183" s="6"/>
      <c r="AJ183" s="6"/>
      <c r="AK183" s="6"/>
      <c r="AL183" s="6"/>
      <c r="AM183" s="6"/>
      <c r="AN183" s="6"/>
      <c r="AO183" s="6"/>
    </row>
    <row r="184" spans="1:41" s="80" customFormat="1" x14ac:dyDescent="0.25">
      <c r="A184" s="81"/>
      <c r="B184" s="81"/>
      <c r="C184" s="81"/>
      <c r="D184" s="81"/>
      <c r="E184" s="81"/>
      <c r="F184" s="81"/>
      <c r="G184" s="81"/>
      <c r="H184" s="6"/>
      <c r="I184" s="6"/>
      <c r="J184" s="6"/>
      <c r="K184" s="6"/>
      <c r="L184" s="6"/>
      <c r="M184" s="6"/>
      <c r="N184" s="6"/>
      <c r="O184" s="6"/>
      <c r="P184" s="6"/>
      <c r="Q184" s="6"/>
      <c r="R184" s="6"/>
      <c r="S184" s="6"/>
      <c r="AA184" s="118"/>
      <c r="AB184" s="118"/>
      <c r="AC184" s="118"/>
      <c r="AD184" s="118"/>
      <c r="AE184" s="6"/>
      <c r="AF184" s="6"/>
      <c r="AG184" s="6"/>
      <c r="AH184" s="6"/>
      <c r="AI184" s="6"/>
      <c r="AJ184" s="6"/>
      <c r="AK184" s="6"/>
      <c r="AL184" s="6"/>
      <c r="AM184" s="6"/>
      <c r="AN184" s="6"/>
      <c r="AO184" s="6"/>
    </row>
    <row r="185" spans="1:41" s="80" customFormat="1" x14ac:dyDescent="0.25">
      <c r="A185" s="81"/>
      <c r="B185" s="81"/>
      <c r="C185" s="81"/>
      <c r="D185" s="81"/>
      <c r="E185" s="81"/>
      <c r="F185" s="81"/>
      <c r="G185" s="81"/>
      <c r="H185" s="6"/>
      <c r="I185" s="6"/>
      <c r="J185" s="6"/>
      <c r="K185" s="6"/>
      <c r="L185" s="6"/>
      <c r="M185" s="6"/>
      <c r="N185" s="6"/>
      <c r="O185" s="6"/>
      <c r="P185" s="6"/>
      <c r="Q185" s="6"/>
      <c r="R185" s="6"/>
      <c r="S185" s="6"/>
      <c r="AA185" s="118"/>
      <c r="AB185" s="118"/>
      <c r="AC185" s="118"/>
      <c r="AD185" s="118"/>
      <c r="AE185" s="6"/>
      <c r="AF185" s="6"/>
      <c r="AG185" s="6"/>
      <c r="AH185" s="6"/>
      <c r="AI185" s="6"/>
      <c r="AJ185" s="6"/>
      <c r="AK185" s="6"/>
      <c r="AL185" s="6"/>
      <c r="AM185" s="6"/>
      <c r="AN185" s="6"/>
      <c r="AO185" s="6"/>
    </row>
    <row r="186" spans="1:41" s="80" customFormat="1" x14ac:dyDescent="0.25">
      <c r="A186" s="81"/>
      <c r="B186" s="81"/>
      <c r="C186" s="81"/>
      <c r="D186" s="81"/>
      <c r="E186" s="81"/>
      <c r="F186" s="81"/>
      <c r="G186" s="81"/>
      <c r="H186" s="6"/>
      <c r="I186" s="6"/>
      <c r="J186" s="6"/>
      <c r="K186" s="6"/>
      <c r="L186" s="6"/>
      <c r="M186" s="6"/>
      <c r="N186" s="6"/>
      <c r="O186" s="6"/>
      <c r="P186" s="6"/>
      <c r="Q186" s="6"/>
      <c r="R186" s="6"/>
      <c r="S186" s="6"/>
      <c r="AA186" s="118"/>
      <c r="AB186" s="118"/>
      <c r="AC186" s="118"/>
      <c r="AD186" s="118"/>
      <c r="AE186" s="6"/>
      <c r="AF186" s="6"/>
      <c r="AG186" s="6"/>
      <c r="AH186" s="6"/>
      <c r="AI186" s="6"/>
      <c r="AJ186" s="6"/>
      <c r="AK186" s="6"/>
      <c r="AL186" s="6"/>
      <c r="AM186" s="6"/>
      <c r="AN186" s="6"/>
      <c r="AO186" s="6"/>
    </row>
    <row r="187" spans="1:41" s="80" customFormat="1" x14ac:dyDescent="0.25">
      <c r="A187" s="81"/>
      <c r="B187" s="81"/>
      <c r="C187" s="81"/>
      <c r="D187" s="81"/>
      <c r="E187" s="81"/>
      <c r="F187" s="81"/>
      <c r="G187" s="81"/>
      <c r="H187" s="6"/>
      <c r="I187" s="6"/>
      <c r="J187" s="6"/>
      <c r="K187" s="6"/>
      <c r="L187" s="6"/>
      <c r="M187" s="6"/>
      <c r="N187" s="6"/>
      <c r="O187" s="6"/>
      <c r="P187" s="6"/>
      <c r="Q187" s="6"/>
      <c r="R187" s="6"/>
      <c r="S187" s="6"/>
      <c r="AA187" s="118"/>
      <c r="AB187" s="118"/>
      <c r="AC187" s="118"/>
      <c r="AD187" s="118"/>
      <c r="AE187" s="6"/>
      <c r="AF187" s="6"/>
      <c r="AG187" s="6"/>
      <c r="AH187" s="6"/>
      <c r="AI187" s="6"/>
      <c r="AJ187" s="6"/>
      <c r="AK187" s="6"/>
      <c r="AL187" s="6"/>
      <c r="AM187" s="6"/>
      <c r="AN187" s="6"/>
      <c r="AO187" s="6"/>
    </row>
    <row r="188" spans="1:41" s="80" customFormat="1" x14ac:dyDescent="0.25">
      <c r="A188" s="81"/>
      <c r="B188" s="81"/>
      <c r="C188" s="81"/>
      <c r="D188" s="81"/>
      <c r="E188" s="81"/>
      <c r="F188" s="81"/>
      <c r="G188" s="81"/>
      <c r="H188" s="6"/>
      <c r="I188" s="6"/>
      <c r="J188" s="6"/>
      <c r="K188" s="6"/>
      <c r="L188" s="6"/>
      <c r="M188" s="6"/>
      <c r="N188" s="6"/>
      <c r="O188" s="6"/>
      <c r="P188" s="6"/>
      <c r="Q188" s="6"/>
      <c r="R188" s="6"/>
      <c r="S188" s="6"/>
      <c r="AA188" s="118"/>
      <c r="AB188" s="118"/>
      <c r="AC188" s="118"/>
      <c r="AD188" s="118"/>
      <c r="AE188" s="6"/>
      <c r="AF188" s="6"/>
      <c r="AG188" s="6"/>
      <c r="AH188" s="6"/>
      <c r="AI188" s="6"/>
      <c r="AJ188" s="6"/>
      <c r="AK188" s="6"/>
      <c r="AL188" s="6"/>
      <c r="AM188" s="6"/>
      <c r="AN188" s="6"/>
      <c r="AO188" s="6"/>
    </row>
    <row r="189" spans="1:41" s="80" customFormat="1" x14ac:dyDescent="0.25">
      <c r="A189" s="81"/>
      <c r="B189" s="81"/>
      <c r="C189" s="81"/>
      <c r="D189" s="81"/>
      <c r="E189" s="81"/>
      <c r="F189" s="81"/>
      <c r="G189" s="81"/>
      <c r="H189" s="6"/>
      <c r="I189" s="6"/>
      <c r="J189" s="6"/>
      <c r="K189" s="6"/>
      <c r="L189" s="6"/>
      <c r="M189" s="6"/>
      <c r="N189" s="6"/>
      <c r="O189" s="6"/>
      <c r="P189" s="6"/>
      <c r="Q189" s="6"/>
      <c r="R189" s="6"/>
      <c r="S189" s="6"/>
      <c r="AA189" s="118"/>
      <c r="AB189" s="118"/>
      <c r="AC189" s="118"/>
      <c r="AD189" s="118"/>
      <c r="AE189" s="6"/>
      <c r="AF189" s="6"/>
      <c r="AG189" s="6"/>
      <c r="AH189" s="6"/>
      <c r="AI189" s="6"/>
      <c r="AJ189" s="6"/>
      <c r="AK189" s="6"/>
      <c r="AL189" s="6"/>
      <c r="AM189" s="6"/>
      <c r="AN189" s="6"/>
      <c r="AO189" s="6"/>
    </row>
    <row r="190" spans="1:41" s="80" customFormat="1" x14ac:dyDescent="0.25">
      <c r="A190" s="81"/>
      <c r="B190" s="81"/>
      <c r="C190" s="81"/>
      <c r="D190" s="81"/>
      <c r="E190" s="81"/>
      <c r="F190" s="81"/>
      <c r="G190" s="81"/>
      <c r="H190" s="6"/>
      <c r="I190" s="6"/>
      <c r="J190" s="6"/>
      <c r="K190" s="6"/>
      <c r="L190" s="6"/>
      <c r="M190" s="6"/>
      <c r="N190" s="6"/>
      <c r="O190" s="6"/>
      <c r="P190" s="6"/>
      <c r="Q190" s="6"/>
      <c r="R190" s="6"/>
      <c r="S190" s="6"/>
      <c r="AA190" s="118"/>
      <c r="AB190" s="118"/>
      <c r="AC190" s="118"/>
      <c r="AD190" s="118"/>
      <c r="AE190" s="6"/>
      <c r="AF190" s="6"/>
      <c r="AG190" s="6"/>
      <c r="AH190" s="6"/>
      <c r="AI190" s="6"/>
      <c r="AJ190" s="6"/>
      <c r="AK190" s="6"/>
      <c r="AL190" s="6"/>
      <c r="AM190" s="6"/>
      <c r="AN190" s="6"/>
      <c r="AO190" s="6"/>
    </row>
    <row r="191" spans="1:41" s="80" customFormat="1" x14ac:dyDescent="0.25">
      <c r="A191" s="81"/>
      <c r="B191" s="81"/>
      <c r="C191" s="81"/>
      <c r="D191" s="81"/>
      <c r="E191" s="81"/>
      <c r="F191" s="81"/>
      <c r="G191" s="81"/>
      <c r="H191" s="6"/>
      <c r="I191" s="6"/>
      <c r="J191" s="6"/>
      <c r="K191" s="6"/>
      <c r="L191" s="6"/>
      <c r="M191" s="6"/>
      <c r="N191" s="6"/>
      <c r="O191" s="6"/>
      <c r="P191" s="6"/>
      <c r="Q191" s="6"/>
      <c r="R191" s="6"/>
      <c r="S191" s="6"/>
      <c r="AA191" s="118"/>
      <c r="AB191" s="118"/>
      <c r="AC191" s="118"/>
      <c r="AD191" s="118"/>
      <c r="AE191" s="6"/>
      <c r="AF191" s="6"/>
      <c r="AG191" s="6"/>
      <c r="AH191" s="6"/>
      <c r="AI191" s="6"/>
      <c r="AJ191" s="6"/>
      <c r="AK191" s="6"/>
      <c r="AL191" s="6"/>
      <c r="AM191" s="6"/>
      <c r="AN191" s="6"/>
      <c r="AO191" s="6"/>
    </row>
    <row r="192" spans="1:41" s="80" customFormat="1" x14ac:dyDescent="0.25">
      <c r="A192" s="81"/>
      <c r="B192" s="81"/>
      <c r="C192" s="81"/>
      <c r="D192" s="81"/>
      <c r="E192" s="81"/>
      <c r="F192" s="81"/>
      <c r="G192" s="81"/>
      <c r="H192" s="6"/>
      <c r="I192" s="6"/>
      <c r="J192" s="6"/>
      <c r="K192" s="6"/>
      <c r="L192" s="6"/>
      <c r="M192" s="6"/>
      <c r="N192" s="6"/>
      <c r="O192" s="6"/>
      <c r="P192" s="6"/>
      <c r="Q192" s="6"/>
      <c r="R192" s="6"/>
      <c r="S192" s="6"/>
      <c r="AA192" s="118"/>
      <c r="AB192" s="118"/>
      <c r="AC192" s="118"/>
      <c r="AD192" s="118"/>
      <c r="AE192" s="6"/>
      <c r="AF192" s="6"/>
      <c r="AG192" s="6"/>
      <c r="AH192" s="6"/>
      <c r="AI192" s="6"/>
      <c r="AJ192" s="6"/>
      <c r="AK192" s="6"/>
      <c r="AL192" s="6"/>
      <c r="AM192" s="6"/>
      <c r="AN192" s="6"/>
      <c r="AO192" s="6"/>
    </row>
    <row r="193" spans="1:41" s="80" customFormat="1" x14ac:dyDescent="0.25">
      <c r="A193" s="81"/>
      <c r="B193" s="81"/>
      <c r="C193" s="81"/>
      <c r="D193" s="81"/>
      <c r="E193" s="81"/>
      <c r="F193" s="81"/>
      <c r="G193" s="81"/>
      <c r="H193" s="6"/>
      <c r="I193" s="6"/>
      <c r="J193" s="6"/>
      <c r="K193" s="6"/>
      <c r="L193" s="6"/>
      <c r="M193" s="6"/>
      <c r="N193" s="6"/>
      <c r="O193" s="6"/>
      <c r="P193" s="6"/>
      <c r="Q193" s="6"/>
      <c r="R193" s="6"/>
      <c r="S193" s="6"/>
      <c r="AA193" s="118"/>
      <c r="AB193" s="118"/>
      <c r="AC193" s="118"/>
      <c r="AD193" s="118"/>
      <c r="AE193" s="6"/>
      <c r="AF193" s="6"/>
      <c r="AG193" s="6"/>
      <c r="AH193" s="6"/>
      <c r="AI193" s="6"/>
      <c r="AJ193" s="6"/>
      <c r="AK193" s="6"/>
      <c r="AL193" s="6"/>
      <c r="AM193" s="6"/>
      <c r="AN193" s="6"/>
      <c r="AO193" s="6"/>
    </row>
    <row r="194" spans="1:41" s="80" customFormat="1" x14ac:dyDescent="0.25">
      <c r="A194" s="81"/>
      <c r="B194" s="81"/>
      <c r="C194" s="81"/>
      <c r="D194" s="81"/>
      <c r="E194" s="81"/>
      <c r="F194" s="81"/>
      <c r="G194" s="81"/>
      <c r="H194" s="6"/>
      <c r="I194" s="6"/>
      <c r="J194" s="6"/>
      <c r="K194" s="6"/>
      <c r="L194" s="6"/>
      <c r="M194" s="6"/>
      <c r="N194" s="6"/>
      <c r="O194" s="6"/>
      <c r="P194" s="6"/>
      <c r="Q194" s="6"/>
      <c r="R194" s="6"/>
      <c r="S194" s="6"/>
      <c r="AA194" s="118"/>
      <c r="AB194" s="118"/>
      <c r="AC194" s="118"/>
      <c r="AD194" s="118"/>
      <c r="AE194" s="6"/>
      <c r="AF194" s="6"/>
      <c r="AG194" s="6"/>
      <c r="AH194" s="6"/>
      <c r="AI194" s="6"/>
      <c r="AJ194" s="6"/>
      <c r="AK194" s="6"/>
      <c r="AL194" s="6"/>
      <c r="AM194" s="6"/>
      <c r="AN194" s="6"/>
      <c r="AO194" s="6"/>
    </row>
    <row r="195" spans="1:41" s="80" customFormat="1" x14ac:dyDescent="0.25">
      <c r="A195" s="81"/>
      <c r="B195" s="81"/>
      <c r="C195" s="81"/>
      <c r="D195" s="81"/>
      <c r="E195" s="81"/>
      <c r="F195" s="81"/>
      <c r="G195" s="81"/>
      <c r="H195" s="6"/>
      <c r="I195" s="6"/>
      <c r="J195" s="6"/>
      <c r="K195" s="6"/>
      <c r="L195" s="6"/>
      <c r="M195" s="6"/>
      <c r="N195" s="6"/>
      <c r="O195" s="6"/>
      <c r="P195" s="6"/>
      <c r="Q195" s="6"/>
      <c r="R195" s="6"/>
      <c r="S195" s="6"/>
      <c r="AA195" s="118"/>
      <c r="AB195" s="118"/>
      <c r="AC195" s="118"/>
      <c r="AD195" s="118"/>
      <c r="AE195" s="6"/>
      <c r="AF195" s="6"/>
      <c r="AG195" s="6"/>
      <c r="AH195" s="6"/>
      <c r="AI195" s="6"/>
      <c r="AJ195" s="6"/>
      <c r="AK195" s="6"/>
      <c r="AL195" s="6"/>
      <c r="AM195" s="6"/>
      <c r="AN195" s="6"/>
      <c r="AO195" s="6"/>
    </row>
    <row r="196" spans="1:41" s="80" customFormat="1" x14ac:dyDescent="0.25">
      <c r="A196" s="81"/>
      <c r="B196" s="81"/>
      <c r="C196" s="81"/>
      <c r="D196" s="81"/>
      <c r="E196" s="81"/>
      <c r="F196" s="81"/>
      <c r="G196" s="81"/>
      <c r="H196" s="6"/>
      <c r="I196" s="6"/>
      <c r="J196" s="6"/>
      <c r="K196" s="6"/>
      <c r="L196" s="6"/>
      <c r="M196" s="6"/>
      <c r="N196" s="6"/>
      <c r="O196" s="6"/>
      <c r="P196" s="6"/>
      <c r="Q196" s="6"/>
      <c r="R196" s="6"/>
      <c r="S196" s="6"/>
      <c r="AA196" s="118"/>
      <c r="AB196" s="118"/>
      <c r="AC196" s="118"/>
      <c r="AD196" s="118"/>
      <c r="AE196" s="6"/>
      <c r="AF196" s="6"/>
      <c r="AG196" s="6"/>
      <c r="AH196" s="6"/>
      <c r="AI196" s="6"/>
      <c r="AJ196" s="6"/>
      <c r="AK196" s="6"/>
      <c r="AL196" s="6"/>
      <c r="AM196" s="6"/>
      <c r="AN196" s="6"/>
      <c r="AO196" s="6"/>
    </row>
    <row r="197" spans="1:41" s="80" customFormat="1" x14ac:dyDescent="0.25">
      <c r="A197" s="81"/>
      <c r="B197" s="81"/>
      <c r="C197" s="81"/>
      <c r="D197" s="81"/>
      <c r="E197" s="81"/>
      <c r="F197" s="81"/>
      <c r="G197" s="81"/>
      <c r="H197" s="6"/>
      <c r="I197" s="6"/>
      <c r="J197" s="6"/>
      <c r="K197" s="6"/>
      <c r="L197" s="6"/>
      <c r="M197" s="6"/>
      <c r="N197" s="6"/>
      <c r="O197" s="6"/>
      <c r="P197" s="6"/>
      <c r="Q197" s="6"/>
      <c r="R197" s="6"/>
      <c r="S197" s="6"/>
      <c r="AA197" s="118"/>
      <c r="AB197" s="118"/>
      <c r="AC197" s="118"/>
      <c r="AD197" s="118"/>
      <c r="AE197" s="6"/>
      <c r="AF197" s="6"/>
      <c r="AG197" s="6"/>
      <c r="AH197" s="6"/>
      <c r="AI197" s="6"/>
      <c r="AJ197" s="6"/>
      <c r="AK197" s="6"/>
      <c r="AL197" s="6"/>
      <c r="AM197" s="6"/>
      <c r="AN197" s="6"/>
      <c r="AO197" s="6"/>
    </row>
    <row r="198" spans="1:41" s="80" customFormat="1" x14ac:dyDescent="0.25">
      <c r="A198" s="81"/>
      <c r="B198" s="81"/>
      <c r="C198" s="81"/>
      <c r="D198" s="81"/>
      <c r="E198" s="81"/>
      <c r="F198" s="81"/>
      <c r="G198" s="81"/>
      <c r="H198" s="6"/>
      <c r="I198" s="6"/>
      <c r="J198" s="6"/>
      <c r="K198" s="6"/>
      <c r="L198" s="6"/>
      <c r="M198" s="6"/>
      <c r="N198" s="6"/>
      <c r="O198" s="6"/>
      <c r="P198" s="6"/>
      <c r="Q198" s="6"/>
      <c r="R198" s="6"/>
      <c r="S198" s="6"/>
      <c r="AA198" s="118"/>
      <c r="AB198" s="118"/>
      <c r="AC198" s="118"/>
      <c r="AD198" s="118"/>
      <c r="AE198" s="6"/>
      <c r="AF198" s="6"/>
      <c r="AG198" s="6"/>
      <c r="AH198" s="6"/>
      <c r="AI198" s="6"/>
      <c r="AJ198" s="6"/>
      <c r="AK198" s="6"/>
      <c r="AL198" s="6"/>
      <c r="AM198" s="6"/>
      <c r="AN198" s="6"/>
      <c r="AO198" s="6"/>
    </row>
    <row r="199" spans="1:41" s="80" customFormat="1" x14ac:dyDescent="0.25">
      <c r="A199" s="81"/>
      <c r="B199" s="81"/>
      <c r="C199" s="81"/>
      <c r="D199" s="81"/>
      <c r="E199" s="81"/>
      <c r="F199" s="81"/>
      <c r="G199" s="81"/>
      <c r="H199" s="6"/>
      <c r="I199" s="6"/>
      <c r="J199" s="6"/>
      <c r="K199" s="6"/>
      <c r="L199" s="6"/>
      <c r="M199" s="6"/>
      <c r="N199" s="6"/>
      <c r="O199" s="6"/>
      <c r="P199" s="6"/>
      <c r="Q199" s="6"/>
      <c r="R199" s="6"/>
      <c r="S199" s="6"/>
      <c r="AA199" s="118"/>
      <c r="AB199" s="118"/>
      <c r="AC199" s="118"/>
      <c r="AD199" s="118"/>
      <c r="AE199" s="6"/>
      <c r="AF199" s="6"/>
      <c r="AG199" s="6"/>
      <c r="AH199" s="6"/>
      <c r="AI199" s="6"/>
      <c r="AJ199" s="6"/>
      <c r="AK199" s="6"/>
      <c r="AL199" s="6"/>
      <c r="AM199" s="6"/>
      <c r="AN199" s="6"/>
      <c r="AO199" s="6"/>
    </row>
    <row r="200" spans="1:41" s="80" customFormat="1" x14ac:dyDescent="0.25">
      <c r="A200" s="81"/>
      <c r="B200" s="81"/>
      <c r="C200" s="81"/>
      <c r="D200" s="81"/>
      <c r="E200" s="81"/>
      <c r="F200" s="81"/>
      <c r="G200" s="81"/>
      <c r="H200" s="6"/>
      <c r="I200" s="6"/>
      <c r="J200" s="6"/>
      <c r="K200" s="6"/>
      <c r="L200" s="6"/>
      <c r="M200" s="6"/>
      <c r="N200" s="6"/>
      <c r="O200" s="6"/>
      <c r="P200" s="6"/>
      <c r="Q200" s="6"/>
      <c r="R200" s="6"/>
      <c r="S200" s="6"/>
      <c r="AA200" s="118"/>
      <c r="AB200" s="118"/>
      <c r="AC200" s="118"/>
      <c r="AD200" s="118"/>
      <c r="AE200" s="6"/>
      <c r="AF200" s="6"/>
      <c r="AG200" s="6"/>
      <c r="AH200" s="6"/>
      <c r="AI200" s="6"/>
      <c r="AJ200" s="6"/>
      <c r="AK200" s="6"/>
      <c r="AL200" s="6"/>
      <c r="AM200" s="6"/>
      <c r="AN200" s="6"/>
      <c r="AO200" s="6"/>
    </row>
    <row r="201" spans="1:41" s="80" customFormat="1" x14ac:dyDescent="0.25">
      <c r="A201" s="81"/>
      <c r="B201" s="81"/>
      <c r="C201" s="81"/>
      <c r="D201" s="81"/>
      <c r="E201" s="81"/>
      <c r="F201" s="81"/>
      <c r="G201" s="81"/>
      <c r="H201" s="6"/>
      <c r="I201" s="6"/>
      <c r="J201" s="6"/>
      <c r="K201" s="6"/>
      <c r="L201" s="6"/>
      <c r="M201" s="6"/>
      <c r="N201" s="6"/>
      <c r="O201" s="6"/>
      <c r="P201" s="6"/>
      <c r="Q201" s="6"/>
      <c r="R201" s="6"/>
      <c r="S201" s="6"/>
      <c r="AA201" s="118"/>
      <c r="AB201" s="118"/>
      <c r="AC201" s="118"/>
      <c r="AD201" s="118"/>
      <c r="AE201" s="6"/>
      <c r="AF201" s="6"/>
      <c r="AG201" s="6"/>
      <c r="AH201" s="6"/>
      <c r="AI201" s="6"/>
      <c r="AJ201" s="6"/>
      <c r="AK201" s="6"/>
      <c r="AL201" s="6"/>
      <c r="AM201" s="6"/>
      <c r="AN201" s="6"/>
      <c r="AO201" s="6"/>
    </row>
    <row r="202" spans="1:41" s="80" customFormat="1" x14ac:dyDescent="0.25">
      <c r="A202" s="81"/>
      <c r="B202" s="81"/>
      <c r="C202" s="81"/>
      <c r="D202" s="81"/>
      <c r="E202" s="81"/>
      <c r="F202" s="81"/>
      <c r="G202" s="81"/>
      <c r="H202" s="6"/>
      <c r="I202" s="6"/>
      <c r="J202" s="6"/>
      <c r="K202" s="6"/>
      <c r="L202" s="6"/>
      <c r="M202" s="6"/>
      <c r="N202" s="6"/>
      <c r="O202" s="6"/>
      <c r="P202" s="6"/>
      <c r="Q202" s="6"/>
      <c r="R202" s="6"/>
      <c r="S202" s="6"/>
      <c r="AA202" s="118"/>
      <c r="AB202" s="118"/>
      <c r="AC202" s="118"/>
      <c r="AD202" s="118"/>
      <c r="AE202" s="6"/>
      <c r="AF202" s="6"/>
      <c r="AG202" s="6"/>
      <c r="AH202" s="6"/>
      <c r="AI202" s="6"/>
      <c r="AJ202" s="6"/>
      <c r="AK202" s="6"/>
      <c r="AL202" s="6"/>
      <c r="AM202" s="6"/>
      <c r="AN202" s="6"/>
      <c r="AO202" s="6"/>
    </row>
    <row r="203" spans="1:41" s="80" customFormat="1" x14ac:dyDescent="0.25">
      <c r="A203" s="81"/>
      <c r="B203" s="81"/>
      <c r="C203" s="81"/>
      <c r="D203" s="81"/>
      <c r="E203" s="81"/>
      <c r="F203" s="81"/>
      <c r="G203" s="81"/>
      <c r="H203" s="6"/>
      <c r="I203" s="6"/>
      <c r="J203" s="6"/>
      <c r="K203" s="6"/>
      <c r="L203" s="6"/>
      <c r="M203" s="6"/>
      <c r="N203" s="6"/>
      <c r="O203" s="6"/>
      <c r="P203" s="6"/>
      <c r="Q203" s="6"/>
      <c r="R203" s="6"/>
      <c r="S203" s="6"/>
      <c r="AA203" s="118"/>
      <c r="AB203" s="118"/>
      <c r="AC203" s="118"/>
      <c r="AD203" s="118"/>
      <c r="AE203" s="6"/>
      <c r="AF203" s="6"/>
      <c r="AG203" s="6"/>
      <c r="AH203" s="6"/>
      <c r="AI203" s="6"/>
      <c r="AJ203" s="6"/>
      <c r="AK203" s="6"/>
      <c r="AL203" s="6"/>
      <c r="AM203" s="6"/>
      <c r="AN203" s="6"/>
      <c r="AO203" s="6"/>
    </row>
    <row r="204" spans="1:41" s="80" customFormat="1" x14ac:dyDescent="0.25">
      <c r="A204" s="81"/>
      <c r="B204" s="81"/>
      <c r="C204" s="81"/>
      <c r="D204" s="81"/>
      <c r="E204" s="81"/>
      <c r="F204" s="81"/>
      <c r="G204" s="81"/>
      <c r="H204" s="6"/>
      <c r="I204" s="6"/>
      <c r="J204" s="6"/>
      <c r="K204" s="6"/>
      <c r="L204" s="6"/>
      <c r="M204" s="6"/>
      <c r="N204" s="6"/>
      <c r="O204" s="6"/>
      <c r="P204" s="6"/>
      <c r="Q204" s="6"/>
      <c r="R204" s="6"/>
      <c r="S204" s="6"/>
      <c r="AA204" s="118"/>
      <c r="AB204" s="118"/>
      <c r="AC204" s="118"/>
      <c r="AD204" s="118"/>
      <c r="AE204" s="6"/>
      <c r="AF204" s="6"/>
      <c r="AG204" s="6"/>
      <c r="AH204" s="6"/>
      <c r="AI204" s="6"/>
      <c r="AJ204" s="6"/>
      <c r="AK204" s="6"/>
      <c r="AL204" s="6"/>
      <c r="AM204" s="6"/>
      <c r="AN204" s="6"/>
      <c r="AO204" s="6"/>
    </row>
    <row r="205" spans="1:41" s="80" customFormat="1" x14ac:dyDescent="0.25">
      <c r="A205" s="81"/>
      <c r="B205" s="81"/>
      <c r="C205" s="81"/>
      <c r="D205" s="81"/>
      <c r="E205" s="81"/>
      <c r="F205" s="81"/>
      <c r="G205" s="81"/>
      <c r="H205" s="6"/>
      <c r="I205" s="6"/>
      <c r="J205" s="6"/>
      <c r="K205" s="6"/>
      <c r="L205" s="6"/>
      <c r="M205" s="6"/>
      <c r="N205" s="6"/>
      <c r="O205" s="6"/>
      <c r="P205" s="6"/>
      <c r="Q205" s="6"/>
      <c r="R205" s="6"/>
      <c r="S205" s="6"/>
      <c r="AA205" s="118"/>
      <c r="AB205" s="118"/>
      <c r="AC205" s="118"/>
      <c r="AD205" s="118"/>
      <c r="AE205" s="6"/>
      <c r="AF205" s="6"/>
      <c r="AG205" s="6"/>
      <c r="AH205" s="6"/>
      <c r="AI205" s="6"/>
      <c r="AJ205" s="6"/>
      <c r="AK205" s="6"/>
      <c r="AL205" s="6"/>
      <c r="AM205" s="6"/>
      <c r="AN205" s="6"/>
      <c r="AO205" s="6"/>
    </row>
    <row r="206" spans="1:41" s="80" customFormat="1" x14ac:dyDescent="0.25">
      <c r="A206" s="81"/>
      <c r="B206" s="81"/>
      <c r="C206" s="81"/>
      <c r="D206" s="81"/>
      <c r="E206" s="81"/>
      <c r="F206" s="81"/>
      <c r="G206" s="81"/>
      <c r="H206" s="6"/>
      <c r="I206" s="6"/>
      <c r="J206" s="6"/>
      <c r="K206" s="6"/>
      <c r="L206" s="6"/>
      <c r="M206" s="6"/>
      <c r="N206" s="6"/>
      <c r="O206" s="6"/>
      <c r="P206" s="6"/>
      <c r="Q206" s="6"/>
      <c r="R206" s="6"/>
      <c r="S206" s="6"/>
      <c r="AA206" s="118"/>
      <c r="AB206" s="118"/>
      <c r="AC206" s="118"/>
      <c r="AD206" s="118"/>
      <c r="AE206" s="6"/>
      <c r="AF206" s="6"/>
      <c r="AG206" s="6"/>
      <c r="AH206" s="6"/>
      <c r="AI206" s="6"/>
      <c r="AJ206" s="6"/>
      <c r="AK206" s="6"/>
      <c r="AL206" s="6"/>
      <c r="AM206" s="6"/>
      <c r="AN206" s="6"/>
      <c r="AO206" s="6"/>
    </row>
    <row r="207" spans="1:41" s="80" customFormat="1" x14ac:dyDescent="0.25">
      <c r="A207" s="81"/>
      <c r="B207" s="81"/>
      <c r="C207" s="81"/>
      <c r="D207" s="81"/>
      <c r="E207" s="81"/>
      <c r="F207" s="81"/>
      <c r="G207" s="81"/>
      <c r="H207" s="6"/>
      <c r="I207" s="6"/>
      <c r="J207" s="6"/>
      <c r="K207" s="6"/>
      <c r="L207" s="6"/>
      <c r="M207" s="6"/>
      <c r="N207" s="6"/>
      <c r="O207" s="6"/>
      <c r="P207" s="6"/>
      <c r="Q207" s="6"/>
      <c r="R207" s="6"/>
      <c r="S207" s="6"/>
      <c r="AA207" s="118"/>
      <c r="AB207" s="118"/>
      <c r="AC207" s="118"/>
      <c r="AD207" s="118"/>
      <c r="AE207" s="6"/>
      <c r="AF207" s="6"/>
      <c r="AG207" s="6"/>
      <c r="AH207" s="6"/>
      <c r="AI207" s="6"/>
      <c r="AJ207" s="6"/>
      <c r="AK207" s="6"/>
      <c r="AL207" s="6"/>
      <c r="AM207" s="6"/>
      <c r="AN207" s="6"/>
      <c r="AO207" s="6"/>
    </row>
    <row r="208" spans="1:41" s="80" customFormat="1" x14ac:dyDescent="0.25">
      <c r="A208" s="81"/>
      <c r="B208" s="81"/>
      <c r="C208" s="81"/>
      <c r="D208" s="81"/>
      <c r="E208" s="81"/>
      <c r="F208" s="81"/>
      <c r="G208" s="81"/>
      <c r="H208" s="6"/>
      <c r="I208" s="6"/>
      <c r="J208" s="6"/>
      <c r="K208" s="6"/>
      <c r="L208" s="6"/>
      <c r="M208" s="6"/>
      <c r="N208" s="6"/>
      <c r="O208" s="6"/>
      <c r="P208" s="6"/>
      <c r="Q208" s="6"/>
      <c r="R208" s="6"/>
      <c r="S208" s="6"/>
      <c r="AA208" s="118"/>
      <c r="AB208" s="118"/>
      <c r="AC208" s="118"/>
      <c r="AD208" s="118"/>
      <c r="AE208" s="6"/>
      <c r="AF208" s="6"/>
      <c r="AG208" s="6"/>
      <c r="AH208" s="6"/>
      <c r="AI208" s="6"/>
      <c r="AJ208" s="6"/>
      <c r="AK208" s="6"/>
      <c r="AL208" s="6"/>
      <c r="AM208" s="6"/>
      <c r="AN208" s="6"/>
      <c r="AO208" s="6"/>
    </row>
    <row r="209" spans="1:41" s="80" customFormat="1" x14ac:dyDescent="0.25">
      <c r="A209" s="81"/>
      <c r="B209" s="81"/>
      <c r="C209" s="81"/>
      <c r="D209" s="81"/>
      <c r="E209" s="81"/>
      <c r="F209" s="81"/>
      <c r="G209" s="81"/>
      <c r="H209" s="6"/>
      <c r="I209" s="6"/>
      <c r="J209" s="6"/>
      <c r="K209" s="6"/>
      <c r="L209" s="6"/>
      <c r="M209" s="6"/>
      <c r="N209" s="6"/>
      <c r="O209" s="6"/>
      <c r="P209" s="6"/>
      <c r="Q209" s="6"/>
      <c r="R209" s="6"/>
      <c r="S209" s="6"/>
      <c r="AA209" s="118"/>
      <c r="AB209" s="118"/>
      <c r="AC209" s="118"/>
      <c r="AD209" s="118"/>
      <c r="AE209" s="6"/>
      <c r="AF209" s="6"/>
      <c r="AG209" s="6"/>
      <c r="AH209" s="6"/>
      <c r="AI209" s="6"/>
      <c r="AJ209" s="6"/>
      <c r="AK209" s="6"/>
      <c r="AL209" s="6"/>
      <c r="AM209" s="6"/>
      <c r="AN209" s="6"/>
      <c r="AO209" s="6"/>
    </row>
    <row r="210" spans="1:41" s="80" customFormat="1" x14ac:dyDescent="0.25">
      <c r="A210" s="81"/>
      <c r="B210" s="81"/>
      <c r="C210" s="81"/>
      <c r="D210" s="81"/>
      <c r="E210" s="81"/>
      <c r="F210" s="81"/>
      <c r="G210" s="81"/>
      <c r="H210" s="6"/>
      <c r="I210" s="6"/>
      <c r="J210" s="6"/>
      <c r="K210" s="6"/>
      <c r="L210" s="6"/>
      <c r="M210" s="6"/>
      <c r="N210" s="6"/>
      <c r="O210" s="6"/>
      <c r="P210" s="6"/>
      <c r="Q210" s="6"/>
      <c r="R210" s="6"/>
      <c r="S210" s="6"/>
      <c r="AA210" s="118"/>
      <c r="AB210" s="118"/>
      <c r="AC210" s="118"/>
      <c r="AD210" s="118"/>
      <c r="AE210" s="6"/>
      <c r="AF210" s="6"/>
      <c r="AG210" s="6"/>
      <c r="AH210" s="6"/>
      <c r="AI210" s="6"/>
      <c r="AJ210" s="6"/>
      <c r="AK210" s="6"/>
      <c r="AL210" s="6"/>
      <c r="AM210" s="6"/>
      <c r="AN210" s="6"/>
      <c r="AO210" s="6"/>
    </row>
    <row r="211" spans="1:41" s="80" customFormat="1" x14ac:dyDescent="0.25">
      <c r="A211" s="81"/>
      <c r="B211" s="81"/>
      <c r="C211" s="81"/>
      <c r="D211" s="81"/>
      <c r="E211" s="81"/>
      <c r="F211" s="81"/>
      <c r="G211" s="81"/>
      <c r="H211" s="6"/>
      <c r="I211" s="6"/>
      <c r="J211" s="6"/>
      <c r="K211" s="6"/>
      <c r="L211" s="6"/>
      <c r="M211" s="6"/>
      <c r="N211" s="6"/>
      <c r="O211" s="6"/>
      <c r="P211" s="6"/>
      <c r="Q211" s="6"/>
      <c r="R211" s="6"/>
      <c r="S211" s="6"/>
      <c r="AA211" s="118"/>
      <c r="AB211" s="118"/>
      <c r="AC211" s="118"/>
      <c r="AD211" s="118"/>
      <c r="AE211" s="6"/>
      <c r="AF211" s="6"/>
      <c r="AG211" s="6"/>
      <c r="AH211" s="6"/>
      <c r="AI211" s="6"/>
      <c r="AJ211" s="6"/>
      <c r="AK211" s="6"/>
      <c r="AL211" s="6"/>
      <c r="AM211" s="6"/>
      <c r="AN211" s="6"/>
      <c r="AO211" s="6"/>
    </row>
    <row r="212" spans="1:41" s="80" customFormat="1" x14ac:dyDescent="0.25">
      <c r="A212" s="81"/>
      <c r="B212" s="81"/>
      <c r="C212" s="81"/>
      <c r="D212" s="81"/>
      <c r="E212" s="81"/>
      <c r="F212" s="81"/>
      <c r="G212" s="81"/>
      <c r="H212" s="6"/>
      <c r="I212" s="6"/>
      <c r="J212" s="6"/>
      <c r="K212" s="6"/>
      <c r="L212" s="6"/>
      <c r="M212" s="6"/>
      <c r="N212" s="6"/>
      <c r="O212" s="6"/>
      <c r="P212" s="6"/>
      <c r="Q212" s="6"/>
      <c r="R212" s="6"/>
      <c r="S212" s="6"/>
      <c r="AA212" s="118"/>
      <c r="AB212" s="118"/>
      <c r="AC212" s="118"/>
      <c r="AD212" s="118"/>
      <c r="AE212" s="6"/>
      <c r="AF212" s="6"/>
      <c r="AG212" s="6"/>
      <c r="AH212" s="6"/>
      <c r="AI212" s="6"/>
      <c r="AJ212" s="6"/>
      <c r="AK212" s="6"/>
      <c r="AL212" s="6"/>
      <c r="AM212" s="6"/>
      <c r="AN212" s="6"/>
      <c r="AO212" s="6"/>
    </row>
    <row r="213" spans="1:41" s="80" customFormat="1" x14ac:dyDescent="0.25">
      <c r="A213" s="81"/>
      <c r="B213" s="81"/>
      <c r="C213" s="81"/>
      <c r="D213" s="81"/>
      <c r="E213" s="81"/>
      <c r="F213" s="81"/>
      <c r="G213" s="81"/>
      <c r="H213" s="6"/>
      <c r="I213" s="6"/>
      <c r="J213" s="6"/>
      <c r="K213" s="6"/>
      <c r="L213" s="6"/>
      <c r="M213" s="6"/>
      <c r="N213" s="6"/>
      <c r="O213" s="6"/>
      <c r="P213" s="6"/>
      <c r="Q213" s="6"/>
      <c r="R213" s="6"/>
      <c r="S213" s="6"/>
      <c r="AA213" s="118"/>
      <c r="AB213" s="118"/>
      <c r="AC213" s="118"/>
      <c r="AD213" s="118"/>
      <c r="AE213" s="6"/>
      <c r="AF213" s="6"/>
      <c r="AG213" s="6"/>
      <c r="AH213" s="6"/>
      <c r="AI213" s="6"/>
      <c r="AJ213" s="6"/>
      <c r="AK213" s="6"/>
      <c r="AL213" s="6"/>
      <c r="AM213" s="6"/>
      <c r="AN213" s="6"/>
      <c r="AO213" s="6"/>
    </row>
    <row r="214" spans="1:41" s="80" customFormat="1" x14ac:dyDescent="0.25">
      <c r="A214" s="81"/>
      <c r="B214" s="81"/>
      <c r="C214" s="81"/>
      <c r="D214" s="81"/>
      <c r="E214" s="81"/>
      <c r="F214" s="81"/>
      <c r="G214" s="81"/>
      <c r="H214" s="6"/>
      <c r="I214" s="6"/>
      <c r="J214" s="6"/>
      <c r="K214" s="6"/>
      <c r="L214" s="6"/>
      <c r="M214" s="6"/>
      <c r="N214" s="6"/>
      <c r="O214" s="6"/>
      <c r="P214" s="6"/>
      <c r="Q214" s="6"/>
      <c r="R214" s="6"/>
      <c r="S214" s="6"/>
      <c r="AA214" s="118"/>
      <c r="AB214" s="118"/>
      <c r="AC214" s="118"/>
      <c r="AD214" s="118"/>
      <c r="AE214" s="6"/>
      <c r="AF214" s="6"/>
      <c r="AG214" s="6"/>
      <c r="AH214" s="6"/>
      <c r="AI214" s="6"/>
      <c r="AJ214" s="6"/>
      <c r="AK214" s="6"/>
      <c r="AL214" s="6"/>
      <c r="AM214" s="6"/>
      <c r="AN214" s="6"/>
      <c r="AO214" s="6"/>
    </row>
    <row r="215" spans="1:41" s="80" customFormat="1" x14ac:dyDescent="0.25">
      <c r="A215" s="81"/>
      <c r="B215" s="81"/>
      <c r="C215" s="81"/>
      <c r="D215" s="81"/>
      <c r="E215" s="81"/>
      <c r="F215" s="81"/>
      <c r="G215" s="81"/>
      <c r="H215" s="6"/>
      <c r="I215" s="6"/>
      <c r="J215" s="6"/>
      <c r="K215" s="6"/>
      <c r="L215" s="6"/>
      <c r="M215" s="6"/>
      <c r="N215" s="6"/>
      <c r="O215" s="6"/>
      <c r="P215" s="6"/>
      <c r="Q215" s="6"/>
      <c r="R215" s="6"/>
      <c r="S215" s="6"/>
      <c r="AA215" s="118"/>
      <c r="AB215" s="118"/>
      <c r="AC215" s="118"/>
      <c r="AD215" s="118"/>
      <c r="AE215" s="6"/>
      <c r="AF215" s="6"/>
      <c r="AG215" s="6"/>
      <c r="AH215" s="6"/>
      <c r="AI215" s="6"/>
      <c r="AJ215" s="6"/>
      <c r="AK215" s="6"/>
      <c r="AL215" s="6"/>
      <c r="AM215" s="6"/>
      <c r="AN215" s="6"/>
      <c r="AO215" s="6"/>
    </row>
    <row r="216" spans="1:41" s="80" customFormat="1" x14ac:dyDescent="0.25">
      <c r="A216" s="81"/>
      <c r="B216" s="81"/>
      <c r="C216" s="81"/>
      <c r="D216" s="81"/>
      <c r="E216" s="81"/>
      <c r="F216" s="81"/>
      <c r="G216" s="81"/>
      <c r="H216" s="6"/>
      <c r="I216" s="6"/>
      <c r="J216" s="6"/>
      <c r="K216" s="6"/>
      <c r="L216" s="6"/>
      <c r="M216" s="6"/>
      <c r="N216" s="6"/>
      <c r="O216" s="6"/>
      <c r="P216" s="6"/>
      <c r="Q216" s="6"/>
      <c r="R216" s="6"/>
      <c r="S216" s="6"/>
      <c r="AA216" s="118"/>
      <c r="AB216" s="118"/>
      <c r="AC216" s="118"/>
      <c r="AD216" s="118"/>
      <c r="AE216" s="6"/>
      <c r="AF216" s="6"/>
      <c r="AG216" s="6"/>
      <c r="AH216" s="6"/>
      <c r="AI216" s="6"/>
      <c r="AJ216" s="6"/>
      <c r="AK216" s="6"/>
      <c r="AL216" s="6"/>
      <c r="AM216" s="6"/>
      <c r="AN216" s="6"/>
      <c r="AO216" s="6"/>
    </row>
    <row r="217" spans="1:41" s="80" customFormat="1" x14ac:dyDescent="0.25">
      <c r="A217" s="81"/>
      <c r="B217" s="81"/>
      <c r="C217" s="81"/>
      <c r="D217" s="81"/>
      <c r="E217" s="81"/>
      <c r="F217" s="81"/>
      <c r="G217" s="81"/>
      <c r="H217" s="6"/>
      <c r="I217" s="6"/>
      <c r="J217" s="6"/>
      <c r="K217" s="6"/>
      <c r="L217" s="6"/>
      <c r="M217" s="6"/>
      <c r="N217" s="6"/>
      <c r="O217" s="6"/>
      <c r="P217" s="6"/>
      <c r="Q217" s="6"/>
      <c r="R217" s="6"/>
      <c r="S217" s="6"/>
      <c r="AA217" s="118"/>
      <c r="AB217" s="118"/>
      <c r="AC217" s="118"/>
      <c r="AD217" s="118"/>
      <c r="AE217" s="6"/>
      <c r="AF217" s="6"/>
      <c r="AG217" s="6"/>
      <c r="AH217" s="6"/>
      <c r="AI217" s="6"/>
      <c r="AJ217" s="6"/>
      <c r="AK217" s="6"/>
      <c r="AL217" s="6"/>
      <c r="AM217" s="6"/>
      <c r="AN217" s="6"/>
      <c r="AO217" s="6"/>
    </row>
    <row r="218" spans="1:41" s="80" customFormat="1" x14ac:dyDescent="0.25">
      <c r="A218" s="81"/>
      <c r="B218" s="81"/>
      <c r="C218" s="81"/>
      <c r="D218" s="81"/>
      <c r="E218" s="81"/>
      <c r="F218" s="81"/>
      <c r="G218" s="81"/>
      <c r="H218" s="6"/>
      <c r="I218" s="6"/>
      <c r="J218" s="6"/>
      <c r="K218" s="6"/>
      <c r="L218" s="6"/>
      <c r="M218" s="6"/>
      <c r="N218" s="6"/>
      <c r="O218" s="6"/>
      <c r="P218" s="6"/>
      <c r="Q218" s="6"/>
      <c r="R218" s="6"/>
      <c r="S218" s="6"/>
      <c r="AA218" s="118"/>
      <c r="AB218" s="118"/>
      <c r="AC218" s="118"/>
      <c r="AD218" s="118"/>
      <c r="AE218" s="6"/>
      <c r="AF218" s="6"/>
      <c r="AG218" s="6"/>
      <c r="AH218" s="6"/>
      <c r="AI218" s="6"/>
      <c r="AJ218" s="6"/>
      <c r="AK218" s="6"/>
      <c r="AL218" s="6"/>
      <c r="AM218" s="6"/>
      <c r="AN218" s="6"/>
      <c r="AO218" s="6"/>
    </row>
    <row r="219" spans="1:41" s="80" customFormat="1" x14ac:dyDescent="0.25">
      <c r="A219" s="81"/>
      <c r="B219" s="81"/>
      <c r="C219" s="81"/>
      <c r="D219" s="81"/>
      <c r="E219" s="81"/>
      <c r="F219" s="81"/>
      <c r="G219" s="81"/>
      <c r="H219" s="6"/>
      <c r="I219" s="6"/>
      <c r="J219" s="6"/>
      <c r="K219" s="6"/>
      <c r="L219" s="6"/>
      <c r="M219" s="6"/>
      <c r="N219" s="6"/>
      <c r="O219" s="6"/>
      <c r="P219" s="6"/>
      <c r="Q219" s="6"/>
      <c r="R219" s="6"/>
      <c r="S219" s="6"/>
      <c r="AA219" s="118"/>
      <c r="AB219" s="118"/>
      <c r="AC219" s="118"/>
      <c r="AD219" s="118"/>
      <c r="AE219" s="6"/>
      <c r="AF219" s="6"/>
      <c r="AG219" s="6"/>
      <c r="AH219" s="6"/>
      <c r="AI219" s="6"/>
      <c r="AJ219" s="6"/>
      <c r="AK219" s="6"/>
      <c r="AL219" s="6"/>
      <c r="AM219" s="6"/>
      <c r="AN219" s="6"/>
      <c r="AO219" s="6"/>
    </row>
    <row r="220" spans="1:41" s="80" customFormat="1" x14ac:dyDescent="0.25">
      <c r="A220" s="81"/>
      <c r="B220" s="81"/>
      <c r="C220" s="81"/>
      <c r="D220" s="81"/>
      <c r="E220" s="81"/>
      <c r="F220" s="81"/>
      <c r="G220" s="81"/>
      <c r="H220" s="6"/>
      <c r="I220" s="6"/>
      <c r="J220" s="6"/>
      <c r="K220" s="6"/>
      <c r="L220" s="6"/>
      <c r="M220" s="6"/>
      <c r="N220" s="6"/>
      <c r="O220" s="6"/>
      <c r="P220" s="6"/>
      <c r="Q220" s="6"/>
      <c r="R220" s="6"/>
      <c r="S220" s="6"/>
      <c r="AA220" s="118"/>
      <c r="AB220" s="118"/>
      <c r="AC220" s="118"/>
      <c r="AD220" s="118"/>
      <c r="AE220" s="6"/>
      <c r="AF220" s="6"/>
      <c r="AG220" s="6"/>
      <c r="AH220" s="6"/>
      <c r="AI220" s="6"/>
      <c r="AJ220" s="6"/>
      <c r="AK220" s="6"/>
      <c r="AL220" s="6"/>
      <c r="AM220" s="6"/>
      <c r="AN220" s="6"/>
      <c r="AO220" s="6"/>
    </row>
    <row r="221" spans="1:41" s="80" customFormat="1" x14ac:dyDescent="0.25">
      <c r="A221" s="81"/>
      <c r="B221" s="81"/>
      <c r="C221" s="81"/>
      <c r="D221" s="81"/>
      <c r="E221" s="81"/>
      <c r="F221" s="81"/>
      <c r="G221" s="81"/>
      <c r="H221" s="6"/>
      <c r="I221" s="6"/>
      <c r="J221" s="6"/>
      <c r="K221" s="6"/>
      <c r="L221" s="6"/>
      <c r="M221" s="6"/>
      <c r="N221" s="6"/>
      <c r="O221" s="6"/>
      <c r="P221" s="6"/>
      <c r="Q221" s="6"/>
      <c r="R221" s="6"/>
      <c r="S221" s="6"/>
      <c r="AA221" s="118"/>
      <c r="AB221" s="118"/>
      <c r="AC221" s="118"/>
      <c r="AD221" s="118"/>
      <c r="AE221" s="6"/>
      <c r="AF221" s="6"/>
      <c r="AG221" s="6"/>
      <c r="AH221" s="6"/>
      <c r="AI221" s="6"/>
      <c r="AJ221" s="6"/>
      <c r="AK221" s="6"/>
      <c r="AL221" s="6"/>
      <c r="AM221" s="6"/>
      <c r="AN221" s="6"/>
      <c r="AO221" s="6"/>
    </row>
    <row r="222" spans="1:41" s="80" customFormat="1" x14ac:dyDescent="0.25">
      <c r="A222" s="81"/>
      <c r="B222" s="81"/>
      <c r="C222" s="81"/>
      <c r="D222" s="81"/>
      <c r="E222" s="81"/>
      <c r="F222" s="81"/>
      <c r="G222" s="81"/>
      <c r="H222" s="6"/>
      <c r="I222" s="6"/>
      <c r="J222" s="6"/>
      <c r="K222" s="6"/>
      <c r="L222" s="6"/>
      <c r="M222" s="6"/>
      <c r="N222" s="6"/>
      <c r="O222" s="6"/>
      <c r="P222" s="6"/>
      <c r="Q222" s="6"/>
      <c r="R222" s="6"/>
      <c r="S222" s="6"/>
      <c r="AA222" s="118"/>
      <c r="AB222" s="118"/>
      <c r="AC222" s="118"/>
      <c r="AD222" s="118"/>
      <c r="AE222" s="6"/>
      <c r="AF222" s="6"/>
      <c r="AG222" s="6"/>
      <c r="AH222" s="6"/>
      <c r="AI222" s="6"/>
      <c r="AJ222" s="6"/>
      <c r="AK222" s="6"/>
      <c r="AL222" s="6"/>
      <c r="AM222" s="6"/>
      <c r="AN222" s="6"/>
      <c r="AO222" s="6"/>
    </row>
    <row r="223" spans="1:41" s="80" customFormat="1" x14ac:dyDescent="0.25">
      <c r="A223" s="81"/>
      <c r="B223" s="81"/>
      <c r="C223" s="81"/>
      <c r="D223" s="81"/>
      <c r="E223" s="81"/>
      <c r="F223" s="81"/>
      <c r="G223" s="81"/>
      <c r="H223" s="6"/>
      <c r="I223" s="6"/>
      <c r="J223" s="6"/>
      <c r="K223" s="6"/>
      <c r="L223" s="6"/>
      <c r="M223" s="6"/>
      <c r="N223" s="6"/>
      <c r="O223" s="6"/>
      <c r="P223" s="6"/>
      <c r="Q223" s="6"/>
      <c r="R223" s="6"/>
      <c r="S223" s="6"/>
      <c r="AA223" s="118"/>
      <c r="AB223" s="118"/>
      <c r="AC223" s="118"/>
      <c r="AD223" s="118"/>
      <c r="AE223" s="6"/>
      <c r="AF223" s="6"/>
      <c r="AG223" s="6"/>
      <c r="AH223" s="6"/>
      <c r="AI223" s="6"/>
      <c r="AJ223" s="6"/>
      <c r="AK223" s="6"/>
      <c r="AL223" s="6"/>
      <c r="AM223" s="6"/>
      <c r="AN223" s="6"/>
      <c r="AO223" s="6"/>
    </row>
    <row r="224" spans="1:41" s="80" customFormat="1" x14ac:dyDescent="0.25">
      <c r="A224" s="81"/>
      <c r="B224" s="81"/>
      <c r="C224" s="81"/>
      <c r="D224" s="81"/>
      <c r="E224" s="81"/>
      <c r="F224" s="81"/>
      <c r="G224" s="81"/>
      <c r="H224" s="6"/>
      <c r="I224" s="6"/>
      <c r="J224" s="6"/>
      <c r="K224" s="6"/>
      <c r="L224" s="6"/>
      <c r="M224" s="6"/>
      <c r="N224" s="6"/>
      <c r="O224" s="6"/>
      <c r="P224" s="6"/>
      <c r="Q224" s="6"/>
      <c r="R224" s="6"/>
      <c r="S224" s="6"/>
      <c r="AA224" s="118"/>
      <c r="AB224" s="118"/>
      <c r="AC224" s="118"/>
      <c r="AD224" s="118"/>
      <c r="AE224" s="6"/>
      <c r="AF224" s="6"/>
      <c r="AG224" s="6"/>
      <c r="AH224" s="6"/>
      <c r="AI224" s="6"/>
      <c r="AJ224" s="6"/>
      <c r="AK224" s="6"/>
      <c r="AL224" s="6"/>
      <c r="AM224" s="6"/>
      <c r="AN224" s="6"/>
      <c r="AO224" s="6"/>
    </row>
    <row r="225" spans="1:41" s="80" customFormat="1" x14ac:dyDescent="0.25">
      <c r="A225" s="81"/>
      <c r="B225" s="81"/>
      <c r="C225" s="81"/>
      <c r="D225" s="81"/>
      <c r="E225" s="81"/>
      <c r="F225" s="81"/>
      <c r="G225" s="81"/>
      <c r="H225" s="6"/>
      <c r="I225" s="6"/>
      <c r="J225" s="6"/>
      <c r="K225" s="6"/>
      <c r="L225" s="6"/>
      <c r="M225" s="6"/>
      <c r="N225" s="6"/>
      <c r="O225" s="6"/>
      <c r="P225" s="6"/>
      <c r="Q225" s="6"/>
      <c r="R225" s="6"/>
      <c r="S225" s="6"/>
      <c r="AA225" s="118"/>
      <c r="AB225" s="118"/>
      <c r="AC225" s="118"/>
      <c r="AD225" s="118"/>
      <c r="AE225" s="6"/>
      <c r="AF225" s="6"/>
      <c r="AG225" s="6"/>
      <c r="AH225" s="6"/>
      <c r="AI225" s="6"/>
      <c r="AJ225" s="6"/>
      <c r="AK225" s="6"/>
      <c r="AL225" s="6"/>
      <c r="AM225" s="6"/>
      <c r="AN225" s="6"/>
      <c r="AO225" s="6"/>
    </row>
    <row r="226" spans="1:41" s="80" customFormat="1" x14ac:dyDescent="0.25">
      <c r="A226" s="81"/>
      <c r="B226" s="81"/>
      <c r="C226" s="81"/>
      <c r="D226" s="81"/>
      <c r="E226" s="81"/>
      <c r="F226" s="81"/>
      <c r="G226" s="81"/>
      <c r="H226" s="6"/>
      <c r="I226" s="6"/>
      <c r="J226" s="6"/>
      <c r="K226" s="6"/>
      <c r="L226" s="6"/>
      <c r="M226" s="6"/>
      <c r="N226" s="6"/>
      <c r="O226" s="6"/>
      <c r="P226" s="6"/>
      <c r="Q226" s="6"/>
      <c r="R226" s="6"/>
      <c r="S226" s="6"/>
      <c r="AA226" s="118"/>
      <c r="AB226" s="118"/>
      <c r="AC226" s="118"/>
      <c r="AD226" s="118"/>
      <c r="AE226" s="6"/>
      <c r="AF226" s="6"/>
      <c r="AG226" s="6"/>
      <c r="AH226" s="6"/>
      <c r="AI226" s="6"/>
      <c r="AJ226" s="6"/>
      <c r="AK226" s="6"/>
      <c r="AL226" s="6"/>
      <c r="AM226" s="6"/>
      <c r="AN226" s="6"/>
      <c r="AO226" s="6"/>
    </row>
    <row r="227" spans="1:41" s="80" customFormat="1" x14ac:dyDescent="0.25">
      <c r="A227" s="81"/>
      <c r="B227" s="81"/>
      <c r="C227" s="81"/>
      <c r="D227" s="81"/>
      <c r="E227" s="81"/>
      <c r="F227" s="81"/>
      <c r="G227" s="81"/>
      <c r="H227" s="6"/>
      <c r="I227" s="6"/>
      <c r="J227" s="6"/>
      <c r="K227" s="6"/>
      <c r="L227" s="6"/>
      <c r="M227" s="6"/>
      <c r="N227" s="6"/>
      <c r="O227" s="6"/>
      <c r="P227" s="6"/>
      <c r="Q227" s="6"/>
      <c r="R227" s="6"/>
      <c r="S227" s="6"/>
      <c r="AA227" s="118"/>
      <c r="AB227" s="118"/>
      <c r="AC227" s="118"/>
      <c r="AD227" s="118"/>
      <c r="AE227" s="6"/>
      <c r="AF227" s="6"/>
      <c r="AG227" s="6"/>
      <c r="AH227" s="6"/>
      <c r="AI227" s="6"/>
      <c r="AJ227" s="6"/>
      <c r="AK227" s="6"/>
      <c r="AL227" s="6"/>
      <c r="AM227" s="6"/>
      <c r="AN227" s="6"/>
      <c r="AO227" s="6"/>
    </row>
    <row r="228" spans="1:41" s="80" customFormat="1" x14ac:dyDescent="0.25">
      <c r="A228" s="81"/>
      <c r="B228" s="81"/>
      <c r="C228" s="81"/>
      <c r="D228" s="81"/>
      <c r="E228" s="81"/>
      <c r="F228" s="81"/>
      <c r="G228" s="81"/>
      <c r="H228" s="6"/>
      <c r="I228" s="6"/>
      <c r="J228" s="6"/>
      <c r="K228" s="6"/>
      <c r="L228" s="6"/>
      <c r="M228" s="6"/>
      <c r="N228" s="6"/>
      <c r="O228" s="6"/>
      <c r="P228" s="6"/>
      <c r="Q228" s="6"/>
      <c r="R228" s="6"/>
      <c r="S228" s="6"/>
      <c r="AA228" s="118"/>
      <c r="AB228" s="118"/>
      <c r="AC228" s="118"/>
      <c r="AD228" s="118"/>
      <c r="AE228" s="6"/>
      <c r="AF228" s="6"/>
      <c r="AG228" s="6"/>
      <c r="AH228" s="6"/>
      <c r="AI228" s="6"/>
      <c r="AJ228" s="6"/>
      <c r="AK228" s="6"/>
      <c r="AL228" s="6"/>
      <c r="AM228" s="6"/>
      <c r="AN228" s="6"/>
      <c r="AO228" s="6"/>
    </row>
    <row r="229" spans="1:41" s="80" customFormat="1" x14ac:dyDescent="0.25">
      <c r="A229" s="81"/>
      <c r="B229" s="81"/>
      <c r="C229" s="81"/>
      <c r="D229" s="81"/>
      <c r="E229" s="81"/>
      <c r="F229" s="81"/>
      <c r="G229" s="81"/>
      <c r="H229" s="6"/>
      <c r="I229" s="6"/>
      <c r="J229" s="6"/>
      <c r="K229" s="6"/>
      <c r="L229" s="6"/>
      <c r="M229" s="6"/>
      <c r="N229" s="6"/>
      <c r="O229" s="6"/>
      <c r="P229" s="6"/>
      <c r="Q229" s="6"/>
      <c r="R229" s="6"/>
      <c r="S229" s="6"/>
      <c r="AA229" s="118"/>
      <c r="AB229" s="118"/>
      <c r="AC229" s="118"/>
      <c r="AD229" s="118"/>
      <c r="AE229" s="6"/>
      <c r="AF229" s="6"/>
      <c r="AG229" s="6"/>
      <c r="AH229" s="6"/>
      <c r="AI229" s="6"/>
      <c r="AJ229" s="6"/>
      <c r="AK229" s="6"/>
      <c r="AL229" s="6"/>
      <c r="AM229" s="6"/>
      <c r="AN229" s="6"/>
      <c r="AO229" s="6"/>
    </row>
    <row r="230" spans="1:41" s="80" customFormat="1" x14ac:dyDescent="0.25">
      <c r="A230" s="81"/>
      <c r="B230" s="81"/>
      <c r="C230" s="81"/>
      <c r="D230" s="81"/>
      <c r="E230" s="81"/>
      <c r="F230" s="81"/>
      <c r="G230" s="81"/>
      <c r="H230" s="6"/>
      <c r="I230" s="6"/>
      <c r="J230" s="6"/>
      <c r="K230" s="6"/>
      <c r="L230" s="6"/>
      <c r="M230" s="6"/>
      <c r="N230" s="6"/>
      <c r="O230" s="6"/>
      <c r="P230" s="6"/>
      <c r="Q230" s="6"/>
      <c r="R230" s="6"/>
      <c r="S230" s="6"/>
      <c r="AA230" s="118"/>
      <c r="AB230" s="118"/>
      <c r="AC230" s="118"/>
      <c r="AD230" s="118"/>
      <c r="AE230" s="6"/>
      <c r="AF230" s="6"/>
      <c r="AG230" s="6"/>
      <c r="AH230" s="6"/>
      <c r="AI230" s="6"/>
      <c r="AJ230" s="6"/>
      <c r="AK230" s="6"/>
      <c r="AL230" s="6"/>
      <c r="AM230" s="6"/>
      <c r="AN230" s="6"/>
      <c r="AO230" s="6"/>
    </row>
    <row r="231" spans="1:41" s="80" customFormat="1" x14ac:dyDescent="0.25">
      <c r="A231" s="81"/>
      <c r="B231" s="81"/>
      <c r="C231" s="81"/>
      <c r="D231" s="81"/>
      <c r="E231" s="81"/>
      <c r="F231" s="81"/>
      <c r="G231" s="81"/>
      <c r="H231" s="6"/>
      <c r="I231" s="6"/>
      <c r="J231" s="6"/>
      <c r="K231" s="6"/>
      <c r="L231" s="6"/>
      <c r="M231" s="6"/>
      <c r="N231" s="6"/>
      <c r="O231" s="6"/>
      <c r="P231" s="6"/>
      <c r="Q231" s="6"/>
      <c r="R231" s="6"/>
      <c r="S231" s="6"/>
      <c r="AA231" s="118"/>
      <c r="AB231" s="118"/>
      <c r="AC231" s="118"/>
      <c r="AD231" s="118"/>
      <c r="AE231" s="6"/>
      <c r="AF231" s="6"/>
      <c r="AG231" s="6"/>
      <c r="AH231" s="6"/>
      <c r="AI231" s="6"/>
      <c r="AJ231" s="6"/>
      <c r="AK231" s="6"/>
      <c r="AL231" s="6"/>
      <c r="AM231" s="6"/>
      <c r="AN231" s="6"/>
      <c r="AO231" s="6"/>
    </row>
    <row r="232" spans="1:41" s="80" customFormat="1" x14ac:dyDescent="0.25">
      <c r="A232" s="81"/>
      <c r="B232" s="81"/>
      <c r="C232" s="81"/>
      <c r="D232" s="81"/>
      <c r="E232" s="81"/>
      <c r="F232" s="81"/>
      <c r="G232" s="81"/>
      <c r="H232" s="6"/>
      <c r="I232" s="6"/>
      <c r="J232" s="6"/>
      <c r="K232" s="6"/>
      <c r="L232" s="6"/>
      <c r="M232" s="6"/>
      <c r="N232" s="6"/>
      <c r="O232" s="6"/>
      <c r="P232" s="6"/>
      <c r="Q232" s="6"/>
      <c r="R232" s="6"/>
      <c r="S232" s="6"/>
      <c r="AA232" s="118"/>
      <c r="AB232" s="118"/>
      <c r="AC232" s="118"/>
      <c r="AD232" s="118"/>
      <c r="AE232" s="6"/>
      <c r="AF232" s="6"/>
      <c r="AG232" s="6"/>
      <c r="AH232" s="6"/>
      <c r="AI232" s="6"/>
      <c r="AJ232" s="6"/>
      <c r="AK232" s="6"/>
      <c r="AL232" s="6"/>
      <c r="AM232" s="6"/>
      <c r="AN232" s="6"/>
      <c r="AO232" s="6"/>
    </row>
    <row r="233" spans="1:41" s="80" customFormat="1" x14ac:dyDescent="0.25">
      <c r="A233" s="81"/>
      <c r="B233" s="81"/>
      <c r="C233" s="81"/>
      <c r="D233" s="81"/>
      <c r="E233" s="81"/>
      <c r="F233" s="81"/>
      <c r="G233" s="81"/>
      <c r="H233" s="6"/>
      <c r="I233" s="6"/>
      <c r="J233" s="6"/>
      <c r="K233" s="6"/>
      <c r="L233" s="6"/>
      <c r="M233" s="6"/>
      <c r="N233" s="6"/>
      <c r="O233" s="6"/>
      <c r="P233" s="6"/>
      <c r="Q233" s="6"/>
      <c r="R233" s="6"/>
      <c r="S233" s="6"/>
      <c r="AA233" s="118"/>
      <c r="AB233" s="118"/>
      <c r="AC233" s="118"/>
      <c r="AD233" s="118"/>
      <c r="AE233" s="6"/>
      <c r="AF233" s="6"/>
      <c r="AG233" s="6"/>
      <c r="AH233" s="6"/>
      <c r="AI233" s="6"/>
      <c r="AJ233" s="6"/>
      <c r="AK233" s="6"/>
      <c r="AL233" s="6"/>
      <c r="AM233" s="6"/>
      <c r="AN233" s="6"/>
      <c r="AO233" s="6"/>
    </row>
    <row r="234" spans="1:41" s="80" customFormat="1" x14ac:dyDescent="0.25">
      <c r="A234" s="81"/>
      <c r="B234" s="81"/>
      <c r="C234" s="81"/>
      <c r="D234" s="81"/>
      <c r="E234" s="81"/>
      <c r="F234" s="81"/>
      <c r="G234" s="81"/>
      <c r="H234" s="6"/>
      <c r="I234" s="6"/>
      <c r="J234" s="6"/>
      <c r="K234" s="6"/>
      <c r="L234" s="6"/>
      <c r="M234" s="6"/>
      <c r="N234" s="6"/>
      <c r="O234" s="6"/>
      <c r="P234" s="6"/>
      <c r="Q234" s="6"/>
      <c r="R234" s="6"/>
      <c r="S234" s="6"/>
      <c r="AA234" s="118"/>
      <c r="AB234" s="118"/>
      <c r="AC234" s="118"/>
      <c r="AD234" s="118"/>
      <c r="AE234" s="6"/>
      <c r="AF234" s="6"/>
      <c r="AG234" s="6"/>
      <c r="AH234" s="6"/>
      <c r="AI234" s="6"/>
      <c r="AJ234" s="6"/>
      <c r="AK234" s="6"/>
      <c r="AL234" s="6"/>
      <c r="AM234" s="6"/>
      <c r="AN234" s="6"/>
      <c r="AO234" s="6"/>
    </row>
    <row r="235" spans="1:41" s="80" customFormat="1" x14ac:dyDescent="0.25">
      <c r="A235" s="81"/>
      <c r="B235" s="81"/>
      <c r="C235" s="81"/>
      <c r="D235" s="81"/>
      <c r="E235" s="81"/>
      <c r="F235" s="81"/>
      <c r="G235" s="81"/>
      <c r="H235" s="6"/>
      <c r="I235" s="6"/>
      <c r="J235" s="6"/>
      <c r="K235" s="6"/>
      <c r="L235" s="6"/>
      <c r="M235" s="6"/>
      <c r="N235" s="6"/>
      <c r="O235" s="6"/>
      <c r="P235" s="6"/>
      <c r="Q235" s="6"/>
      <c r="R235" s="6"/>
      <c r="S235" s="6"/>
      <c r="AB235" s="118"/>
      <c r="AC235" s="118"/>
      <c r="AD235" s="118"/>
      <c r="AE235" s="6"/>
      <c r="AF235" s="6"/>
      <c r="AG235" s="6"/>
      <c r="AH235" s="6"/>
      <c r="AI235" s="6"/>
      <c r="AJ235" s="6"/>
      <c r="AK235" s="6"/>
      <c r="AL235" s="6"/>
      <c r="AM235" s="6"/>
      <c r="AN235" s="6"/>
      <c r="AO235" s="6"/>
    </row>
    <row r="236" spans="1:41" s="80" customFormat="1" x14ac:dyDescent="0.25">
      <c r="A236" s="81"/>
      <c r="B236" s="81"/>
      <c r="C236" s="81"/>
      <c r="D236" s="81"/>
      <c r="E236" s="81"/>
      <c r="F236" s="81"/>
      <c r="G236" s="81"/>
      <c r="H236" s="6"/>
      <c r="I236" s="6"/>
      <c r="J236" s="6"/>
      <c r="K236" s="6"/>
      <c r="L236" s="6"/>
      <c r="M236" s="6"/>
      <c r="N236" s="6"/>
      <c r="O236" s="6"/>
      <c r="P236" s="6"/>
      <c r="Q236" s="6"/>
      <c r="R236" s="6"/>
      <c r="S236" s="6"/>
      <c r="AB236" s="118"/>
      <c r="AC236" s="118"/>
      <c r="AD236" s="118"/>
      <c r="AE236" s="6"/>
      <c r="AF236" s="6"/>
      <c r="AG236" s="6"/>
      <c r="AH236" s="6"/>
      <c r="AI236" s="6"/>
      <c r="AJ236" s="6"/>
      <c r="AK236" s="6"/>
      <c r="AL236" s="6"/>
      <c r="AM236" s="6"/>
      <c r="AN236" s="6"/>
      <c r="AO236" s="6"/>
    </row>
    <row r="237" spans="1:41" s="80" customFormat="1" x14ac:dyDescent="0.25">
      <c r="A237" s="81"/>
      <c r="B237" s="81"/>
      <c r="C237" s="81"/>
      <c r="D237" s="81"/>
      <c r="E237" s="81"/>
      <c r="F237" s="81"/>
      <c r="G237" s="81"/>
      <c r="H237" s="6"/>
      <c r="I237" s="6"/>
      <c r="J237" s="6"/>
      <c r="K237" s="6"/>
      <c r="L237" s="6"/>
      <c r="M237" s="6"/>
      <c r="N237" s="6"/>
      <c r="O237" s="6"/>
      <c r="P237" s="6"/>
      <c r="Q237" s="6"/>
      <c r="R237" s="6"/>
      <c r="S237" s="6"/>
      <c r="AB237" s="118"/>
      <c r="AC237" s="118"/>
      <c r="AD237" s="118"/>
      <c r="AE237" s="6"/>
      <c r="AF237" s="6"/>
      <c r="AG237" s="6"/>
      <c r="AH237" s="6"/>
      <c r="AI237" s="6"/>
      <c r="AJ237" s="6"/>
      <c r="AK237" s="6"/>
      <c r="AL237" s="6"/>
      <c r="AM237" s="6"/>
      <c r="AN237" s="6"/>
      <c r="AO237" s="6"/>
    </row>
    <row r="238" spans="1:41" s="80" customFormat="1" x14ac:dyDescent="0.25">
      <c r="A238" s="81"/>
      <c r="B238" s="81"/>
      <c r="C238" s="81"/>
      <c r="D238" s="81"/>
      <c r="E238" s="81"/>
      <c r="F238" s="81"/>
      <c r="G238" s="81"/>
      <c r="H238" s="6"/>
      <c r="I238" s="6"/>
      <c r="J238" s="6"/>
      <c r="K238" s="6"/>
      <c r="L238" s="6"/>
      <c r="M238" s="6"/>
      <c r="N238" s="6"/>
      <c r="O238" s="6"/>
      <c r="P238" s="6"/>
      <c r="Q238" s="6"/>
      <c r="R238" s="6"/>
      <c r="S238" s="6"/>
      <c r="AB238" s="118"/>
      <c r="AC238" s="118"/>
      <c r="AD238" s="118"/>
      <c r="AE238" s="6"/>
      <c r="AF238" s="6"/>
      <c r="AG238" s="6"/>
      <c r="AH238" s="6"/>
      <c r="AI238" s="6"/>
      <c r="AJ238" s="6"/>
      <c r="AK238" s="6"/>
      <c r="AL238" s="6"/>
      <c r="AM238" s="6"/>
      <c r="AN238" s="6"/>
      <c r="AO238" s="6"/>
    </row>
    <row r="239" spans="1:41" s="80" customFormat="1" x14ac:dyDescent="0.25">
      <c r="A239" s="81"/>
      <c r="B239" s="81"/>
      <c r="C239" s="81"/>
      <c r="D239" s="81"/>
      <c r="E239" s="81"/>
      <c r="F239" s="81"/>
      <c r="G239" s="81"/>
      <c r="H239" s="6"/>
      <c r="I239" s="6"/>
      <c r="J239" s="6"/>
      <c r="K239" s="6"/>
      <c r="L239" s="6"/>
      <c r="M239" s="6"/>
      <c r="N239" s="6"/>
      <c r="O239" s="6"/>
      <c r="P239" s="6"/>
      <c r="Q239" s="6"/>
      <c r="R239" s="6"/>
      <c r="S239" s="6"/>
      <c r="AB239" s="118"/>
      <c r="AC239" s="118"/>
      <c r="AD239" s="118"/>
      <c r="AE239" s="6"/>
      <c r="AF239" s="6"/>
      <c r="AG239" s="6"/>
      <c r="AH239" s="6"/>
      <c r="AI239" s="6"/>
      <c r="AJ239" s="6"/>
      <c r="AK239" s="6"/>
      <c r="AL239" s="6"/>
      <c r="AM239" s="6"/>
      <c r="AN239" s="6"/>
      <c r="AO239" s="6"/>
    </row>
    <row r="240" spans="1:41" s="80" customFormat="1" x14ac:dyDescent="0.25">
      <c r="A240" s="81"/>
      <c r="B240" s="81"/>
      <c r="C240" s="81"/>
      <c r="D240" s="81"/>
      <c r="E240" s="81"/>
      <c r="F240" s="81"/>
      <c r="G240" s="81"/>
      <c r="H240" s="6"/>
      <c r="I240" s="6"/>
      <c r="J240" s="6"/>
      <c r="K240" s="6"/>
      <c r="L240" s="6"/>
      <c r="M240" s="6"/>
      <c r="N240" s="6"/>
      <c r="O240" s="6"/>
      <c r="P240" s="6"/>
      <c r="Q240" s="6"/>
      <c r="R240" s="6"/>
      <c r="S240" s="6"/>
      <c r="AB240" s="118"/>
      <c r="AC240" s="118"/>
      <c r="AD240" s="118"/>
      <c r="AE240" s="6"/>
      <c r="AF240" s="6"/>
      <c r="AG240" s="6"/>
      <c r="AH240" s="6"/>
      <c r="AI240" s="6"/>
      <c r="AJ240" s="6"/>
      <c r="AK240" s="6"/>
      <c r="AL240" s="6"/>
      <c r="AM240" s="6"/>
      <c r="AN240" s="6"/>
      <c r="AO240" s="6"/>
    </row>
    <row r="241" spans="1:41" s="80" customFormat="1" x14ac:dyDescent="0.25">
      <c r="A241" s="81"/>
      <c r="B241" s="81"/>
      <c r="C241" s="81"/>
      <c r="D241" s="81"/>
      <c r="E241" s="81"/>
      <c r="F241" s="81"/>
      <c r="G241" s="81"/>
      <c r="H241" s="6"/>
      <c r="I241" s="6"/>
      <c r="J241" s="6"/>
      <c r="K241" s="6"/>
      <c r="L241" s="6"/>
      <c r="M241" s="6"/>
      <c r="N241" s="6"/>
      <c r="O241" s="6"/>
      <c r="P241" s="6"/>
      <c r="Q241" s="6"/>
      <c r="R241" s="6"/>
      <c r="S241" s="6"/>
      <c r="AB241" s="118"/>
      <c r="AC241" s="118"/>
      <c r="AD241" s="118"/>
      <c r="AE241" s="6"/>
      <c r="AF241" s="6"/>
      <c r="AG241" s="6"/>
      <c r="AH241" s="6"/>
      <c r="AI241" s="6"/>
      <c r="AJ241" s="6"/>
      <c r="AK241" s="6"/>
      <c r="AL241" s="6"/>
      <c r="AM241" s="6"/>
      <c r="AN241" s="6"/>
      <c r="AO241" s="6"/>
    </row>
    <row r="242" spans="1:41" s="80" customFormat="1" x14ac:dyDescent="0.25">
      <c r="A242" s="81"/>
      <c r="B242" s="81"/>
      <c r="C242" s="81"/>
      <c r="D242" s="81"/>
      <c r="E242" s="81"/>
      <c r="F242" s="81"/>
      <c r="G242" s="81"/>
      <c r="H242" s="6"/>
      <c r="I242" s="6"/>
      <c r="J242" s="6"/>
      <c r="K242" s="6"/>
      <c r="L242" s="6"/>
      <c r="M242" s="6"/>
      <c r="N242" s="6"/>
      <c r="O242" s="6"/>
      <c r="P242" s="6"/>
      <c r="Q242" s="6"/>
      <c r="R242" s="6"/>
      <c r="S242" s="6"/>
      <c r="AB242" s="118"/>
      <c r="AC242" s="118"/>
      <c r="AD242" s="118"/>
      <c r="AE242" s="6"/>
      <c r="AF242" s="6"/>
      <c r="AG242" s="6"/>
      <c r="AH242" s="6"/>
      <c r="AI242" s="6"/>
      <c r="AJ242" s="6"/>
      <c r="AK242" s="6"/>
      <c r="AL242" s="6"/>
      <c r="AM242" s="6"/>
      <c r="AN242" s="6"/>
      <c r="AO242" s="6"/>
    </row>
    <row r="243" spans="1:41" s="80" customFormat="1" x14ac:dyDescent="0.25">
      <c r="A243" s="81"/>
      <c r="B243" s="81"/>
      <c r="C243" s="81"/>
      <c r="D243" s="81"/>
      <c r="E243" s="81"/>
      <c r="F243" s="81"/>
      <c r="G243" s="81"/>
      <c r="H243" s="6"/>
      <c r="I243" s="6"/>
      <c r="J243" s="6"/>
      <c r="K243" s="6"/>
      <c r="L243" s="6"/>
      <c r="M243" s="6"/>
      <c r="N243" s="6"/>
      <c r="O243" s="6"/>
      <c r="P243" s="6"/>
      <c r="Q243" s="6"/>
      <c r="R243" s="6"/>
      <c r="S243" s="6"/>
      <c r="AB243" s="118"/>
      <c r="AC243" s="118"/>
      <c r="AD243" s="118"/>
      <c r="AE243" s="6"/>
      <c r="AF243" s="6"/>
      <c r="AG243" s="6"/>
      <c r="AH243" s="6"/>
      <c r="AI243" s="6"/>
      <c r="AJ243" s="6"/>
      <c r="AK243" s="6"/>
      <c r="AL243" s="6"/>
      <c r="AM243" s="6"/>
      <c r="AN243" s="6"/>
      <c r="AO243" s="6"/>
    </row>
    <row r="244" spans="1:41" s="80" customFormat="1" x14ac:dyDescent="0.25">
      <c r="A244" s="81"/>
      <c r="B244" s="81"/>
      <c r="C244" s="81"/>
      <c r="D244" s="81"/>
      <c r="E244" s="81"/>
      <c r="F244" s="81"/>
      <c r="G244" s="81"/>
      <c r="H244" s="6"/>
      <c r="I244" s="6"/>
      <c r="J244" s="6"/>
      <c r="K244" s="6"/>
      <c r="L244" s="6"/>
      <c r="M244" s="6"/>
      <c r="N244" s="6"/>
      <c r="O244" s="6"/>
      <c r="P244" s="6"/>
      <c r="Q244" s="6"/>
      <c r="R244" s="6"/>
      <c r="S244" s="6"/>
      <c r="AB244" s="118"/>
      <c r="AC244" s="118"/>
      <c r="AD244" s="118"/>
      <c r="AE244" s="6"/>
      <c r="AF244" s="6"/>
      <c r="AG244" s="6"/>
      <c r="AH244" s="6"/>
      <c r="AI244" s="6"/>
      <c r="AJ244" s="6"/>
      <c r="AK244" s="6"/>
      <c r="AL244" s="6"/>
      <c r="AM244" s="6"/>
      <c r="AN244" s="6"/>
      <c r="AO244" s="6"/>
    </row>
    <row r="245" spans="1:41" s="80" customFormat="1" x14ac:dyDescent="0.25">
      <c r="A245" s="81"/>
      <c r="B245" s="81"/>
      <c r="C245" s="81"/>
      <c r="D245" s="81"/>
      <c r="E245" s="81"/>
      <c r="F245" s="81"/>
      <c r="G245" s="81"/>
      <c r="H245" s="6"/>
      <c r="I245" s="6"/>
      <c r="J245" s="6"/>
      <c r="K245" s="6"/>
      <c r="L245" s="6"/>
      <c r="M245" s="6"/>
      <c r="N245" s="6"/>
      <c r="O245" s="6"/>
      <c r="P245" s="6"/>
      <c r="Q245" s="6"/>
      <c r="R245" s="6"/>
      <c r="S245" s="6"/>
      <c r="AB245" s="118"/>
      <c r="AC245" s="118"/>
      <c r="AD245" s="118"/>
      <c r="AE245" s="6"/>
      <c r="AF245" s="6"/>
      <c r="AG245" s="6"/>
      <c r="AH245" s="6"/>
      <c r="AI245" s="6"/>
      <c r="AJ245" s="6"/>
      <c r="AK245" s="6"/>
      <c r="AL245" s="6"/>
      <c r="AM245" s="6"/>
      <c r="AN245" s="6"/>
      <c r="AO245" s="6"/>
    </row>
    <row r="246" spans="1:41" s="80" customFormat="1" x14ac:dyDescent="0.25">
      <c r="A246" s="81"/>
      <c r="B246" s="81"/>
      <c r="C246" s="81"/>
      <c r="D246" s="81"/>
      <c r="E246" s="81"/>
      <c r="F246" s="81"/>
      <c r="G246" s="81"/>
      <c r="H246" s="6"/>
      <c r="I246" s="6"/>
      <c r="J246" s="6"/>
      <c r="K246" s="6"/>
      <c r="L246" s="6"/>
      <c r="M246" s="6"/>
      <c r="N246" s="6"/>
      <c r="O246" s="6"/>
      <c r="P246" s="6"/>
      <c r="Q246" s="6"/>
      <c r="R246" s="6"/>
      <c r="S246" s="6"/>
      <c r="AB246" s="118"/>
      <c r="AC246" s="118"/>
      <c r="AD246" s="118"/>
      <c r="AE246" s="6"/>
      <c r="AF246" s="6"/>
      <c r="AG246" s="6"/>
      <c r="AH246" s="6"/>
      <c r="AI246" s="6"/>
      <c r="AJ246" s="6"/>
      <c r="AK246" s="6"/>
      <c r="AL246" s="6"/>
      <c r="AM246" s="6"/>
      <c r="AN246" s="6"/>
      <c r="AO246" s="6"/>
    </row>
    <row r="247" spans="1:41" s="80" customFormat="1" x14ac:dyDescent="0.25">
      <c r="A247" s="81"/>
      <c r="B247" s="81"/>
      <c r="C247" s="81"/>
      <c r="D247" s="81"/>
      <c r="E247" s="81"/>
      <c r="F247" s="81"/>
      <c r="G247" s="81"/>
      <c r="H247" s="6"/>
      <c r="I247" s="6"/>
      <c r="J247" s="6"/>
      <c r="K247" s="6"/>
      <c r="L247" s="6"/>
      <c r="M247" s="6"/>
      <c r="N247" s="6"/>
      <c r="O247" s="6"/>
      <c r="P247" s="6"/>
      <c r="Q247" s="6"/>
      <c r="R247" s="6"/>
      <c r="S247" s="6"/>
      <c r="AB247" s="118"/>
      <c r="AC247" s="118"/>
      <c r="AD247" s="118"/>
      <c r="AE247" s="6"/>
      <c r="AF247" s="6"/>
      <c r="AG247" s="6"/>
      <c r="AH247" s="6"/>
      <c r="AI247" s="6"/>
      <c r="AJ247" s="6"/>
      <c r="AK247" s="6"/>
      <c r="AL247" s="6"/>
      <c r="AM247" s="6"/>
      <c r="AN247" s="6"/>
      <c r="AO247" s="6"/>
    </row>
    <row r="248" spans="1:41" s="80" customFormat="1" x14ac:dyDescent="0.25">
      <c r="A248" s="81"/>
      <c r="B248" s="81"/>
      <c r="C248" s="81"/>
      <c r="D248" s="81"/>
      <c r="E248" s="81"/>
      <c r="F248" s="81"/>
      <c r="G248" s="81"/>
      <c r="H248" s="6"/>
      <c r="I248" s="6"/>
      <c r="J248" s="6"/>
      <c r="K248" s="6"/>
      <c r="L248" s="6"/>
      <c r="M248" s="6"/>
      <c r="N248" s="6"/>
      <c r="O248" s="6"/>
      <c r="P248" s="6"/>
      <c r="Q248" s="6"/>
      <c r="R248" s="6"/>
      <c r="S248" s="6"/>
      <c r="AB248" s="118"/>
      <c r="AC248" s="118"/>
      <c r="AD248" s="118"/>
      <c r="AE248" s="6"/>
      <c r="AF248" s="6"/>
      <c r="AG248" s="6"/>
      <c r="AH248" s="6"/>
      <c r="AI248" s="6"/>
      <c r="AJ248" s="6"/>
      <c r="AK248" s="6"/>
      <c r="AL248" s="6"/>
      <c r="AM248" s="6"/>
      <c r="AN248" s="6"/>
      <c r="AO248" s="6"/>
    </row>
    <row r="249" spans="1:41" s="80" customFormat="1" x14ac:dyDescent="0.25">
      <c r="A249" s="81"/>
      <c r="B249" s="81"/>
      <c r="C249" s="81"/>
      <c r="D249" s="81"/>
      <c r="E249" s="81"/>
      <c r="F249" s="81"/>
      <c r="G249" s="81"/>
      <c r="H249" s="6"/>
      <c r="I249" s="6"/>
      <c r="J249" s="6"/>
      <c r="K249" s="6"/>
      <c r="L249" s="6"/>
      <c r="M249" s="6"/>
      <c r="N249" s="6"/>
      <c r="O249" s="6"/>
      <c r="P249" s="6"/>
      <c r="Q249" s="6"/>
      <c r="R249" s="6"/>
      <c r="S249" s="6"/>
      <c r="AB249" s="118"/>
      <c r="AC249" s="118"/>
      <c r="AD249" s="118"/>
      <c r="AE249" s="6"/>
      <c r="AF249" s="6"/>
      <c r="AG249" s="6"/>
      <c r="AH249" s="6"/>
      <c r="AI249" s="6"/>
      <c r="AJ249" s="6"/>
      <c r="AK249" s="6"/>
      <c r="AL249" s="6"/>
      <c r="AM249" s="6"/>
      <c r="AN249" s="6"/>
      <c r="AO249" s="6"/>
    </row>
    <row r="250" spans="1:41" s="80" customFormat="1" x14ac:dyDescent="0.25">
      <c r="A250" s="81"/>
      <c r="B250" s="81"/>
      <c r="C250" s="81"/>
      <c r="D250" s="81"/>
      <c r="E250" s="81"/>
      <c r="F250" s="81"/>
      <c r="G250" s="81"/>
      <c r="H250" s="6"/>
      <c r="I250" s="6"/>
      <c r="J250" s="6"/>
      <c r="K250" s="6"/>
      <c r="L250" s="6"/>
      <c r="M250" s="6"/>
      <c r="N250" s="6"/>
      <c r="O250" s="6"/>
      <c r="P250" s="6"/>
      <c r="Q250" s="6"/>
      <c r="R250" s="6"/>
      <c r="S250" s="6"/>
      <c r="AB250" s="118"/>
      <c r="AC250" s="118"/>
      <c r="AD250" s="118"/>
      <c r="AE250" s="6"/>
      <c r="AF250" s="6"/>
      <c r="AG250" s="6"/>
      <c r="AH250" s="6"/>
      <c r="AI250" s="6"/>
      <c r="AJ250" s="6"/>
      <c r="AK250" s="6"/>
      <c r="AL250" s="6"/>
      <c r="AM250" s="6"/>
      <c r="AN250" s="6"/>
      <c r="AO250" s="6"/>
    </row>
    <row r="251" spans="1:41" s="80" customFormat="1" x14ac:dyDescent="0.25">
      <c r="A251" s="81"/>
      <c r="B251" s="81"/>
      <c r="C251" s="81"/>
      <c r="D251" s="81"/>
      <c r="E251" s="81"/>
      <c r="F251" s="81"/>
      <c r="G251" s="81"/>
      <c r="H251" s="6"/>
      <c r="I251" s="6"/>
      <c r="J251" s="6"/>
      <c r="K251" s="6"/>
      <c r="L251" s="6"/>
      <c r="M251" s="6"/>
      <c r="N251" s="6"/>
      <c r="O251" s="6"/>
      <c r="P251" s="6"/>
      <c r="Q251" s="6"/>
      <c r="R251" s="6"/>
      <c r="S251" s="6"/>
      <c r="AB251" s="118"/>
      <c r="AC251" s="118"/>
      <c r="AD251" s="118"/>
      <c r="AE251" s="6"/>
      <c r="AF251" s="6"/>
      <c r="AG251" s="6"/>
      <c r="AH251" s="6"/>
      <c r="AI251" s="6"/>
      <c r="AJ251" s="6"/>
      <c r="AK251" s="6"/>
      <c r="AL251" s="6"/>
      <c r="AM251" s="6"/>
      <c r="AN251" s="6"/>
      <c r="AO251" s="6"/>
    </row>
    <row r="252" spans="1:41" s="80" customFormat="1" x14ac:dyDescent="0.25">
      <c r="A252" s="81"/>
      <c r="B252" s="81"/>
      <c r="C252" s="81"/>
      <c r="D252" s="81"/>
      <c r="E252" s="81"/>
      <c r="F252" s="81"/>
      <c r="G252" s="81"/>
      <c r="H252" s="6"/>
      <c r="I252" s="6"/>
      <c r="J252" s="6"/>
      <c r="K252" s="6"/>
      <c r="L252" s="6"/>
      <c r="M252" s="6"/>
      <c r="N252" s="6"/>
      <c r="O252" s="6"/>
      <c r="P252" s="6"/>
      <c r="Q252" s="6"/>
      <c r="R252" s="6"/>
      <c r="S252" s="6"/>
      <c r="AB252" s="118"/>
      <c r="AC252" s="118"/>
      <c r="AD252" s="118"/>
      <c r="AE252" s="6"/>
      <c r="AF252" s="6"/>
      <c r="AG252" s="6"/>
      <c r="AH252" s="6"/>
      <c r="AI252" s="6"/>
      <c r="AJ252" s="6"/>
      <c r="AK252" s="6"/>
      <c r="AL252" s="6"/>
      <c r="AM252" s="6"/>
      <c r="AN252" s="6"/>
      <c r="AO252" s="6"/>
    </row>
    <row r="253" spans="1:41" s="80" customFormat="1" x14ac:dyDescent="0.25">
      <c r="A253" s="81"/>
      <c r="B253" s="81"/>
      <c r="C253" s="81"/>
      <c r="D253" s="81"/>
      <c r="E253" s="81"/>
      <c r="F253" s="81"/>
      <c r="G253" s="81"/>
      <c r="H253" s="6"/>
      <c r="I253" s="6"/>
      <c r="J253" s="6"/>
      <c r="K253" s="6"/>
      <c r="L253" s="6"/>
      <c r="M253" s="6"/>
      <c r="N253" s="6"/>
      <c r="O253" s="6"/>
      <c r="P253" s="6"/>
      <c r="Q253" s="6"/>
      <c r="R253" s="6"/>
      <c r="S253" s="6"/>
      <c r="AB253" s="118"/>
      <c r="AC253" s="118"/>
      <c r="AD253" s="118"/>
      <c r="AE253" s="6"/>
      <c r="AF253" s="6"/>
      <c r="AG253" s="6"/>
      <c r="AH253" s="6"/>
      <c r="AI253" s="6"/>
      <c r="AJ253" s="6"/>
      <c r="AK253" s="6"/>
      <c r="AL253" s="6"/>
      <c r="AM253" s="6"/>
      <c r="AN253" s="6"/>
      <c r="AO253" s="6"/>
    </row>
    <row r="254" spans="1:41" s="80" customFormat="1" x14ac:dyDescent="0.25">
      <c r="A254" s="81"/>
      <c r="B254" s="81"/>
      <c r="C254" s="81"/>
      <c r="D254" s="81"/>
      <c r="E254" s="81"/>
      <c r="F254" s="81"/>
      <c r="G254" s="81"/>
      <c r="H254" s="6"/>
      <c r="I254" s="6"/>
      <c r="J254" s="6"/>
      <c r="K254" s="6"/>
      <c r="L254" s="6"/>
      <c r="M254" s="6"/>
      <c r="N254" s="6"/>
      <c r="O254" s="6"/>
      <c r="P254" s="6"/>
      <c r="Q254" s="6"/>
      <c r="R254" s="6"/>
      <c r="S254" s="6"/>
      <c r="AB254" s="118"/>
      <c r="AC254" s="118"/>
      <c r="AD254" s="118"/>
      <c r="AE254" s="6"/>
      <c r="AF254" s="6"/>
      <c r="AG254" s="6"/>
      <c r="AH254" s="6"/>
      <c r="AI254" s="6"/>
      <c r="AJ254" s="6"/>
      <c r="AK254" s="6"/>
      <c r="AL254" s="6"/>
      <c r="AM254" s="6"/>
      <c r="AN254" s="6"/>
      <c r="AO254" s="6"/>
    </row>
    <row r="255" spans="1:41" s="80" customFormat="1" x14ac:dyDescent="0.25">
      <c r="A255" s="81"/>
      <c r="B255" s="81"/>
      <c r="C255" s="81"/>
      <c r="D255" s="81"/>
      <c r="E255" s="81"/>
      <c r="F255" s="81"/>
      <c r="G255" s="81"/>
      <c r="H255" s="6"/>
      <c r="I255" s="6"/>
      <c r="J255" s="6"/>
      <c r="K255" s="6"/>
      <c r="L255" s="6"/>
      <c r="M255" s="6"/>
      <c r="N255" s="6"/>
      <c r="O255" s="6"/>
      <c r="P255" s="6"/>
      <c r="Q255" s="6"/>
      <c r="R255" s="6"/>
      <c r="S255" s="6"/>
      <c r="AB255" s="118"/>
      <c r="AC255" s="118"/>
      <c r="AD255" s="118"/>
      <c r="AE255" s="6"/>
      <c r="AF255" s="6"/>
      <c r="AG255" s="6"/>
      <c r="AH255" s="6"/>
      <c r="AI255" s="6"/>
      <c r="AJ255" s="6"/>
      <c r="AK255" s="6"/>
      <c r="AL255" s="6"/>
      <c r="AM255" s="6"/>
      <c r="AN255" s="6"/>
      <c r="AO255" s="6"/>
    </row>
    <row r="256" spans="1:41" s="80" customFormat="1" x14ac:dyDescent="0.25">
      <c r="A256" s="81"/>
      <c r="B256" s="81"/>
      <c r="C256" s="81"/>
      <c r="D256" s="81"/>
      <c r="E256" s="81"/>
      <c r="F256" s="81"/>
      <c r="G256" s="81"/>
      <c r="H256" s="6"/>
      <c r="I256" s="6"/>
      <c r="J256" s="6"/>
      <c r="K256" s="6"/>
      <c r="L256" s="6"/>
      <c r="M256" s="6"/>
      <c r="N256" s="6"/>
      <c r="O256" s="6"/>
      <c r="P256" s="6"/>
      <c r="Q256" s="6"/>
      <c r="R256" s="6"/>
      <c r="S256" s="6"/>
      <c r="AB256" s="118"/>
      <c r="AC256" s="118"/>
      <c r="AD256" s="118"/>
      <c r="AE256" s="6"/>
      <c r="AF256" s="6"/>
      <c r="AG256" s="6"/>
      <c r="AH256" s="6"/>
      <c r="AI256" s="6"/>
      <c r="AJ256" s="6"/>
      <c r="AK256" s="6"/>
      <c r="AL256" s="6"/>
      <c r="AM256" s="6"/>
      <c r="AN256" s="6"/>
      <c r="AO256" s="6"/>
    </row>
    <row r="257" spans="1:41" s="80" customFormat="1" x14ac:dyDescent="0.25">
      <c r="A257" s="81"/>
      <c r="B257" s="81"/>
      <c r="C257" s="81"/>
      <c r="D257" s="81"/>
      <c r="E257" s="81"/>
      <c r="F257" s="81"/>
      <c r="G257" s="81"/>
      <c r="H257" s="6"/>
      <c r="I257" s="6"/>
      <c r="J257" s="6"/>
      <c r="K257" s="6"/>
      <c r="L257" s="6"/>
      <c r="M257" s="6"/>
      <c r="N257" s="6"/>
      <c r="O257" s="6"/>
      <c r="P257" s="6"/>
      <c r="Q257" s="6"/>
      <c r="R257" s="6"/>
      <c r="S257" s="6"/>
      <c r="AB257" s="118"/>
      <c r="AC257" s="118"/>
      <c r="AD257" s="118"/>
      <c r="AE257" s="6"/>
      <c r="AF257" s="6"/>
      <c r="AG257" s="6"/>
      <c r="AH257" s="6"/>
      <c r="AI257" s="6"/>
      <c r="AJ257" s="6"/>
      <c r="AK257" s="6"/>
      <c r="AL257" s="6"/>
      <c r="AM257" s="6"/>
      <c r="AN257" s="6"/>
      <c r="AO257" s="6"/>
    </row>
    <row r="258" spans="1:41" s="80" customFormat="1" x14ac:dyDescent="0.25">
      <c r="A258" s="81"/>
      <c r="B258" s="81"/>
      <c r="C258" s="81"/>
      <c r="D258" s="81"/>
      <c r="E258" s="81"/>
      <c r="F258" s="81"/>
      <c r="G258" s="81"/>
      <c r="H258" s="6"/>
      <c r="I258" s="6"/>
      <c r="J258" s="6"/>
      <c r="K258" s="6"/>
      <c r="L258" s="6"/>
      <c r="M258" s="6"/>
      <c r="N258" s="6"/>
      <c r="O258" s="6"/>
      <c r="P258" s="6"/>
      <c r="Q258" s="6"/>
      <c r="R258" s="6"/>
      <c r="S258" s="6"/>
      <c r="AB258" s="118"/>
      <c r="AC258" s="118"/>
      <c r="AD258" s="118"/>
      <c r="AE258" s="6"/>
      <c r="AF258" s="6"/>
      <c r="AG258" s="6"/>
      <c r="AH258" s="6"/>
      <c r="AI258" s="6"/>
      <c r="AJ258" s="6"/>
      <c r="AK258" s="6"/>
      <c r="AL258" s="6"/>
      <c r="AM258" s="6"/>
      <c r="AN258" s="6"/>
      <c r="AO258" s="6"/>
    </row>
    <row r="259" spans="1:41" s="80" customFormat="1" x14ac:dyDescent="0.25">
      <c r="A259" s="81"/>
      <c r="B259" s="81"/>
      <c r="C259" s="81"/>
      <c r="D259" s="81"/>
      <c r="E259" s="81"/>
      <c r="F259" s="81"/>
      <c r="G259" s="81"/>
      <c r="H259" s="6"/>
      <c r="I259" s="6"/>
      <c r="J259" s="6"/>
      <c r="K259" s="6"/>
      <c r="L259" s="6"/>
      <c r="M259" s="6"/>
      <c r="N259" s="6"/>
      <c r="O259" s="6"/>
      <c r="P259" s="6"/>
      <c r="Q259" s="6"/>
      <c r="R259" s="6"/>
      <c r="S259" s="6"/>
      <c r="AB259" s="118"/>
      <c r="AC259" s="118"/>
      <c r="AD259" s="118"/>
      <c r="AE259" s="6"/>
      <c r="AF259" s="6"/>
      <c r="AG259" s="6"/>
      <c r="AH259" s="6"/>
      <c r="AI259" s="6"/>
      <c r="AJ259" s="6"/>
      <c r="AK259" s="6"/>
      <c r="AL259" s="6"/>
      <c r="AM259" s="6"/>
      <c r="AN259" s="6"/>
      <c r="AO259" s="6"/>
    </row>
    <row r="260" spans="1:41" s="80" customFormat="1" x14ac:dyDescent="0.25">
      <c r="A260" s="81"/>
      <c r="B260" s="81"/>
      <c r="C260" s="81"/>
      <c r="D260" s="81"/>
      <c r="E260" s="81"/>
      <c r="F260" s="81"/>
      <c r="G260" s="81"/>
      <c r="H260" s="6"/>
      <c r="I260" s="6"/>
      <c r="J260" s="6"/>
      <c r="K260" s="6"/>
      <c r="L260" s="6"/>
      <c r="M260" s="6"/>
      <c r="N260" s="6"/>
      <c r="O260" s="6"/>
      <c r="P260" s="6"/>
      <c r="Q260" s="6"/>
      <c r="R260" s="6"/>
      <c r="S260" s="6"/>
      <c r="AB260" s="118"/>
      <c r="AC260" s="118"/>
      <c r="AD260" s="118"/>
      <c r="AE260" s="6"/>
      <c r="AF260" s="6"/>
      <c r="AG260" s="6"/>
      <c r="AH260" s="6"/>
      <c r="AI260" s="6"/>
      <c r="AJ260" s="6"/>
      <c r="AK260" s="6"/>
      <c r="AL260" s="6"/>
      <c r="AM260" s="6"/>
      <c r="AN260" s="6"/>
      <c r="AO260" s="6"/>
    </row>
    <row r="261" spans="1:41" s="80" customFormat="1" x14ac:dyDescent="0.25">
      <c r="A261" s="81"/>
      <c r="B261" s="81"/>
      <c r="C261" s="81"/>
      <c r="D261" s="81"/>
      <c r="E261" s="81"/>
      <c r="F261" s="81"/>
      <c r="G261" s="81"/>
      <c r="H261" s="6"/>
      <c r="I261" s="6"/>
      <c r="J261" s="6"/>
      <c r="K261" s="6"/>
      <c r="L261" s="6"/>
      <c r="M261" s="6"/>
      <c r="N261" s="6"/>
      <c r="O261" s="6"/>
      <c r="P261" s="6"/>
      <c r="Q261" s="6"/>
      <c r="R261" s="6"/>
      <c r="S261" s="6"/>
      <c r="AB261" s="118"/>
      <c r="AC261" s="118"/>
      <c r="AD261" s="118"/>
      <c r="AE261" s="6"/>
      <c r="AF261" s="6"/>
      <c r="AG261" s="6"/>
      <c r="AH261" s="6"/>
      <c r="AI261" s="6"/>
      <c r="AJ261" s="6"/>
      <c r="AK261" s="6"/>
      <c r="AL261" s="6"/>
      <c r="AM261" s="6"/>
      <c r="AN261" s="6"/>
      <c r="AO261" s="6"/>
    </row>
    <row r="262" spans="1:41" s="80" customFormat="1" x14ac:dyDescent="0.25">
      <c r="A262" s="81"/>
      <c r="B262" s="81"/>
      <c r="C262" s="81"/>
      <c r="D262" s="81"/>
      <c r="E262" s="81"/>
      <c r="F262" s="81"/>
      <c r="G262" s="81"/>
      <c r="H262" s="6"/>
      <c r="I262" s="6"/>
      <c r="J262" s="6"/>
      <c r="K262" s="6"/>
      <c r="L262" s="6"/>
      <c r="M262" s="6"/>
      <c r="N262" s="6"/>
      <c r="O262" s="6"/>
      <c r="P262" s="6"/>
      <c r="Q262" s="6"/>
      <c r="R262" s="6"/>
      <c r="S262" s="6"/>
      <c r="AB262" s="118"/>
      <c r="AC262" s="118"/>
      <c r="AD262" s="118"/>
      <c r="AE262" s="6"/>
      <c r="AF262" s="6"/>
      <c r="AG262" s="6"/>
      <c r="AH262" s="6"/>
      <c r="AI262" s="6"/>
      <c r="AJ262" s="6"/>
      <c r="AK262" s="6"/>
      <c r="AL262" s="6"/>
      <c r="AM262" s="6"/>
      <c r="AN262" s="6"/>
      <c r="AO262" s="6"/>
    </row>
    <row r="263" spans="1:41" s="80" customFormat="1" x14ac:dyDescent="0.25">
      <c r="A263" s="81"/>
      <c r="B263" s="81"/>
      <c r="C263" s="81"/>
      <c r="D263" s="81"/>
      <c r="E263" s="81"/>
      <c r="F263" s="81"/>
      <c r="G263" s="81"/>
      <c r="H263" s="6"/>
      <c r="I263" s="6"/>
      <c r="J263" s="6"/>
      <c r="K263" s="6"/>
      <c r="L263" s="6"/>
      <c r="M263" s="6"/>
      <c r="N263" s="6"/>
      <c r="O263" s="6"/>
      <c r="P263" s="6"/>
      <c r="Q263" s="6"/>
      <c r="R263" s="6"/>
      <c r="S263" s="6"/>
      <c r="AB263" s="118"/>
      <c r="AC263" s="118"/>
      <c r="AD263" s="118"/>
      <c r="AE263" s="6"/>
      <c r="AF263" s="6"/>
      <c r="AG263" s="6"/>
      <c r="AH263" s="6"/>
      <c r="AI263" s="6"/>
      <c r="AJ263" s="6"/>
      <c r="AK263" s="6"/>
      <c r="AL263" s="6"/>
      <c r="AM263" s="6"/>
      <c r="AN263" s="6"/>
      <c r="AO263" s="6"/>
    </row>
    <row r="264" spans="1:41" s="80" customFormat="1" x14ac:dyDescent="0.25">
      <c r="A264" s="81"/>
      <c r="B264" s="81"/>
      <c r="C264" s="81"/>
      <c r="D264" s="81"/>
      <c r="E264" s="81"/>
      <c r="F264" s="81"/>
      <c r="G264" s="81"/>
      <c r="H264" s="6"/>
      <c r="I264" s="6"/>
      <c r="J264" s="6"/>
      <c r="K264" s="6"/>
      <c r="L264" s="6"/>
      <c r="M264" s="6"/>
      <c r="N264" s="6"/>
      <c r="O264" s="6"/>
      <c r="P264" s="6"/>
      <c r="Q264" s="6"/>
      <c r="R264" s="6"/>
      <c r="S264" s="6"/>
      <c r="AB264" s="118"/>
      <c r="AC264" s="118"/>
      <c r="AD264" s="118"/>
      <c r="AE264" s="6"/>
      <c r="AF264" s="6"/>
      <c r="AG264" s="6"/>
      <c r="AH264" s="6"/>
      <c r="AI264" s="6"/>
      <c r="AJ264" s="6"/>
      <c r="AK264" s="6"/>
      <c r="AL264" s="6"/>
      <c r="AM264" s="6"/>
      <c r="AN264" s="6"/>
      <c r="AO264" s="6"/>
    </row>
    <row r="265" spans="1:41" s="80" customFormat="1" x14ac:dyDescent="0.25">
      <c r="A265" s="81"/>
      <c r="B265" s="81"/>
      <c r="C265" s="81"/>
      <c r="D265" s="81"/>
      <c r="E265" s="81"/>
      <c r="F265" s="81"/>
      <c r="G265" s="81"/>
      <c r="H265" s="6"/>
      <c r="I265" s="6"/>
      <c r="J265" s="6"/>
      <c r="K265" s="6"/>
      <c r="L265" s="6"/>
      <c r="M265" s="6"/>
      <c r="N265" s="6"/>
      <c r="O265" s="6"/>
      <c r="P265" s="6"/>
      <c r="Q265" s="6"/>
      <c r="R265" s="6"/>
      <c r="S265" s="6"/>
      <c r="AB265" s="118"/>
      <c r="AC265" s="118"/>
      <c r="AD265" s="118"/>
      <c r="AE265" s="6"/>
      <c r="AF265" s="6"/>
      <c r="AG265" s="6"/>
      <c r="AH265" s="6"/>
      <c r="AI265" s="6"/>
      <c r="AJ265" s="6"/>
      <c r="AK265" s="6"/>
      <c r="AL265" s="6"/>
      <c r="AM265" s="6"/>
      <c r="AN265" s="6"/>
      <c r="AO265" s="6"/>
    </row>
    <row r="266" spans="1:41" s="80" customFormat="1" x14ac:dyDescent="0.25">
      <c r="A266" s="81"/>
      <c r="B266" s="81"/>
      <c r="C266" s="81"/>
      <c r="D266" s="81"/>
      <c r="E266" s="81"/>
      <c r="F266" s="81"/>
      <c r="G266" s="81"/>
      <c r="H266" s="6"/>
      <c r="I266" s="6"/>
      <c r="J266" s="6"/>
      <c r="K266" s="6"/>
      <c r="L266" s="6"/>
      <c r="M266" s="6"/>
      <c r="N266" s="6"/>
      <c r="O266" s="6"/>
      <c r="P266" s="6"/>
      <c r="Q266" s="6"/>
      <c r="R266" s="6"/>
      <c r="S266" s="6"/>
      <c r="AB266" s="118"/>
      <c r="AC266" s="118"/>
      <c r="AD266" s="118"/>
      <c r="AE266" s="6"/>
      <c r="AF266" s="6"/>
      <c r="AG266" s="6"/>
      <c r="AH266" s="6"/>
      <c r="AI266" s="6"/>
      <c r="AJ266" s="6"/>
      <c r="AK266" s="6"/>
      <c r="AL266" s="6"/>
      <c r="AM266" s="6"/>
      <c r="AN266" s="6"/>
      <c r="AO266" s="6"/>
    </row>
    <row r="267" spans="1:41" s="80" customFormat="1" x14ac:dyDescent="0.25">
      <c r="A267" s="81"/>
      <c r="B267" s="81"/>
      <c r="C267" s="81"/>
      <c r="D267" s="81"/>
      <c r="E267" s="81"/>
      <c r="F267" s="81"/>
      <c r="G267" s="81"/>
      <c r="H267" s="6"/>
      <c r="I267" s="6"/>
      <c r="J267" s="6"/>
      <c r="K267" s="6"/>
      <c r="L267" s="6"/>
      <c r="M267" s="6"/>
      <c r="N267" s="6"/>
      <c r="O267" s="6"/>
      <c r="P267" s="6"/>
      <c r="Q267" s="6"/>
      <c r="R267" s="6"/>
      <c r="S267" s="6"/>
      <c r="AB267" s="118"/>
      <c r="AC267" s="118"/>
      <c r="AD267" s="118"/>
      <c r="AE267" s="6"/>
      <c r="AF267" s="6"/>
      <c r="AG267" s="6"/>
      <c r="AH267" s="6"/>
      <c r="AI267" s="6"/>
      <c r="AJ267" s="6"/>
      <c r="AK267" s="6"/>
      <c r="AL267" s="6"/>
      <c r="AM267" s="6"/>
      <c r="AN267" s="6"/>
      <c r="AO267" s="6"/>
    </row>
    <row r="268" spans="1:41" s="80" customFormat="1" x14ac:dyDescent="0.25">
      <c r="A268" s="81"/>
      <c r="B268" s="81"/>
      <c r="C268" s="81"/>
      <c r="D268" s="81"/>
      <c r="E268" s="81"/>
      <c r="F268" s="81"/>
      <c r="G268" s="81"/>
      <c r="H268" s="6"/>
      <c r="I268" s="6"/>
      <c r="J268" s="6"/>
      <c r="K268" s="6"/>
      <c r="L268" s="6"/>
      <c r="M268" s="6"/>
      <c r="N268" s="6"/>
      <c r="O268" s="6"/>
      <c r="P268" s="6"/>
      <c r="Q268" s="6"/>
      <c r="R268" s="6"/>
      <c r="S268" s="6"/>
      <c r="AB268" s="118"/>
      <c r="AC268" s="118"/>
      <c r="AD268" s="118"/>
      <c r="AE268" s="6"/>
      <c r="AF268" s="6"/>
      <c r="AG268" s="6"/>
      <c r="AH268" s="6"/>
      <c r="AI268" s="6"/>
      <c r="AJ268" s="6"/>
      <c r="AK268" s="6"/>
      <c r="AL268" s="6"/>
      <c r="AM268" s="6"/>
      <c r="AN268" s="6"/>
      <c r="AO268" s="6"/>
    </row>
    <row r="269" spans="1:41" s="80" customFormat="1" x14ac:dyDescent="0.25">
      <c r="A269" s="81"/>
      <c r="B269" s="81"/>
      <c r="C269" s="81"/>
      <c r="D269" s="81"/>
      <c r="E269" s="81"/>
      <c r="F269" s="81"/>
      <c r="G269" s="81"/>
      <c r="H269" s="6"/>
      <c r="I269" s="6"/>
      <c r="J269" s="6"/>
      <c r="K269" s="6"/>
      <c r="L269" s="6"/>
      <c r="M269" s="6"/>
      <c r="N269" s="6"/>
      <c r="O269" s="6"/>
      <c r="P269" s="6"/>
      <c r="Q269" s="6"/>
      <c r="R269" s="6"/>
      <c r="S269" s="6"/>
      <c r="AB269" s="118"/>
      <c r="AC269" s="118"/>
      <c r="AD269" s="118"/>
      <c r="AE269" s="6"/>
      <c r="AF269" s="6"/>
      <c r="AG269" s="6"/>
      <c r="AH269" s="6"/>
      <c r="AI269" s="6"/>
      <c r="AJ269" s="6"/>
      <c r="AK269" s="6"/>
      <c r="AL269" s="6"/>
      <c r="AM269" s="6"/>
      <c r="AN269" s="6"/>
      <c r="AO269" s="6"/>
    </row>
    <row r="270" spans="1:41" s="80" customFormat="1" x14ac:dyDescent="0.25">
      <c r="A270" s="81"/>
      <c r="B270" s="81"/>
      <c r="C270" s="81"/>
      <c r="D270" s="81"/>
      <c r="E270" s="81"/>
      <c r="F270" s="81"/>
      <c r="G270" s="81"/>
      <c r="H270" s="6"/>
      <c r="I270" s="6"/>
      <c r="J270" s="6"/>
      <c r="K270" s="6"/>
      <c r="L270" s="6"/>
      <c r="M270" s="6"/>
      <c r="N270" s="6"/>
      <c r="O270" s="6"/>
      <c r="P270" s="6"/>
      <c r="Q270" s="6"/>
      <c r="R270" s="6"/>
      <c r="S270" s="6"/>
      <c r="AB270" s="118"/>
      <c r="AC270" s="118"/>
      <c r="AD270" s="118"/>
      <c r="AE270" s="6"/>
      <c r="AF270" s="6"/>
      <c r="AG270" s="6"/>
      <c r="AH270" s="6"/>
      <c r="AI270" s="6"/>
      <c r="AJ270" s="6"/>
      <c r="AK270" s="6"/>
      <c r="AL270" s="6"/>
      <c r="AM270" s="6"/>
      <c r="AN270" s="6"/>
      <c r="AO270" s="6"/>
    </row>
    <row r="271" spans="1:41" s="80" customFormat="1" x14ac:dyDescent="0.25">
      <c r="A271" s="81"/>
      <c r="B271" s="81"/>
      <c r="C271" s="81"/>
      <c r="D271" s="81"/>
      <c r="E271" s="81"/>
      <c r="F271" s="81"/>
      <c r="G271" s="81"/>
      <c r="H271" s="6"/>
      <c r="I271" s="6"/>
      <c r="J271" s="6"/>
      <c r="K271" s="6"/>
      <c r="L271" s="6"/>
      <c r="M271" s="6"/>
      <c r="N271" s="6"/>
      <c r="O271" s="6"/>
      <c r="P271" s="6"/>
      <c r="Q271" s="6"/>
      <c r="R271" s="6"/>
      <c r="S271" s="6"/>
      <c r="AB271" s="118"/>
      <c r="AC271" s="118"/>
      <c r="AD271" s="118"/>
      <c r="AE271" s="6"/>
      <c r="AF271" s="6"/>
      <c r="AG271" s="6"/>
      <c r="AH271" s="6"/>
      <c r="AI271" s="6"/>
      <c r="AJ271" s="6"/>
      <c r="AK271" s="6"/>
      <c r="AL271" s="6"/>
      <c r="AM271" s="6"/>
      <c r="AN271" s="6"/>
      <c r="AO271" s="6"/>
    </row>
    <row r="272" spans="1:41" s="80" customFormat="1" x14ac:dyDescent="0.25">
      <c r="A272" s="81"/>
      <c r="B272" s="81"/>
      <c r="C272" s="81"/>
      <c r="D272" s="81"/>
      <c r="E272" s="81"/>
      <c r="F272" s="81"/>
      <c r="G272" s="81"/>
      <c r="H272" s="6"/>
      <c r="I272" s="6"/>
      <c r="J272" s="6"/>
      <c r="K272" s="6"/>
      <c r="L272" s="6"/>
      <c r="M272" s="6"/>
      <c r="N272" s="6"/>
      <c r="O272" s="6"/>
      <c r="P272" s="6"/>
      <c r="Q272" s="6"/>
      <c r="R272" s="6"/>
      <c r="S272" s="6"/>
      <c r="AB272" s="118"/>
      <c r="AC272" s="118"/>
      <c r="AD272" s="118"/>
      <c r="AE272" s="6"/>
      <c r="AF272" s="6"/>
      <c r="AG272" s="6"/>
      <c r="AH272" s="6"/>
      <c r="AI272" s="6"/>
      <c r="AJ272" s="6"/>
      <c r="AK272" s="6"/>
      <c r="AL272" s="6"/>
      <c r="AM272" s="6"/>
      <c r="AN272" s="6"/>
      <c r="AO272" s="6"/>
    </row>
    <row r="273" spans="1:41" s="80" customFormat="1" x14ac:dyDescent="0.25">
      <c r="A273" s="81"/>
      <c r="B273" s="81"/>
      <c r="C273" s="81"/>
      <c r="D273" s="81"/>
      <c r="E273" s="81"/>
      <c r="F273" s="81"/>
      <c r="G273" s="81"/>
      <c r="H273" s="6"/>
      <c r="I273" s="6"/>
      <c r="J273" s="6"/>
      <c r="K273" s="6"/>
      <c r="L273" s="6"/>
      <c r="M273" s="6"/>
      <c r="N273" s="6"/>
      <c r="O273" s="6"/>
      <c r="P273" s="6"/>
      <c r="Q273" s="6"/>
      <c r="R273" s="6"/>
      <c r="S273" s="6"/>
      <c r="AB273" s="118"/>
      <c r="AC273" s="118"/>
      <c r="AD273" s="118"/>
      <c r="AE273" s="6"/>
      <c r="AF273" s="6"/>
      <c r="AG273" s="6"/>
      <c r="AH273" s="6"/>
      <c r="AI273" s="6"/>
      <c r="AJ273" s="6"/>
      <c r="AK273" s="6"/>
      <c r="AL273" s="6"/>
      <c r="AM273" s="6"/>
      <c r="AN273" s="6"/>
      <c r="AO273" s="6"/>
    </row>
    <row r="274" spans="1:41" s="80" customFormat="1" x14ac:dyDescent="0.25">
      <c r="A274" s="81"/>
      <c r="B274" s="81"/>
      <c r="C274" s="81"/>
      <c r="D274" s="81"/>
      <c r="E274" s="81"/>
      <c r="F274" s="81"/>
      <c r="G274" s="81"/>
      <c r="H274" s="6"/>
      <c r="I274" s="6"/>
      <c r="J274" s="6"/>
      <c r="K274" s="6"/>
      <c r="L274" s="6"/>
      <c r="M274" s="6"/>
      <c r="N274" s="6"/>
      <c r="O274" s="6"/>
      <c r="P274" s="6"/>
      <c r="Q274" s="6"/>
      <c r="R274" s="6"/>
      <c r="S274" s="6"/>
      <c r="AB274" s="118"/>
      <c r="AC274" s="118"/>
      <c r="AD274" s="118"/>
      <c r="AE274" s="6"/>
      <c r="AF274" s="6"/>
      <c r="AG274" s="6"/>
      <c r="AH274" s="6"/>
      <c r="AI274" s="6"/>
      <c r="AJ274" s="6"/>
      <c r="AK274" s="6"/>
      <c r="AL274" s="6"/>
      <c r="AM274" s="6"/>
      <c r="AN274" s="6"/>
      <c r="AO274" s="6"/>
    </row>
    <row r="275" spans="1:41" s="80" customFormat="1" x14ac:dyDescent="0.25">
      <c r="A275" s="81"/>
      <c r="B275" s="81"/>
      <c r="C275" s="81"/>
      <c r="D275" s="81"/>
      <c r="E275" s="81"/>
      <c r="F275" s="81"/>
      <c r="G275" s="81"/>
      <c r="H275" s="6"/>
      <c r="I275" s="6"/>
      <c r="J275" s="6"/>
      <c r="K275" s="6"/>
      <c r="L275" s="6"/>
      <c r="M275" s="6"/>
      <c r="N275" s="6"/>
      <c r="O275" s="6"/>
      <c r="P275" s="6"/>
      <c r="Q275" s="6"/>
      <c r="R275" s="6"/>
      <c r="S275" s="6"/>
      <c r="AB275" s="118"/>
      <c r="AC275" s="118"/>
      <c r="AD275" s="118"/>
      <c r="AE275" s="6"/>
      <c r="AF275" s="6"/>
      <c r="AG275" s="6"/>
      <c r="AH275" s="6"/>
      <c r="AI275" s="6"/>
      <c r="AJ275" s="6"/>
      <c r="AK275" s="6"/>
      <c r="AL275" s="6"/>
      <c r="AM275" s="6"/>
      <c r="AN275" s="6"/>
      <c r="AO275" s="6"/>
    </row>
    <row r="276" spans="1:41" s="80" customFormat="1" x14ac:dyDescent="0.25">
      <c r="A276" s="81"/>
      <c r="B276" s="81"/>
      <c r="C276" s="81"/>
      <c r="D276" s="81"/>
      <c r="E276" s="81"/>
      <c r="F276" s="81"/>
      <c r="G276" s="81"/>
      <c r="H276" s="6"/>
      <c r="I276" s="6"/>
      <c r="J276" s="6"/>
      <c r="K276" s="6"/>
      <c r="L276" s="6"/>
      <c r="M276" s="6"/>
      <c r="N276" s="6"/>
      <c r="O276" s="6"/>
      <c r="P276" s="6"/>
      <c r="Q276" s="6"/>
      <c r="R276" s="6"/>
      <c r="S276" s="6"/>
      <c r="AB276" s="118"/>
      <c r="AC276" s="118"/>
      <c r="AD276" s="118"/>
      <c r="AE276" s="6"/>
      <c r="AF276" s="6"/>
      <c r="AG276" s="6"/>
      <c r="AH276" s="6"/>
      <c r="AI276" s="6"/>
      <c r="AJ276" s="6"/>
      <c r="AK276" s="6"/>
      <c r="AL276" s="6"/>
      <c r="AM276" s="6"/>
      <c r="AN276" s="6"/>
      <c r="AO276" s="6"/>
    </row>
    <row r="277" spans="1:41" s="80" customFormat="1" x14ac:dyDescent="0.25">
      <c r="A277" s="81"/>
      <c r="B277" s="81"/>
      <c r="C277" s="81"/>
      <c r="D277" s="81"/>
      <c r="E277" s="81"/>
      <c r="F277" s="81"/>
      <c r="G277" s="81"/>
      <c r="H277" s="6"/>
      <c r="I277" s="6"/>
      <c r="J277" s="6"/>
      <c r="K277" s="6"/>
      <c r="L277" s="6"/>
      <c r="M277" s="6"/>
      <c r="N277" s="6"/>
      <c r="O277" s="6"/>
      <c r="P277" s="6"/>
      <c r="Q277" s="6"/>
      <c r="R277" s="6"/>
      <c r="S277" s="6"/>
      <c r="AB277" s="118"/>
      <c r="AC277" s="118"/>
      <c r="AD277" s="118"/>
      <c r="AE277" s="6"/>
      <c r="AF277" s="6"/>
      <c r="AG277" s="6"/>
      <c r="AH277" s="6"/>
      <c r="AI277" s="6"/>
      <c r="AJ277" s="6"/>
      <c r="AK277" s="6"/>
      <c r="AL277" s="6"/>
      <c r="AM277" s="6"/>
      <c r="AN277" s="6"/>
      <c r="AO277" s="6"/>
    </row>
    <row r="278" spans="1:41" s="80" customFormat="1" x14ac:dyDescent="0.25">
      <c r="A278" s="81"/>
      <c r="B278" s="81"/>
      <c r="C278" s="81"/>
      <c r="D278" s="81"/>
      <c r="E278" s="81"/>
      <c r="F278" s="81"/>
      <c r="G278" s="81"/>
      <c r="H278" s="6"/>
      <c r="I278" s="6"/>
      <c r="J278" s="6"/>
      <c r="K278" s="6"/>
      <c r="L278" s="6"/>
      <c r="M278" s="6"/>
      <c r="N278" s="6"/>
      <c r="O278" s="6"/>
      <c r="P278" s="6"/>
      <c r="Q278" s="6"/>
      <c r="R278" s="6"/>
      <c r="S278" s="6"/>
      <c r="AB278" s="118"/>
      <c r="AC278" s="118"/>
      <c r="AD278" s="118"/>
      <c r="AE278" s="6"/>
      <c r="AF278" s="6"/>
      <c r="AG278" s="6"/>
      <c r="AH278" s="6"/>
      <c r="AI278" s="6"/>
      <c r="AJ278" s="6"/>
      <c r="AK278" s="6"/>
      <c r="AL278" s="6"/>
      <c r="AM278" s="6"/>
      <c r="AN278" s="6"/>
      <c r="AO278" s="6"/>
    </row>
    <row r="279" spans="1:41" s="80" customFormat="1" x14ac:dyDescent="0.25">
      <c r="A279" s="81"/>
      <c r="B279" s="81"/>
      <c r="C279" s="81"/>
      <c r="D279" s="81"/>
      <c r="E279" s="81"/>
      <c r="F279" s="81"/>
      <c r="G279" s="81"/>
      <c r="H279" s="6"/>
      <c r="I279" s="6"/>
      <c r="J279" s="6"/>
      <c r="K279" s="6"/>
      <c r="L279" s="6"/>
      <c r="M279" s="6"/>
      <c r="N279" s="6"/>
      <c r="O279" s="6"/>
      <c r="P279" s="6"/>
      <c r="Q279" s="6"/>
      <c r="R279" s="6"/>
      <c r="S279" s="6"/>
      <c r="AB279" s="118"/>
      <c r="AC279" s="118"/>
      <c r="AD279" s="118"/>
      <c r="AE279" s="6"/>
      <c r="AF279" s="6"/>
      <c r="AG279" s="6"/>
      <c r="AH279" s="6"/>
      <c r="AI279" s="6"/>
      <c r="AJ279" s="6"/>
      <c r="AK279" s="6"/>
      <c r="AL279" s="6"/>
      <c r="AM279" s="6"/>
      <c r="AN279" s="6"/>
      <c r="AO279" s="6"/>
    </row>
    <row r="280" spans="1:41" s="80" customFormat="1" x14ac:dyDescent="0.25">
      <c r="A280" s="81"/>
      <c r="B280" s="81"/>
      <c r="C280" s="81"/>
      <c r="D280" s="81"/>
      <c r="E280" s="81"/>
      <c r="F280" s="81"/>
      <c r="G280" s="81"/>
      <c r="H280" s="6"/>
      <c r="I280" s="6"/>
      <c r="J280" s="6"/>
      <c r="K280" s="6"/>
      <c r="L280" s="6"/>
      <c r="M280" s="6"/>
      <c r="N280" s="6"/>
      <c r="O280" s="6"/>
      <c r="P280" s="6"/>
      <c r="Q280" s="6"/>
      <c r="R280" s="6"/>
      <c r="S280" s="6"/>
      <c r="AB280" s="118"/>
      <c r="AC280" s="118"/>
      <c r="AD280" s="118"/>
      <c r="AE280" s="6"/>
      <c r="AF280" s="6"/>
      <c r="AG280" s="6"/>
      <c r="AH280" s="6"/>
      <c r="AI280" s="6"/>
      <c r="AJ280" s="6"/>
      <c r="AK280" s="6"/>
      <c r="AL280" s="6"/>
      <c r="AM280" s="6"/>
      <c r="AN280" s="6"/>
      <c r="AO280" s="6"/>
    </row>
    <row r="281" spans="1:41" s="80" customFormat="1" x14ac:dyDescent="0.25">
      <c r="A281" s="81"/>
      <c r="B281" s="81"/>
      <c r="C281" s="81"/>
      <c r="D281" s="81"/>
      <c r="E281" s="81"/>
      <c r="F281" s="81"/>
      <c r="G281" s="81"/>
      <c r="H281" s="6"/>
      <c r="I281" s="6"/>
      <c r="J281" s="6"/>
      <c r="K281" s="6"/>
      <c r="L281" s="6"/>
      <c r="M281" s="6"/>
      <c r="N281" s="6"/>
      <c r="O281" s="6"/>
      <c r="P281" s="6"/>
      <c r="Q281" s="6"/>
      <c r="R281" s="6"/>
      <c r="S281" s="6"/>
      <c r="AB281" s="118"/>
      <c r="AC281" s="118"/>
      <c r="AD281" s="118"/>
      <c r="AE281" s="6"/>
      <c r="AF281" s="6"/>
      <c r="AG281" s="6"/>
      <c r="AH281" s="6"/>
      <c r="AI281" s="6"/>
      <c r="AJ281" s="6"/>
      <c r="AK281" s="6"/>
      <c r="AL281" s="6"/>
      <c r="AM281" s="6"/>
      <c r="AN281" s="6"/>
      <c r="AO281" s="6"/>
    </row>
    <row r="282" spans="1:41" s="80" customFormat="1" x14ac:dyDescent="0.25">
      <c r="A282" s="81"/>
      <c r="B282" s="81"/>
      <c r="C282" s="81"/>
      <c r="D282" s="81"/>
      <c r="E282" s="81"/>
      <c r="F282" s="81"/>
      <c r="G282" s="81"/>
      <c r="H282" s="6"/>
      <c r="I282" s="6"/>
      <c r="J282" s="6"/>
      <c r="K282" s="6"/>
      <c r="L282" s="6"/>
      <c r="M282" s="6"/>
      <c r="N282" s="6"/>
      <c r="O282" s="6"/>
      <c r="P282" s="6"/>
      <c r="Q282" s="6"/>
      <c r="R282" s="6"/>
      <c r="S282" s="6"/>
      <c r="AB282" s="118"/>
      <c r="AC282" s="118"/>
      <c r="AD282" s="118"/>
      <c r="AE282" s="6"/>
      <c r="AF282" s="6"/>
      <c r="AG282" s="6"/>
      <c r="AH282" s="6"/>
      <c r="AI282" s="6"/>
      <c r="AJ282" s="6"/>
      <c r="AK282" s="6"/>
      <c r="AL282" s="6"/>
      <c r="AM282" s="6"/>
      <c r="AN282" s="6"/>
      <c r="AO282" s="6"/>
    </row>
    <row r="283" spans="1:41" s="80" customFormat="1" x14ac:dyDescent="0.25">
      <c r="A283" s="81"/>
      <c r="B283" s="81"/>
      <c r="C283" s="81"/>
      <c r="D283" s="81"/>
      <c r="E283" s="81"/>
      <c r="F283" s="81"/>
      <c r="G283" s="81"/>
      <c r="H283" s="6"/>
      <c r="I283" s="6"/>
      <c r="J283" s="6"/>
      <c r="K283" s="6"/>
      <c r="L283" s="6"/>
      <c r="M283" s="6"/>
      <c r="N283" s="6"/>
      <c r="O283" s="6"/>
      <c r="P283" s="6"/>
      <c r="Q283" s="6"/>
      <c r="R283" s="6"/>
      <c r="S283" s="6"/>
      <c r="AB283" s="118"/>
      <c r="AC283" s="118"/>
      <c r="AD283" s="118"/>
      <c r="AE283" s="6"/>
      <c r="AF283" s="6"/>
      <c r="AG283" s="6"/>
      <c r="AH283" s="6"/>
      <c r="AI283" s="6"/>
      <c r="AJ283" s="6"/>
      <c r="AK283" s="6"/>
      <c r="AL283" s="6"/>
      <c r="AM283" s="6"/>
      <c r="AN283" s="6"/>
      <c r="AO283" s="6"/>
    </row>
    <row r="284" spans="1:41" s="80" customFormat="1" x14ac:dyDescent="0.25">
      <c r="A284" s="81"/>
      <c r="B284" s="81"/>
      <c r="C284" s="81"/>
      <c r="D284" s="81"/>
      <c r="E284" s="81"/>
      <c r="F284" s="81"/>
      <c r="G284" s="81"/>
      <c r="H284" s="6"/>
      <c r="I284" s="6"/>
      <c r="J284" s="6"/>
      <c r="K284" s="6"/>
      <c r="L284" s="6"/>
      <c r="M284" s="6"/>
      <c r="N284" s="6"/>
      <c r="O284" s="6"/>
      <c r="P284" s="6"/>
      <c r="Q284" s="6"/>
      <c r="R284" s="6"/>
      <c r="S284" s="6"/>
      <c r="AB284" s="118"/>
      <c r="AC284" s="118"/>
      <c r="AD284" s="118"/>
      <c r="AE284" s="6"/>
      <c r="AF284" s="6"/>
      <c r="AG284" s="6"/>
      <c r="AH284" s="6"/>
      <c r="AI284" s="6"/>
      <c r="AJ284" s="6"/>
      <c r="AK284" s="6"/>
      <c r="AL284" s="6"/>
      <c r="AM284" s="6"/>
      <c r="AN284" s="6"/>
      <c r="AO284" s="6"/>
    </row>
    <row r="285" spans="1:41" s="80" customFormat="1" x14ac:dyDescent="0.25">
      <c r="A285" s="81"/>
      <c r="B285" s="81"/>
      <c r="C285" s="81"/>
      <c r="D285" s="81"/>
      <c r="E285" s="81"/>
      <c r="F285" s="81"/>
      <c r="G285" s="81"/>
      <c r="H285" s="6"/>
      <c r="I285" s="6"/>
      <c r="J285" s="6"/>
      <c r="K285" s="6"/>
      <c r="L285" s="6"/>
      <c r="M285" s="6"/>
      <c r="N285" s="6"/>
      <c r="O285" s="6"/>
      <c r="P285" s="6"/>
      <c r="Q285" s="6"/>
      <c r="R285" s="6"/>
      <c r="S285" s="6"/>
      <c r="AB285" s="118"/>
      <c r="AC285" s="118"/>
      <c r="AD285" s="118"/>
      <c r="AE285" s="6"/>
      <c r="AF285" s="6"/>
      <c r="AG285" s="6"/>
      <c r="AH285" s="6"/>
      <c r="AI285" s="6"/>
      <c r="AJ285" s="6"/>
      <c r="AK285" s="6"/>
      <c r="AL285" s="6"/>
      <c r="AM285" s="6"/>
      <c r="AN285" s="6"/>
      <c r="AO285" s="6"/>
    </row>
    <row r="286" spans="1:41" s="80" customFormat="1" x14ac:dyDescent="0.25">
      <c r="A286" s="81"/>
      <c r="B286" s="81"/>
      <c r="C286" s="81"/>
      <c r="D286" s="81"/>
      <c r="E286" s="81"/>
      <c r="F286" s="81"/>
      <c r="G286" s="81"/>
      <c r="H286" s="6"/>
      <c r="I286" s="6"/>
      <c r="J286" s="6"/>
      <c r="K286" s="6"/>
      <c r="L286" s="6"/>
      <c r="M286" s="6"/>
      <c r="N286" s="6"/>
      <c r="O286" s="6"/>
      <c r="P286" s="6"/>
      <c r="Q286" s="6"/>
      <c r="R286" s="6"/>
      <c r="S286" s="6"/>
      <c r="AB286" s="118"/>
      <c r="AC286" s="118"/>
      <c r="AD286" s="118"/>
      <c r="AE286" s="6"/>
      <c r="AF286" s="6"/>
      <c r="AG286" s="6"/>
      <c r="AH286" s="6"/>
      <c r="AI286" s="6"/>
      <c r="AJ286" s="6"/>
      <c r="AK286" s="6"/>
      <c r="AL286" s="6"/>
      <c r="AM286" s="6"/>
      <c r="AN286" s="6"/>
      <c r="AO286" s="6"/>
    </row>
    <row r="287" spans="1:41" s="80" customFormat="1" x14ac:dyDescent="0.25">
      <c r="A287" s="81"/>
      <c r="B287" s="81"/>
      <c r="C287" s="81"/>
      <c r="D287" s="81"/>
      <c r="E287" s="81"/>
      <c r="F287" s="81"/>
      <c r="G287" s="81"/>
      <c r="H287" s="6"/>
      <c r="I287" s="6"/>
      <c r="J287" s="6"/>
      <c r="K287" s="6"/>
      <c r="L287" s="6"/>
      <c r="M287" s="6"/>
      <c r="N287" s="6"/>
      <c r="O287" s="6"/>
      <c r="P287" s="6"/>
      <c r="Q287" s="6"/>
      <c r="R287" s="6"/>
      <c r="S287" s="6"/>
      <c r="AB287" s="118"/>
      <c r="AC287" s="118"/>
      <c r="AD287" s="118"/>
      <c r="AE287" s="6"/>
      <c r="AF287" s="6"/>
      <c r="AG287" s="6"/>
      <c r="AH287" s="6"/>
      <c r="AI287" s="6"/>
      <c r="AJ287" s="6"/>
      <c r="AK287" s="6"/>
      <c r="AL287" s="6"/>
      <c r="AM287" s="6"/>
      <c r="AN287" s="6"/>
      <c r="AO287" s="6"/>
    </row>
    <row r="288" spans="1:41" s="80" customFormat="1" x14ac:dyDescent="0.25">
      <c r="A288" s="81"/>
      <c r="B288" s="81"/>
      <c r="C288" s="81"/>
      <c r="D288" s="81"/>
      <c r="E288" s="81"/>
      <c r="F288" s="81"/>
      <c r="G288" s="81"/>
      <c r="H288" s="6"/>
      <c r="I288" s="6"/>
      <c r="J288" s="6"/>
      <c r="K288" s="6"/>
      <c r="L288" s="6"/>
      <c r="M288" s="6"/>
      <c r="N288" s="6"/>
      <c r="O288" s="6"/>
      <c r="P288" s="6"/>
      <c r="Q288" s="6"/>
      <c r="R288" s="6"/>
      <c r="S288" s="6"/>
      <c r="AB288" s="118"/>
      <c r="AC288" s="118"/>
      <c r="AD288" s="118"/>
      <c r="AE288" s="6"/>
      <c r="AF288" s="6"/>
      <c r="AG288" s="6"/>
      <c r="AH288" s="6"/>
      <c r="AI288" s="6"/>
      <c r="AJ288" s="6"/>
      <c r="AK288" s="6"/>
      <c r="AL288" s="6"/>
      <c r="AM288" s="6"/>
      <c r="AN288" s="6"/>
      <c r="AO288" s="6"/>
    </row>
    <row r="289" spans="1:41" s="80" customFormat="1" x14ac:dyDescent="0.25">
      <c r="A289" s="81"/>
      <c r="B289" s="81"/>
      <c r="C289" s="81"/>
      <c r="D289" s="81"/>
      <c r="E289" s="81"/>
      <c r="F289" s="81"/>
      <c r="G289" s="81"/>
      <c r="H289" s="6"/>
      <c r="I289" s="6"/>
      <c r="J289" s="6"/>
      <c r="K289" s="6"/>
      <c r="L289" s="6"/>
      <c r="M289" s="6"/>
      <c r="N289" s="6"/>
      <c r="O289" s="6"/>
      <c r="P289" s="6"/>
      <c r="Q289" s="6"/>
      <c r="R289" s="6"/>
      <c r="S289" s="6"/>
      <c r="AB289" s="118"/>
      <c r="AC289" s="118"/>
      <c r="AD289" s="118"/>
      <c r="AE289" s="6"/>
      <c r="AF289" s="6"/>
      <c r="AG289" s="6"/>
      <c r="AH289" s="6"/>
      <c r="AI289" s="6"/>
      <c r="AJ289" s="6"/>
      <c r="AK289" s="6"/>
      <c r="AL289" s="6"/>
      <c r="AM289" s="6"/>
      <c r="AN289" s="6"/>
      <c r="AO289" s="6"/>
    </row>
    <row r="290" spans="1:41" s="80" customFormat="1" x14ac:dyDescent="0.25">
      <c r="A290" s="81"/>
      <c r="B290" s="81"/>
      <c r="C290" s="81"/>
      <c r="D290" s="81"/>
      <c r="E290" s="81"/>
      <c r="F290" s="81"/>
      <c r="G290" s="81"/>
      <c r="H290" s="6"/>
      <c r="I290" s="6"/>
      <c r="J290" s="6"/>
      <c r="K290" s="6"/>
      <c r="L290" s="6"/>
      <c r="M290" s="6"/>
      <c r="N290" s="6"/>
      <c r="O290" s="6"/>
      <c r="P290" s="6"/>
      <c r="Q290" s="6"/>
      <c r="R290" s="6"/>
      <c r="S290" s="6"/>
      <c r="AB290" s="118"/>
      <c r="AC290" s="118"/>
      <c r="AD290" s="118"/>
      <c r="AE290" s="6"/>
      <c r="AF290" s="6"/>
      <c r="AG290" s="6"/>
      <c r="AH290" s="6"/>
      <c r="AI290" s="6"/>
      <c r="AJ290" s="6"/>
      <c r="AK290" s="6"/>
      <c r="AL290" s="6"/>
      <c r="AM290" s="6"/>
      <c r="AN290" s="6"/>
      <c r="AO290" s="6"/>
    </row>
    <row r="291" spans="1:41" s="80" customFormat="1" x14ac:dyDescent="0.25">
      <c r="A291" s="81"/>
      <c r="B291" s="81"/>
      <c r="C291" s="81"/>
      <c r="D291" s="81"/>
      <c r="E291" s="81"/>
      <c r="F291" s="81"/>
      <c r="G291" s="81"/>
      <c r="H291" s="6"/>
      <c r="I291" s="6"/>
      <c r="J291" s="6"/>
      <c r="K291" s="6"/>
      <c r="L291" s="6"/>
      <c r="M291" s="6"/>
      <c r="N291" s="6"/>
      <c r="O291" s="6"/>
      <c r="P291" s="6"/>
      <c r="Q291" s="6"/>
      <c r="R291" s="6"/>
      <c r="S291" s="6"/>
      <c r="AB291" s="118"/>
      <c r="AC291" s="118"/>
      <c r="AD291" s="118"/>
      <c r="AE291" s="6"/>
      <c r="AF291" s="6"/>
      <c r="AG291" s="6"/>
      <c r="AH291" s="6"/>
      <c r="AI291" s="6"/>
      <c r="AJ291" s="6"/>
      <c r="AK291" s="6"/>
      <c r="AL291" s="6"/>
      <c r="AM291" s="6"/>
      <c r="AN291" s="6"/>
      <c r="AO291" s="6"/>
    </row>
    <row r="292" spans="1:41" s="80" customFormat="1" x14ac:dyDescent="0.25">
      <c r="A292" s="81"/>
      <c r="B292" s="81"/>
      <c r="C292" s="81"/>
      <c r="D292" s="81"/>
      <c r="E292" s="81"/>
      <c r="F292" s="81"/>
      <c r="G292" s="81"/>
      <c r="H292" s="6"/>
      <c r="I292" s="6"/>
      <c r="J292" s="6"/>
      <c r="K292" s="6"/>
      <c r="L292" s="6"/>
      <c r="M292" s="6"/>
      <c r="N292" s="6"/>
      <c r="O292" s="6"/>
      <c r="P292" s="6"/>
      <c r="Q292" s="6"/>
      <c r="R292" s="6"/>
      <c r="S292" s="6"/>
      <c r="AB292" s="118"/>
      <c r="AC292" s="118"/>
      <c r="AD292" s="118"/>
      <c r="AE292" s="6"/>
      <c r="AF292" s="6"/>
      <c r="AG292" s="6"/>
      <c r="AH292" s="6"/>
      <c r="AI292" s="6"/>
      <c r="AJ292" s="6"/>
      <c r="AK292" s="6"/>
      <c r="AL292" s="6"/>
      <c r="AM292" s="6"/>
      <c r="AN292" s="6"/>
      <c r="AO292" s="6"/>
    </row>
    <row r="293" spans="1:41" s="80" customFormat="1" x14ac:dyDescent="0.25">
      <c r="A293" s="81"/>
      <c r="B293" s="81"/>
      <c r="C293" s="81"/>
      <c r="D293" s="81"/>
      <c r="E293" s="81"/>
      <c r="F293" s="81"/>
      <c r="G293" s="81"/>
      <c r="H293" s="6"/>
      <c r="I293" s="6"/>
      <c r="J293" s="6"/>
      <c r="K293" s="6"/>
      <c r="L293" s="6"/>
      <c r="M293" s="6"/>
      <c r="N293" s="6"/>
      <c r="O293" s="6"/>
      <c r="P293" s="6"/>
      <c r="Q293" s="6"/>
      <c r="R293" s="6"/>
      <c r="S293" s="6"/>
      <c r="AB293" s="118"/>
      <c r="AC293" s="118"/>
      <c r="AD293" s="118"/>
      <c r="AE293" s="6"/>
      <c r="AF293" s="6"/>
      <c r="AG293" s="6"/>
      <c r="AH293" s="6"/>
      <c r="AI293" s="6"/>
      <c r="AJ293" s="6"/>
      <c r="AK293" s="6"/>
      <c r="AL293" s="6"/>
      <c r="AM293" s="6"/>
      <c r="AN293" s="6"/>
      <c r="AO293" s="6"/>
    </row>
    <row r="294" spans="1:41" s="80" customFormat="1" x14ac:dyDescent="0.25">
      <c r="A294" s="81"/>
      <c r="B294" s="81"/>
      <c r="C294" s="81"/>
      <c r="D294" s="81"/>
      <c r="E294" s="81"/>
      <c r="F294" s="81"/>
      <c r="G294" s="81"/>
      <c r="H294" s="6"/>
      <c r="I294" s="6"/>
      <c r="J294" s="6"/>
      <c r="K294" s="6"/>
      <c r="L294" s="6"/>
      <c r="M294" s="6"/>
      <c r="N294" s="6"/>
      <c r="O294" s="6"/>
      <c r="P294" s="6"/>
      <c r="Q294" s="6"/>
      <c r="R294" s="6"/>
      <c r="S294" s="6"/>
      <c r="AB294" s="118"/>
      <c r="AC294" s="118"/>
      <c r="AD294" s="118"/>
      <c r="AE294" s="6"/>
      <c r="AF294" s="6"/>
      <c r="AG294" s="6"/>
      <c r="AH294" s="6"/>
      <c r="AI294" s="6"/>
      <c r="AJ294" s="6"/>
      <c r="AK294" s="6"/>
      <c r="AL294" s="6"/>
      <c r="AM294" s="6"/>
      <c r="AN294" s="6"/>
      <c r="AO294" s="6"/>
    </row>
    <row r="295" spans="1:41" s="80" customFormat="1" x14ac:dyDescent="0.25">
      <c r="A295" s="81"/>
      <c r="B295" s="81"/>
      <c r="C295" s="81"/>
      <c r="D295" s="81"/>
      <c r="E295" s="81"/>
      <c r="F295" s="81"/>
      <c r="G295" s="81"/>
      <c r="H295" s="6"/>
      <c r="I295" s="6"/>
      <c r="J295" s="6"/>
      <c r="K295" s="6"/>
      <c r="L295" s="6"/>
      <c r="M295" s="6"/>
      <c r="N295" s="6"/>
      <c r="O295" s="6"/>
      <c r="P295" s="6"/>
      <c r="Q295" s="6"/>
      <c r="R295" s="6"/>
      <c r="S295" s="6"/>
      <c r="AB295" s="118"/>
      <c r="AC295" s="118"/>
      <c r="AD295" s="118"/>
      <c r="AE295" s="6"/>
      <c r="AF295" s="6"/>
      <c r="AG295" s="6"/>
      <c r="AH295" s="6"/>
      <c r="AI295" s="6"/>
      <c r="AJ295" s="6"/>
      <c r="AK295" s="6"/>
      <c r="AL295" s="6"/>
      <c r="AM295" s="6"/>
      <c r="AN295" s="6"/>
      <c r="AO295" s="6"/>
    </row>
    <row r="296" spans="1:41" s="80" customFormat="1" x14ac:dyDescent="0.25">
      <c r="A296" s="81"/>
      <c r="B296" s="81"/>
      <c r="C296" s="81"/>
      <c r="D296" s="81"/>
      <c r="E296" s="81"/>
      <c r="F296" s="81"/>
      <c r="G296" s="81"/>
      <c r="H296" s="6"/>
      <c r="I296" s="6"/>
      <c r="J296" s="6"/>
      <c r="K296" s="6"/>
      <c r="L296" s="6"/>
      <c r="M296" s="6"/>
      <c r="N296" s="6"/>
      <c r="O296" s="6"/>
      <c r="P296" s="6"/>
      <c r="Q296" s="6"/>
      <c r="R296" s="6"/>
      <c r="S296" s="6"/>
      <c r="AB296" s="118"/>
      <c r="AC296" s="118"/>
      <c r="AD296" s="118"/>
      <c r="AE296" s="6"/>
      <c r="AF296" s="6"/>
      <c r="AG296" s="6"/>
      <c r="AH296" s="6"/>
      <c r="AI296" s="6"/>
      <c r="AJ296" s="6"/>
      <c r="AK296" s="6"/>
      <c r="AL296" s="6"/>
      <c r="AM296" s="6"/>
      <c r="AN296" s="6"/>
      <c r="AO296" s="6"/>
    </row>
    <row r="297" spans="1:41" s="80" customFormat="1" x14ac:dyDescent="0.25">
      <c r="A297" s="81"/>
      <c r="B297" s="81"/>
      <c r="C297" s="81"/>
      <c r="D297" s="81"/>
      <c r="E297" s="81"/>
      <c r="F297" s="81"/>
      <c r="G297" s="81"/>
      <c r="H297" s="6"/>
      <c r="I297" s="6"/>
      <c r="J297" s="6"/>
      <c r="K297" s="6"/>
      <c r="L297" s="6"/>
      <c r="M297" s="6"/>
      <c r="N297" s="6"/>
      <c r="O297" s="6"/>
      <c r="P297" s="6"/>
      <c r="Q297" s="6"/>
      <c r="R297" s="6"/>
      <c r="S297" s="6"/>
      <c r="AB297" s="118"/>
      <c r="AC297" s="118"/>
      <c r="AD297" s="118"/>
      <c r="AE297" s="6"/>
      <c r="AF297" s="6"/>
      <c r="AG297" s="6"/>
      <c r="AH297" s="6"/>
      <c r="AI297" s="6"/>
      <c r="AJ297" s="6"/>
      <c r="AK297" s="6"/>
      <c r="AL297" s="6"/>
      <c r="AM297" s="6"/>
      <c r="AN297" s="6"/>
      <c r="AO297" s="6"/>
    </row>
    <row r="298" spans="1:41" s="80" customFormat="1" x14ac:dyDescent="0.25">
      <c r="A298" s="81"/>
      <c r="B298" s="81"/>
      <c r="C298" s="81"/>
      <c r="D298" s="81"/>
      <c r="E298" s="81"/>
      <c r="F298" s="81"/>
      <c r="G298" s="81"/>
      <c r="H298" s="6"/>
      <c r="I298" s="6"/>
      <c r="J298" s="6"/>
      <c r="K298" s="6"/>
      <c r="L298" s="6"/>
      <c r="M298" s="6"/>
      <c r="N298" s="6"/>
      <c r="O298" s="6"/>
      <c r="P298" s="6"/>
      <c r="Q298" s="6"/>
      <c r="R298" s="6"/>
      <c r="S298" s="6"/>
      <c r="AB298" s="118"/>
      <c r="AC298" s="118"/>
      <c r="AD298" s="118"/>
      <c r="AE298" s="6"/>
      <c r="AF298" s="6"/>
      <c r="AG298" s="6"/>
      <c r="AH298" s="6"/>
      <c r="AI298" s="6"/>
      <c r="AJ298" s="6"/>
      <c r="AK298" s="6"/>
      <c r="AL298" s="6"/>
      <c r="AM298" s="6"/>
      <c r="AN298" s="6"/>
      <c r="AO298" s="6"/>
    </row>
    <row r="299" spans="1:41" s="80" customFormat="1" x14ac:dyDescent="0.25">
      <c r="A299" s="81"/>
      <c r="B299" s="81"/>
      <c r="C299" s="81"/>
      <c r="D299" s="81"/>
      <c r="E299" s="81"/>
      <c r="F299" s="81"/>
      <c r="G299" s="81"/>
      <c r="H299" s="6"/>
      <c r="I299" s="6"/>
      <c r="J299" s="6"/>
      <c r="K299" s="6"/>
      <c r="L299" s="6"/>
      <c r="M299" s="6"/>
      <c r="N299" s="6"/>
      <c r="O299" s="6"/>
      <c r="P299" s="6"/>
      <c r="Q299" s="6"/>
      <c r="R299" s="6"/>
      <c r="S299" s="6"/>
      <c r="AB299" s="118"/>
      <c r="AC299" s="118"/>
      <c r="AD299" s="118"/>
      <c r="AE299" s="6"/>
      <c r="AF299" s="6"/>
      <c r="AG299" s="6"/>
      <c r="AH299" s="6"/>
      <c r="AI299" s="6"/>
      <c r="AJ299" s="6"/>
      <c r="AK299" s="6"/>
      <c r="AL299" s="6"/>
      <c r="AM299" s="6"/>
      <c r="AN299" s="6"/>
      <c r="AO299" s="6"/>
    </row>
    <row r="300" spans="1:41" s="80" customFormat="1" x14ac:dyDescent="0.25">
      <c r="A300" s="81"/>
      <c r="B300" s="81"/>
      <c r="C300" s="81"/>
      <c r="D300" s="81"/>
      <c r="E300" s="81"/>
      <c r="F300" s="81"/>
      <c r="G300" s="81"/>
      <c r="H300" s="6"/>
      <c r="I300" s="6"/>
      <c r="J300" s="6"/>
      <c r="K300" s="6"/>
      <c r="L300" s="6"/>
      <c r="M300" s="6"/>
      <c r="N300" s="6"/>
      <c r="O300" s="6"/>
      <c r="P300" s="6"/>
      <c r="Q300" s="6"/>
      <c r="R300" s="6"/>
      <c r="S300" s="6"/>
      <c r="AB300" s="118"/>
      <c r="AC300" s="118"/>
      <c r="AD300" s="118"/>
      <c r="AE300" s="6"/>
      <c r="AF300" s="6"/>
      <c r="AG300" s="6"/>
      <c r="AH300" s="6"/>
      <c r="AI300" s="6"/>
      <c r="AJ300" s="6"/>
      <c r="AK300" s="6"/>
      <c r="AL300" s="6"/>
      <c r="AM300" s="6"/>
      <c r="AN300" s="6"/>
      <c r="AO300" s="6"/>
    </row>
    <row r="301" spans="1:41" s="80" customFormat="1" x14ac:dyDescent="0.25">
      <c r="A301" s="81"/>
      <c r="B301" s="81"/>
      <c r="C301" s="81"/>
      <c r="D301" s="81"/>
      <c r="E301" s="81"/>
      <c r="F301" s="81"/>
      <c r="G301" s="81"/>
      <c r="H301" s="6"/>
      <c r="I301" s="6"/>
      <c r="J301" s="6"/>
      <c r="K301" s="6"/>
      <c r="L301" s="6"/>
      <c r="M301" s="6"/>
      <c r="N301" s="6"/>
      <c r="O301" s="6"/>
      <c r="P301" s="6"/>
      <c r="Q301" s="6"/>
      <c r="R301" s="6"/>
      <c r="S301" s="6"/>
      <c r="AB301" s="118"/>
      <c r="AC301" s="118"/>
      <c r="AD301" s="118"/>
      <c r="AE301" s="6"/>
      <c r="AF301" s="6"/>
      <c r="AG301" s="6"/>
      <c r="AH301" s="6"/>
      <c r="AI301" s="6"/>
      <c r="AJ301" s="6"/>
      <c r="AK301" s="6"/>
      <c r="AL301" s="6"/>
      <c r="AM301" s="6"/>
      <c r="AN301" s="6"/>
      <c r="AO301" s="6"/>
    </row>
    <row r="302" spans="1:41" s="80" customFormat="1" x14ac:dyDescent="0.25">
      <c r="A302" s="81"/>
      <c r="B302" s="81"/>
      <c r="C302" s="81"/>
      <c r="D302" s="81"/>
      <c r="E302" s="81"/>
      <c r="F302" s="81"/>
      <c r="G302" s="81"/>
      <c r="H302" s="6"/>
      <c r="I302" s="6"/>
      <c r="J302" s="6"/>
      <c r="K302" s="6"/>
      <c r="L302" s="6"/>
      <c r="M302" s="6"/>
      <c r="N302" s="6"/>
      <c r="O302" s="6"/>
      <c r="P302" s="6"/>
      <c r="Q302" s="6"/>
      <c r="R302" s="6"/>
      <c r="S302" s="6"/>
      <c r="AB302" s="118"/>
      <c r="AC302" s="118"/>
      <c r="AD302" s="118"/>
      <c r="AE302" s="6"/>
      <c r="AF302" s="6"/>
      <c r="AG302" s="6"/>
      <c r="AH302" s="6"/>
      <c r="AI302" s="6"/>
      <c r="AJ302" s="6"/>
      <c r="AK302" s="6"/>
      <c r="AL302" s="6"/>
      <c r="AM302" s="6"/>
      <c r="AN302" s="6"/>
      <c r="AO302" s="6"/>
    </row>
    <row r="303" spans="1:41" s="80" customFormat="1" x14ac:dyDescent="0.25">
      <c r="A303" s="81"/>
      <c r="B303" s="81"/>
      <c r="C303" s="81"/>
      <c r="D303" s="81"/>
      <c r="E303" s="81"/>
      <c r="F303" s="81"/>
      <c r="G303" s="81"/>
      <c r="H303" s="6"/>
      <c r="I303" s="6"/>
      <c r="J303" s="6"/>
      <c r="K303" s="6"/>
      <c r="L303" s="6"/>
      <c r="M303" s="6"/>
      <c r="N303" s="6"/>
      <c r="O303" s="6"/>
      <c r="P303" s="6"/>
      <c r="Q303" s="6"/>
      <c r="R303" s="6"/>
      <c r="S303" s="6"/>
      <c r="AB303" s="118"/>
      <c r="AC303" s="118"/>
      <c r="AD303" s="118"/>
      <c r="AE303" s="6"/>
      <c r="AF303" s="6"/>
      <c r="AG303" s="6"/>
      <c r="AH303" s="6"/>
      <c r="AI303" s="6"/>
      <c r="AJ303" s="6"/>
      <c r="AK303" s="6"/>
      <c r="AL303" s="6"/>
      <c r="AM303" s="6"/>
      <c r="AN303" s="6"/>
      <c r="AO303" s="6"/>
    </row>
    <row r="304" spans="1:41" s="80" customFormat="1" x14ac:dyDescent="0.25">
      <c r="A304" s="81"/>
      <c r="B304" s="81"/>
      <c r="C304" s="81"/>
      <c r="D304" s="81"/>
      <c r="E304" s="81"/>
      <c r="F304" s="81"/>
      <c r="G304" s="81"/>
      <c r="H304" s="6"/>
      <c r="I304" s="6"/>
      <c r="J304" s="6"/>
      <c r="K304" s="6"/>
      <c r="L304" s="6"/>
      <c r="M304" s="6"/>
      <c r="N304" s="6"/>
      <c r="O304" s="6"/>
      <c r="P304" s="6"/>
      <c r="Q304" s="6"/>
      <c r="R304" s="6"/>
      <c r="S304" s="6"/>
      <c r="AB304" s="118"/>
      <c r="AC304" s="118"/>
      <c r="AD304" s="118"/>
      <c r="AE304" s="6"/>
      <c r="AF304" s="6"/>
      <c r="AG304" s="6"/>
      <c r="AH304" s="6"/>
      <c r="AI304" s="6"/>
      <c r="AJ304" s="6"/>
      <c r="AK304" s="6"/>
      <c r="AL304" s="6"/>
      <c r="AM304" s="6"/>
      <c r="AN304" s="6"/>
      <c r="AO304" s="6"/>
    </row>
    <row r="305" spans="1:41" s="80" customFormat="1" x14ac:dyDescent="0.25">
      <c r="A305" s="81"/>
      <c r="B305" s="81"/>
      <c r="C305" s="81"/>
      <c r="D305" s="81"/>
      <c r="E305" s="81"/>
      <c r="F305" s="81"/>
      <c r="G305" s="81"/>
      <c r="H305" s="6"/>
      <c r="I305" s="6"/>
      <c r="J305" s="6"/>
      <c r="K305" s="6"/>
      <c r="L305" s="6"/>
      <c r="M305" s="6"/>
      <c r="N305" s="6"/>
      <c r="O305" s="6"/>
      <c r="P305" s="6"/>
      <c r="Q305" s="6"/>
      <c r="R305" s="6"/>
      <c r="S305" s="6"/>
      <c r="AB305" s="118"/>
      <c r="AC305" s="118"/>
      <c r="AD305" s="118"/>
      <c r="AE305" s="6"/>
      <c r="AF305" s="6"/>
      <c r="AG305" s="6"/>
      <c r="AH305" s="6"/>
      <c r="AI305" s="6"/>
      <c r="AJ305" s="6"/>
      <c r="AK305" s="6"/>
      <c r="AL305" s="6"/>
      <c r="AM305" s="6"/>
      <c r="AN305" s="6"/>
      <c r="AO305" s="6"/>
    </row>
    <row r="306" spans="1:41" s="80" customFormat="1" x14ac:dyDescent="0.25">
      <c r="A306" s="81"/>
      <c r="B306" s="81"/>
      <c r="C306" s="81"/>
      <c r="D306" s="81"/>
      <c r="E306" s="81"/>
      <c r="F306" s="81"/>
      <c r="G306" s="81"/>
      <c r="H306" s="6"/>
      <c r="I306" s="6"/>
      <c r="J306" s="6"/>
      <c r="K306" s="6"/>
      <c r="L306" s="6"/>
      <c r="M306" s="6"/>
      <c r="N306" s="6"/>
      <c r="O306" s="6"/>
      <c r="P306" s="6"/>
      <c r="Q306" s="6"/>
      <c r="R306" s="6"/>
      <c r="S306" s="6"/>
      <c r="AB306" s="118"/>
      <c r="AC306" s="118"/>
      <c r="AD306" s="118"/>
      <c r="AE306" s="6"/>
      <c r="AF306" s="6"/>
      <c r="AG306" s="6"/>
      <c r="AH306" s="6"/>
      <c r="AI306" s="6"/>
      <c r="AJ306" s="6"/>
      <c r="AK306" s="6"/>
      <c r="AL306" s="6"/>
      <c r="AM306" s="6"/>
      <c r="AN306" s="6"/>
      <c r="AO306" s="6"/>
    </row>
    <row r="307" spans="1:41" s="80" customFormat="1" x14ac:dyDescent="0.25">
      <c r="A307" s="81"/>
      <c r="B307" s="81"/>
      <c r="C307" s="81"/>
      <c r="D307" s="81"/>
      <c r="E307" s="81"/>
      <c r="F307" s="81"/>
      <c r="G307" s="81"/>
      <c r="H307" s="6"/>
      <c r="I307" s="6"/>
      <c r="J307" s="6"/>
      <c r="K307" s="6"/>
      <c r="L307" s="6"/>
      <c r="M307" s="6"/>
      <c r="N307" s="6"/>
      <c r="O307" s="6"/>
      <c r="P307" s="6"/>
      <c r="Q307" s="6"/>
      <c r="R307" s="6"/>
      <c r="S307" s="6"/>
      <c r="AB307" s="118"/>
      <c r="AC307" s="118"/>
      <c r="AD307" s="118"/>
      <c r="AE307" s="6"/>
      <c r="AF307" s="6"/>
      <c r="AG307" s="6"/>
      <c r="AH307" s="6"/>
      <c r="AI307" s="6"/>
      <c r="AJ307" s="6"/>
      <c r="AK307" s="6"/>
      <c r="AL307" s="6"/>
      <c r="AM307" s="6"/>
      <c r="AN307" s="6"/>
      <c r="AO307" s="6"/>
    </row>
    <row r="308" spans="1:41" s="80" customFormat="1" x14ac:dyDescent="0.25">
      <c r="A308" s="81"/>
      <c r="B308" s="81"/>
      <c r="C308" s="81"/>
      <c r="D308" s="81"/>
      <c r="E308" s="81"/>
      <c r="F308" s="81"/>
      <c r="G308" s="81"/>
      <c r="H308" s="6"/>
      <c r="I308" s="6"/>
      <c r="J308" s="6"/>
      <c r="K308" s="6"/>
      <c r="L308" s="6"/>
      <c r="M308" s="6"/>
      <c r="N308" s="6"/>
      <c r="O308" s="6"/>
      <c r="P308" s="6"/>
      <c r="Q308" s="6"/>
      <c r="R308" s="6"/>
      <c r="S308" s="6"/>
      <c r="AB308" s="118"/>
      <c r="AC308" s="118"/>
      <c r="AD308" s="118"/>
      <c r="AE308" s="6"/>
      <c r="AF308" s="6"/>
      <c r="AG308" s="6"/>
      <c r="AH308" s="6"/>
      <c r="AI308" s="6"/>
      <c r="AJ308" s="6"/>
      <c r="AK308" s="6"/>
      <c r="AL308" s="6"/>
      <c r="AM308" s="6"/>
      <c r="AN308" s="6"/>
      <c r="AO308" s="6"/>
    </row>
    <row r="309" spans="1:41" s="80" customFormat="1" x14ac:dyDescent="0.25">
      <c r="A309" s="81"/>
      <c r="B309" s="81"/>
      <c r="C309" s="81"/>
      <c r="D309" s="81"/>
      <c r="E309" s="81"/>
      <c r="F309" s="81"/>
      <c r="G309" s="81"/>
      <c r="H309" s="6"/>
      <c r="I309" s="6"/>
      <c r="J309" s="6"/>
      <c r="K309" s="6"/>
      <c r="L309" s="6"/>
      <c r="M309" s="6"/>
      <c r="N309" s="6"/>
      <c r="O309" s="6"/>
      <c r="P309" s="6"/>
      <c r="Q309" s="6"/>
      <c r="R309" s="6"/>
      <c r="S309" s="6"/>
      <c r="AB309" s="118"/>
      <c r="AC309" s="118"/>
      <c r="AD309" s="118"/>
      <c r="AE309" s="6"/>
      <c r="AF309" s="6"/>
      <c r="AG309" s="6"/>
      <c r="AH309" s="6"/>
      <c r="AI309" s="6"/>
      <c r="AJ309" s="6"/>
      <c r="AK309" s="6"/>
      <c r="AL309" s="6"/>
      <c r="AM309" s="6"/>
      <c r="AN309" s="6"/>
      <c r="AO309" s="6"/>
    </row>
    <row r="310" spans="1:41" s="80" customFormat="1" x14ac:dyDescent="0.25">
      <c r="A310" s="81"/>
      <c r="B310" s="81"/>
      <c r="C310" s="81"/>
      <c r="D310" s="81"/>
      <c r="E310" s="81"/>
      <c r="F310" s="81"/>
      <c r="G310" s="81"/>
      <c r="H310" s="6"/>
      <c r="I310" s="6"/>
      <c r="J310" s="6"/>
      <c r="K310" s="6"/>
      <c r="L310" s="6"/>
      <c r="M310" s="6"/>
      <c r="N310" s="6"/>
      <c r="O310" s="6"/>
      <c r="P310" s="6"/>
      <c r="Q310" s="6"/>
      <c r="R310" s="6"/>
      <c r="S310" s="6"/>
      <c r="AB310" s="118"/>
      <c r="AC310" s="118"/>
      <c r="AD310" s="118"/>
      <c r="AE310" s="6"/>
      <c r="AF310" s="6"/>
      <c r="AG310" s="6"/>
      <c r="AH310" s="6"/>
      <c r="AI310" s="6"/>
      <c r="AJ310" s="6"/>
      <c r="AK310" s="6"/>
      <c r="AL310" s="6"/>
      <c r="AM310" s="6"/>
      <c r="AN310" s="6"/>
      <c r="AO310" s="6"/>
    </row>
    <row r="311" spans="1:41" s="80" customFormat="1" x14ac:dyDescent="0.25">
      <c r="A311" s="81"/>
      <c r="B311" s="81"/>
      <c r="C311" s="81"/>
      <c r="D311" s="81"/>
      <c r="E311" s="81"/>
      <c r="F311" s="81"/>
      <c r="G311" s="81"/>
      <c r="H311" s="6"/>
      <c r="I311" s="6"/>
      <c r="J311" s="6"/>
      <c r="K311" s="6"/>
      <c r="L311" s="6"/>
      <c r="M311" s="6"/>
      <c r="N311" s="6"/>
      <c r="O311" s="6"/>
      <c r="P311" s="6"/>
      <c r="Q311" s="6"/>
      <c r="R311" s="6"/>
      <c r="S311" s="6"/>
      <c r="AB311" s="118"/>
      <c r="AC311" s="118"/>
      <c r="AD311" s="118"/>
      <c r="AE311" s="6"/>
      <c r="AF311" s="6"/>
      <c r="AG311" s="6"/>
      <c r="AH311" s="6"/>
      <c r="AI311" s="6"/>
      <c r="AJ311" s="6"/>
      <c r="AK311" s="6"/>
      <c r="AL311" s="6"/>
      <c r="AM311" s="6"/>
      <c r="AN311" s="6"/>
      <c r="AO311" s="6"/>
    </row>
    <row r="312" spans="1:41" s="80" customFormat="1" x14ac:dyDescent="0.25">
      <c r="A312" s="81"/>
      <c r="B312" s="81"/>
      <c r="C312" s="81"/>
      <c r="D312" s="81"/>
      <c r="E312" s="81"/>
      <c r="F312" s="81"/>
      <c r="G312" s="81"/>
      <c r="H312" s="6"/>
      <c r="I312" s="6"/>
      <c r="J312" s="6"/>
      <c r="K312" s="6"/>
      <c r="L312" s="6"/>
      <c r="M312" s="6"/>
      <c r="N312" s="6"/>
      <c r="O312" s="6"/>
      <c r="P312" s="6"/>
      <c r="Q312" s="6"/>
      <c r="R312" s="6"/>
      <c r="S312" s="6"/>
      <c r="AB312" s="118"/>
      <c r="AC312" s="118"/>
      <c r="AD312" s="118"/>
      <c r="AE312" s="6"/>
      <c r="AF312" s="6"/>
      <c r="AG312" s="6"/>
      <c r="AH312" s="6"/>
      <c r="AI312" s="6"/>
      <c r="AJ312" s="6"/>
      <c r="AK312" s="6"/>
      <c r="AL312" s="6"/>
      <c r="AM312" s="6"/>
      <c r="AN312" s="6"/>
      <c r="AO312" s="6"/>
    </row>
    <row r="313" spans="1:41" s="80" customFormat="1" x14ac:dyDescent="0.25">
      <c r="A313" s="81"/>
      <c r="B313" s="81"/>
      <c r="C313" s="81"/>
      <c r="D313" s="81"/>
      <c r="E313" s="81"/>
      <c r="F313" s="81"/>
      <c r="G313" s="81"/>
      <c r="H313" s="6"/>
      <c r="I313" s="6"/>
      <c r="J313" s="6"/>
      <c r="K313" s="6"/>
      <c r="L313" s="6"/>
      <c r="M313" s="6"/>
      <c r="N313" s="6"/>
      <c r="O313" s="6"/>
      <c r="P313" s="6"/>
      <c r="Q313" s="6"/>
      <c r="R313" s="6"/>
      <c r="S313" s="6"/>
      <c r="AB313" s="118"/>
      <c r="AC313" s="118"/>
      <c r="AD313" s="118"/>
      <c r="AE313" s="6"/>
      <c r="AF313" s="6"/>
      <c r="AG313" s="6"/>
      <c r="AH313" s="6"/>
      <c r="AI313" s="6"/>
      <c r="AJ313" s="6"/>
      <c r="AK313" s="6"/>
      <c r="AL313" s="6"/>
      <c r="AM313" s="6"/>
      <c r="AN313" s="6"/>
      <c r="AO313" s="6"/>
    </row>
    <row r="314" spans="1:41" s="80" customFormat="1" x14ac:dyDescent="0.25">
      <c r="A314" s="81"/>
      <c r="B314" s="81"/>
      <c r="C314" s="81"/>
      <c r="D314" s="81"/>
      <c r="E314" s="81"/>
      <c r="F314" s="81"/>
      <c r="G314" s="81"/>
      <c r="H314" s="6"/>
      <c r="I314" s="6"/>
      <c r="J314" s="6"/>
      <c r="K314" s="6"/>
      <c r="L314" s="6"/>
      <c r="M314" s="6"/>
      <c r="N314" s="6"/>
      <c r="O314" s="6"/>
      <c r="P314" s="6"/>
      <c r="Q314" s="6"/>
      <c r="R314" s="6"/>
      <c r="S314" s="6"/>
      <c r="AB314" s="118"/>
      <c r="AC314" s="118"/>
      <c r="AD314" s="118"/>
      <c r="AE314" s="6"/>
      <c r="AF314" s="6"/>
      <c r="AG314" s="6"/>
      <c r="AH314" s="6"/>
      <c r="AI314" s="6"/>
      <c r="AJ314" s="6"/>
      <c r="AK314" s="6"/>
      <c r="AL314" s="6"/>
      <c r="AM314" s="6"/>
      <c r="AN314" s="6"/>
      <c r="AO314" s="6"/>
    </row>
    <row r="315" spans="1:41" s="80" customFormat="1" x14ac:dyDescent="0.25">
      <c r="A315" s="81"/>
      <c r="B315" s="81"/>
      <c r="C315" s="81"/>
      <c r="D315" s="81"/>
      <c r="E315" s="81"/>
      <c r="F315" s="81"/>
      <c r="G315" s="81"/>
      <c r="H315" s="6"/>
      <c r="I315" s="6"/>
      <c r="J315" s="6"/>
      <c r="K315" s="6"/>
      <c r="L315" s="6"/>
      <c r="M315" s="6"/>
      <c r="N315" s="6"/>
      <c r="O315" s="6"/>
      <c r="P315" s="6"/>
      <c r="Q315" s="6"/>
      <c r="R315" s="6"/>
      <c r="S315" s="6"/>
      <c r="AB315" s="118"/>
      <c r="AC315" s="118"/>
      <c r="AD315" s="118"/>
      <c r="AE315" s="6"/>
      <c r="AF315" s="6"/>
      <c r="AG315" s="6"/>
      <c r="AH315" s="6"/>
      <c r="AI315" s="6"/>
      <c r="AJ315" s="6"/>
      <c r="AK315" s="6"/>
      <c r="AL315" s="6"/>
      <c r="AM315" s="6"/>
      <c r="AN315" s="6"/>
      <c r="AO315" s="6"/>
    </row>
    <row r="316" spans="1:41" s="80" customFormat="1" x14ac:dyDescent="0.25">
      <c r="A316" s="81"/>
      <c r="B316" s="81"/>
      <c r="C316" s="81"/>
      <c r="D316" s="81"/>
      <c r="E316" s="81"/>
      <c r="F316" s="81"/>
      <c r="G316" s="81"/>
      <c r="H316" s="6"/>
      <c r="I316" s="6"/>
      <c r="J316" s="6"/>
      <c r="K316" s="6"/>
      <c r="L316" s="6"/>
      <c r="M316" s="6"/>
      <c r="N316" s="6"/>
      <c r="O316" s="6"/>
      <c r="P316" s="6"/>
      <c r="Q316" s="6"/>
      <c r="R316" s="6"/>
      <c r="S316" s="6"/>
      <c r="AB316" s="118"/>
      <c r="AC316" s="118"/>
      <c r="AD316" s="118"/>
      <c r="AE316" s="6"/>
      <c r="AF316" s="6"/>
      <c r="AG316" s="6"/>
      <c r="AH316" s="6"/>
      <c r="AI316" s="6"/>
      <c r="AJ316" s="6"/>
      <c r="AK316" s="6"/>
      <c r="AL316" s="6"/>
      <c r="AM316" s="6"/>
      <c r="AN316" s="6"/>
      <c r="AO316" s="6"/>
    </row>
    <row r="317" spans="1:41" s="80" customFormat="1" x14ac:dyDescent="0.25">
      <c r="A317" s="81"/>
      <c r="B317" s="81"/>
      <c r="C317" s="81"/>
      <c r="D317" s="81"/>
      <c r="E317" s="81"/>
      <c r="F317" s="81"/>
      <c r="G317" s="81"/>
      <c r="H317" s="6"/>
      <c r="I317" s="6"/>
      <c r="J317" s="6"/>
      <c r="K317" s="6"/>
      <c r="L317" s="6"/>
      <c r="M317" s="6"/>
      <c r="N317" s="6"/>
      <c r="O317" s="6"/>
      <c r="P317" s="6"/>
      <c r="Q317" s="6"/>
      <c r="R317" s="6"/>
      <c r="S317" s="6"/>
      <c r="AB317" s="118"/>
      <c r="AC317" s="118"/>
      <c r="AD317" s="118"/>
      <c r="AE317" s="6"/>
      <c r="AF317" s="6"/>
      <c r="AG317" s="6"/>
      <c r="AH317" s="6"/>
      <c r="AI317" s="6"/>
      <c r="AJ317" s="6"/>
      <c r="AK317" s="6"/>
      <c r="AL317" s="6"/>
      <c r="AM317" s="6"/>
      <c r="AN317" s="6"/>
      <c r="AO317" s="6"/>
    </row>
    <row r="318" spans="1:41" s="80" customFormat="1" x14ac:dyDescent="0.25">
      <c r="A318" s="81"/>
      <c r="B318" s="81"/>
      <c r="C318" s="81"/>
      <c r="D318" s="81"/>
      <c r="E318" s="81"/>
      <c r="F318" s="81"/>
      <c r="G318" s="81"/>
      <c r="H318" s="6"/>
      <c r="I318" s="6"/>
      <c r="J318" s="6"/>
      <c r="K318" s="6"/>
      <c r="L318" s="6"/>
      <c r="M318" s="6"/>
      <c r="N318" s="6"/>
      <c r="O318" s="6"/>
      <c r="P318" s="6"/>
      <c r="Q318" s="6"/>
      <c r="R318" s="6"/>
      <c r="S318" s="6"/>
      <c r="AB318" s="118"/>
      <c r="AC318" s="118"/>
      <c r="AD318" s="118"/>
      <c r="AE318" s="6"/>
      <c r="AF318" s="6"/>
      <c r="AG318" s="6"/>
      <c r="AH318" s="6"/>
      <c r="AI318" s="6"/>
      <c r="AJ318" s="6"/>
      <c r="AK318" s="6"/>
      <c r="AL318" s="6"/>
      <c r="AM318" s="6"/>
      <c r="AN318" s="6"/>
      <c r="AO318" s="6"/>
    </row>
    <row r="319" spans="1:41" s="80" customFormat="1" x14ac:dyDescent="0.25">
      <c r="A319" s="81"/>
      <c r="B319" s="81"/>
      <c r="C319" s="81"/>
      <c r="D319" s="81"/>
      <c r="E319" s="81"/>
      <c r="F319" s="81"/>
      <c r="G319" s="81"/>
      <c r="H319" s="6"/>
      <c r="I319" s="6"/>
      <c r="J319" s="6"/>
      <c r="K319" s="6"/>
      <c r="L319" s="6"/>
      <c r="M319" s="6"/>
      <c r="N319" s="6"/>
      <c r="O319" s="6"/>
      <c r="P319" s="6"/>
      <c r="Q319" s="6"/>
      <c r="R319" s="6"/>
      <c r="S319" s="6"/>
      <c r="AB319" s="118"/>
      <c r="AC319" s="118"/>
      <c r="AD319" s="118"/>
      <c r="AE319" s="6"/>
      <c r="AF319" s="6"/>
      <c r="AG319" s="6"/>
      <c r="AH319" s="6"/>
      <c r="AI319" s="6"/>
      <c r="AJ319" s="6"/>
      <c r="AK319" s="6"/>
      <c r="AL319" s="6"/>
      <c r="AM319" s="6"/>
      <c r="AN319" s="6"/>
      <c r="AO319" s="6"/>
    </row>
    <row r="320" spans="1:41" s="80" customFormat="1" x14ac:dyDescent="0.25">
      <c r="A320" s="81"/>
      <c r="B320" s="81"/>
      <c r="C320" s="81"/>
      <c r="D320" s="81"/>
      <c r="E320" s="81"/>
      <c r="F320" s="81"/>
      <c r="G320" s="81"/>
      <c r="H320" s="6"/>
      <c r="I320" s="6"/>
      <c r="J320" s="6"/>
      <c r="K320" s="6"/>
      <c r="L320" s="6"/>
      <c r="M320" s="6"/>
      <c r="N320" s="6"/>
      <c r="O320" s="6"/>
      <c r="P320" s="6"/>
      <c r="Q320" s="6"/>
      <c r="R320" s="6"/>
      <c r="S320" s="6"/>
      <c r="AB320" s="118"/>
      <c r="AC320" s="118"/>
      <c r="AD320" s="118"/>
      <c r="AE320" s="6"/>
      <c r="AF320" s="6"/>
      <c r="AG320" s="6"/>
      <c r="AH320" s="6"/>
      <c r="AI320" s="6"/>
      <c r="AJ320" s="6"/>
      <c r="AK320" s="6"/>
      <c r="AL320" s="6"/>
      <c r="AM320" s="6"/>
      <c r="AN320" s="6"/>
      <c r="AO320" s="6"/>
    </row>
    <row r="321" spans="1:41" s="80" customFormat="1" x14ac:dyDescent="0.25">
      <c r="A321" s="81"/>
      <c r="B321" s="81"/>
      <c r="C321" s="81"/>
      <c r="D321" s="81"/>
      <c r="E321" s="81"/>
      <c r="F321" s="81"/>
      <c r="G321" s="81"/>
      <c r="H321" s="6"/>
      <c r="I321" s="6"/>
      <c r="J321" s="6"/>
      <c r="K321" s="6"/>
      <c r="L321" s="6"/>
      <c r="M321" s="6"/>
      <c r="N321" s="6"/>
      <c r="O321" s="6"/>
      <c r="P321" s="6"/>
      <c r="Q321" s="6"/>
      <c r="R321" s="6"/>
      <c r="S321" s="6"/>
      <c r="AB321" s="118"/>
      <c r="AC321" s="118"/>
      <c r="AD321" s="118"/>
      <c r="AE321" s="6"/>
      <c r="AF321" s="6"/>
      <c r="AG321" s="6"/>
      <c r="AH321" s="6"/>
      <c r="AI321" s="6"/>
      <c r="AJ321" s="6"/>
      <c r="AK321" s="6"/>
      <c r="AL321" s="6"/>
      <c r="AM321" s="6"/>
      <c r="AN321" s="6"/>
      <c r="AO321" s="6"/>
    </row>
    <row r="322" spans="1:41" s="80" customFormat="1" x14ac:dyDescent="0.25">
      <c r="A322" s="81"/>
      <c r="B322" s="81"/>
      <c r="C322" s="81"/>
      <c r="D322" s="81"/>
      <c r="E322" s="81"/>
      <c r="F322" s="81"/>
      <c r="G322" s="81"/>
      <c r="H322" s="6"/>
      <c r="I322" s="6"/>
      <c r="J322" s="6"/>
      <c r="K322" s="6"/>
      <c r="L322" s="6"/>
      <c r="M322" s="6"/>
      <c r="N322" s="6"/>
      <c r="O322" s="6"/>
      <c r="P322" s="6"/>
      <c r="Q322" s="6"/>
      <c r="R322" s="6"/>
      <c r="S322" s="6"/>
      <c r="AB322" s="118"/>
      <c r="AC322" s="118"/>
      <c r="AD322" s="118"/>
      <c r="AE322" s="6"/>
      <c r="AF322" s="6"/>
      <c r="AG322" s="6"/>
      <c r="AH322" s="6"/>
      <c r="AI322" s="6"/>
      <c r="AJ322" s="6"/>
      <c r="AK322" s="6"/>
      <c r="AL322" s="6"/>
      <c r="AM322" s="6"/>
      <c r="AN322" s="6"/>
      <c r="AO322" s="6"/>
    </row>
    <row r="323" spans="1:41" s="80" customFormat="1" x14ac:dyDescent="0.25">
      <c r="A323" s="81"/>
      <c r="B323" s="81"/>
      <c r="C323" s="81"/>
      <c r="D323" s="81"/>
      <c r="E323" s="81"/>
      <c r="F323" s="81"/>
      <c r="G323" s="81"/>
      <c r="H323" s="6"/>
      <c r="I323" s="6"/>
      <c r="J323" s="6"/>
      <c r="K323" s="6"/>
      <c r="L323" s="6"/>
      <c r="M323" s="6"/>
      <c r="N323" s="6"/>
      <c r="O323" s="6"/>
      <c r="P323" s="6"/>
      <c r="Q323" s="6"/>
      <c r="R323" s="6"/>
      <c r="S323" s="6"/>
      <c r="AB323" s="118"/>
      <c r="AC323" s="118"/>
      <c r="AD323" s="118"/>
      <c r="AE323" s="6"/>
      <c r="AF323" s="6"/>
      <c r="AG323" s="6"/>
      <c r="AH323" s="6"/>
      <c r="AI323" s="6"/>
      <c r="AJ323" s="6"/>
      <c r="AK323" s="6"/>
      <c r="AL323" s="6"/>
      <c r="AM323" s="6"/>
      <c r="AN323" s="6"/>
      <c r="AO323" s="6"/>
    </row>
    <row r="324" spans="1:41" s="80" customFormat="1" x14ac:dyDescent="0.25">
      <c r="A324" s="81"/>
      <c r="B324" s="81"/>
      <c r="C324" s="81"/>
      <c r="D324" s="81"/>
      <c r="E324" s="81"/>
      <c r="F324" s="81"/>
      <c r="G324" s="81"/>
      <c r="H324" s="6"/>
      <c r="I324" s="6"/>
      <c r="J324" s="6"/>
      <c r="K324" s="6"/>
      <c r="L324" s="6"/>
      <c r="M324" s="6"/>
      <c r="N324" s="6"/>
      <c r="O324" s="6"/>
      <c r="P324" s="6"/>
      <c r="Q324" s="6"/>
      <c r="R324" s="6"/>
      <c r="S324" s="6"/>
      <c r="AB324" s="118"/>
      <c r="AC324" s="118"/>
      <c r="AD324" s="118"/>
      <c r="AE324" s="6"/>
      <c r="AF324" s="6"/>
      <c r="AG324" s="6"/>
      <c r="AH324" s="6"/>
      <c r="AI324" s="6"/>
      <c r="AJ324" s="6"/>
      <c r="AK324" s="6"/>
      <c r="AL324" s="6"/>
      <c r="AM324" s="6"/>
      <c r="AN324" s="6"/>
      <c r="AO324" s="6"/>
    </row>
    <row r="325" spans="1:41" s="80" customFormat="1" x14ac:dyDescent="0.25">
      <c r="A325" s="81"/>
      <c r="B325" s="81"/>
      <c r="C325" s="81"/>
      <c r="D325" s="81"/>
      <c r="E325" s="81"/>
      <c r="F325" s="81"/>
      <c r="G325" s="81"/>
      <c r="H325" s="6"/>
      <c r="I325" s="6"/>
      <c r="J325" s="6"/>
      <c r="K325" s="6"/>
      <c r="L325" s="6"/>
      <c r="M325" s="6"/>
      <c r="N325" s="6"/>
      <c r="O325" s="6"/>
      <c r="P325" s="6"/>
      <c r="Q325" s="6"/>
      <c r="R325" s="6"/>
      <c r="S325" s="6"/>
      <c r="AB325" s="118"/>
      <c r="AC325" s="118"/>
      <c r="AD325" s="118"/>
      <c r="AE325" s="6"/>
      <c r="AF325" s="6"/>
      <c r="AG325" s="6"/>
      <c r="AH325" s="6"/>
      <c r="AI325" s="6"/>
      <c r="AJ325" s="6"/>
      <c r="AK325" s="6"/>
      <c r="AL325" s="6"/>
      <c r="AM325" s="6"/>
      <c r="AN325" s="6"/>
      <c r="AO325" s="6"/>
    </row>
    <row r="326" spans="1:41" s="80" customFormat="1" x14ac:dyDescent="0.25">
      <c r="A326" s="81"/>
      <c r="B326" s="81"/>
      <c r="C326" s="81"/>
      <c r="D326" s="81"/>
      <c r="E326" s="81"/>
      <c r="F326" s="81"/>
      <c r="G326" s="81"/>
      <c r="H326" s="6"/>
      <c r="I326" s="6"/>
      <c r="J326" s="6"/>
      <c r="K326" s="6"/>
      <c r="L326" s="6"/>
      <c r="M326" s="6"/>
      <c r="N326" s="6"/>
      <c r="O326" s="6"/>
      <c r="P326" s="6"/>
      <c r="Q326" s="6"/>
      <c r="R326" s="6"/>
      <c r="S326" s="6"/>
      <c r="AB326" s="118"/>
      <c r="AC326" s="118"/>
      <c r="AD326" s="118"/>
      <c r="AE326" s="6"/>
      <c r="AF326" s="6"/>
      <c r="AG326" s="6"/>
      <c r="AH326" s="6"/>
      <c r="AI326" s="6"/>
      <c r="AJ326" s="6"/>
      <c r="AK326" s="6"/>
      <c r="AL326" s="6"/>
      <c r="AM326" s="6"/>
      <c r="AN326" s="6"/>
      <c r="AO326" s="6"/>
    </row>
    <row r="327" spans="1:41" s="80" customFormat="1" x14ac:dyDescent="0.25">
      <c r="A327" s="81"/>
      <c r="B327" s="81"/>
      <c r="C327" s="81"/>
      <c r="D327" s="81"/>
      <c r="E327" s="81"/>
      <c r="F327" s="81"/>
      <c r="G327" s="81"/>
      <c r="H327" s="6"/>
      <c r="I327" s="6"/>
      <c r="J327" s="6"/>
      <c r="K327" s="6"/>
      <c r="L327" s="6"/>
      <c r="M327" s="6"/>
      <c r="N327" s="6"/>
      <c r="O327" s="6"/>
      <c r="P327" s="6"/>
      <c r="Q327" s="6"/>
      <c r="R327" s="6"/>
      <c r="S327" s="6"/>
      <c r="AB327" s="118"/>
      <c r="AC327" s="118"/>
      <c r="AD327" s="118"/>
      <c r="AE327" s="6"/>
      <c r="AF327" s="6"/>
      <c r="AG327" s="6"/>
      <c r="AH327" s="6"/>
      <c r="AI327" s="6"/>
      <c r="AJ327" s="6"/>
      <c r="AK327" s="6"/>
      <c r="AL327" s="6"/>
      <c r="AM327" s="6"/>
      <c r="AN327" s="6"/>
      <c r="AO327" s="6"/>
    </row>
    <row r="328" spans="1:41" s="80" customFormat="1" x14ac:dyDescent="0.25">
      <c r="A328" s="81"/>
      <c r="B328" s="81"/>
      <c r="C328" s="81"/>
      <c r="D328" s="81"/>
      <c r="E328" s="81"/>
      <c r="F328" s="81"/>
      <c r="G328" s="81"/>
      <c r="H328" s="6"/>
      <c r="I328" s="6"/>
      <c r="J328" s="6"/>
      <c r="K328" s="6"/>
      <c r="L328" s="6"/>
      <c r="M328" s="6"/>
      <c r="N328" s="6"/>
      <c r="O328" s="6"/>
      <c r="P328" s="6"/>
      <c r="Q328" s="6"/>
      <c r="R328" s="6"/>
      <c r="S328" s="6"/>
      <c r="AB328" s="118"/>
      <c r="AC328" s="118"/>
      <c r="AD328" s="118"/>
      <c r="AE328" s="6"/>
      <c r="AF328" s="6"/>
      <c r="AG328" s="6"/>
      <c r="AH328" s="6"/>
      <c r="AI328" s="6"/>
      <c r="AJ328" s="6"/>
      <c r="AK328" s="6"/>
      <c r="AL328" s="6"/>
      <c r="AM328" s="6"/>
      <c r="AN328" s="6"/>
      <c r="AO328" s="6"/>
    </row>
    <row r="329" spans="1:41" s="80" customFormat="1" x14ac:dyDescent="0.25">
      <c r="A329" s="81"/>
      <c r="B329" s="81"/>
      <c r="C329" s="81"/>
      <c r="D329" s="81"/>
      <c r="E329" s="81"/>
      <c r="F329" s="81"/>
      <c r="G329" s="81"/>
      <c r="H329" s="6"/>
      <c r="I329" s="6"/>
      <c r="J329" s="6"/>
      <c r="K329" s="6"/>
      <c r="L329" s="6"/>
      <c r="M329" s="6"/>
      <c r="N329" s="6"/>
      <c r="O329" s="6"/>
      <c r="P329" s="6"/>
      <c r="Q329" s="6"/>
      <c r="R329" s="6"/>
      <c r="S329" s="6"/>
      <c r="AB329" s="118"/>
      <c r="AC329" s="118"/>
      <c r="AD329" s="118"/>
      <c r="AE329" s="6"/>
      <c r="AF329" s="6"/>
      <c r="AG329" s="6"/>
      <c r="AH329" s="6"/>
      <c r="AI329" s="6"/>
      <c r="AJ329" s="6"/>
      <c r="AK329" s="6"/>
      <c r="AL329" s="6"/>
      <c r="AM329" s="6"/>
      <c r="AN329" s="6"/>
      <c r="AO329" s="6"/>
    </row>
    <row r="330" spans="1:41" s="80" customFormat="1" x14ac:dyDescent="0.25">
      <c r="A330" s="81"/>
      <c r="B330" s="81"/>
      <c r="C330" s="81"/>
      <c r="D330" s="81"/>
      <c r="E330" s="81"/>
      <c r="F330" s="81"/>
      <c r="G330" s="81"/>
      <c r="H330" s="6"/>
      <c r="I330" s="6"/>
      <c r="J330" s="6"/>
      <c r="K330" s="6"/>
      <c r="L330" s="6"/>
      <c r="M330" s="6"/>
      <c r="N330" s="6"/>
      <c r="O330" s="6"/>
      <c r="P330" s="6"/>
      <c r="Q330" s="6"/>
      <c r="R330" s="6"/>
      <c r="S330" s="6"/>
      <c r="AB330" s="118"/>
      <c r="AC330" s="118"/>
      <c r="AD330" s="118"/>
      <c r="AE330" s="6"/>
      <c r="AF330" s="6"/>
      <c r="AG330" s="6"/>
      <c r="AH330" s="6"/>
      <c r="AI330" s="6"/>
      <c r="AJ330" s="6"/>
      <c r="AK330" s="6"/>
      <c r="AL330" s="6"/>
      <c r="AM330" s="6"/>
      <c r="AN330" s="6"/>
      <c r="AO330" s="6"/>
    </row>
    <row r="331" spans="1:41" s="80" customFormat="1" x14ac:dyDescent="0.25">
      <c r="A331" s="81"/>
      <c r="B331" s="81"/>
      <c r="C331" s="81"/>
      <c r="D331" s="81"/>
      <c r="E331" s="81"/>
      <c r="F331" s="81"/>
      <c r="G331" s="81"/>
      <c r="H331" s="6"/>
      <c r="I331" s="6"/>
      <c r="J331" s="6"/>
      <c r="K331" s="6"/>
      <c r="L331" s="6"/>
      <c r="M331" s="6"/>
      <c r="N331" s="6"/>
      <c r="O331" s="6"/>
      <c r="P331" s="6"/>
      <c r="Q331" s="6"/>
      <c r="R331" s="6"/>
      <c r="S331" s="6"/>
      <c r="AB331" s="118"/>
      <c r="AC331" s="118"/>
      <c r="AD331" s="118"/>
      <c r="AE331" s="6"/>
      <c r="AF331" s="6"/>
      <c r="AG331" s="6"/>
      <c r="AH331" s="6"/>
      <c r="AI331" s="6"/>
      <c r="AJ331" s="6"/>
      <c r="AK331" s="6"/>
      <c r="AL331" s="6"/>
      <c r="AM331" s="6"/>
      <c r="AN331" s="6"/>
      <c r="AO331" s="6"/>
    </row>
    <row r="332" spans="1:41" s="80" customFormat="1" x14ac:dyDescent="0.25">
      <c r="A332" s="81"/>
      <c r="B332" s="81"/>
      <c r="C332" s="81"/>
      <c r="D332" s="81"/>
      <c r="E332" s="81"/>
      <c r="F332" s="81"/>
      <c r="G332" s="81"/>
      <c r="H332" s="6"/>
      <c r="I332" s="6"/>
      <c r="J332" s="6"/>
      <c r="K332" s="6"/>
      <c r="L332" s="6"/>
      <c r="M332" s="6"/>
      <c r="N332" s="6"/>
      <c r="O332" s="6"/>
      <c r="P332" s="6"/>
      <c r="Q332" s="6"/>
      <c r="R332" s="6"/>
      <c r="S332" s="6"/>
      <c r="AB332" s="118"/>
      <c r="AC332" s="118"/>
      <c r="AD332" s="118"/>
      <c r="AE332" s="6"/>
      <c r="AF332" s="6"/>
      <c r="AG332" s="6"/>
      <c r="AH332" s="6"/>
      <c r="AI332" s="6"/>
      <c r="AJ332" s="6"/>
      <c r="AK332" s="6"/>
      <c r="AL332" s="6"/>
      <c r="AM332" s="6"/>
      <c r="AN332" s="6"/>
      <c r="AO332" s="6"/>
    </row>
    <row r="333" spans="1:41" s="80" customFormat="1" x14ac:dyDescent="0.25">
      <c r="A333" s="81"/>
      <c r="B333" s="81"/>
      <c r="C333" s="81"/>
      <c r="D333" s="81"/>
      <c r="E333" s="81"/>
      <c r="F333" s="81"/>
      <c r="G333" s="81"/>
      <c r="H333" s="6"/>
      <c r="I333" s="6"/>
      <c r="J333" s="6"/>
      <c r="K333" s="6"/>
      <c r="L333" s="6"/>
      <c r="M333" s="6"/>
      <c r="N333" s="6"/>
      <c r="O333" s="6"/>
      <c r="P333" s="6"/>
      <c r="Q333" s="6"/>
      <c r="R333" s="6"/>
      <c r="S333" s="6"/>
      <c r="AB333" s="118"/>
      <c r="AC333" s="118"/>
      <c r="AD333" s="118"/>
      <c r="AE333" s="6"/>
      <c r="AF333" s="6"/>
      <c r="AG333" s="6"/>
      <c r="AH333" s="6"/>
      <c r="AI333" s="6"/>
      <c r="AJ333" s="6"/>
      <c r="AK333" s="6"/>
      <c r="AL333" s="6"/>
      <c r="AM333" s="6"/>
      <c r="AN333" s="6"/>
      <c r="AO333" s="6"/>
    </row>
    <row r="334" spans="1:41" s="80" customFormat="1" x14ac:dyDescent="0.25">
      <c r="A334" s="81"/>
      <c r="B334" s="81"/>
      <c r="C334" s="81"/>
      <c r="D334" s="81"/>
      <c r="E334" s="81"/>
      <c r="F334" s="81"/>
      <c r="G334" s="81"/>
      <c r="H334" s="6"/>
      <c r="I334" s="6"/>
      <c r="J334" s="6"/>
      <c r="K334" s="6"/>
      <c r="L334" s="6"/>
      <c r="M334" s="6"/>
      <c r="N334" s="6"/>
      <c r="O334" s="6"/>
      <c r="P334" s="6"/>
      <c r="Q334" s="6"/>
      <c r="R334" s="6"/>
      <c r="S334" s="6"/>
      <c r="AB334" s="118"/>
      <c r="AC334" s="118"/>
      <c r="AD334" s="118"/>
      <c r="AE334" s="6"/>
      <c r="AF334" s="6"/>
      <c r="AG334" s="6"/>
      <c r="AH334" s="6"/>
      <c r="AI334" s="6"/>
      <c r="AJ334" s="6"/>
      <c r="AK334" s="6"/>
      <c r="AL334" s="6"/>
      <c r="AM334" s="6"/>
      <c r="AN334" s="6"/>
      <c r="AO334" s="6"/>
    </row>
    <row r="335" spans="1:41" s="80" customFormat="1" x14ac:dyDescent="0.25">
      <c r="A335" s="81"/>
      <c r="B335" s="81"/>
      <c r="C335" s="81"/>
      <c r="D335" s="81"/>
      <c r="E335" s="81"/>
      <c r="F335" s="81"/>
      <c r="G335" s="81"/>
      <c r="H335" s="6"/>
      <c r="I335" s="6"/>
      <c r="J335" s="6"/>
      <c r="K335" s="6"/>
      <c r="L335" s="6"/>
      <c r="M335" s="6"/>
      <c r="N335" s="6"/>
      <c r="O335" s="6"/>
      <c r="P335" s="6"/>
      <c r="Q335" s="6"/>
      <c r="R335" s="6"/>
      <c r="S335" s="6"/>
      <c r="AB335" s="118"/>
      <c r="AC335" s="118"/>
      <c r="AD335" s="118"/>
      <c r="AE335" s="6"/>
      <c r="AF335" s="6"/>
      <c r="AG335" s="6"/>
      <c r="AH335" s="6"/>
      <c r="AI335" s="6"/>
      <c r="AJ335" s="6"/>
      <c r="AK335" s="6"/>
      <c r="AL335" s="6"/>
      <c r="AM335" s="6"/>
      <c r="AN335" s="6"/>
      <c r="AO335" s="6"/>
    </row>
    <row r="336" spans="1:41" s="80" customFormat="1" x14ac:dyDescent="0.25">
      <c r="A336" s="81"/>
      <c r="B336" s="81"/>
      <c r="C336" s="81"/>
      <c r="D336" s="81"/>
      <c r="E336" s="81"/>
      <c r="F336" s="81"/>
      <c r="G336" s="81"/>
      <c r="H336" s="6"/>
      <c r="I336" s="6"/>
      <c r="J336" s="6"/>
      <c r="K336" s="6"/>
      <c r="L336" s="6"/>
      <c r="M336" s="6"/>
      <c r="N336" s="6"/>
      <c r="O336" s="6"/>
      <c r="P336" s="6"/>
      <c r="Q336" s="6"/>
      <c r="R336" s="6"/>
      <c r="S336" s="6"/>
      <c r="AB336" s="118"/>
      <c r="AC336" s="118"/>
      <c r="AD336" s="118"/>
      <c r="AE336" s="6"/>
      <c r="AF336" s="6"/>
      <c r="AG336" s="6"/>
      <c r="AH336" s="6"/>
      <c r="AI336" s="6"/>
      <c r="AJ336" s="6"/>
      <c r="AK336" s="6"/>
      <c r="AL336" s="6"/>
      <c r="AM336" s="6"/>
      <c r="AN336" s="6"/>
      <c r="AO336" s="6"/>
    </row>
    <row r="337" spans="1:41" s="80" customFormat="1" x14ac:dyDescent="0.25">
      <c r="A337" s="81"/>
      <c r="B337" s="81"/>
      <c r="C337" s="81"/>
      <c r="D337" s="81"/>
      <c r="E337" s="81"/>
      <c r="F337" s="81"/>
      <c r="G337" s="81"/>
      <c r="H337" s="6"/>
      <c r="I337" s="6"/>
      <c r="J337" s="6"/>
      <c r="K337" s="6"/>
      <c r="L337" s="6"/>
      <c r="M337" s="6"/>
      <c r="N337" s="6"/>
      <c r="O337" s="6"/>
      <c r="P337" s="6"/>
      <c r="Q337" s="6"/>
      <c r="R337" s="6"/>
      <c r="S337" s="6"/>
      <c r="AB337" s="118"/>
      <c r="AC337" s="118"/>
      <c r="AD337" s="118"/>
      <c r="AE337" s="6"/>
      <c r="AF337" s="6"/>
      <c r="AG337" s="6"/>
      <c r="AH337" s="6"/>
      <c r="AI337" s="6"/>
      <c r="AJ337" s="6"/>
      <c r="AK337" s="6"/>
      <c r="AL337" s="6"/>
      <c r="AM337" s="6"/>
      <c r="AN337" s="6"/>
      <c r="AO337" s="6"/>
    </row>
    <row r="338" spans="1:41" s="80" customFormat="1" x14ac:dyDescent="0.25">
      <c r="A338" s="81"/>
      <c r="B338" s="81"/>
      <c r="C338" s="81"/>
      <c r="D338" s="81"/>
      <c r="E338" s="81"/>
      <c r="F338" s="81"/>
      <c r="G338" s="81"/>
      <c r="H338" s="6"/>
      <c r="I338" s="6"/>
      <c r="J338" s="6"/>
      <c r="K338" s="6"/>
      <c r="L338" s="6"/>
      <c r="M338" s="6"/>
      <c r="N338" s="6"/>
      <c r="O338" s="6"/>
      <c r="P338" s="6"/>
      <c r="Q338" s="6"/>
      <c r="R338" s="6"/>
      <c r="S338" s="6"/>
      <c r="AB338" s="118"/>
      <c r="AC338" s="118"/>
      <c r="AD338" s="118"/>
      <c r="AE338" s="6"/>
      <c r="AF338" s="6"/>
      <c r="AG338" s="6"/>
      <c r="AH338" s="6"/>
      <c r="AI338" s="6"/>
      <c r="AJ338" s="6"/>
      <c r="AK338" s="6"/>
      <c r="AL338" s="6"/>
      <c r="AM338" s="6"/>
      <c r="AN338" s="6"/>
      <c r="AO338" s="6"/>
    </row>
    <row r="339" spans="1:41" s="80" customFormat="1" x14ac:dyDescent="0.25">
      <c r="A339" s="81"/>
      <c r="B339" s="81"/>
      <c r="C339" s="81"/>
      <c r="D339" s="81"/>
      <c r="E339" s="81"/>
      <c r="F339" s="81"/>
      <c r="G339" s="81"/>
      <c r="H339" s="6"/>
      <c r="I339" s="6"/>
      <c r="J339" s="6"/>
      <c r="K339" s="6"/>
      <c r="L339" s="6"/>
      <c r="M339" s="6"/>
      <c r="N339" s="6"/>
      <c r="O339" s="6"/>
      <c r="P339" s="6"/>
      <c r="Q339" s="6"/>
      <c r="R339" s="6"/>
      <c r="S339" s="6"/>
      <c r="AB339" s="118"/>
      <c r="AC339" s="118"/>
      <c r="AD339" s="118"/>
      <c r="AE339" s="6"/>
      <c r="AF339" s="6"/>
      <c r="AG339" s="6"/>
      <c r="AH339" s="6"/>
      <c r="AI339" s="6"/>
      <c r="AJ339" s="6"/>
      <c r="AK339" s="6"/>
      <c r="AL339" s="6"/>
      <c r="AM339" s="6"/>
      <c r="AN339" s="6"/>
      <c r="AO339" s="6"/>
    </row>
    <row r="340" spans="1:41" s="80" customFormat="1" x14ac:dyDescent="0.25">
      <c r="A340" s="81"/>
      <c r="B340" s="81"/>
      <c r="C340" s="81"/>
      <c r="D340" s="81"/>
      <c r="E340" s="81"/>
      <c r="F340" s="81"/>
      <c r="G340" s="81"/>
      <c r="H340" s="6"/>
      <c r="I340" s="6"/>
      <c r="J340" s="6"/>
      <c r="K340" s="6"/>
      <c r="L340" s="6"/>
      <c r="M340" s="6"/>
      <c r="N340" s="6"/>
      <c r="O340" s="6"/>
      <c r="P340" s="6"/>
      <c r="Q340" s="6"/>
      <c r="R340" s="6"/>
      <c r="S340" s="6"/>
      <c r="AB340" s="118"/>
      <c r="AC340" s="118"/>
      <c r="AD340" s="118"/>
      <c r="AE340" s="6"/>
      <c r="AF340" s="6"/>
      <c r="AG340" s="6"/>
      <c r="AH340" s="6"/>
      <c r="AI340" s="6"/>
      <c r="AJ340" s="6"/>
      <c r="AK340" s="6"/>
      <c r="AL340" s="6"/>
      <c r="AM340" s="6"/>
      <c r="AN340" s="6"/>
      <c r="AO340" s="6"/>
    </row>
    <row r="341" spans="1:41" s="80" customFormat="1" x14ac:dyDescent="0.25">
      <c r="A341" s="81"/>
      <c r="B341" s="81"/>
      <c r="C341" s="81"/>
      <c r="D341" s="81"/>
      <c r="E341" s="81"/>
      <c r="F341" s="81"/>
      <c r="G341" s="81"/>
      <c r="H341" s="6"/>
      <c r="I341" s="6"/>
      <c r="J341" s="6"/>
      <c r="K341" s="6"/>
      <c r="L341" s="6"/>
      <c r="M341" s="6"/>
      <c r="N341" s="6"/>
      <c r="O341" s="6"/>
      <c r="P341" s="6"/>
      <c r="Q341" s="6"/>
      <c r="R341" s="6"/>
      <c r="S341" s="6"/>
      <c r="AB341" s="118"/>
      <c r="AC341" s="118"/>
      <c r="AD341" s="118"/>
      <c r="AE341" s="6"/>
      <c r="AF341" s="6"/>
      <c r="AG341" s="6"/>
      <c r="AH341" s="6"/>
      <c r="AI341" s="6"/>
      <c r="AJ341" s="6"/>
      <c r="AK341" s="6"/>
      <c r="AL341" s="6"/>
      <c r="AM341" s="6"/>
      <c r="AN341" s="6"/>
      <c r="AO341" s="6"/>
    </row>
    <row r="342" spans="1:41" s="80" customFormat="1" x14ac:dyDescent="0.25">
      <c r="A342" s="81"/>
      <c r="B342" s="81"/>
      <c r="C342" s="81"/>
      <c r="D342" s="81"/>
      <c r="E342" s="81"/>
      <c r="F342" s="81"/>
      <c r="G342" s="81"/>
      <c r="H342" s="6"/>
      <c r="I342" s="6"/>
      <c r="J342" s="6"/>
      <c r="K342" s="6"/>
      <c r="L342" s="6"/>
      <c r="M342" s="6"/>
      <c r="N342" s="6"/>
      <c r="O342" s="6"/>
      <c r="P342" s="6"/>
      <c r="Q342" s="6"/>
      <c r="R342" s="6"/>
      <c r="S342" s="6"/>
      <c r="AB342" s="118"/>
      <c r="AC342" s="118"/>
      <c r="AD342" s="118"/>
      <c r="AE342" s="6"/>
      <c r="AF342" s="6"/>
      <c r="AG342" s="6"/>
      <c r="AH342" s="6"/>
      <c r="AI342" s="6"/>
      <c r="AJ342" s="6"/>
      <c r="AK342" s="6"/>
      <c r="AL342" s="6"/>
      <c r="AM342" s="6"/>
      <c r="AN342" s="6"/>
      <c r="AO342" s="6"/>
    </row>
    <row r="343" spans="1:41" s="80" customFormat="1" x14ac:dyDescent="0.25">
      <c r="A343" s="81"/>
      <c r="B343" s="81"/>
      <c r="C343" s="81"/>
      <c r="D343" s="81"/>
      <c r="E343" s="81"/>
      <c r="F343" s="81"/>
      <c r="G343" s="81"/>
      <c r="H343" s="6"/>
      <c r="I343" s="6"/>
      <c r="J343" s="6"/>
      <c r="K343" s="6"/>
      <c r="L343" s="6"/>
      <c r="M343" s="6"/>
      <c r="N343" s="6"/>
      <c r="O343" s="6"/>
      <c r="P343" s="6"/>
      <c r="Q343" s="6"/>
      <c r="R343" s="6"/>
      <c r="S343" s="6"/>
      <c r="AB343" s="118"/>
      <c r="AC343" s="118"/>
      <c r="AD343" s="118"/>
      <c r="AE343" s="6"/>
      <c r="AF343" s="6"/>
      <c r="AG343" s="6"/>
      <c r="AH343" s="6"/>
      <c r="AI343" s="6"/>
      <c r="AJ343" s="6"/>
      <c r="AK343" s="6"/>
      <c r="AL343" s="6"/>
      <c r="AM343" s="6"/>
      <c r="AN343" s="6"/>
      <c r="AO343" s="6"/>
    </row>
    <row r="344" spans="1:41" s="80" customFormat="1" x14ac:dyDescent="0.25">
      <c r="A344" s="81"/>
      <c r="B344" s="81"/>
      <c r="C344" s="81"/>
      <c r="D344" s="81"/>
      <c r="E344" s="81"/>
      <c r="F344" s="81"/>
      <c r="G344" s="81"/>
      <c r="H344" s="6"/>
      <c r="I344" s="6"/>
      <c r="J344" s="6"/>
      <c r="K344" s="6"/>
      <c r="L344" s="6"/>
      <c r="M344" s="6"/>
      <c r="N344" s="6"/>
      <c r="O344" s="6"/>
      <c r="P344" s="6"/>
      <c r="Q344" s="6"/>
      <c r="R344" s="6"/>
      <c r="S344" s="6"/>
      <c r="AB344" s="118"/>
      <c r="AC344" s="118"/>
      <c r="AD344" s="118"/>
      <c r="AE344" s="6"/>
      <c r="AF344" s="6"/>
      <c r="AG344" s="6"/>
      <c r="AH344" s="6"/>
      <c r="AI344" s="6"/>
      <c r="AJ344" s="6"/>
      <c r="AK344" s="6"/>
      <c r="AL344" s="6"/>
      <c r="AM344" s="6"/>
      <c r="AN344" s="6"/>
      <c r="AO344" s="6"/>
    </row>
    <row r="345" spans="1:41" s="80" customFormat="1" x14ac:dyDescent="0.25">
      <c r="A345" s="81"/>
      <c r="B345" s="81"/>
      <c r="C345" s="81"/>
      <c r="D345" s="81"/>
      <c r="E345" s="81"/>
      <c r="F345" s="81"/>
      <c r="G345" s="81"/>
      <c r="H345" s="6"/>
      <c r="I345" s="6"/>
      <c r="J345" s="6"/>
      <c r="K345" s="6"/>
      <c r="L345" s="6"/>
      <c r="M345" s="6"/>
      <c r="N345" s="6"/>
      <c r="O345" s="6"/>
      <c r="P345" s="6"/>
      <c r="Q345" s="6"/>
      <c r="R345" s="6"/>
      <c r="S345" s="6"/>
      <c r="AB345" s="118"/>
      <c r="AC345" s="118"/>
      <c r="AD345" s="118"/>
      <c r="AE345" s="6"/>
      <c r="AF345" s="6"/>
      <c r="AG345" s="6"/>
      <c r="AH345" s="6"/>
      <c r="AI345" s="6"/>
      <c r="AJ345" s="6"/>
      <c r="AK345" s="6"/>
      <c r="AL345" s="6"/>
      <c r="AM345" s="6"/>
      <c r="AN345" s="6"/>
      <c r="AO345" s="6"/>
    </row>
    <row r="346" spans="1:41" s="80" customFormat="1" x14ac:dyDescent="0.25">
      <c r="A346" s="81"/>
      <c r="B346" s="81"/>
      <c r="C346" s="81"/>
      <c r="D346" s="81"/>
      <c r="E346" s="81"/>
      <c r="F346" s="81"/>
      <c r="G346" s="81"/>
      <c r="H346" s="6"/>
      <c r="I346" s="6"/>
      <c r="J346" s="6"/>
      <c r="K346" s="6"/>
      <c r="L346" s="6"/>
      <c r="M346" s="6"/>
      <c r="N346" s="6"/>
      <c r="O346" s="6"/>
      <c r="P346" s="6"/>
      <c r="Q346" s="6"/>
      <c r="R346" s="6"/>
      <c r="S346" s="6"/>
      <c r="AB346" s="118"/>
      <c r="AC346" s="118"/>
      <c r="AD346" s="118"/>
      <c r="AE346" s="6"/>
      <c r="AF346" s="6"/>
      <c r="AG346" s="6"/>
      <c r="AH346" s="6"/>
      <c r="AI346" s="6"/>
      <c r="AJ346" s="6"/>
      <c r="AK346" s="6"/>
      <c r="AL346" s="6"/>
      <c r="AM346" s="6"/>
      <c r="AN346" s="6"/>
      <c r="AO346" s="6"/>
    </row>
    <row r="347" spans="1:41" s="80" customFormat="1" x14ac:dyDescent="0.25">
      <c r="A347" s="81"/>
      <c r="B347" s="81"/>
      <c r="C347" s="81"/>
      <c r="D347" s="81"/>
      <c r="E347" s="81"/>
      <c r="F347" s="81"/>
      <c r="G347" s="81"/>
      <c r="H347" s="6"/>
      <c r="I347" s="6"/>
      <c r="J347" s="6"/>
      <c r="K347" s="6"/>
      <c r="L347" s="6"/>
      <c r="M347" s="6"/>
      <c r="N347" s="6"/>
      <c r="O347" s="6"/>
      <c r="P347" s="6"/>
      <c r="Q347" s="6"/>
      <c r="R347" s="6"/>
      <c r="S347" s="6"/>
      <c r="AB347" s="118"/>
      <c r="AC347" s="118"/>
      <c r="AD347" s="118"/>
      <c r="AE347" s="6"/>
      <c r="AF347" s="6"/>
      <c r="AG347" s="6"/>
      <c r="AH347" s="6"/>
      <c r="AI347" s="6"/>
      <c r="AJ347" s="6"/>
      <c r="AK347" s="6"/>
      <c r="AL347" s="6"/>
      <c r="AM347" s="6"/>
      <c r="AN347" s="6"/>
      <c r="AO347" s="6"/>
    </row>
    <row r="348" spans="1:41" s="80" customFormat="1" x14ac:dyDescent="0.25">
      <c r="A348" s="81"/>
      <c r="B348" s="81"/>
      <c r="C348" s="81"/>
      <c r="D348" s="81"/>
      <c r="E348" s="81"/>
      <c r="F348" s="81"/>
      <c r="G348" s="81"/>
      <c r="H348" s="6"/>
      <c r="I348" s="6"/>
      <c r="J348" s="6"/>
      <c r="K348" s="6"/>
      <c r="L348" s="6"/>
      <c r="M348" s="6"/>
      <c r="N348" s="6"/>
      <c r="O348" s="6"/>
      <c r="P348" s="6"/>
      <c r="Q348" s="6"/>
      <c r="R348" s="6"/>
      <c r="S348" s="6"/>
      <c r="AB348" s="118"/>
      <c r="AC348" s="118"/>
      <c r="AD348" s="118"/>
      <c r="AE348" s="6"/>
      <c r="AF348" s="6"/>
      <c r="AG348" s="6"/>
      <c r="AH348" s="6"/>
      <c r="AI348" s="6"/>
      <c r="AJ348" s="6"/>
      <c r="AK348" s="6"/>
      <c r="AL348" s="6"/>
      <c r="AM348" s="6"/>
      <c r="AN348" s="6"/>
      <c r="AO348" s="6"/>
    </row>
    <row r="349" spans="1:41" s="80" customFormat="1" x14ac:dyDescent="0.25">
      <c r="A349" s="81"/>
      <c r="B349" s="81"/>
      <c r="C349" s="81"/>
      <c r="D349" s="81"/>
      <c r="E349" s="81"/>
      <c r="F349" s="81"/>
      <c r="G349" s="81"/>
      <c r="H349" s="6"/>
      <c r="I349" s="6"/>
      <c r="J349" s="6"/>
      <c r="K349" s="6"/>
      <c r="L349" s="6"/>
      <c r="M349" s="6"/>
      <c r="N349" s="6"/>
      <c r="O349" s="6"/>
      <c r="P349" s="6"/>
      <c r="Q349" s="6"/>
      <c r="R349" s="6"/>
      <c r="S349" s="6"/>
      <c r="AB349" s="118"/>
      <c r="AC349" s="118"/>
      <c r="AD349" s="118"/>
      <c r="AE349" s="6"/>
      <c r="AF349" s="6"/>
      <c r="AG349" s="6"/>
      <c r="AH349" s="6"/>
      <c r="AI349" s="6"/>
      <c r="AJ349" s="6"/>
      <c r="AK349" s="6"/>
      <c r="AL349" s="6"/>
      <c r="AM349" s="6"/>
      <c r="AN349" s="6"/>
      <c r="AO349" s="6"/>
    </row>
    <row r="350" spans="1:41" s="80" customFormat="1" x14ac:dyDescent="0.25">
      <c r="A350" s="81"/>
      <c r="B350" s="81"/>
      <c r="C350" s="81"/>
      <c r="D350" s="81"/>
      <c r="E350" s="81"/>
      <c r="F350" s="81"/>
      <c r="G350" s="81"/>
      <c r="H350" s="6"/>
      <c r="I350" s="6"/>
      <c r="J350" s="6"/>
      <c r="K350" s="6"/>
      <c r="L350" s="6"/>
      <c r="M350" s="6"/>
      <c r="N350" s="6"/>
      <c r="O350" s="6"/>
      <c r="P350" s="6"/>
      <c r="Q350" s="6"/>
      <c r="R350" s="6"/>
      <c r="S350" s="6"/>
      <c r="AB350" s="118"/>
      <c r="AC350" s="118"/>
      <c r="AD350" s="118"/>
      <c r="AE350" s="6"/>
      <c r="AF350" s="6"/>
      <c r="AG350" s="6"/>
      <c r="AH350" s="6"/>
      <c r="AI350" s="6"/>
      <c r="AJ350" s="6"/>
      <c r="AK350" s="6"/>
      <c r="AL350" s="6"/>
      <c r="AM350" s="6"/>
      <c r="AN350" s="6"/>
      <c r="AO350" s="6"/>
    </row>
    <row r="351" spans="1:41" s="80" customFormat="1" x14ac:dyDescent="0.25">
      <c r="A351" s="81"/>
      <c r="B351" s="81"/>
      <c r="C351" s="81"/>
      <c r="D351" s="81"/>
      <c r="E351" s="81"/>
      <c r="F351" s="81"/>
      <c r="G351" s="81"/>
      <c r="H351" s="6"/>
      <c r="I351" s="6"/>
      <c r="J351" s="6"/>
      <c r="K351" s="6"/>
      <c r="L351" s="6"/>
      <c r="M351" s="6"/>
      <c r="N351" s="6"/>
      <c r="O351" s="6"/>
      <c r="P351" s="6"/>
      <c r="Q351" s="6"/>
      <c r="R351" s="6"/>
      <c r="S351" s="6"/>
      <c r="AB351" s="118"/>
      <c r="AC351" s="118"/>
      <c r="AD351" s="118"/>
      <c r="AE351" s="6"/>
      <c r="AF351" s="6"/>
      <c r="AG351" s="6"/>
      <c r="AH351" s="6"/>
      <c r="AI351" s="6"/>
      <c r="AJ351" s="6"/>
      <c r="AK351" s="6"/>
      <c r="AL351" s="6"/>
      <c r="AM351" s="6"/>
      <c r="AN351" s="6"/>
      <c r="AO351" s="6"/>
    </row>
    <row r="352" spans="1:41" s="80" customFormat="1" x14ac:dyDescent="0.25">
      <c r="A352" s="81"/>
      <c r="B352" s="81"/>
      <c r="C352" s="81"/>
      <c r="D352" s="81"/>
      <c r="E352" s="81"/>
      <c r="F352" s="81"/>
      <c r="G352" s="81"/>
      <c r="H352" s="6"/>
      <c r="I352" s="6"/>
      <c r="J352" s="6"/>
      <c r="K352" s="6"/>
      <c r="L352" s="6"/>
      <c r="M352" s="6"/>
      <c r="N352" s="6"/>
      <c r="O352" s="6"/>
      <c r="P352" s="6"/>
      <c r="Q352" s="6"/>
      <c r="R352" s="6"/>
      <c r="S352" s="6"/>
      <c r="AB352" s="118"/>
      <c r="AC352" s="118"/>
      <c r="AD352" s="118"/>
      <c r="AE352" s="6"/>
      <c r="AF352" s="6"/>
      <c r="AG352" s="6"/>
      <c r="AH352" s="6"/>
      <c r="AI352" s="6"/>
      <c r="AJ352" s="6"/>
      <c r="AK352" s="6"/>
      <c r="AL352" s="6"/>
      <c r="AM352" s="6"/>
      <c r="AN352" s="6"/>
      <c r="AO352" s="6"/>
    </row>
    <row r="353" spans="1:41" s="80" customFormat="1" x14ac:dyDescent="0.25">
      <c r="A353" s="81"/>
      <c r="B353" s="81"/>
      <c r="C353" s="81"/>
      <c r="D353" s="81"/>
      <c r="E353" s="81"/>
      <c r="F353" s="81"/>
      <c r="G353" s="81"/>
      <c r="H353" s="6"/>
      <c r="I353" s="6"/>
      <c r="J353" s="6"/>
      <c r="K353" s="6"/>
      <c r="L353" s="6"/>
      <c r="M353" s="6"/>
      <c r="N353" s="6"/>
      <c r="O353" s="6"/>
      <c r="P353" s="6"/>
      <c r="Q353" s="6"/>
      <c r="R353" s="6"/>
      <c r="S353" s="6"/>
      <c r="AB353" s="118"/>
      <c r="AC353" s="118"/>
      <c r="AD353" s="118"/>
      <c r="AE353" s="6"/>
      <c r="AF353" s="6"/>
      <c r="AG353" s="6"/>
      <c r="AH353" s="6"/>
      <c r="AI353" s="6"/>
      <c r="AJ353" s="6"/>
      <c r="AK353" s="6"/>
      <c r="AL353" s="6"/>
      <c r="AM353" s="6"/>
      <c r="AN353" s="6"/>
      <c r="AO353" s="6"/>
    </row>
    <row r="354" spans="1:41" s="80" customFormat="1" x14ac:dyDescent="0.25">
      <c r="A354" s="81"/>
      <c r="B354" s="81"/>
      <c r="C354" s="81"/>
      <c r="D354" s="81"/>
      <c r="E354" s="81"/>
      <c r="F354" s="81"/>
      <c r="G354" s="81"/>
      <c r="H354" s="6"/>
      <c r="I354" s="6"/>
      <c r="J354" s="6"/>
      <c r="K354" s="6"/>
      <c r="L354" s="6"/>
      <c r="M354" s="6"/>
      <c r="N354" s="6"/>
      <c r="O354" s="6"/>
      <c r="P354" s="6"/>
      <c r="Q354" s="6"/>
      <c r="R354" s="6"/>
      <c r="S354" s="6"/>
      <c r="AB354" s="118"/>
      <c r="AC354" s="118"/>
      <c r="AD354" s="118"/>
      <c r="AE354" s="6"/>
      <c r="AF354" s="6"/>
      <c r="AG354" s="6"/>
      <c r="AH354" s="6"/>
      <c r="AI354" s="6"/>
      <c r="AJ354" s="6"/>
      <c r="AK354" s="6"/>
      <c r="AL354" s="6"/>
      <c r="AM354" s="6"/>
      <c r="AN354" s="6"/>
      <c r="AO354" s="6"/>
    </row>
    <row r="355" spans="1:41" s="80" customFormat="1" x14ac:dyDescent="0.25">
      <c r="A355" s="81"/>
      <c r="B355" s="81"/>
      <c r="C355" s="81"/>
      <c r="D355" s="81"/>
      <c r="E355" s="81"/>
      <c r="F355" s="81"/>
      <c r="G355" s="81"/>
      <c r="H355" s="6"/>
      <c r="I355" s="6"/>
      <c r="J355" s="6"/>
      <c r="K355" s="6"/>
      <c r="L355" s="6"/>
      <c r="M355" s="6"/>
      <c r="N355" s="6"/>
      <c r="O355" s="6"/>
      <c r="P355" s="6"/>
      <c r="Q355" s="6"/>
      <c r="R355" s="6"/>
      <c r="S355" s="6"/>
      <c r="AB355" s="118"/>
      <c r="AC355" s="118"/>
      <c r="AD355" s="118"/>
      <c r="AE355" s="6"/>
      <c r="AF355" s="6"/>
      <c r="AG355" s="6"/>
      <c r="AH355" s="6"/>
      <c r="AI355" s="6"/>
      <c r="AJ355" s="6"/>
      <c r="AK355" s="6"/>
      <c r="AL355" s="6"/>
      <c r="AM355" s="6"/>
      <c r="AN355" s="6"/>
      <c r="AO355" s="6"/>
    </row>
    <row r="356" spans="1:41" s="80" customFormat="1" x14ac:dyDescent="0.25">
      <c r="A356" s="81"/>
      <c r="B356" s="81"/>
      <c r="C356" s="81"/>
      <c r="D356" s="81"/>
      <c r="E356" s="81"/>
      <c r="F356" s="81"/>
      <c r="G356" s="81"/>
      <c r="H356" s="6"/>
      <c r="I356" s="6"/>
      <c r="J356" s="6"/>
      <c r="K356" s="6"/>
      <c r="L356" s="6"/>
      <c r="M356" s="6"/>
      <c r="N356" s="6"/>
      <c r="O356" s="6"/>
      <c r="P356" s="6"/>
      <c r="Q356" s="6"/>
      <c r="R356" s="6"/>
      <c r="S356" s="6"/>
      <c r="AB356" s="118"/>
      <c r="AC356" s="118"/>
      <c r="AD356" s="118"/>
      <c r="AE356" s="6"/>
      <c r="AF356" s="6"/>
      <c r="AG356" s="6"/>
      <c r="AH356" s="6"/>
      <c r="AI356" s="6"/>
      <c r="AJ356" s="6"/>
      <c r="AK356" s="6"/>
      <c r="AL356" s="6"/>
      <c r="AM356" s="6"/>
      <c r="AN356" s="6"/>
      <c r="AO356" s="6"/>
    </row>
    <row r="357" spans="1:41" s="80" customFormat="1" x14ac:dyDescent="0.25">
      <c r="A357" s="81"/>
      <c r="B357" s="81"/>
      <c r="C357" s="81"/>
      <c r="D357" s="81"/>
      <c r="E357" s="81"/>
      <c r="F357" s="81"/>
      <c r="G357" s="81"/>
      <c r="H357" s="6"/>
      <c r="I357" s="6"/>
      <c r="J357" s="6"/>
      <c r="K357" s="6"/>
      <c r="L357" s="6"/>
      <c r="M357" s="6"/>
      <c r="N357" s="6"/>
      <c r="O357" s="6"/>
      <c r="P357" s="6"/>
      <c r="Q357" s="6"/>
      <c r="R357" s="6"/>
      <c r="S357" s="6"/>
      <c r="AB357" s="118"/>
      <c r="AC357" s="118"/>
      <c r="AD357" s="118"/>
      <c r="AE357" s="6"/>
      <c r="AF357" s="6"/>
      <c r="AG357" s="6"/>
      <c r="AH357" s="6"/>
      <c r="AI357" s="6"/>
      <c r="AJ357" s="6"/>
      <c r="AK357" s="6"/>
      <c r="AL357" s="6"/>
      <c r="AM357" s="6"/>
      <c r="AN357" s="6"/>
      <c r="AO357" s="6"/>
    </row>
    <row r="358" spans="1:41" s="80" customFormat="1" x14ac:dyDescent="0.25">
      <c r="A358" s="81"/>
      <c r="B358" s="81"/>
      <c r="C358" s="81"/>
      <c r="D358" s="81"/>
      <c r="E358" s="81"/>
      <c r="F358" s="81"/>
      <c r="G358" s="81"/>
      <c r="H358" s="6"/>
      <c r="I358" s="6"/>
      <c r="J358" s="6"/>
      <c r="K358" s="6"/>
      <c r="L358" s="6"/>
      <c r="M358" s="6"/>
      <c r="N358" s="6"/>
      <c r="O358" s="6"/>
      <c r="P358" s="6"/>
      <c r="Q358" s="6"/>
      <c r="R358" s="6"/>
      <c r="S358" s="6"/>
      <c r="AB358" s="118"/>
      <c r="AC358" s="118"/>
      <c r="AD358" s="118"/>
      <c r="AE358" s="6"/>
      <c r="AF358" s="6"/>
      <c r="AG358" s="6"/>
      <c r="AH358" s="6"/>
      <c r="AI358" s="6"/>
      <c r="AJ358" s="6"/>
      <c r="AK358" s="6"/>
      <c r="AL358" s="6"/>
      <c r="AM358" s="6"/>
      <c r="AN358" s="6"/>
      <c r="AO358" s="6"/>
    </row>
    <row r="359" spans="1:41" s="80" customFormat="1" x14ac:dyDescent="0.25">
      <c r="A359" s="81"/>
      <c r="B359" s="81"/>
      <c r="C359" s="81"/>
      <c r="D359" s="81"/>
      <c r="E359" s="81"/>
      <c r="F359" s="81"/>
      <c r="G359" s="81"/>
      <c r="H359" s="6"/>
      <c r="I359" s="6"/>
      <c r="J359" s="6"/>
      <c r="K359" s="6"/>
      <c r="L359" s="6"/>
      <c r="M359" s="6"/>
      <c r="N359" s="6"/>
      <c r="O359" s="6"/>
      <c r="P359" s="6"/>
      <c r="Q359" s="6"/>
      <c r="R359" s="6"/>
      <c r="S359" s="6"/>
      <c r="AB359" s="118"/>
      <c r="AC359" s="118"/>
      <c r="AD359" s="118"/>
      <c r="AE359" s="6"/>
      <c r="AF359" s="6"/>
      <c r="AG359" s="6"/>
      <c r="AH359" s="6"/>
      <c r="AI359" s="6"/>
      <c r="AJ359" s="6"/>
      <c r="AK359" s="6"/>
      <c r="AL359" s="6"/>
      <c r="AM359" s="6"/>
      <c r="AN359" s="6"/>
      <c r="AO359" s="6"/>
    </row>
    <row r="360" spans="1:41" s="80" customFormat="1" x14ac:dyDescent="0.25">
      <c r="A360" s="81"/>
      <c r="B360" s="81"/>
      <c r="C360" s="81"/>
      <c r="D360" s="81"/>
      <c r="E360" s="81"/>
      <c r="F360" s="81"/>
      <c r="G360" s="81"/>
      <c r="H360" s="6"/>
      <c r="I360" s="6"/>
      <c r="J360" s="6"/>
      <c r="K360" s="6"/>
      <c r="L360" s="6"/>
      <c r="M360" s="6"/>
      <c r="N360" s="6"/>
      <c r="O360" s="6"/>
      <c r="P360" s="6"/>
      <c r="Q360" s="6"/>
      <c r="R360" s="6"/>
      <c r="S360" s="6"/>
      <c r="AB360" s="118"/>
      <c r="AC360" s="118"/>
      <c r="AD360" s="118"/>
      <c r="AE360" s="6"/>
      <c r="AF360" s="6"/>
      <c r="AG360" s="6"/>
      <c r="AH360" s="6"/>
      <c r="AI360" s="6"/>
      <c r="AJ360" s="6"/>
      <c r="AK360" s="6"/>
      <c r="AL360" s="6"/>
      <c r="AM360" s="6"/>
      <c r="AN360" s="6"/>
      <c r="AO360" s="6"/>
    </row>
    <row r="361" spans="1:41" s="80" customFormat="1" x14ac:dyDescent="0.25">
      <c r="A361" s="81"/>
      <c r="B361" s="81"/>
      <c r="C361" s="81"/>
      <c r="D361" s="81"/>
      <c r="E361" s="81"/>
      <c r="F361" s="81"/>
      <c r="G361" s="81"/>
      <c r="H361" s="6"/>
      <c r="I361" s="6"/>
      <c r="J361" s="6"/>
      <c r="K361" s="6"/>
      <c r="L361" s="6"/>
      <c r="M361" s="6"/>
      <c r="N361" s="6"/>
      <c r="O361" s="6"/>
      <c r="P361" s="6"/>
      <c r="Q361" s="6"/>
      <c r="R361" s="6"/>
      <c r="S361" s="6"/>
      <c r="AB361" s="118"/>
      <c r="AC361" s="118"/>
      <c r="AD361" s="118"/>
      <c r="AE361" s="6"/>
      <c r="AF361" s="6"/>
      <c r="AG361" s="6"/>
      <c r="AH361" s="6"/>
      <c r="AI361" s="6"/>
      <c r="AJ361" s="6"/>
      <c r="AK361" s="6"/>
      <c r="AL361" s="6"/>
      <c r="AM361" s="6"/>
      <c r="AN361" s="6"/>
      <c r="AO361" s="6"/>
    </row>
    <row r="362" spans="1:41" s="80" customFormat="1" x14ac:dyDescent="0.25">
      <c r="A362" s="81"/>
      <c r="B362" s="81"/>
      <c r="C362" s="81"/>
      <c r="D362" s="81"/>
      <c r="E362" s="81"/>
      <c r="F362" s="81"/>
      <c r="G362" s="81"/>
      <c r="H362" s="6"/>
      <c r="I362" s="6"/>
      <c r="J362" s="6"/>
      <c r="K362" s="6"/>
      <c r="L362" s="6"/>
      <c r="M362" s="6"/>
      <c r="N362" s="6"/>
      <c r="O362" s="6"/>
      <c r="P362" s="6"/>
      <c r="Q362" s="6"/>
      <c r="R362" s="6"/>
      <c r="S362" s="6"/>
      <c r="AB362" s="118"/>
      <c r="AC362" s="118"/>
      <c r="AD362" s="118"/>
      <c r="AE362" s="6"/>
      <c r="AF362" s="6"/>
      <c r="AG362" s="6"/>
      <c r="AH362" s="6"/>
      <c r="AI362" s="6"/>
      <c r="AJ362" s="6"/>
      <c r="AK362" s="6"/>
      <c r="AL362" s="6"/>
      <c r="AM362" s="6"/>
      <c r="AN362" s="6"/>
      <c r="AO362" s="6"/>
    </row>
    <row r="363" spans="1:41" s="80" customFormat="1" x14ac:dyDescent="0.25">
      <c r="A363" s="81"/>
      <c r="B363" s="81"/>
      <c r="C363" s="81"/>
      <c r="D363" s="81"/>
      <c r="E363" s="81"/>
      <c r="F363" s="81"/>
      <c r="G363" s="81"/>
      <c r="H363" s="6"/>
      <c r="I363" s="6"/>
      <c r="J363" s="6"/>
      <c r="K363" s="6"/>
      <c r="L363" s="6"/>
      <c r="M363" s="6"/>
      <c r="N363" s="6"/>
      <c r="O363" s="6"/>
      <c r="P363" s="6"/>
      <c r="Q363" s="6"/>
      <c r="R363" s="6"/>
      <c r="S363" s="6"/>
      <c r="AB363" s="118"/>
      <c r="AC363" s="118"/>
      <c r="AD363" s="118"/>
      <c r="AE363" s="6"/>
      <c r="AF363" s="6"/>
      <c r="AG363" s="6"/>
      <c r="AH363" s="6"/>
      <c r="AI363" s="6"/>
      <c r="AJ363" s="6"/>
      <c r="AK363" s="6"/>
      <c r="AL363" s="6"/>
      <c r="AM363" s="6"/>
      <c r="AN363" s="6"/>
      <c r="AO363" s="6"/>
    </row>
    <row r="364" spans="1:41" s="80" customFormat="1" x14ac:dyDescent="0.25">
      <c r="A364" s="81"/>
      <c r="B364" s="81"/>
      <c r="C364" s="81"/>
      <c r="D364" s="81"/>
      <c r="E364" s="81"/>
      <c r="F364" s="81"/>
      <c r="G364" s="81"/>
      <c r="H364" s="6"/>
      <c r="I364" s="6"/>
      <c r="J364" s="6"/>
      <c r="K364" s="6"/>
      <c r="L364" s="6"/>
      <c r="M364" s="6"/>
      <c r="N364" s="6"/>
      <c r="O364" s="6"/>
      <c r="P364" s="6"/>
      <c r="Q364" s="6"/>
      <c r="R364" s="6"/>
      <c r="S364" s="6"/>
      <c r="AB364" s="118"/>
      <c r="AC364" s="118"/>
      <c r="AD364" s="118"/>
      <c r="AE364" s="6"/>
      <c r="AF364" s="6"/>
      <c r="AG364" s="6"/>
      <c r="AH364" s="6"/>
      <c r="AI364" s="6"/>
      <c r="AJ364" s="6"/>
      <c r="AK364" s="6"/>
      <c r="AL364" s="6"/>
      <c r="AM364" s="6"/>
      <c r="AN364" s="6"/>
      <c r="AO364" s="6"/>
    </row>
    <row r="365" spans="1:41" s="80" customFormat="1" x14ac:dyDescent="0.25">
      <c r="A365" s="81"/>
      <c r="B365" s="81"/>
      <c r="C365" s="81"/>
      <c r="D365" s="81"/>
      <c r="E365" s="81"/>
      <c r="F365" s="81"/>
      <c r="G365" s="81"/>
      <c r="H365" s="6"/>
      <c r="I365" s="6"/>
      <c r="J365" s="6"/>
      <c r="K365" s="6"/>
      <c r="L365" s="6"/>
      <c r="M365" s="6"/>
      <c r="N365" s="6"/>
      <c r="O365" s="6"/>
      <c r="P365" s="6"/>
      <c r="Q365" s="6"/>
      <c r="R365" s="6"/>
      <c r="S365" s="6"/>
      <c r="AB365" s="118"/>
      <c r="AC365" s="118"/>
      <c r="AD365" s="118"/>
      <c r="AE365" s="6"/>
      <c r="AF365" s="6"/>
      <c r="AG365" s="6"/>
      <c r="AH365" s="6"/>
      <c r="AI365" s="6"/>
      <c r="AJ365" s="6"/>
      <c r="AK365" s="6"/>
      <c r="AL365" s="6"/>
      <c r="AM365" s="6"/>
      <c r="AN365" s="6"/>
      <c r="AO365" s="6"/>
    </row>
    <row r="366" spans="1:41" s="80" customFormat="1" x14ac:dyDescent="0.25">
      <c r="A366" s="81"/>
      <c r="B366" s="81"/>
      <c r="C366" s="81"/>
      <c r="D366" s="81"/>
      <c r="E366" s="81"/>
      <c r="F366" s="81"/>
      <c r="G366" s="81"/>
      <c r="H366" s="6"/>
      <c r="I366" s="6"/>
      <c r="J366" s="6"/>
      <c r="K366" s="6"/>
      <c r="L366" s="6"/>
      <c r="M366" s="6"/>
      <c r="N366" s="6"/>
      <c r="O366" s="6"/>
      <c r="P366" s="6"/>
      <c r="Q366" s="6"/>
      <c r="R366" s="6"/>
      <c r="S366" s="6"/>
      <c r="AB366" s="118"/>
      <c r="AC366" s="118"/>
      <c r="AD366" s="118"/>
      <c r="AE366" s="6"/>
      <c r="AF366" s="6"/>
      <c r="AG366" s="6"/>
      <c r="AH366" s="6"/>
      <c r="AI366" s="6"/>
      <c r="AJ366" s="6"/>
      <c r="AK366" s="6"/>
      <c r="AL366" s="6"/>
      <c r="AM366" s="6"/>
      <c r="AN366" s="6"/>
      <c r="AO366" s="6"/>
    </row>
    <row r="367" spans="1:41" s="80" customFormat="1" x14ac:dyDescent="0.25">
      <c r="A367" s="81"/>
      <c r="B367" s="81"/>
      <c r="C367" s="81"/>
      <c r="D367" s="81"/>
      <c r="E367" s="81"/>
      <c r="F367" s="81"/>
      <c r="G367" s="81"/>
      <c r="H367" s="6"/>
      <c r="I367" s="6"/>
      <c r="J367" s="6"/>
      <c r="K367" s="6"/>
      <c r="L367" s="6"/>
      <c r="M367" s="6"/>
      <c r="N367" s="6"/>
      <c r="O367" s="6"/>
      <c r="P367" s="6"/>
      <c r="Q367" s="6"/>
      <c r="R367" s="6"/>
      <c r="S367" s="6"/>
      <c r="AB367" s="118"/>
      <c r="AC367" s="118"/>
      <c r="AD367" s="118"/>
      <c r="AE367" s="6"/>
      <c r="AF367" s="6"/>
      <c r="AG367" s="6"/>
      <c r="AH367" s="6"/>
      <c r="AI367" s="6"/>
      <c r="AJ367" s="6"/>
      <c r="AK367" s="6"/>
      <c r="AL367" s="6"/>
      <c r="AM367" s="6"/>
      <c r="AN367" s="6"/>
      <c r="AO367" s="6"/>
    </row>
    <row r="368" spans="1:41" s="80" customFormat="1" x14ac:dyDescent="0.25">
      <c r="A368" s="81"/>
      <c r="B368" s="81"/>
      <c r="C368" s="81"/>
      <c r="D368" s="81"/>
      <c r="E368" s="81"/>
      <c r="F368" s="81"/>
      <c r="G368" s="81"/>
      <c r="H368" s="6"/>
      <c r="I368" s="6"/>
      <c r="J368" s="6"/>
      <c r="K368" s="6"/>
      <c r="L368" s="6"/>
      <c r="M368" s="6"/>
      <c r="N368" s="6"/>
      <c r="O368" s="6"/>
      <c r="P368" s="6"/>
      <c r="Q368" s="6"/>
      <c r="R368" s="6"/>
      <c r="S368" s="6"/>
      <c r="AB368" s="118"/>
      <c r="AC368" s="118"/>
      <c r="AD368" s="118"/>
      <c r="AE368" s="6"/>
      <c r="AF368" s="6"/>
      <c r="AG368" s="6"/>
      <c r="AH368" s="6"/>
      <c r="AI368" s="6"/>
      <c r="AJ368" s="6"/>
      <c r="AK368" s="6"/>
      <c r="AL368" s="6"/>
      <c r="AM368" s="6"/>
      <c r="AN368" s="6"/>
      <c r="AO368" s="6"/>
    </row>
    <row r="369" spans="1:41" s="80" customFormat="1" x14ac:dyDescent="0.25">
      <c r="A369" s="81"/>
      <c r="B369" s="81"/>
      <c r="C369" s="81"/>
      <c r="D369" s="81"/>
      <c r="E369" s="81"/>
      <c r="F369" s="81"/>
      <c r="G369" s="81"/>
      <c r="H369" s="6"/>
      <c r="I369" s="6"/>
      <c r="J369" s="6"/>
      <c r="K369" s="6"/>
      <c r="L369" s="6"/>
      <c r="M369" s="6"/>
      <c r="N369" s="6"/>
      <c r="O369" s="6"/>
      <c r="P369" s="6"/>
      <c r="Q369" s="6"/>
      <c r="R369" s="6"/>
      <c r="S369" s="6"/>
      <c r="AB369" s="118"/>
      <c r="AC369" s="118"/>
      <c r="AD369" s="118"/>
      <c r="AE369" s="6"/>
      <c r="AF369" s="6"/>
      <c r="AG369" s="6"/>
      <c r="AH369" s="6"/>
      <c r="AI369" s="6"/>
      <c r="AJ369" s="6"/>
      <c r="AK369" s="6"/>
      <c r="AL369" s="6"/>
      <c r="AM369" s="6"/>
      <c r="AN369" s="6"/>
      <c r="AO369" s="6"/>
    </row>
    <row r="370" spans="1:41" s="80" customFormat="1" x14ac:dyDescent="0.25">
      <c r="A370" s="81"/>
      <c r="B370" s="81"/>
      <c r="C370" s="81"/>
      <c r="D370" s="81"/>
      <c r="E370" s="81"/>
      <c r="F370" s="81"/>
      <c r="G370" s="81"/>
      <c r="H370" s="6"/>
      <c r="I370" s="6"/>
      <c r="J370" s="6"/>
      <c r="K370" s="6"/>
      <c r="L370" s="6"/>
      <c r="M370" s="6"/>
      <c r="N370" s="6"/>
      <c r="O370" s="6"/>
      <c r="P370" s="6"/>
      <c r="Q370" s="6"/>
      <c r="R370" s="6"/>
      <c r="S370" s="6"/>
      <c r="AB370" s="118"/>
      <c r="AC370" s="118"/>
      <c r="AD370" s="118"/>
      <c r="AE370" s="6"/>
      <c r="AF370" s="6"/>
      <c r="AG370" s="6"/>
      <c r="AH370" s="6"/>
      <c r="AI370" s="6"/>
      <c r="AJ370" s="6"/>
      <c r="AK370" s="6"/>
      <c r="AL370" s="6"/>
      <c r="AM370" s="6"/>
      <c r="AN370" s="6"/>
      <c r="AO370" s="6"/>
    </row>
    <row r="371" spans="1:41" s="80" customFormat="1" x14ac:dyDescent="0.25">
      <c r="A371" s="81"/>
      <c r="B371" s="81"/>
      <c r="C371" s="81"/>
      <c r="D371" s="81"/>
      <c r="E371" s="81"/>
      <c r="F371" s="81"/>
      <c r="G371" s="81"/>
      <c r="H371" s="6"/>
      <c r="I371" s="6"/>
      <c r="J371" s="6"/>
      <c r="K371" s="6"/>
      <c r="L371" s="6"/>
      <c r="M371" s="6"/>
      <c r="N371" s="6"/>
      <c r="O371" s="6"/>
      <c r="P371" s="6"/>
      <c r="Q371" s="6"/>
      <c r="R371" s="6"/>
      <c r="S371" s="6"/>
      <c r="AB371" s="118"/>
      <c r="AC371" s="118"/>
      <c r="AD371" s="118"/>
      <c r="AE371" s="6"/>
      <c r="AF371" s="6"/>
      <c r="AG371" s="6"/>
      <c r="AH371" s="6"/>
      <c r="AI371" s="6"/>
      <c r="AJ371" s="6"/>
      <c r="AK371" s="6"/>
      <c r="AL371" s="6"/>
      <c r="AM371" s="6"/>
      <c r="AN371" s="6"/>
      <c r="AO371" s="6"/>
    </row>
    <row r="372" spans="1:41" s="80" customFormat="1" x14ac:dyDescent="0.25">
      <c r="A372" s="81"/>
      <c r="B372" s="81"/>
      <c r="C372" s="81"/>
      <c r="D372" s="81"/>
      <c r="E372" s="81"/>
      <c r="F372" s="81"/>
      <c r="G372" s="81"/>
      <c r="H372" s="6"/>
      <c r="I372" s="6"/>
      <c r="J372" s="6"/>
      <c r="K372" s="6"/>
      <c r="L372" s="6"/>
      <c r="M372" s="6"/>
      <c r="N372" s="6"/>
      <c r="O372" s="6"/>
      <c r="P372" s="6"/>
      <c r="Q372" s="6"/>
      <c r="R372" s="6"/>
      <c r="S372" s="6"/>
      <c r="AB372" s="118"/>
      <c r="AC372" s="118"/>
      <c r="AD372" s="118"/>
      <c r="AE372" s="6"/>
      <c r="AF372" s="6"/>
      <c r="AG372" s="6"/>
      <c r="AH372" s="6"/>
      <c r="AI372" s="6"/>
      <c r="AJ372" s="6"/>
      <c r="AK372" s="6"/>
      <c r="AL372" s="6"/>
      <c r="AM372" s="6"/>
      <c r="AN372" s="6"/>
      <c r="AO372" s="6"/>
    </row>
    <row r="373" spans="1:41" s="80" customFormat="1" x14ac:dyDescent="0.25">
      <c r="A373" s="81"/>
      <c r="B373" s="81"/>
      <c r="C373" s="81"/>
      <c r="D373" s="81"/>
      <c r="E373" s="81"/>
      <c r="F373" s="81"/>
      <c r="G373" s="81"/>
      <c r="H373" s="6"/>
      <c r="I373" s="6"/>
      <c r="J373" s="6"/>
      <c r="K373" s="6"/>
      <c r="L373" s="6"/>
      <c r="M373" s="6"/>
      <c r="N373" s="6"/>
      <c r="O373" s="6"/>
      <c r="P373" s="6"/>
      <c r="Q373" s="6"/>
      <c r="R373" s="6"/>
      <c r="S373" s="6"/>
      <c r="AB373" s="118"/>
      <c r="AC373" s="118"/>
      <c r="AD373" s="118"/>
      <c r="AE373" s="6"/>
      <c r="AF373" s="6"/>
      <c r="AG373" s="6"/>
      <c r="AH373" s="6"/>
      <c r="AI373" s="6"/>
      <c r="AJ373" s="6"/>
      <c r="AK373" s="6"/>
      <c r="AL373" s="6"/>
      <c r="AM373" s="6"/>
      <c r="AN373" s="6"/>
      <c r="AO373" s="6"/>
    </row>
    <row r="374" spans="1:41" s="80" customFormat="1" x14ac:dyDescent="0.25">
      <c r="A374" s="81"/>
      <c r="B374" s="81"/>
      <c r="C374" s="81"/>
      <c r="D374" s="81"/>
      <c r="E374" s="81"/>
      <c r="F374" s="81"/>
      <c r="G374" s="81"/>
      <c r="H374" s="6"/>
      <c r="I374" s="6"/>
      <c r="J374" s="6"/>
      <c r="K374" s="6"/>
      <c r="L374" s="6"/>
      <c r="M374" s="6"/>
      <c r="N374" s="6"/>
      <c r="O374" s="6"/>
      <c r="P374" s="6"/>
      <c r="Q374" s="6"/>
      <c r="R374" s="6"/>
      <c r="S374" s="6"/>
      <c r="AB374" s="118"/>
      <c r="AC374" s="118"/>
      <c r="AD374" s="118"/>
      <c r="AE374" s="6"/>
      <c r="AF374" s="6"/>
      <c r="AG374" s="6"/>
      <c r="AH374" s="6"/>
      <c r="AI374" s="6"/>
      <c r="AJ374" s="6"/>
      <c r="AK374" s="6"/>
      <c r="AL374" s="6"/>
      <c r="AM374" s="6"/>
      <c r="AN374" s="6"/>
      <c r="AO374" s="6"/>
    </row>
    <row r="375" spans="1:41" s="80" customFormat="1" x14ac:dyDescent="0.25">
      <c r="A375" s="81"/>
      <c r="B375" s="81"/>
      <c r="C375" s="81"/>
      <c r="D375" s="81"/>
      <c r="E375" s="81"/>
      <c r="F375" s="81"/>
      <c r="G375" s="81"/>
      <c r="H375" s="6"/>
      <c r="I375" s="6"/>
      <c r="J375" s="6"/>
      <c r="K375" s="6"/>
      <c r="L375" s="6"/>
      <c r="M375" s="6"/>
      <c r="N375" s="6"/>
      <c r="O375" s="6"/>
      <c r="P375" s="6"/>
      <c r="Q375" s="6"/>
      <c r="R375" s="6"/>
      <c r="S375" s="6"/>
      <c r="AB375" s="118"/>
      <c r="AC375" s="118"/>
      <c r="AD375" s="118"/>
      <c r="AE375" s="6"/>
      <c r="AF375" s="6"/>
      <c r="AG375" s="6"/>
      <c r="AH375" s="6"/>
      <c r="AI375" s="6"/>
      <c r="AJ375" s="6"/>
      <c r="AK375" s="6"/>
      <c r="AL375" s="6"/>
      <c r="AM375" s="6"/>
      <c r="AN375" s="6"/>
      <c r="AO375" s="6"/>
    </row>
    <row r="376" spans="1:41" s="80" customFormat="1" x14ac:dyDescent="0.25">
      <c r="A376" s="81"/>
      <c r="B376" s="81"/>
      <c r="C376" s="81"/>
      <c r="D376" s="81"/>
      <c r="E376" s="81"/>
      <c r="F376" s="81"/>
      <c r="G376" s="81"/>
      <c r="H376" s="6"/>
      <c r="I376" s="6"/>
      <c r="J376" s="6"/>
      <c r="K376" s="6"/>
      <c r="L376" s="6"/>
      <c r="M376" s="6"/>
      <c r="N376" s="6"/>
      <c r="O376" s="6"/>
      <c r="P376" s="6"/>
      <c r="Q376" s="6"/>
      <c r="R376" s="6"/>
      <c r="S376" s="6"/>
      <c r="AB376" s="118"/>
      <c r="AC376" s="118"/>
      <c r="AD376" s="118"/>
      <c r="AE376" s="6"/>
      <c r="AF376" s="6"/>
      <c r="AG376" s="6"/>
      <c r="AH376" s="6"/>
      <c r="AI376" s="6"/>
      <c r="AJ376" s="6"/>
      <c r="AK376" s="6"/>
      <c r="AL376" s="6"/>
      <c r="AM376" s="6"/>
      <c r="AN376" s="6"/>
      <c r="AO376" s="6"/>
    </row>
    <row r="377" spans="1:41" s="80" customFormat="1" x14ac:dyDescent="0.25">
      <c r="A377" s="81"/>
      <c r="B377" s="81"/>
      <c r="C377" s="81"/>
      <c r="D377" s="81"/>
      <c r="E377" s="81"/>
      <c r="F377" s="81"/>
      <c r="G377" s="81"/>
      <c r="H377" s="6"/>
      <c r="I377" s="6"/>
      <c r="J377" s="6"/>
      <c r="K377" s="6"/>
      <c r="L377" s="6"/>
      <c r="M377" s="6"/>
      <c r="N377" s="6"/>
      <c r="O377" s="6"/>
      <c r="P377" s="6"/>
      <c r="Q377" s="6"/>
      <c r="R377" s="6"/>
      <c r="S377" s="6"/>
      <c r="AB377" s="118"/>
      <c r="AC377" s="118"/>
      <c r="AD377" s="118"/>
      <c r="AE377" s="6"/>
      <c r="AF377" s="6"/>
      <c r="AG377" s="6"/>
      <c r="AH377" s="6"/>
      <c r="AI377" s="6"/>
      <c r="AJ377" s="6"/>
      <c r="AK377" s="6"/>
      <c r="AL377" s="6"/>
      <c r="AM377" s="6"/>
      <c r="AN377" s="6"/>
      <c r="AO377" s="6"/>
    </row>
    <row r="378" spans="1:41" s="80" customFormat="1" x14ac:dyDescent="0.25">
      <c r="A378" s="81"/>
      <c r="B378" s="81"/>
      <c r="C378" s="81"/>
      <c r="D378" s="81"/>
      <c r="E378" s="81"/>
      <c r="F378" s="81"/>
      <c r="G378" s="81"/>
      <c r="H378" s="6"/>
      <c r="I378" s="6"/>
      <c r="J378" s="6"/>
      <c r="K378" s="6"/>
      <c r="L378" s="6"/>
      <c r="M378" s="6"/>
      <c r="N378" s="6"/>
      <c r="O378" s="6"/>
      <c r="P378" s="6"/>
      <c r="Q378" s="6"/>
      <c r="R378" s="6"/>
      <c r="S378" s="6"/>
      <c r="AB378" s="118"/>
      <c r="AC378" s="118"/>
      <c r="AD378" s="118"/>
      <c r="AE378" s="6"/>
      <c r="AF378" s="6"/>
      <c r="AG378" s="6"/>
      <c r="AH378" s="6"/>
      <c r="AI378" s="6"/>
      <c r="AJ378" s="6"/>
      <c r="AK378" s="6"/>
      <c r="AL378" s="6"/>
      <c r="AM378" s="6"/>
      <c r="AN378" s="6"/>
      <c r="AO378" s="6"/>
    </row>
    <row r="379" spans="1:41" s="80" customFormat="1" x14ac:dyDescent="0.25">
      <c r="A379" s="81"/>
      <c r="B379" s="81"/>
      <c r="C379" s="81"/>
      <c r="D379" s="81"/>
      <c r="E379" s="81"/>
      <c r="F379" s="81"/>
      <c r="G379" s="81"/>
      <c r="H379" s="6"/>
      <c r="I379" s="6"/>
      <c r="J379" s="6"/>
      <c r="K379" s="6"/>
      <c r="L379" s="6"/>
      <c r="M379" s="6"/>
      <c r="N379" s="6"/>
      <c r="O379" s="6"/>
      <c r="P379" s="6"/>
      <c r="Q379" s="6"/>
      <c r="R379" s="6"/>
      <c r="S379" s="6"/>
      <c r="AB379" s="118"/>
      <c r="AC379" s="118"/>
      <c r="AD379" s="118"/>
      <c r="AE379" s="6"/>
      <c r="AF379" s="6"/>
      <c r="AG379" s="6"/>
      <c r="AH379" s="6"/>
      <c r="AI379" s="6"/>
      <c r="AJ379" s="6"/>
      <c r="AK379" s="6"/>
      <c r="AL379" s="6"/>
      <c r="AM379" s="6"/>
      <c r="AN379" s="6"/>
      <c r="AO379" s="6"/>
    </row>
    <row r="380" spans="1:41" s="80" customFormat="1" x14ac:dyDescent="0.25">
      <c r="A380" s="81"/>
      <c r="B380" s="81"/>
      <c r="C380" s="81"/>
      <c r="D380" s="81"/>
      <c r="E380" s="81"/>
      <c r="F380" s="81"/>
      <c r="G380" s="81"/>
      <c r="H380" s="6"/>
      <c r="I380" s="6"/>
      <c r="J380" s="6"/>
      <c r="K380" s="6"/>
      <c r="L380" s="6"/>
      <c r="M380" s="6"/>
      <c r="N380" s="6"/>
      <c r="O380" s="6"/>
      <c r="P380" s="6"/>
      <c r="Q380" s="6"/>
      <c r="R380" s="6"/>
      <c r="S380" s="6"/>
      <c r="AB380" s="118"/>
      <c r="AC380" s="118"/>
      <c r="AD380" s="118"/>
      <c r="AE380" s="6"/>
      <c r="AF380" s="6"/>
      <c r="AG380" s="6"/>
      <c r="AH380" s="6"/>
      <c r="AI380" s="6"/>
      <c r="AJ380" s="6"/>
      <c r="AK380" s="6"/>
      <c r="AL380" s="6"/>
      <c r="AM380" s="6"/>
      <c r="AN380" s="6"/>
      <c r="AO380" s="6"/>
    </row>
    <row r="381" spans="1:41" s="80" customFormat="1" x14ac:dyDescent="0.25">
      <c r="A381" s="81"/>
      <c r="B381" s="81"/>
      <c r="C381" s="81"/>
      <c r="D381" s="81"/>
      <c r="E381" s="81"/>
      <c r="F381" s="81"/>
      <c r="G381" s="81"/>
      <c r="H381" s="6"/>
      <c r="I381" s="6"/>
      <c r="J381" s="6"/>
      <c r="K381" s="6"/>
      <c r="L381" s="6"/>
      <c r="M381" s="6"/>
      <c r="N381" s="6"/>
      <c r="O381" s="6"/>
      <c r="P381" s="6"/>
      <c r="Q381" s="6"/>
      <c r="R381" s="6"/>
      <c r="S381" s="6"/>
      <c r="AB381" s="118"/>
      <c r="AC381" s="118"/>
      <c r="AD381" s="118"/>
      <c r="AE381" s="6"/>
      <c r="AF381" s="6"/>
      <c r="AG381" s="6"/>
      <c r="AH381" s="6"/>
      <c r="AI381" s="6"/>
      <c r="AJ381" s="6"/>
      <c r="AK381" s="6"/>
      <c r="AL381" s="6"/>
      <c r="AM381" s="6"/>
      <c r="AN381" s="6"/>
      <c r="AO381" s="6"/>
    </row>
    <row r="382" spans="1:41" s="80" customFormat="1" x14ac:dyDescent="0.25">
      <c r="A382" s="81"/>
      <c r="B382" s="81"/>
      <c r="C382" s="81"/>
      <c r="D382" s="81"/>
      <c r="E382" s="81"/>
      <c r="F382" s="81"/>
      <c r="G382" s="81"/>
      <c r="H382" s="6"/>
      <c r="I382" s="6"/>
      <c r="J382" s="6"/>
      <c r="K382" s="6"/>
      <c r="L382" s="6"/>
      <c r="M382" s="6"/>
      <c r="N382" s="6"/>
      <c r="O382" s="6"/>
      <c r="P382" s="6"/>
      <c r="Q382" s="6"/>
      <c r="R382" s="6"/>
      <c r="S382" s="6"/>
      <c r="AB382" s="118"/>
      <c r="AC382" s="118"/>
      <c r="AD382" s="118"/>
      <c r="AE382" s="6"/>
      <c r="AF382" s="6"/>
      <c r="AG382" s="6"/>
      <c r="AH382" s="6"/>
      <c r="AI382" s="6"/>
      <c r="AJ382" s="6"/>
      <c r="AK382" s="6"/>
      <c r="AL382" s="6"/>
      <c r="AM382" s="6"/>
      <c r="AN382" s="6"/>
      <c r="AO382" s="6"/>
    </row>
    <row r="383" spans="1:41" s="80" customFormat="1" x14ac:dyDescent="0.25">
      <c r="A383" s="81"/>
      <c r="B383" s="81"/>
      <c r="C383" s="81"/>
      <c r="D383" s="81"/>
      <c r="E383" s="81"/>
      <c r="F383" s="81"/>
      <c r="G383" s="81"/>
      <c r="H383" s="6"/>
      <c r="I383" s="6"/>
      <c r="J383" s="6"/>
      <c r="K383" s="6"/>
      <c r="L383" s="6"/>
      <c r="M383" s="6"/>
      <c r="N383" s="6"/>
      <c r="O383" s="6"/>
      <c r="P383" s="6"/>
      <c r="Q383" s="6"/>
      <c r="R383" s="6"/>
      <c r="S383" s="6"/>
      <c r="AB383" s="118"/>
      <c r="AC383" s="118"/>
      <c r="AD383" s="118"/>
      <c r="AE383" s="6"/>
      <c r="AF383" s="6"/>
      <c r="AG383" s="6"/>
      <c r="AH383" s="6"/>
      <c r="AI383" s="6"/>
      <c r="AJ383" s="6"/>
      <c r="AK383" s="6"/>
      <c r="AL383" s="6"/>
      <c r="AM383" s="6"/>
      <c r="AN383" s="6"/>
      <c r="AO383" s="6"/>
    </row>
    <row r="384" spans="1:41" s="80" customFormat="1" x14ac:dyDescent="0.25">
      <c r="A384" s="81"/>
      <c r="B384" s="81"/>
      <c r="C384" s="81"/>
      <c r="D384" s="81"/>
      <c r="E384" s="81"/>
      <c r="F384" s="81"/>
      <c r="G384" s="81"/>
      <c r="H384" s="6"/>
      <c r="I384" s="6"/>
      <c r="J384" s="6"/>
      <c r="K384" s="6"/>
      <c r="L384" s="6"/>
      <c r="M384" s="6"/>
      <c r="N384" s="6"/>
      <c r="O384" s="6"/>
      <c r="P384" s="6"/>
      <c r="Q384" s="6"/>
      <c r="R384" s="6"/>
      <c r="S384" s="6"/>
      <c r="AB384" s="118"/>
      <c r="AC384" s="118"/>
      <c r="AD384" s="118"/>
      <c r="AE384" s="6"/>
      <c r="AF384" s="6"/>
      <c r="AG384" s="6"/>
      <c r="AH384" s="6"/>
      <c r="AI384" s="6"/>
      <c r="AJ384" s="6"/>
      <c r="AK384" s="6"/>
      <c r="AL384" s="6"/>
      <c r="AM384" s="6"/>
      <c r="AN384" s="6"/>
      <c r="AO384" s="6"/>
    </row>
    <row r="385" spans="1:41" s="80" customFormat="1" x14ac:dyDescent="0.25">
      <c r="A385" s="81"/>
      <c r="B385" s="81"/>
      <c r="C385" s="81"/>
      <c r="D385" s="81"/>
      <c r="E385" s="81"/>
      <c r="F385" s="81"/>
      <c r="G385" s="81"/>
      <c r="H385" s="6"/>
      <c r="I385" s="6"/>
      <c r="J385" s="6"/>
      <c r="K385" s="6"/>
      <c r="L385" s="6"/>
      <c r="M385" s="6"/>
      <c r="N385" s="6"/>
      <c r="O385" s="6"/>
      <c r="P385" s="6"/>
      <c r="Q385" s="6"/>
      <c r="R385" s="6"/>
      <c r="S385" s="6"/>
      <c r="AB385" s="118"/>
      <c r="AC385" s="118"/>
      <c r="AD385" s="118"/>
      <c r="AE385" s="6"/>
      <c r="AF385" s="6"/>
      <c r="AG385" s="6"/>
      <c r="AH385" s="6"/>
      <c r="AI385" s="6"/>
      <c r="AJ385" s="6"/>
      <c r="AK385" s="6"/>
      <c r="AL385" s="6"/>
      <c r="AM385" s="6"/>
      <c r="AN385" s="6"/>
      <c r="AO385" s="6"/>
    </row>
    <row r="386" spans="1:41" s="80" customFormat="1" x14ac:dyDescent="0.25">
      <c r="A386" s="81"/>
      <c r="B386" s="81"/>
      <c r="C386" s="81"/>
      <c r="D386" s="81"/>
      <c r="E386" s="81"/>
      <c r="F386" s="81"/>
      <c r="G386" s="81"/>
      <c r="H386" s="6"/>
      <c r="I386" s="6"/>
      <c r="J386" s="6"/>
      <c r="K386" s="6"/>
      <c r="L386" s="6"/>
      <c r="M386" s="6"/>
      <c r="N386" s="6"/>
      <c r="O386" s="6"/>
      <c r="P386" s="6"/>
      <c r="Q386" s="6"/>
      <c r="R386" s="6"/>
      <c r="S386" s="6"/>
      <c r="AB386" s="118"/>
      <c r="AC386" s="118"/>
      <c r="AD386" s="118"/>
      <c r="AE386" s="6"/>
      <c r="AF386" s="6"/>
      <c r="AG386" s="6"/>
      <c r="AH386" s="6"/>
      <c r="AI386" s="6"/>
      <c r="AJ386" s="6"/>
      <c r="AK386" s="6"/>
      <c r="AL386" s="6"/>
      <c r="AM386" s="6"/>
      <c r="AN386" s="6"/>
      <c r="AO386" s="6"/>
    </row>
    <row r="387" spans="1:41" s="80" customFormat="1" x14ac:dyDescent="0.25">
      <c r="A387" s="81"/>
      <c r="B387" s="81"/>
      <c r="C387" s="81"/>
      <c r="D387" s="81"/>
      <c r="E387" s="81"/>
      <c r="F387" s="81"/>
      <c r="G387" s="81"/>
      <c r="H387" s="6"/>
      <c r="I387" s="6"/>
      <c r="J387" s="6"/>
      <c r="K387" s="6"/>
      <c r="L387" s="6"/>
      <c r="M387" s="6"/>
      <c r="N387" s="6"/>
      <c r="O387" s="6"/>
      <c r="P387" s="6"/>
      <c r="Q387" s="6"/>
      <c r="R387" s="6"/>
      <c r="S387" s="6"/>
      <c r="AB387" s="118"/>
      <c r="AC387" s="118"/>
      <c r="AD387" s="118"/>
      <c r="AE387" s="6"/>
      <c r="AF387" s="6"/>
      <c r="AG387" s="6"/>
      <c r="AH387" s="6"/>
      <c r="AI387" s="6"/>
      <c r="AJ387" s="6"/>
      <c r="AK387" s="6"/>
      <c r="AL387" s="6"/>
      <c r="AM387" s="6"/>
      <c r="AN387" s="6"/>
      <c r="AO387" s="6"/>
    </row>
    <row r="388" spans="1:41" s="80" customFormat="1" x14ac:dyDescent="0.25">
      <c r="A388" s="81"/>
      <c r="B388" s="81"/>
      <c r="C388" s="81"/>
      <c r="D388" s="81"/>
      <c r="E388" s="81"/>
      <c r="F388" s="81"/>
      <c r="G388" s="81"/>
      <c r="H388" s="6"/>
      <c r="I388" s="6"/>
      <c r="J388" s="6"/>
      <c r="K388" s="6"/>
      <c r="L388" s="6"/>
      <c r="M388" s="6"/>
      <c r="N388" s="6"/>
      <c r="O388" s="6"/>
      <c r="P388" s="6"/>
      <c r="Q388" s="6"/>
      <c r="R388" s="6"/>
      <c r="S388" s="6"/>
      <c r="AB388" s="118"/>
      <c r="AC388" s="118"/>
      <c r="AD388" s="118"/>
      <c r="AE388" s="6"/>
      <c r="AF388" s="6"/>
      <c r="AG388" s="6"/>
      <c r="AH388" s="6"/>
      <c r="AI388" s="6"/>
      <c r="AJ388" s="6"/>
      <c r="AK388" s="6"/>
      <c r="AL388" s="6"/>
      <c r="AM388" s="6"/>
      <c r="AN388" s="6"/>
      <c r="AO388" s="6"/>
    </row>
    <row r="389" spans="1:41" s="80" customFormat="1" x14ac:dyDescent="0.25">
      <c r="A389" s="81"/>
      <c r="B389" s="81"/>
      <c r="C389" s="81"/>
      <c r="D389" s="81"/>
      <c r="E389" s="81"/>
      <c r="F389" s="81"/>
      <c r="G389" s="81"/>
      <c r="H389" s="6"/>
      <c r="I389" s="6"/>
      <c r="J389" s="6"/>
      <c r="K389" s="6"/>
      <c r="L389" s="6"/>
      <c r="M389" s="6"/>
      <c r="N389" s="6"/>
      <c r="O389" s="6"/>
      <c r="P389" s="6"/>
      <c r="Q389" s="6"/>
      <c r="R389" s="6"/>
      <c r="S389" s="6"/>
      <c r="AB389" s="118"/>
      <c r="AC389" s="118"/>
      <c r="AD389" s="118"/>
      <c r="AE389" s="6"/>
      <c r="AF389" s="6"/>
      <c r="AG389" s="6"/>
      <c r="AH389" s="6"/>
      <c r="AI389" s="6"/>
      <c r="AJ389" s="6"/>
      <c r="AK389" s="6"/>
      <c r="AL389" s="6"/>
      <c r="AM389" s="6"/>
      <c r="AN389" s="6"/>
      <c r="AO389" s="6"/>
    </row>
    <row r="390" spans="1:41" s="80" customFormat="1" x14ac:dyDescent="0.25">
      <c r="A390" s="81"/>
      <c r="B390" s="81"/>
      <c r="C390" s="81"/>
      <c r="D390" s="81"/>
      <c r="E390" s="81"/>
      <c r="F390" s="81"/>
      <c r="G390" s="81"/>
      <c r="H390" s="6"/>
      <c r="I390" s="6"/>
      <c r="J390" s="6"/>
      <c r="K390" s="6"/>
      <c r="L390" s="6"/>
      <c r="M390" s="6"/>
      <c r="N390" s="6"/>
      <c r="O390" s="6"/>
      <c r="P390" s="6"/>
      <c r="Q390" s="6"/>
      <c r="R390" s="6"/>
      <c r="S390" s="6"/>
      <c r="AB390" s="118"/>
      <c r="AC390" s="118"/>
      <c r="AD390" s="118"/>
      <c r="AE390" s="6"/>
      <c r="AF390" s="6"/>
      <c r="AG390" s="6"/>
      <c r="AH390" s="6"/>
      <c r="AI390" s="6"/>
      <c r="AJ390" s="6"/>
      <c r="AK390" s="6"/>
      <c r="AL390" s="6"/>
      <c r="AM390" s="6"/>
      <c r="AN390" s="6"/>
      <c r="AO390" s="6"/>
    </row>
    <row r="391" spans="1:41" s="80" customFormat="1" x14ac:dyDescent="0.25">
      <c r="A391" s="81"/>
      <c r="B391" s="81"/>
      <c r="C391" s="81"/>
      <c r="D391" s="81"/>
      <c r="E391" s="81"/>
      <c r="F391" s="81"/>
      <c r="G391" s="81"/>
      <c r="H391" s="6"/>
      <c r="I391" s="6"/>
      <c r="J391" s="6"/>
      <c r="K391" s="6"/>
      <c r="L391" s="6"/>
      <c r="M391" s="6"/>
      <c r="N391" s="6"/>
      <c r="O391" s="6"/>
      <c r="P391" s="6"/>
      <c r="Q391" s="6"/>
      <c r="R391" s="6"/>
      <c r="S391" s="6"/>
      <c r="AB391" s="118"/>
      <c r="AC391" s="118"/>
      <c r="AD391" s="118"/>
      <c r="AE391" s="6"/>
      <c r="AF391" s="6"/>
      <c r="AG391" s="6"/>
      <c r="AH391" s="6"/>
      <c r="AI391" s="6"/>
      <c r="AJ391" s="6"/>
      <c r="AK391" s="6"/>
      <c r="AL391" s="6"/>
      <c r="AM391" s="6"/>
      <c r="AN391" s="6"/>
      <c r="AO391" s="6"/>
    </row>
    <row r="392" spans="1:41" s="80" customFormat="1" x14ac:dyDescent="0.25">
      <c r="A392" s="81"/>
      <c r="B392" s="81"/>
      <c r="C392" s="81"/>
      <c r="D392" s="81"/>
      <c r="E392" s="81"/>
      <c r="F392" s="81"/>
      <c r="G392" s="81"/>
      <c r="H392" s="6"/>
      <c r="I392" s="6"/>
      <c r="J392" s="6"/>
      <c r="K392" s="6"/>
      <c r="L392" s="6"/>
      <c r="M392" s="6"/>
      <c r="N392" s="6"/>
      <c r="O392" s="6"/>
      <c r="P392" s="6"/>
      <c r="Q392" s="6"/>
      <c r="R392" s="6"/>
      <c r="S392" s="6"/>
      <c r="AB392" s="118"/>
      <c r="AC392" s="118"/>
      <c r="AD392" s="118"/>
      <c r="AE392" s="6"/>
      <c r="AF392" s="6"/>
      <c r="AG392" s="6"/>
      <c r="AH392" s="6"/>
      <c r="AI392" s="6"/>
      <c r="AJ392" s="6"/>
      <c r="AK392" s="6"/>
      <c r="AL392" s="6"/>
      <c r="AM392" s="6"/>
      <c r="AN392" s="6"/>
      <c r="AO392" s="6"/>
    </row>
    <row r="393" spans="1:41" s="80" customFormat="1" x14ac:dyDescent="0.25">
      <c r="A393" s="81"/>
      <c r="B393" s="81"/>
      <c r="C393" s="81"/>
      <c r="D393" s="81"/>
      <c r="E393" s="81"/>
      <c r="F393" s="81"/>
      <c r="G393" s="81"/>
      <c r="H393" s="6"/>
      <c r="I393" s="6"/>
      <c r="J393" s="6"/>
      <c r="K393" s="6"/>
      <c r="L393" s="6"/>
      <c r="M393" s="6"/>
      <c r="N393" s="6"/>
      <c r="O393" s="6"/>
      <c r="P393" s="6"/>
      <c r="Q393" s="6"/>
      <c r="R393" s="6"/>
      <c r="S393" s="6"/>
      <c r="AB393" s="118"/>
      <c r="AC393" s="118"/>
      <c r="AD393" s="118"/>
      <c r="AE393" s="6"/>
      <c r="AF393" s="6"/>
      <c r="AG393" s="6"/>
      <c r="AH393" s="6"/>
      <c r="AI393" s="6"/>
      <c r="AJ393" s="6"/>
      <c r="AK393" s="6"/>
      <c r="AL393" s="6"/>
      <c r="AM393" s="6"/>
      <c r="AN393" s="6"/>
      <c r="AO393" s="6"/>
    </row>
    <row r="394" spans="1:41" s="80" customFormat="1" x14ac:dyDescent="0.25">
      <c r="A394" s="81"/>
      <c r="B394" s="81"/>
      <c r="C394" s="81"/>
      <c r="D394" s="81"/>
      <c r="E394" s="81"/>
      <c r="F394" s="81"/>
      <c r="G394" s="81"/>
      <c r="H394" s="6"/>
      <c r="I394" s="6"/>
      <c r="J394" s="6"/>
      <c r="K394" s="6"/>
      <c r="L394" s="6"/>
      <c r="M394" s="6"/>
      <c r="N394" s="6"/>
      <c r="O394" s="6"/>
      <c r="P394" s="6"/>
      <c r="Q394" s="6"/>
      <c r="R394" s="6"/>
      <c r="S394" s="6"/>
      <c r="AB394" s="118"/>
      <c r="AC394" s="118"/>
      <c r="AD394" s="118"/>
      <c r="AE394" s="6"/>
      <c r="AF394" s="6"/>
      <c r="AG394" s="6"/>
      <c r="AH394" s="6"/>
      <c r="AI394" s="6"/>
      <c r="AJ394" s="6"/>
      <c r="AK394" s="6"/>
      <c r="AL394" s="6"/>
      <c r="AM394" s="6"/>
      <c r="AN394" s="6"/>
      <c r="AO394" s="6"/>
    </row>
    <row r="395" spans="1:41" s="80" customFormat="1" x14ac:dyDescent="0.25">
      <c r="A395" s="81"/>
      <c r="B395" s="81"/>
      <c r="C395" s="81"/>
      <c r="D395" s="81"/>
      <c r="E395" s="81"/>
      <c r="F395" s="81"/>
      <c r="G395" s="81"/>
      <c r="H395" s="6"/>
      <c r="I395" s="6"/>
      <c r="J395" s="6"/>
      <c r="K395" s="6"/>
      <c r="L395" s="6"/>
      <c r="M395" s="6"/>
      <c r="N395" s="6"/>
      <c r="O395" s="6"/>
      <c r="P395" s="6"/>
      <c r="Q395" s="6"/>
      <c r="R395" s="6"/>
      <c r="S395" s="6"/>
      <c r="AB395" s="118"/>
      <c r="AC395" s="118"/>
      <c r="AD395" s="118"/>
      <c r="AE395" s="6"/>
      <c r="AF395" s="6"/>
      <c r="AG395" s="6"/>
      <c r="AH395" s="6"/>
      <c r="AI395" s="6"/>
      <c r="AJ395" s="6"/>
      <c r="AK395" s="6"/>
      <c r="AL395" s="6"/>
      <c r="AM395" s="6"/>
      <c r="AN395" s="6"/>
      <c r="AO395" s="6"/>
    </row>
    <row r="396" spans="1:41" s="80" customFormat="1" x14ac:dyDescent="0.25">
      <c r="A396" s="81"/>
      <c r="B396" s="81"/>
      <c r="C396" s="81"/>
      <c r="D396" s="81"/>
      <c r="E396" s="81"/>
      <c r="F396" s="81"/>
      <c r="G396" s="81"/>
      <c r="H396" s="6"/>
      <c r="I396" s="6"/>
      <c r="J396" s="6"/>
      <c r="K396" s="6"/>
      <c r="L396" s="6"/>
      <c r="M396" s="6"/>
      <c r="N396" s="6"/>
      <c r="O396" s="6"/>
      <c r="P396" s="6"/>
      <c r="Q396" s="6"/>
      <c r="R396" s="6"/>
      <c r="S396" s="6"/>
      <c r="AB396" s="118"/>
      <c r="AC396" s="118"/>
      <c r="AD396" s="118"/>
      <c r="AE396" s="6"/>
      <c r="AF396" s="6"/>
      <c r="AG396" s="6"/>
      <c r="AH396" s="6"/>
      <c r="AI396" s="6"/>
      <c r="AJ396" s="6"/>
      <c r="AK396" s="6"/>
      <c r="AL396" s="6"/>
      <c r="AM396" s="6"/>
      <c r="AN396" s="6"/>
      <c r="AO396" s="6"/>
    </row>
    <row r="397" spans="1:41" s="80" customFormat="1" x14ac:dyDescent="0.25">
      <c r="A397" s="81"/>
      <c r="B397" s="81"/>
      <c r="C397" s="81"/>
      <c r="D397" s="81"/>
      <c r="E397" s="81"/>
      <c r="F397" s="81"/>
      <c r="G397" s="81"/>
      <c r="H397" s="6"/>
      <c r="I397" s="6"/>
      <c r="J397" s="6"/>
      <c r="K397" s="6"/>
      <c r="L397" s="6"/>
      <c r="M397" s="6"/>
      <c r="N397" s="6"/>
      <c r="O397" s="6"/>
      <c r="P397" s="6"/>
      <c r="Q397" s="6"/>
      <c r="R397" s="6"/>
      <c r="S397" s="6"/>
      <c r="AB397" s="118"/>
      <c r="AC397" s="118"/>
      <c r="AD397" s="118"/>
      <c r="AE397" s="6"/>
      <c r="AF397" s="6"/>
      <c r="AG397" s="6"/>
      <c r="AH397" s="6"/>
      <c r="AI397" s="6"/>
      <c r="AJ397" s="6"/>
      <c r="AK397" s="6"/>
      <c r="AL397" s="6"/>
      <c r="AM397" s="6"/>
      <c r="AN397" s="6"/>
      <c r="AO397" s="6"/>
    </row>
    <row r="398" spans="1:41" s="80" customFormat="1" x14ac:dyDescent="0.25">
      <c r="A398" s="81"/>
      <c r="B398" s="81"/>
      <c r="C398" s="81"/>
      <c r="D398" s="81"/>
      <c r="E398" s="81"/>
      <c r="F398" s="81"/>
      <c r="G398" s="81"/>
      <c r="H398" s="6"/>
      <c r="I398" s="6"/>
      <c r="J398" s="6"/>
      <c r="K398" s="6"/>
      <c r="L398" s="6"/>
      <c r="M398" s="6"/>
      <c r="N398" s="6"/>
      <c r="O398" s="6"/>
      <c r="P398" s="6"/>
      <c r="Q398" s="6"/>
      <c r="R398" s="6"/>
      <c r="S398" s="6"/>
      <c r="AB398" s="118"/>
      <c r="AC398" s="118"/>
      <c r="AD398" s="118"/>
      <c r="AE398" s="6"/>
      <c r="AF398" s="6"/>
      <c r="AG398" s="6"/>
      <c r="AH398" s="6"/>
      <c r="AI398" s="6"/>
      <c r="AJ398" s="6"/>
      <c r="AK398" s="6"/>
      <c r="AL398" s="6"/>
      <c r="AM398" s="6"/>
      <c r="AN398" s="6"/>
      <c r="AO398" s="6"/>
    </row>
    <row r="399" spans="1:41" s="80" customFormat="1" x14ac:dyDescent="0.25">
      <c r="A399" s="81"/>
      <c r="B399" s="81"/>
      <c r="C399" s="81"/>
      <c r="D399" s="81"/>
      <c r="E399" s="81"/>
      <c r="F399" s="81"/>
      <c r="G399" s="81"/>
      <c r="H399" s="6"/>
      <c r="I399" s="6"/>
      <c r="J399" s="6"/>
      <c r="K399" s="6"/>
      <c r="L399" s="6"/>
      <c r="M399" s="6"/>
      <c r="N399" s="6"/>
      <c r="O399" s="6"/>
      <c r="P399" s="6"/>
      <c r="Q399" s="6"/>
      <c r="R399" s="6"/>
      <c r="S399" s="6"/>
      <c r="AB399" s="118"/>
      <c r="AC399" s="118"/>
      <c r="AD399" s="118"/>
      <c r="AE399" s="6"/>
      <c r="AF399" s="6"/>
      <c r="AG399" s="6"/>
      <c r="AH399" s="6"/>
      <c r="AI399" s="6"/>
      <c r="AJ399" s="6"/>
      <c r="AK399" s="6"/>
      <c r="AL399" s="6"/>
      <c r="AM399" s="6"/>
      <c r="AN399" s="6"/>
      <c r="AO399" s="6"/>
    </row>
    <row r="400" spans="1:41" s="80" customFormat="1" x14ac:dyDescent="0.25">
      <c r="A400" s="81"/>
      <c r="B400" s="81"/>
      <c r="C400" s="81"/>
      <c r="D400" s="81"/>
      <c r="E400" s="81"/>
      <c r="F400" s="81"/>
      <c r="G400" s="81"/>
      <c r="H400" s="6"/>
      <c r="I400" s="6"/>
      <c r="J400" s="6"/>
      <c r="K400" s="6"/>
      <c r="L400" s="6"/>
      <c r="M400" s="6"/>
      <c r="N400" s="6"/>
      <c r="O400" s="6"/>
      <c r="P400" s="6"/>
      <c r="Q400" s="6"/>
      <c r="R400" s="6"/>
      <c r="S400" s="6"/>
      <c r="AB400" s="118"/>
      <c r="AC400" s="118"/>
      <c r="AD400" s="118"/>
      <c r="AE400" s="6"/>
      <c r="AF400" s="6"/>
      <c r="AG400" s="6"/>
      <c r="AH400" s="6"/>
      <c r="AI400" s="6"/>
      <c r="AJ400" s="6"/>
      <c r="AK400" s="6"/>
      <c r="AL400" s="6"/>
      <c r="AM400" s="6"/>
      <c r="AN400" s="6"/>
      <c r="AO400" s="6"/>
    </row>
    <row r="401" spans="1:41" s="80" customFormat="1" x14ac:dyDescent="0.25">
      <c r="A401" s="81"/>
      <c r="B401" s="81"/>
      <c r="C401" s="81"/>
      <c r="D401" s="81"/>
      <c r="E401" s="81"/>
      <c r="F401" s="81"/>
      <c r="G401" s="81"/>
      <c r="H401" s="6"/>
      <c r="I401" s="6"/>
      <c r="J401" s="6"/>
      <c r="K401" s="6"/>
      <c r="L401" s="6"/>
      <c r="M401" s="6"/>
      <c r="N401" s="6"/>
      <c r="O401" s="6"/>
      <c r="P401" s="6"/>
      <c r="Q401" s="6"/>
      <c r="R401" s="6"/>
      <c r="S401" s="6"/>
      <c r="AB401" s="118"/>
      <c r="AC401" s="118"/>
      <c r="AD401" s="118"/>
      <c r="AE401" s="6"/>
      <c r="AF401" s="6"/>
      <c r="AG401" s="6"/>
      <c r="AH401" s="6"/>
      <c r="AI401" s="6"/>
      <c r="AJ401" s="6"/>
      <c r="AK401" s="6"/>
      <c r="AL401" s="6"/>
      <c r="AM401" s="6"/>
      <c r="AN401" s="6"/>
      <c r="AO401" s="6"/>
    </row>
    <row r="402" spans="1:41" s="80" customFormat="1" x14ac:dyDescent="0.25">
      <c r="A402" s="81"/>
      <c r="B402" s="81"/>
      <c r="C402" s="81"/>
      <c r="D402" s="81"/>
      <c r="E402" s="81"/>
      <c r="F402" s="81"/>
      <c r="G402" s="81"/>
      <c r="H402" s="6"/>
      <c r="I402" s="6"/>
      <c r="J402" s="6"/>
      <c r="K402" s="6"/>
      <c r="L402" s="6"/>
      <c r="M402" s="6"/>
      <c r="N402" s="6"/>
      <c r="O402" s="6"/>
      <c r="P402" s="6"/>
      <c r="Q402" s="6"/>
      <c r="R402" s="6"/>
      <c r="S402" s="6"/>
      <c r="AB402" s="118"/>
      <c r="AC402" s="118"/>
      <c r="AD402" s="118"/>
      <c r="AE402" s="6"/>
      <c r="AF402" s="6"/>
      <c r="AG402" s="6"/>
      <c r="AH402" s="6"/>
      <c r="AI402" s="6"/>
      <c r="AJ402" s="6"/>
      <c r="AK402" s="6"/>
      <c r="AL402" s="6"/>
      <c r="AM402" s="6"/>
      <c r="AN402" s="6"/>
      <c r="AO402" s="6"/>
    </row>
    <row r="403" spans="1:41" s="80" customFormat="1" x14ac:dyDescent="0.25">
      <c r="A403" s="81"/>
      <c r="B403" s="81"/>
      <c r="C403" s="81"/>
      <c r="D403" s="81"/>
      <c r="E403" s="81"/>
      <c r="F403" s="81"/>
      <c r="G403" s="81"/>
      <c r="H403" s="6"/>
      <c r="I403" s="6"/>
      <c r="J403" s="6"/>
      <c r="K403" s="6"/>
      <c r="L403" s="6"/>
      <c r="M403" s="6"/>
      <c r="N403" s="6"/>
      <c r="O403" s="6"/>
      <c r="P403" s="6"/>
      <c r="Q403" s="6"/>
      <c r="R403" s="6"/>
      <c r="S403" s="6"/>
      <c r="AB403" s="118"/>
      <c r="AC403" s="118"/>
      <c r="AD403" s="118"/>
      <c r="AE403" s="6"/>
      <c r="AF403" s="6"/>
      <c r="AG403" s="6"/>
      <c r="AH403" s="6"/>
      <c r="AI403" s="6"/>
      <c r="AJ403" s="6"/>
      <c r="AK403" s="6"/>
      <c r="AL403" s="6"/>
      <c r="AM403" s="6"/>
      <c r="AN403" s="6"/>
      <c r="AO403" s="6"/>
    </row>
    <row r="404" spans="1:41" s="80" customFormat="1" x14ac:dyDescent="0.25">
      <c r="A404" s="81"/>
      <c r="B404" s="81"/>
      <c r="C404" s="81"/>
      <c r="D404" s="81"/>
      <c r="E404" s="81"/>
      <c r="F404" s="81"/>
      <c r="G404" s="81"/>
      <c r="H404" s="6"/>
      <c r="I404" s="6"/>
      <c r="J404" s="6"/>
      <c r="K404" s="6"/>
      <c r="L404" s="6"/>
      <c r="M404" s="6"/>
      <c r="N404" s="6"/>
      <c r="O404" s="6"/>
      <c r="P404" s="6"/>
      <c r="Q404" s="6"/>
      <c r="R404" s="6"/>
      <c r="S404" s="6"/>
      <c r="AB404" s="118"/>
      <c r="AC404" s="118"/>
      <c r="AD404" s="118"/>
      <c r="AE404" s="6"/>
      <c r="AF404" s="6"/>
      <c r="AG404" s="6"/>
      <c r="AH404" s="6"/>
      <c r="AI404" s="6"/>
      <c r="AJ404" s="6"/>
      <c r="AK404" s="6"/>
      <c r="AL404" s="6"/>
      <c r="AM404" s="6"/>
      <c r="AN404" s="6"/>
      <c r="AO404" s="6"/>
    </row>
    <row r="405" spans="1:41" s="80" customFormat="1" x14ac:dyDescent="0.25">
      <c r="A405" s="81"/>
      <c r="B405" s="81"/>
      <c r="C405" s="81"/>
      <c r="D405" s="81"/>
      <c r="E405" s="81"/>
      <c r="F405" s="81"/>
      <c r="G405" s="81"/>
      <c r="H405" s="6"/>
      <c r="I405" s="6"/>
      <c r="J405" s="6"/>
      <c r="K405" s="6"/>
      <c r="L405" s="6"/>
      <c r="M405" s="6"/>
      <c r="N405" s="6"/>
      <c r="O405" s="6"/>
      <c r="P405" s="6"/>
      <c r="Q405" s="6"/>
      <c r="R405" s="6"/>
      <c r="S405" s="6"/>
      <c r="AB405" s="118"/>
      <c r="AC405" s="118"/>
      <c r="AD405" s="118"/>
      <c r="AE405" s="6"/>
      <c r="AF405" s="6"/>
      <c r="AG405" s="6"/>
      <c r="AH405" s="6"/>
      <c r="AI405" s="6"/>
      <c r="AJ405" s="6"/>
      <c r="AK405" s="6"/>
      <c r="AL405" s="6"/>
      <c r="AM405" s="6"/>
      <c r="AN405" s="6"/>
      <c r="AO405" s="6"/>
    </row>
    <row r="406" spans="1:41" s="80" customFormat="1" x14ac:dyDescent="0.25">
      <c r="A406" s="81"/>
      <c r="B406" s="81"/>
      <c r="C406" s="81"/>
      <c r="D406" s="81"/>
      <c r="E406" s="81"/>
      <c r="F406" s="81"/>
      <c r="G406" s="81"/>
      <c r="H406" s="6"/>
      <c r="I406" s="6"/>
      <c r="J406" s="6"/>
      <c r="K406" s="6"/>
      <c r="L406" s="6"/>
      <c r="M406" s="6"/>
      <c r="N406" s="6"/>
      <c r="O406" s="6"/>
      <c r="P406" s="6"/>
      <c r="Q406" s="6"/>
      <c r="R406" s="6"/>
      <c r="S406" s="6"/>
      <c r="AB406" s="118"/>
      <c r="AC406" s="118"/>
      <c r="AD406" s="118"/>
      <c r="AE406" s="6"/>
      <c r="AF406" s="6"/>
      <c r="AG406" s="6"/>
      <c r="AH406" s="6"/>
      <c r="AI406" s="6"/>
      <c r="AJ406" s="6"/>
      <c r="AK406" s="6"/>
      <c r="AL406" s="6"/>
      <c r="AM406" s="6"/>
      <c r="AN406" s="6"/>
      <c r="AO406" s="6"/>
    </row>
    <row r="407" spans="1:41" s="80" customFormat="1" x14ac:dyDescent="0.25">
      <c r="A407" s="81"/>
      <c r="B407" s="81"/>
      <c r="C407" s="81"/>
      <c r="D407" s="81"/>
      <c r="E407" s="81"/>
      <c r="F407" s="81"/>
      <c r="G407" s="81"/>
      <c r="H407" s="6"/>
      <c r="I407" s="6"/>
      <c r="J407" s="6"/>
      <c r="K407" s="6"/>
      <c r="L407" s="6"/>
      <c r="M407" s="6"/>
      <c r="N407" s="6"/>
      <c r="O407" s="6"/>
      <c r="P407" s="6"/>
      <c r="Q407" s="6"/>
      <c r="R407" s="6"/>
      <c r="S407" s="6"/>
      <c r="AB407" s="118"/>
      <c r="AC407" s="118"/>
      <c r="AD407" s="118"/>
      <c r="AE407" s="6"/>
      <c r="AF407" s="6"/>
      <c r="AG407" s="6"/>
      <c r="AH407" s="6"/>
      <c r="AI407" s="6"/>
      <c r="AJ407" s="6"/>
      <c r="AK407" s="6"/>
      <c r="AL407" s="6"/>
      <c r="AM407" s="6"/>
      <c r="AN407" s="6"/>
      <c r="AO407" s="6"/>
    </row>
    <row r="408" spans="1:41" s="80" customFormat="1" x14ac:dyDescent="0.25">
      <c r="A408" s="81"/>
      <c r="B408" s="81"/>
      <c r="C408" s="81"/>
      <c r="D408" s="81"/>
      <c r="E408" s="81"/>
      <c r="F408" s="81"/>
      <c r="G408" s="81"/>
      <c r="H408" s="6"/>
      <c r="I408" s="6"/>
      <c r="J408" s="6"/>
      <c r="K408" s="6"/>
      <c r="L408" s="6"/>
      <c r="M408" s="6"/>
      <c r="N408" s="6"/>
      <c r="O408" s="6"/>
      <c r="P408" s="6"/>
      <c r="Q408" s="6"/>
      <c r="R408" s="6"/>
      <c r="S408" s="6"/>
      <c r="AB408" s="118"/>
      <c r="AC408" s="118"/>
      <c r="AD408" s="118"/>
      <c r="AE408" s="6"/>
      <c r="AF408" s="6"/>
      <c r="AG408" s="6"/>
      <c r="AH408" s="6"/>
      <c r="AI408" s="6"/>
      <c r="AJ408" s="6"/>
      <c r="AK408" s="6"/>
      <c r="AL408" s="6"/>
      <c r="AM408" s="6"/>
      <c r="AN408" s="6"/>
      <c r="AO408" s="6"/>
    </row>
    <row r="409" spans="1:41" s="80" customFormat="1" x14ac:dyDescent="0.25">
      <c r="A409" s="81"/>
      <c r="B409" s="81"/>
      <c r="C409" s="81"/>
      <c r="D409" s="81"/>
      <c r="E409" s="81"/>
      <c r="F409" s="81"/>
      <c r="G409" s="81"/>
      <c r="H409" s="6"/>
      <c r="I409" s="6"/>
      <c r="J409" s="6"/>
      <c r="K409" s="6"/>
      <c r="L409" s="6"/>
      <c r="M409" s="6"/>
      <c r="N409" s="6"/>
      <c r="O409" s="6"/>
      <c r="P409" s="6"/>
      <c r="Q409" s="6"/>
      <c r="R409" s="6"/>
      <c r="S409" s="6"/>
      <c r="AB409" s="118"/>
      <c r="AC409" s="118"/>
      <c r="AD409" s="118"/>
      <c r="AE409" s="6"/>
      <c r="AF409" s="6"/>
      <c r="AG409" s="6"/>
      <c r="AH409" s="6"/>
      <c r="AI409" s="6"/>
      <c r="AJ409" s="6"/>
      <c r="AK409" s="6"/>
      <c r="AL409" s="6"/>
      <c r="AM409" s="6"/>
      <c r="AN409" s="6"/>
      <c r="AO409" s="6"/>
    </row>
    <row r="410" spans="1:41" s="80" customFormat="1" x14ac:dyDescent="0.25">
      <c r="A410" s="81"/>
      <c r="B410" s="81"/>
      <c r="C410" s="81"/>
      <c r="D410" s="81"/>
      <c r="E410" s="81"/>
      <c r="F410" s="81"/>
      <c r="G410" s="81"/>
      <c r="H410" s="6"/>
      <c r="I410" s="6"/>
      <c r="J410" s="6"/>
      <c r="K410" s="6"/>
      <c r="L410" s="6"/>
      <c r="M410" s="6"/>
      <c r="N410" s="6"/>
      <c r="O410" s="6"/>
      <c r="P410" s="6"/>
      <c r="Q410" s="6"/>
      <c r="R410" s="6"/>
      <c r="S410" s="6"/>
      <c r="AB410" s="118"/>
      <c r="AC410" s="118"/>
      <c r="AD410" s="118"/>
      <c r="AE410" s="6"/>
      <c r="AF410" s="6"/>
      <c r="AG410" s="6"/>
      <c r="AH410" s="6"/>
      <c r="AI410" s="6"/>
      <c r="AJ410" s="6"/>
      <c r="AK410" s="6"/>
      <c r="AL410" s="6"/>
      <c r="AM410" s="6"/>
      <c r="AN410" s="6"/>
      <c r="AO410" s="6"/>
    </row>
    <row r="411" spans="1:41" s="80" customFormat="1" x14ac:dyDescent="0.25">
      <c r="A411" s="81"/>
      <c r="B411" s="81"/>
      <c r="C411" s="81"/>
      <c r="D411" s="81"/>
      <c r="E411" s="81"/>
      <c r="F411" s="81"/>
      <c r="G411" s="81"/>
      <c r="H411" s="6"/>
      <c r="I411" s="6"/>
      <c r="J411" s="6"/>
      <c r="K411" s="6"/>
      <c r="L411" s="6"/>
      <c r="M411" s="6"/>
      <c r="N411" s="6"/>
      <c r="O411" s="6"/>
      <c r="P411" s="6"/>
      <c r="Q411" s="6"/>
      <c r="R411" s="6"/>
      <c r="S411" s="6"/>
      <c r="AB411" s="118"/>
      <c r="AC411" s="118"/>
      <c r="AD411" s="118"/>
      <c r="AE411" s="6"/>
      <c r="AF411" s="6"/>
      <c r="AG411" s="6"/>
      <c r="AH411" s="6"/>
      <c r="AI411" s="6"/>
      <c r="AJ411" s="6"/>
      <c r="AK411" s="6"/>
      <c r="AL411" s="6"/>
      <c r="AM411" s="6"/>
      <c r="AN411" s="6"/>
      <c r="AO411" s="6"/>
    </row>
    <row r="412" spans="1:41" s="80" customFormat="1" x14ac:dyDescent="0.25">
      <c r="A412" s="81"/>
      <c r="B412" s="81"/>
      <c r="C412" s="81"/>
      <c r="D412" s="81"/>
      <c r="E412" s="81"/>
      <c r="F412" s="81"/>
      <c r="G412" s="81"/>
      <c r="H412" s="6"/>
      <c r="I412" s="6"/>
      <c r="J412" s="6"/>
      <c r="K412" s="6"/>
      <c r="L412" s="6"/>
      <c r="M412" s="6"/>
      <c r="N412" s="6"/>
      <c r="O412" s="6"/>
      <c r="P412" s="6"/>
      <c r="Q412" s="6"/>
      <c r="R412" s="6"/>
      <c r="S412" s="6"/>
      <c r="AB412" s="118"/>
      <c r="AC412" s="118"/>
      <c r="AD412" s="118"/>
      <c r="AE412" s="6"/>
      <c r="AF412" s="6"/>
      <c r="AG412" s="6"/>
      <c r="AH412" s="6"/>
      <c r="AI412" s="6"/>
      <c r="AJ412" s="6"/>
      <c r="AK412" s="6"/>
      <c r="AL412" s="6"/>
      <c r="AM412" s="6"/>
      <c r="AN412" s="6"/>
      <c r="AO412" s="6"/>
    </row>
    <row r="413" spans="1:41" s="80" customFormat="1" x14ac:dyDescent="0.25">
      <c r="A413" s="81"/>
      <c r="B413" s="81"/>
      <c r="C413" s="81"/>
      <c r="D413" s="81"/>
      <c r="E413" s="81"/>
      <c r="F413" s="81"/>
      <c r="G413" s="81"/>
      <c r="H413" s="6"/>
      <c r="I413" s="6"/>
      <c r="J413" s="6"/>
      <c r="K413" s="6"/>
      <c r="L413" s="6"/>
      <c r="M413" s="6"/>
      <c r="N413" s="6"/>
      <c r="O413" s="6"/>
      <c r="P413" s="6"/>
      <c r="Q413" s="6"/>
      <c r="R413" s="6"/>
      <c r="S413" s="6"/>
      <c r="AB413" s="118"/>
      <c r="AC413" s="118"/>
      <c r="AD413" s="118"/>
      <c r="AE413" s="6"/>
      <c r="AF413" s="6"/>
      <c r="AG413" s="6"/>
      <c r="AH413" s="6"/>
      <c r="AI413" s="6"/>
      <c r="AJ413" s="6"/>
      <c r="AK413" s="6"/>
      <c r="AL413" s="6"/>
      <c r="AM413" s="6"/>
      <c r="AN413" s="6"/>
      <c r="AO413" s="6"/>
    </row>
    <row r="414" spans="1:41" s="80" customFormat="1" x14ac:dyDescent="0.25">
      <c r="A414" s="81"/>
      <c r="B414" s="81"/>
      <c r="C414" s="81"/>
      <c r="D414" s="81"/>
      <c r="E414" s="81"/>
      <c r="F414" s="81"/>
      <c r="G414" s="81"/>
      <c r="H414" s="6"/>
      <c r="I414" s="6"/>
      <c r="J414" s="6"/>
      <c r="K414" s="6"/>
      <c r="L414" s="6"/>
      <c r="M414" s="6"/>
      <c r="N414" s="6"/>
      <c r="O414" s="6"/>
      <c r="P414" s="6"/>
      <c r="Q414" s="6"/>
      <c r="R414" s="6"/>
      <c r="S414" s="6"/>
      <c r="AB414" s="118"/>
      <c r="AC414" s="118"/>
      <c r="AD414" s="118"/>
      <c r="AE414" s="6"/>
      <c r="AF414" s="6"/>
      <c r="AG414" s="6"/>
      <c r="AH414" s="6"/>
      <c r="AI414" s="6"/>
      <c r="AJ414" s="6"/>
      <c r="AK414" s="6"/>
      <c r="AL414" s="6"/>
      <c r="AM414" s="6"/>
      <c r="AN414" s="6"/>
      <c r="AO414" s="6"/>
    </row>
    <row r="415" spans="1:41" s="80" customFormat="1" x14ac:dyDescent="0.25">
      <c r="A415" s="81"/>
      <c r="B415" s="81"/>
      <c r="C415" s="81"/>
      <c r="D415" s="81"/>
      <c r="E415" s="81"/>
      <c r="F415" s="81"/>
      <c r="G415" s="81"/>
      <c r="H415" s="6"/>
      <c r="I415" s="6"/>
      <c r="J415" s="6"/>
      <c r="K415" s="6"/>
      <c r="L415" s="6"/>
      <c r="M415" s="6"/>
      <c r="N415" s="6"/>
      <c r="O415" s="6"/>
      <c r="P415" s="6"/>
      <c r="Q415" s="6"/>
      <c r="R415" s="6"/>
      <c r="S415" s="6"/>
      <c r="AB415" s="118"/>
      <c r="AC415" s="118"/>
      <c r="AD415" s="118"/>
      <c r="AE415" s="6"/>
      <c r="AF415" s="6"/>
      <c r="AG415" s="6"/>
      <c r="AH415" s="6"/>
      <c r="AI415" s="6"/>
      <c r="AJ415" s="6"/>
      <c r="AK415" s="6"/>
      <c r="AL415" s="6"/>
      <c r="AM415" s="6"/>
      <c r="AN415" s="6"/>
      <c r="AO415" s="6"/>
    </row>
    <row r="416" spans="1:41" s="80" customFormat="1" x14ac:dyDescent="0.25">
      <c r="A416" s="81"/>
      <c r="B416" s="81"/>
      <c r="C416" s="81"/>
      <c r="D416" s="81"/>
      <c r="E416" s="81"/>
      <c r="F416" s="81"/>
      <c r="G416" s="81"/>
      <c r="H416" s="6"/>
      <c r="I416" s="6"/>
      <c r="J416" s="6"/>
      <c r="K416" s="6"/>
      <c r="L416" s="6"/>
      <c r="M416" s="6"/>
      <c r="N416" s="6"/>
      <c r="O416" s="6"/>
      <c r="P416" s="6"/>
      <c r="Q416" s="6"/>
      <c r="R416" s="6"/>
      <c r="S416" s="6"/>
      <c r="AB416" s="118"/>
      <c r="AC416" s="118"/>
      <c r="AD416" s="118"/>
      <c r="AE416" s="6"/>
      <c r="AF416" s="6"/>
      <c r="AG416" s="6"/>
      <c r="AH416" s="6"/>
      <c r="AI416" s="6"/>
      <c r="AJ416" s="6"/>
      <c r="AK416" s="6"/>
      <c r="AL416" s="6"/>
      <c r="AM416" s="6"/>
      <c r="AN416" s="6"/>
      <c r="AO416" s="6"/>
    </row>
    <row r="417" spans="1:41" s="80" customFormat="1" x14ac:dyDescent="0.25">
      <c r="A417" s="81"/>
      <c r="B417" s="81"/>
      <c r="C417" s="81"/>
      <c r="D417" s="81"/>
      <c r="E417" s="81"/>
      <c r="F417" s="81"/>
      <c r="G417" s="81"/>
      <c r="H417" s="6"/>
      <c r="I417" s="6"/>
      <c r="J417" s="6"/>
      <c r="K417" s="6"/>
      <c r="L417" s="6"/>
      <c r="M417" s="6"/>
      <c r="N417" s="6"/>
      <c r="O417" s="6"/>
      <c r="P417" s="6"/>
      <c r="Q417" s="6"/>
      <c r="R417" s="6"/>
      <c r="S417" s="6"/>
      <c r="AB417" s="118"/>
      <c r="AC417" s="118"/>
      <c r="AD417" s="118"/>
      <c r="AE417" s="6"/>
      <c r="AF417" s="6"/>
      <c r="AG417" s="6"/>
      <c r="AH417" s="6"/>
      <c r="AI417" s="6"/>
      <c r="AJ417" s="6"/>
      <c r="AK417" s="6"/>
      <c r="AL417" s="6"/>
      <c r="AM417" s="6"/>
      <c r="AN417" s="6"/>
      <c r="AO417" s="6"/>
    </row>
    <row r="418" spans="1:41" s="80" customFormat="1" x14ac:dyDescent="0.25">
      <c r="A418" s="81"/>
      <c r="B418" s="81"/>
      <c r="C418" s="81"/>
      <c r="D418" s="81"/>
      <c r="E418" s="81"/>
      <c r="F418" s="81"/>
      <c r="G418" s="81"/>
      <c r="H418" s="6"/>
      <c r="I418" s="6"/>
      <c r="J418" s="6"/>
      <c r="K418" s="6"/>
      <c r="L418" s="6"/>
      <c r="M418" s="6"/>
      <c r="N418" s="6"/>
      <c r="O418" s="6"/>
      <c r="P418" s="6"/>
      <c r="Q418" s="6"/>
      <c r="R418" s="6"/>
      <c r="S418" s="6"/>
      <c r="AB418" s="118"/>
      <c r="AC418" s="118"/>
      <c r="AD418" s="118"/>
      <c r="AE418" s="6"/>
      <c r="AF418" s="6"/>
      <c r="AG418" s="6"/>
      <c r="AH418" s="6"/>
      <c r="AI418" s="6"/>
      <c r="AJ418" s="6"/>
      <c r="AK418" s="6"/>
      <c r="AL418" s="6"/>
      <c r="AM418" s="6"/>
      <c r="AN418" s="6"/>
      <c r="AO418" s="6"/>
    </row>
    <row r="419" spans="1:41" s="80" customFormat="1" x14ac:dyDescent="0.25">
      <c r="A419" s="81"/>
      <c r="B419" s="81"/>
      <c r="C419" s="81"/>
      <c r="D419" s="81"/>
      <c r="E419" s="81"/>
      <c r="F419" s="81"/>
      <c r="G419" s="81"/>
      <c r="H419" s="6"/>
      <c r="I419" s="6"/>
      <c r="J419" s="6"/>
      <c r="K419" s="6"/>
      <c r="L419" s="6"/>
      <c r="M419" s="6"/>
      <c r="N419" s="6"/>
      <c r="O419" s="6"/>
      <c r="P419" s="6"/>
      <c r="Q419" s="6"/>
      <c r="R419" s="6"/>
      <c r="S419" s="6"/>
      <c r="AB419" s="118"/>
      <c r="AC419" s="118"/>
      <c r="AD419" s="118"/>
      <c r="AE419" s="6"/>
      <c r="AF419" s="6"/>
      <c r="AG419" s="6"/>
      <c r="AH419" s="6"/>
      <c r="AI419" s="6"/>
      <c r="AJ419" s="6"/>
      <c r="AK419" s="6"/>
      <c r="AL419" s="6"/>
      <c r="AM419" s="6"/>
      <c r="AN419" s="6"/>
      <c r="AO419" s="6"/>
    </row>
    <row r="420" spans="1:41" s="80" customFormat="1" x14ac:dyDescent="0.25">
      <c r="A420" s="81"/>
      <c r="B420" s="81"/>
      <c r="C420" s="81"/>
      <c r="D420" s="81"/>
      <c r="E420" s="81"/>
      <c r="F420" s="81"/>
      <c r="G420" s="81"/>
      <c r="H420" s="6"/>
      <c r="I420" s="6"/>
      <c r="J420" s="6"/>
      <c r="K420" s="6"/>
      <c r="L420" s="6"/>
      <c r="M420" s="6"/>
      <c r="N420" s="6"/>
      <c r="O420" s="6"/>
      <c r="P420" s="6"/>
      <c r="Q420" s="6"/>
      <c r="R420" s="6"/>
      <c r="S420" s="6"/>
      <c r="AB420" s="118"/>
      <c r="AC420" s="118"/>
      <c r="AD420" s="118"/>
      <c r="AE420" s="6"/>
      <c r="AF420" s="6"/>
      <c r="AG420" s="6"/>
      <c r="AH420" s="6"/>
      <c r="AI420" s="6"/>
      <c r="AJ420" s="6"/>
      <c r="AK420" s="6"/>
      <c r="AL420" s="6"/>
      <c r="AM420" s="6"/>
      <c r="AN420" s="6"/>
      <c r="AO420" s="6"/>
    </row>
    <row r="421" spans="1:41" s="80" customFormat="1" x14ac:dyDescent="0.25">
      <c r="A421" s="81"/>
      <c r="B421" s="81"/>
      <c r="C421" s="81"/>
      <c r="D421" s="81"/>
      <c r="E421" s="81"/>
      <c r="F421" s="81"/>
      <c r="G421" s="81"/>
      <c r="H421" s="6"/>
      <c r="I421" s="6"/>
      <c r="J421" s="6"/>
      <c r="K421" s="6"/>
      <c r="L421" s="6"/>
      <c r="M421" s="6"/>
      <c r="N421" s="6"/>
      <c r="O421" s="6"/>
      <c r="P421" s="6"/>
      <c r="Q421" s="6"/>
      <c r="R421" s="6"/>
      <c r="S421" s="6"/>
      <c r="AB421" s="118"/>
      <c r="AC421" s="118"/>
      <c r="AD421" s="118"/>
      <c r="AE421" s="6"/>
      <c r="AF421" s="6"/>
      <c r="AG421" s="6"/>
      <c r="AH421" s="6"/>
      <c r="AI421" s="6"/>
      <c r="AJ421" s="6"/>
      <c r="AK421" s="6"/>
      <c r="AL421" s="6"/>
      <c r="AM421" s="6"/>
      <c r="AN421" s="6"/>
      <c r="AO421" s="6"/>
    </row>
    <row r="422" spans="1:41" s="80" customFormat="1" x14ac:dyDescent="0.25">
      <c r="A422" s="81"/>
      <c r="B422" s="81"/>
      <c r="C422" s="81"/>
      <c r="D422" s="81"/>
      <c r="E422" s="81"/>
      <c r="F422" s="81"/>
      <c r="G422" s="81"/>
      <c r="H422" s="6"/>
      <c r="I422" s="6"/>
      <c r="J422" s="6"/>
      <c r="K422" s="6"/>
      <c r="L422" s="6"/>
      <c r="M422" s="6"/>
      <c r="N422" s="6"/>
      <c r="O422" s="6"/>
      <c r="P422" s="6"/>
      <c r="Q422" s="6"/>
      <c r="R422" s="6"/>
      <c r="S422" s="6"/>
      <c r="AB422" s="118"/>
      <c r="AC422" s="118"/>
      <c r="AD422" s="118"/>
      <c r="AE422" s="6"/>
      <c r="AF422" s="6"/>
      <c r="AG422" s="6"/>
      <c r="AH422" s="6"/>
      <c r="AI422" s="6"/>
      <c r="AJ422" s="6"/>
      <c r="AK422" s="6"/>
      <c r="AL422" s="6"/>
      <c r="AM422" s="6"/>
      <c r="AN422" s="6"/>
      <c r="AO422" s="6"/>
    </row>
    <row r="423" spans="1:41" s="80" customFormat="1" x14ac:dyDescent="0.25">
      <c r="A423" s="81"/>
      <c r="B423" s="81"/>
      <c r="C423" s="81"/>
      <c r="D423" s="81"/>
      <c r="E423" s="81"/>
      <c r="F423" s="81"/>
      <c r="G423" s="81"/>
      <c r="H423" s="6"/>
      <c r="I423" s="6"/>
      <c r="J423" s="6"/>
      <c r="K423" s="6"/>
      <c r="L423" s="6"/>
      <c r="M423" s="6"/>
      <c r="N423" s="6"/>
      <c r="O423" s="6"/>
      <c r="P423" s="6"/>
      <c r="Q423" s="6"/>
      <c r="R423" s="6"/>
      <c r="S423" s="6"/>
      <c r="AB423" s="118"/>
      <c r="AC423" s="118"/>
      <c r="AD423" s="118"/>
      <c r="AE423" s="6"/>
      <c r="AF423" s="6"/>
      <c r="AG423" s="6"/>
      <c r="AH423" s="6"/>
      <c r="AI423" s="6"/>
      <c r="AJ423" s="6"/>
      <c r="AK423" s="6"/>
      <c r="AL423" s="6"/>
      <c r="AM423" s="6"/>
      <c r="AN423" s="6"/>
      <c r="AO423" s="6"/>
    </row>
    <row r="424" spans="1:41" s="80" customFormat="1" x14ac:dyDescent="0.25">
      <c r="A424" s="81"/>
      <c r="B424" s="81"/>
      <c r="C424" s="81"/>
      <c r="D424" s="81"/>
      <c r="E424" s="81"/>
      <c r="F424" s="81"/>
      <c r="G424" s="81"/>
      <c r="H424" s="6"/>
      <c r="I424" s="6"/>
      <c r="J424" s="6"/>
      <c r="K424" s="6"/>
      <c r="L424" s="6"/>
      <c r="M424" s="6"/>
      <c r="N424" s="6"/>
      <c r="O424" s="6"/>
      <c r="P424" s="6"/>
      <c r="Q424" s="6"/>
      <c r="R424" s="6"/>
      <c r="S424" s="6"/>
      <c r="AB424" s="118"/>
      <c r="AC424" s="118"/>
      <c r="AD424" s="118"/>
      <c r="AE424" s="6"/>
      <c r="AF424" s="6"/>
      <c r="AG424" s="6"/>
      <c r="AH424" s="6"/>
      <c r="AI424" s="6"/>
      <c r="AJ424" s="6"/>
      <c r="AK424" s="6"/>
      <c r="AL424" s="6"/>
      <c r="AM424" s="6"/>
      <c r="AN424" s="6"/>
      <c r="AO424" s="6"/>
    </row>
    <row r="425" spans="1:41" s="80" customFormat="1" x14ac:dyDescent="0.25">
      <c r="A425" s="81"/>
      <c r="B425" s="81"/>
      <c r="C425" s="81"/>
      <c r="D425" s="81"/>
      <c r="E425" s="81"/>
      <c r="F425" s="81"/>
      <c r="G425" s="81"/>
      <c r="H425" s="6"/>
      <c r="I425" s="6"/>
      <c r="J425" s="6"/>
      <c r="K425" s="6"/>
      <c r="L425" s="6"/>
      <c r="M425" s="6"/>
      <c r="N425" s="6"/>
      <c r="O425" s="6"/>
      <c r="P425" s="6"/>
      <c r="Q425" s="6"/>
      <c r="R425" s="6"/>
      <c r="S425" s="6"/>
      <c r="AB425" s="118"/>
      <c r="AC425" s="118"/>
      <c r="AD425" s="118"/>
      <c r="AE425" s="6"/>
      <c r="AF425" s="6"/>
      <c r="AG425" s="6"/>
      <c r="AH425" s="6"/>
      <c r="AI425" s="6"/>
      <c r="AJ425" s="6"/>
      <c r="AK425" s="6"/>
      <c r="AL425" s="6"/>
      <c r="AM425" s="6"/>
      <c r="AN425" s="6"/>
      <c r="AO425" s="6"/>
    </row>
    <row r="426" spans="1:41" s="80" customFormat="1" x14ac:dyDescent="0.25">
      <c r="A426" s="81"/>
      <c r="B426" s="81"/>
      <c r="C426" s="81"/>
      <c r="D426" s="81"/>
      <c r="E426" s="81"/>
      <c r="F426" s="81"/>
      <c r="G426" s="81"/>
      <c r="H426" s="6"/>
      <c r="I426" s="6"/>
      <c r="J426" s="6"/>
      <c r="K426" s="6"/>
      <c r="L426" s="6"/>
      <c r="M426" s="6"/>
      <c r="N426" s="6"/>
      <c r="O426" s="6"/>
      <c r="P426" s="6"/>
      <c r="Q426" s="6"/>
      <c r="R426" s="6"/>
      <c r="S426" s="6"/>
      <c r="AB426" s="118"/>
      <c r="AC426" s="118"/>
      <c r="AD426" s="118"/>
      <c r="AE426" s="6"/>
      <c r="AF426" s="6"/>
      <c r="AG426" s="6"/>
      <c r="AH426" s="6"/>
      <c r="AI426" s="6"/>
      <c r="AJ426" s="6"/>
      <c r="AK426" s="6"/>
      <c r="AL426" s="6"/>
      <c r="AM426" s="6"/>
      <c r="AN426" s="6"/>
      <c r="AO426" s="6"/>
    </row>
    <row r="427" spans="1:41" s="80" customFormat="1" x14ac:dyDescent="0.25">
      <c r="A427" s="81"/>
      <c r="B427" s="81"/>
      <c r="C427" s="81"/>
      <c r="D427" s="81"/>
      <c r="E427" s="81"/>
      <c r="F427" s="81"/>
      <c r="G427" s="81"/>
      <c r="H427" s="6"/>
      <c r="I427" s="6"/>
      <c r="J427" s="6"/>
      <c r="K427" s="6"/>
      <c r="L427" s="6"/>
      <c r="M427" s="6"/>
      <c r="N427" s="6"/>
      <c r="O427" s="6"/>
      <c r="P427" s="6"/>
      <c r="Q427" s="6"/>
      <c r="R427" s="6"/>
      <c r="S427" s="6"/>
      <c r="AB427" s="118"/>
      <c r="AC427" s="118"/>
      <c r="AD427" s="118"/>
      <c r="AE427" s="6"/>
      <c r="AF427" s="6"/>
      <c r="AG427" s="6"/>
      <c r="AH427" s="6"/>
      <c r="AI427" s="6"/>
      <c r="AJ427" s="6"/>
      <c r="AK427" s="6"/>
      <c r="AL427" s="6"/>
      <c r="AM427" s="6"/>
      <c r="AN427" s="6"/>
      <c r="AO427" s="6"/>
    </row>
    <row r="428" spans="1:41" s="80" customFormat="1" x14ac:dyDescent="0.25">
      <c r="A428" s="81"/>
      <c r="B428" s="81"/>
      <c r="C428" s="81"/>
      <c r="D428" s="81"/>
      <c r="E428" s="81"/>
      <c r="F428" s="81"/>
      <c r="G428" s="81"/>
      <c r="H428" s="6"/>
      <c r="I428" s="6"/>
      <c r="J428" s="6"/>
      <c r="K428" s="6"/>
      <c r="L428" s="6"/>
      <c r="M428" s="6"/>
      <c r="N428" s="6"/>
      <c r="O428" s="6"/>
      <c r="P428" s="6"/>
      <c r="Q428" s="6"/>
      <c r="R428" s="6"/>
      <c r="S428" s="6"/>
      <c r="AB428" s="118"/>
      <c r="AC428" s="118"/>
      <c r="AD428" s="118"/>
      <c r="AE428" s="6"/>
      <c r="AF428" s="6"/>
      <c r="AG428" s="6"/>
      <c r="AH428" s="6"/>
      <c r="AI428" s="6"/>
      <c r="AJ428" s="6"/>
      <c r="AK428" s="6"/>
      <c r="AL428" s="6"/>
      <c r="AM428" s="6"/>
      <c r="AN428" s="6"/>
      <c r="AO428" s="6"/>
    </row>
    <row r="429" spans="1:41" s="80" customFormat="1" x14ac:dyDescent="0.25">
      <c r="A429" s="81"/>
      <c r="B429" s="81"/>
      <c r="C429" s="81"/>
      <c r="D429" s="81"/>
      <c r="E429" s="81"/>
      <c r="F429" s="81"/>
      <c r="G429" s="81"/>
      <c r="H429" s="6"/>
      <c r="I429" s="6"/>
      <c r="J429" s="6"/>
      <c r="K429" s="6"/>
      <c r="L429" s="6"/>
      <c r="M429" s="6"/>
      <c r="N429" s="6"/>
      <c r="O429" s="6"/>
      <c r="P429" s="6"/>
      <c r="Q429" s="6"/>
      <c r="R429" s="6"/>
      <c r="S429" s="6"/>
      <c r="AB429" s="118"/>
      <c r="AC429" s="118"/>
      <c r="AD429" s="118"/>
      <c r="AE429" s="6"/>
      <c r="AF429" s="6"/>
      <c r="AG429" s="6"/>
      <c r="AH429" s="6"/>
      <c r="AI429" s="6"/>
      <c r="AJ429" s="6"/>
      <c r="AK429" s="6"/>
      <c r="AL429" s="6"/>
      <c r="AM429" s="6"/>
      <c r="AN429" s="6"/>
      <c r="AO429" s="6"/>
    </row>
    <row r="430" spans="1:41" s="80" customFormat="1" x14ac:dyDescent="0.25">
      <c r="A430" s="81"/>
      <c r="B430" s="81"/>
      <c r="C430" s="81"/>
      <c r="D430" s="81"/>
      <c r="E430" s="81"/>
      <c r="F430" s="81"/>
      <c r="G430" s="81"/>
      <c r="H430" s="6"/>
      <c r="I430" s="6"/>
      <c r="J430" s="6"/>
      <c r="K430" s="6"/>
      <c r="L430" s="6"/>
      <c r="M430" s="6"/>
      <c r="N430" s="6"/>
      <c r="O430" s="6"/>
      <c r="P430" s="6"/>
      <c r="Q430" s="6"/>
      <c r="R430" s="6"/>
      <c r="S430" s="6"/>
      <c r="AB430" s="118"/>
      <c r="AC430" s="118"/>
      <c r="AD430" s="118"/>
      <c r="AE430" s="6"/>
      <c r="AF430" s="6"/>
      <c r="AG430" s="6"/>
      <c r="AH430" s="6"/>
      <c r="AI430" s="6"/>
      <c r="AJ430" s="6"/>
      <c r="AK430" s="6"/>
      <c r="AL430" s="6"/>
      <c r="AM430" s="6"/>
      <c r="AN430" s="6"/>
      <c r="AO430" s="6"/>
    </row>
    <row r="431" spans="1:41" s="80" customFormat="1" x14ac:dyDescent="0.25">
      <c r="A431" s="81"/>
      <c r="B431" s="81"/>
      <c r="C431" s="81"/>
      <c r="D431" s="81"/>
      <c r="E431" s="81"/>
      <c r="F431" s="81"/>
      <c r="G431" s="81"/>
      <c r="H431" s="6"/>
      <c r="I431" s="6"/>
      <c r="J431" s="6"/>
      <c r="K431" s="6"/>
      <c r="L431" s="6"/>
      <c r="M431" s="6"/>
      <c r="N431" s="6"/>
      <c r="O431" s="6"/>
      <c r="P431" s="6"/>
      <c r="Q431" s="6"/>
      <c r="R431" s="6"/>
      <c r="S431" s="6"/>
      <c r="AB431" s="118"/>
      <c r="AC431" s="118"/>
      <c r="AD431" s="118"/>
      <c r="AE431" s="6"/>
      <c r="AF431" s="6"/>
      <c r="AG431" s="6"/>
      <c r="AH431" s="6"/>
      <c r="AI431" s="6"/>
      <c r="AJ431" s="6"/>
      <c r="AK431" s="6"/>
      <c r="AL431" s="6"/>
      <c r="AM431" s="6"/>
      <c r="AN431" s="6"/>
      <c r="AO431" s="6"/>
    </row>
    <row r="432" spans="1:41" s="80" customFormat="1" x14ac:dyDescent="0.25">
      <c r="A432" s="81"/>
      <c r="B432" s="81"/>
      <c r="C432" s="81"/>
      <c r="D432" s="81"/>
      <c r="E432" s="81"/>
      <c r="F432" s="81"/>
      <c r="G432" s="81"/>
      <c r="H432" s="6"/>
      <c r="I432" s="6"/>
      <c r="J432" s="6"/>
      <c r="K432" s="6"/>
      <c r="L432" s="6"/>
      <c r="M432" s="6"/>
      <c r="N432" s="6"/>
      <c r="O432" s="6"/>
      <c r="P432" s="6"/>
      <c r="Q432" s="6"/>
      <c r="R432" s="6"/>
      <c r="S432" s="6"/>
      <c r="AB432" s="118"/>
      <c r="AC432" s="118"/>
      <c r="AD432" s="118"/>
      <c r="AE432" s="6"/>
      <c r="AF432" s="6"/>
      <c r="AG432" s="6"/>
      <c r="AH432" s="6"/>
      <c r="AI432" s="6"/>
      <c r="AJ432" s="6"/>
      <c r="AK432" s="6"/>
      <c r="AL432" s="6"/>
      <c r="AM432" s="6"/>
      <c r="AN432" s="6"/>
      <c r="AO432" s="6"/>
    </row>
    <row r="433" spans="1:41" s="80" customFormat="1" x14ac:dyDescent="0.25">
      <c r="A433" s="81"/>
      <c r="B433" s="81"/>
      <c r="C433" s="81"/>
      <c r="D433" s="81"/>
      <c r="E433" s="81"/>
      <c r="F433" s="81"/>
      <c r="G433" s="81"/>
      <c r="H433" s="6"/>
      <c r="I433" s="6"/>
      <c r="J433" s="6"/>
      <c r="K433" s="6"/>
      <c r="L433" s="6"/>
      <c r="M433" s="6"/>
      <c r="N433" s="6"/>
      <c r="O433" s="6"/>
      <c r="P433" s="6"/>
      <c r="Q433" s="6"/>
      <c r="R433" s="6"/>
      <c r="S433" s="6"/>
      <c r="AB433" s="118"/>
      <c r="AC433" s="118"/>
      <c r="AD433" s="118"/>
      <c r="AE433" s="6"/>
      <c r="AF433" s="6"/>
      <c r="AG433" s="6"/>
      <c r="AH433" s="6"/>
      <c r="AI433" s="6"/>
      <c r="AJ433" s="6"/>
      <c r="AK433" s="6"/>
      <c r="AL433" s="6"/>
      <c r="AM433" s="6"/>
      <c r="AN433" s="6"/>
      <c r="AO433" s="6"/>
    </row>
    <row r="434" spans="1:41" s="80" customFormat="1" x14ac:dyDescent="0.25">
      <c r="A434" s="81"/>
      <c r="B434" s="81"/>
      <c r="C434" s="81"/>
      <c r="D434" s="81"/>
      <c r="E434" s="81"/>
      <c r="F434" s="81"/>
      <c r="G434" s="81"/>
      <c r="H434" s="6"/>
      <c r="I434" s="6"/>
      <c r="J434" s="6"/>
      <c r="K434" s="6"/>
      <c r="L434" s="6"/>
      <c r="M434" s="6"/>
      <c r="N434" s="6"/>
      <c r="O434" s="6"/>
      <c r="P434" s="6"/>
      <c r="Q434" s="6"/>
      <c r="R434" s="6"/>
      <c r="S434" s="6"/>
      <c r="AB434" s="118"/>
      <c r="AC434" s="118"/>
      <c r="AD434" s="118"/>
      <c r="AE434" s="6"/>
      <c r="AF434" s="6"/>
      <c r="AG434" s="6"/>
      <c r="AH434" s="6"/>
      <c r="AI434" s="6"/>
      <c r="AJ434" s="6"/>
      <c r="AK434" s="6"/>
      <c r="AL434" s="6"/>
      <c r="AM434" s="6"/>
      <c r="AN434" s="6"/>
      <c r="AO434" s="6"/>
    </row>
    <row r="435" spans="1:41" s="80" customFormat="1" x14ac:dyDescent="0.25">
      <c r="A435" s="81"/>
      <c r="B435" s="81"/>
      <c r="C435" s="81"/>
      <c r="D435" s="81"/>
      <c r="E435" s="81"/>
      <c r="F435" s="81"/>
      <c r="G435" s="81"/>
      <c r="H435" s="6"/>
      <c r="I435" s="6"/>
      <c r="J435" s="6"/>
      <c r="K435" s="6"/>
      <c r="L435" s="6"/>
      <c r="M435" s="6"/>
      <c r="N435" s="6"/>
      <c r="O435" s="6"/>
      <c r="P435" s="6"/>
      <c r="Q435" s="6"/>
      <c r="R435" s="6"/>
      <c r="S435" s="6"/>
      <c r="AB435" s="118"/>
      <c r="AC435" s="118"/>
      <c r="AD435" s="118"/>
      <c r="AE435" s="6"/>
      <c r="AF435" s="6"/>
      <c r="AG435" s="6"/>
      <c r="AH435" s="6"/>
      <c r="AI435" s="6"/>
      <c r="AJ435" s="6"/>
      <c r="AK435" s="6"/>
      <c r="AL435" s="6"/>
      <c r="AM435" s="6"/>
      <c r="AN435" s="6"/>
      <c r="AO435" s="6"/>
    </row>
    <row r="436" spans="1:41" s="80" customFormat="1" x14ac:dyDescent="0.25">
      <c r="A436" s="81"/>
      <c r="B436" s="81"/>
      <c r="C436" s="81"/>
      <c r="D436" s="81"/>
      <c r="E436" s="81"/>
      <c r="F436" s="81"/>
      <c r="G436" s="81"/>
      <c r="H436" s="6"/>
      <c r="I436" s="6"/>
      <c r="J436" s="6"/>
      <c r="K436" s="6"/>
      <c r="L436" s="6"/>
      <c r="M436" s="6"/>
      <c r="N436" s="6"/>
      <c r="O436" s="6"/>
      <c r="P436" s="6"/>
      <c r="Q436" s="6"/>
      <c r="R436" s="6"/>
      <c r="S436" s="6"/>
      <c r="AB436" s="118"/>
      <c r="AC436" s="118"/>
      <c r="AD436" s="118"/>
      <c r="AE436" s="6"/>
      <c r="AF436" s="6"/>
      <c r="AG436" s="6"/>
      <c r="AH436" s="6"/>
      <c r="AI436" s="6"/>
      <c r="AJ436" s="6"/>
      <c r="AK436" s="6"/>
      <c r="AL436" s="6"/>
      <c r="AM436" s="6"/>
      <c r="AN436" s="6"/>
      <c r="AO436" s="6"/>
    </row>
    <row r="437" spans="1:41" s="80" customFormat="1" x14ac:dyDescent="0.25">
      <c r="A437" s="81"/>
      <c r="B437" s="81"/>
      <c r="C437" s="81"/>
      <c r="D437" s="81"/>
      <c r="E437" s="81"/>
      <c r="F437" s="81"/>
      <c r="G437" s="81"/>
      <c r="H437" s="6"/>
      <c r="I437" s="6"/>
      <c r="J437" s="6"/>
      <c r="K437" s="6"/>
      <c r="L437" s="6"/>
      <c r="M437" s="6"/>
      <c r="N437" s="6"/>
      <c r="O437" s="6"/>
      <c r="P437" s="6"/>
      <c r="Q437" s="6"/>
      <c r="R437" s="6"/>
      <c r="S437" s="6"/>
      <c r="AB437" s="118"/>
      <c r="AC437" s="118"/>
      <c r="AD437" s="118"/>
      <c r="AE437" s="6"/>
      <c r="AF437" s="6"/>
      <c r="AG437" s="6"/>
      <c r="AH437" s="6"/>
      <c r="AI437" s="6"/>
      <c r="AJ437" s="6"/>
      <c r="AK437" s="6"/>
      <c r="AL437" s="6"/>
      <c r="AM437" s="6"/>
      <c r="AN437" s="6"/>
      <c r="AO437" s="6"/>
    </row>
    <row r="438" spans="1:41" s="80" customFormat="1" x14ac:dyDescent="0.25">
      <c r="A438" s="81"/>
      <c r="B438" s="81"/>
      <c r="C438" s="81"/>
      <c r="D438" s="81"/>
      <c r="E438" s="81"/>
      <c r="F438" s="81"/>
      <c r="G438" s="81"/>
      <c r="H438" s="6"/>
      <c r="I438" s="6"/>
      <c r="J438" s="6"/>
      <c r="K438" s="6"/>
      <c r="L438" s="6"/>
      <c r="M438" s="6"/>
      <c r="N438" s="6"/>
      <c r="O438" s="6"/>
      <c r="P438" s="6"/>
      <c r="Q438" s="6"/>
      <c r="R438" s="6"/>
      <c r="S438" s="6"/>
      <c r="AB438" s="118"/>
      <c r="AC438" s="118"/>
      <c r="AD438" s="118"/>
      <c r="AE438" s="6"/>
      <c r="AF438" s="6"/>
      <c r="AG438" s="6"/>
      <c r="AH438" s="6"/>
      <c r="AI438" s="6"/>
      <c r="AJ438" s="6"/>
      <c r="AK438" s="6"/>
      <c r="AL438" s="6"/>
      <c r="AM438" s="6"/>
      <c r="AN438" s="6"/>
      <c r="AO438" s="6"/>
    </row>
    <row r="439" spans="1:41" s="80" customFormat="1" x14ac:dyDescent="0.25">
      <c r="A439" s="81"/>
      <c r="B439" s="81"/>
      <c r="C439" s="81"/>
      <c r="D439" s="81"/>
      <c r="E439" s="81"/>
      <c r="F439" s="81"/>
      <c r="G439" s="81"/>
      <c r="H439" s="6"/>
      <c r="I439" s="6"/>
      <c r="J439" s="6"/>
      <c r="K439" s="6"/>
      <c r="L439" s="6"/>
      <c r="M439" s="6"/>
      <c r="N439" s="6"/>
      <c r="O439" s="6"/>
      <c r="P439" s="6"/>
      <c r="Q439" s="6"/>
      <c r="R439" s="6"/>
      <c r="S439" s="6"/>
      <c r="AB439" s="118"/>
      <c r="AC439" s="118"/>
      <c r="AD439" s="118"/>
      <c r="AE439" s="6"/>
      <c r="AF439" s="6"/>
      <c r="AG439" s="6"/>
      <c r="AH439" s="6"/>
      <c r="AI439" s="6"/>
      <c r="AJ439" s="6"/>
      <c r="AK439" s="6"/>
      <c r="AL439" s="6"/>
      <c r="AM439" s="6"/>
      <c r="AN439" s="6"/>
      <c r="AO439" s="6"/>
    </row>
    <row r="440" spans="1:41" s="80" customFormat="1" x14ac:dyDescent="0.25">
      <c r="A440" s="81"/>
      <c r="B440" s="81"/>
      <c r="C440" s="81"/>
      <c r="D440" s="81"/>
      <c r="E440" s="81"/>
      <c r="F440" s="81"/>
      <c r="G440" s="81"/>
      <c r="H440" s="6"/>
      <c r="I440" s="6"/>
      <c r="J440" s="6"/>
      <c r="K440" s="6"/>
      <c r="L440" s="6"/>
      <c r="M440" s="6"/>
      <c r="N440" s="6"/>
      <c r="O440" s="6"/>
      <c r="P440" s="6"/>
      <c r="Q440" s="6"/>
      <c r="R440" s="6"/>
      <c r="S440" s="6"/>
      <c r="AB440" s="118"/>
      <c r="AC440" s="118"/>
      <c r="AD440" s="118"/>
      <c r="AE440" s="6"/>
      <c r="AF440" s="6"/>
      <c r="AG440" s="6"/>
      <c r="AH440" s="6"/>
      <c r="AI440" s="6"/>
      <c r="AJ440" s="6"/>
      <c r="AK440" s="6"/>
      <c r="AL440" s="6"/>
      <c r="AM440" s="6"/>
      <c r="AN440" s="6"/>
      <c r="AO440" s="6"/>
    </row>
    <row r="441" spans="1:41" s="80" customFormat="1" x14ac:dyDescent="0.25">
      <c r="A441" s="81"/>
      <c r="B441" s="81"/>
      <c r="C441" s="81"/>
      <c r="D441" s="81"/>
      <c r="E441" s="81"/>
      <c r="F441" s="81"/>
      <c r="G441" s="81"/>
      <c r="H441" s="6"/>
      <c r="I441" s="6"/>
      <c r="J441" s="6"/>
      <c r="K441" s="6"/>
      <c r="L441" s="6"/>
      <c r="M441" s="6"/>
      <c r="N441" s="6"/>
      <c r="O441" s="6"/>
      <c r="P441" s="6"/>
      <c r="Q441" s="6"/>
      <c r="R441" s="6"/>
      <c r="S441" s="6"/>
      <c r="AB441" s="118"/>
      <c r="AC441" s="118"/>
      <c r="AD441" s="118"/>
      <c r="AE441" s="6"/>
      <c r="AF441" s="6"/>
      <c r="AG441" s="6"/>
      <c r="AH441" s="6"/>
      <c r="AI441" s="6"/>
      <c r="AJ441" s="6"/>
      <c r="AK441" s="6"/>
      <c r="AL441" s="6"/>
      <c r="AM441" s="6"/>
      <c r="AN441" s="6"/>
      <c r="AO441" s="6"/>
    </row>
    <row r="442" spans="1:41" s="80" customFormat="1" x14ac:dyDescent="0.25">
      <c r="A442" s="81"/>
      <c r="B442" s="81"/>
      <c r="C442" s="81"/>
      <c r="D442" s="81"/>
      <c r="E442" s="81"/>
      <c r="F442" s="81"/>
      <c r="G442" s="81"/>
      <c r="H442" s="6"/>
      <c r="I442" s="6"/>
      <c r="J442" s="6"/>
      <c r="K442" s="6"/>
      <c r="L442" s="6"/>
      <c r="M442" s="6"/>
      <c r="N442" s="6"/>
      <c r="O442" s="6"/>
      <c r="P442" s="6"/>
      <c r="Q442" s="6"/>
      <c r="R442" s="6"/>
      <c r="S442" s="6"/>
      <c r="AB442" s="118"/>
      <c r="AC442" s="118"/>
      <c r="AD442" s="118"/>
      <c r="AE442" s="6"/>
      <c r="AF442" s="6"/>
      <c r="AG442" s="6"/>
      <c r="AH442" s="6"/>
      <c r="AI442" s="6"/>
      <c r="AJ442" s="6"/>
      <c r="AK442" s="6"/>
      <c r="AL442" s="6"/>
      <c r="AM442" s="6"/>
      <c r="AN442" s="6"/>
      <c r="AO442" s="6"/>
    </row>
    <row r="443" spans="1:41" s="80" customFormat="1" x14ac:dyDescent="0.25">
      <c r="A443" s="81"/>
      <c r="B443" s="81"/>
      <c r="C443" s="81"/>
      <c r="D443" s="81"/>
      <c r="E443" s="81"/>
      <c r="F443" s="81"/>
      <c r="G443" s="81"/>
      <c r="H443" s="6"/>
      <c r="I443" s="6"/>
      <c r="J443" s="6"/>
      <c r="K443" s="6"/>
      <c r="L443" s="6"/>
      <c r="M443" s="6"/>
      <c r="N443" s="6"/>
      <c r="O443" s="6"/>
      <c r="P443" s="6"/>
      <c r="Q443" s="6"/>
      <c r="R443" s="6"/>
      <c r="S443" s="6"/>
      <c r="AB443" s="118"/>
      <c r="AC443" s="118"/>
      <c r="AD443" s="118"/>
      <c r="AE443" s="6"/>
      <c r="AF443" s="6"/>
      <c r="AG443" s="6"/>
      <c r="AH443" s="6"/>
      <c r="AI443" s="6"/>
      <c r="AJ443" s="6"/>
      <c r="AK443" s="6"/>
      <c r="AL443" s="6"/>
      <c r="AM443" s="6"/>
      <c r="AN443" s="6"/>
      <c r="AO443" s="6"/>
    </row>
    <row r="444" spans="1:41" s="80" customFormat="1" x14ac:dyDescent="0.25">
      <c r="A444" s="81"/>
      <c r="B444" s="81"/>
      <c r="C444" s="81"/>
      <c r="D444" s="81"/>
      <c r="E444" s="81"/>
      <c r="F444" s="81"/>
      <c r="G444" s="81"/>
      <c r="H444" s="6"/>
      <c r="I444" s="6"/>
      <c r="J444" s="6"/>
      <c r="K444" s="6"/>
      <c r="L444" s="6"/>
      <c r="M444" s="6"/>
      <c r="N444" s="6"/>
      <c r="O444" s="6"/>
      <c r="P444" s="6"/>
      <c r="Q444" s="6"/>
      <c r="R444" s="6"/>
      <c r="S444" s="6"/>
      <c r="AB444" s="118"/>
      <c r="AC444" s="118"/>
      <c r="AD444" s="118"/>
      <c r="AE444" s="6"/>
      <c r="AF444" s="6"/>
      <c r="AG444" s="6"/>
      <c r="AH444" s="6"/>
      <c r="AI444" s="6"/>
      <c r="AJ444" s="6"/>
      <c r="AK444" s="6"/>
      <c r="AL444" s="6"/>
      <c r="AM444" s="6"/>
      <c r="AN444" s="6"/>
      <c r="AO444" s="6"/>
    </row>
    <row r="445" spans="1:41" s="80" customFormat="1" x14ac:dyDescent="0.25">
      <c r="A445" s="81"/>
      <c r="B445" s="81"/>
      <c r="C445" s="81"/>
      <c r="D445" s="81"/>
      <c r="E445" s="81"/>
      <c r="F445" s="81"/>
      <c r="G445" s="81"/>
      <c r="H445" s="6"/>
      <c r="I445" s="6"/>
      <c r="J445" s="6"/>
      <c r="K445" s="6"/>
      <c r="L445" s="6"/>
      <c r="M445" s="6"/>
      <c r="N445" s="6"/>
      <c r="O445" s="6"/>
      <c r="P445" s="6"/>
      <c r="Q445" s="6"/>
      <c r="R445" s="6"/>
      <c r="S445" s="6"/>
      <c r="AB445" s="118"/>
      <c r="AC445" s="118"/>
      <c r="AD445" s="118"/>
      <c r="AE445" s="6"/>
      <c r="AF445" s="6"/>
      <c r="AG445" s="6"/>
      <c r="AH445" s="6"/>
      <c r="AI445" s="6"/>
      <c r="AJ445" s="6"/>
      <c r="AK445" s="6"/>
      <c r="AL445" s="6"/>
      <c r="AM445" s="6"/>
      <c r="AN445" s="6"/>
      <c r="AO445" s="6"/>
    </row>
    <row r="446" spans="1:41" s="80" customFormat="1" x14ac:dyDescent="0.25">
      <c r="A446" s="81"/>
      <c r="B446" s="81"/>
      <c r="C446" s="81"/>
      <c r="D446" s="81"/>
      <c r="E446" s="81"/>
      <c r="F446" s="81"/>
      <c r="G446" s="81"/>
      <c r="H446" s="6"/>
      <c r="I446" s="6"/>
      <c r="J446" s="6"/>
      <c r="K446" s="6"/>
      <c r="L446" s="6"/>
      <c r="M446" s="6"/>
      <c r="N446" s="6"/>
      <c r="O446" s="6"/>
      <c r="P446" s="6"/>
      <c r="Q446" s="6"/>
      <c r="R446" s="6"/>
      <c r="S446" s="6"/>
      <c r="AB446" s="118"/>
      <c r="AC446" s="118"/>
      <c r="AD446" s="118"/>
      <c r="AE446" s="6"/>
      <c r="AF446" s="6"/>
      <c r="AG446" s="6"/>
      <c r="AH446" s="6"/>
      <c r="AI446" s="6"/>
      <c r="AJ446" s="6"/>
      <c r="AK446" s="6"/>
      <c r="AL446" s="6"/>
      <c r="AM446" s="6"/>
      <c r="AN446" s="6"/>
      <c r="AO446" s="6"/>
    </row>
    <row r="447" spans="1:41" s="80" customFormat="1" x14ac:dyDescent="0.25">
      <c r="A447" s="81"/>
      <c r="B447" s="81"/>
      <c r="C447" s="81"/>
      <c r="D447" s="81"/>
      <c r="E447" s="81"/>
      <c r="F447" s="81"/>
      <c r="G447" s="81"/>
      <c r="H447" s="6"/>
      <c r="I447" s="6"/>
      <c r="J447" s="6"/>
      <c r="K447" s="6"/>
      <c r="L447" s="6"/>
      <c r="M447" s="6"/>
      <c r="N447" s="6"/>
      <c r="O447" s="6"/>
      <c r="P447" s="6"/>
      <c r="Q447" s="6"/>
      <c r="R447" s="6"/>
      <c r="S447" s="6"/>
      <c r="AB447" s="118"/>
      <c r="AC447" s="118"/>
      <c r="AD447" s="118"/>
      <c r="AE447" s="6"/>
      <c r="AF447" s="6"/>
      <c r="AG447" s="6"/>
      <c r="AH447" s="6"/>
      <c r="AI447" s="6"/>
      <c r="AJ447" s="6"/>
      <c r="AK447" s="6"/>
      <c r="AL447" s="6"/>
      <c r="AM447" s="6"/>
      <c r="AN447" s="6"/>
      <c r="AO447" s="6"/>
    </row>
    <row r="448" spans="1:41" s="80" customFormat="1" x14ac:dyDescent="0.25">
      <c r="A448" s="81"/>
      <c r="B448" s="81"/>
      <c r="C448" s="81"/>
      <c r="D448" s="81"/>
      <c r="E448" s="81"/>
      <c r="F448" s="81"/>
      <c r="G448" s="81"/>
      <c r="H448" s="6"/>
      <c r="I448" s="6"/>
      <c r="J448" s="6"/>
      <c r="K448" s="6"/>
      <c r="L448" s="6"/>
      <c r="M448" s="6"/>
      <c r="N448" s="6"/>
      <c r="O448" s="6"/>
      <c r="P448" s="6"/>
      <c r="Q448" s="6"/>
      <c r="R448" s="6"/>
      <c r="S448" s="6"/>
      <c r="AB448" s="118"/>
      <c r="AC448" s="118"/>
      <c r="AD448" s="118"/>
      <c r="AE448" s="6"/>
      <c r="AF448" s="6"/>
      <c r="AG448" s="6"/>
      <c r="AH448" s="6"/>
      <c r="AI448" s="6"/>
      <c r="AJ448" s="6"/>
      <c r="AK448" s="6"/>
      <c r="AL448" s="6"/>
      <c r="AM448" s="6"/>
      <c r="AN448" s="6"/>
      <c r="AO448" s="6"/>
    </row>
    <row r="449" spans="1:41" s="80" customFormat="1" x14ac:dyDescent="0.25">
      <c r="A449" s="81"/>
      <c r="B449" s="81"/>
      <c r="C449" s="81"/>
      <c r="D449" s="81"/>
      <c r="E449" s="81"/>
      <c r="F449" s="81"/>
      <c r="G449" s="81"/>
      <c r="H449" s="6"/>
      <c r="I449" s="6"/>
      <c r="J449" s="6"/>
      <c r="K449" s="6"/>
      <c r="L449" s="6"/>
      <c r="M449" s="6"/>
      <c r="N449" s="6"/>
      <c r="O449" s="6"/>
      <c r="P449" s="6"/>
      <c r="Q449" s="6"/>
      <c r="R449" s="6"/>
      <c r="S449" s="6"/>
      <c r="AB449" s="118"/>
      <c r="AC449" s="118"/>
      <c r="AD449" s="118"/>
      <c r="AE449" s="6"/>
      <c r="AF449" s="6"/>
      <c r="AG449" s="6"/>
      <c r="AH449" s="6"/>
      <c r="AI449" s="6"/>
      <c r="AJ449" s="6"/>
      <c r="AK449" s="6"/>
      <c r="AL449" s="6"/>
      <c r="AM449" s="6"/>
      <c r="AN449" s="6"/>
      <c r="AO449" s="6"/>
    </row>
    <row r="450" spans="1:41" s="80" customFormat="1" x14ac:dyDescent="0.25">
      <c r="A450" s="81"/>
      <c r="B450" s="81"/>
      <c r="C450" s="81"/>
      <c r="D450" s="81"/>
      <c r="E450" s="81"/>
      <c r="F450" s="81"/>
      <c r="G450" s="81"/>
      <c r="H450" s="6"/>
      <c r="I450" s="6"/>
      <c r="J450" s="6"/>
      <c r="K450" s="6"/>
      <c r="L450" s="6"/>
      <c r="M450" s="6"/>
      <c r="N450" s="6"/>
      <c r="O450" s="6"/>
      <c r="P450" s="6"/>
      <c r="Q450" s="6"/>
      <c r="R450" s="6"/>
      <c r="S450" s="6"/>
      <c r="AB450" s="118"/>
      <c r="AC450" s="118"/>
      <c r="AD450" s="118"/>
      <c r="AE450" s="6"/>
      <c r="AF450" s="6"/>
      <c r="AG450" s="6"/>
      <c r="AH450" s="6"/>
      <c r="AI450" s="6"/>
      <c r="AJ450" s="6"/>
      <c r="AK450" s="6"/>
      <c r="AL450" s="6"/>
      <c r="AM450" s="6"/>
      <c r="AN450" s="6"/>
      <c r="AO450" s="6"/>
    </row>
    <row r="451" spans="1:41" s="80" customFormat="1" x14ac:dyDescent="0.25">
      <c r="A451" s="81"/>
      <c r="B451" s="81"/>
      <c r="C451" s="81"/>
      <c r="D451" s="81"/>
      <c r="E451" s="81"/>
      <c r="F451" s="81"/>
      <c r="G451" s="81"/>
      <c r="H451" s="6"/>
      <c r="I451" s="6"/>
      <c r="J451" s="6"/>
      <c r="K451" s="6"/>
      <c r="L451" s="6"/>
      <c r="M451" s="6"/>
      <c r="N451" s="6"/>
      <c r="O451" s="6"/>
      <c r="P451" s="6"/>
      <c r="Q451" s="6"/>
      <c r="R451" s="6"/>
      <c r="S451" s="6"/>
      <c r="AB451" s="118"/>
      <c r="AC451" s="118"/>
      <c r="AD451" s="118"/>
      <c r="AE451" s="6"/>
      <c r="AF451" s="6"/>
      <c r="AG451" s="6"/>
      <c r="AH451" s="6"/>
      <c r="AI451" s="6"/>
      <c r="AJ451" s="6"/>
      <c r="AK451" s="6"/>
      <c r="AL451" s="6"/>
      <c r="AM451" s="6"/>
      <c r="AN451" s="6"/>
      <c r="AO451" s="6"/>
    </row>
    <row r="452" spans="1:41" s="80" customFormat="1" x14ac:dyDescent="0.25">
      <c r="A452" s="81"/>
      <c r="B452" s="81"/>
      <c r="C452" s="81"/>
      <c r="D452" s="81"/>
      <c r="E452" s="81"/>
      <c r="F452" s="81"/>
      <c r="G452" s="81"/>
      <c r="H452" s="6"/>
      <c r="I452" s="6"/>
      <c r="J452" s="6"/>
      <c r="K452" s="6"/>
      <c r="L452" s="6"/>
      <c r="M452" s="6"/>
      <c r="N452" s="6"/>
      <c r="O452" s="6"/>
      <c r="P452" s="6"/>
      <c r="Q452" s="6"/>
      <c r="R452" s="6"/>
      <c r="S452" s="6"/>
      <c r="AB452" s="118"/>
      <c r="AC452" s="118"/>
      <c r="AD452" s="118"/>
      <c r="AE452" s="6"/>
      <c r="AF452" s="6"/>
      <c r="AG452" s="6"/>
      <c r="AH452" s="6"/>
      <c r="AI452" s="6"/>
      <c r="AJ452" s="6"/>
      <c r="AK452" s="6"/>
      <c r="AL452" s="6"/>
      <c r="AM452" s="6"/>
      <c r="AN452" s="6"/>
      <c r="AO452" s="6"/>
    </row>
    <row r="453" spans="1:41" s="80" customFormat="1" x14ac:dyDescent="0.25">
      <c r="A453" s="81"/>
      <c r="B453" s="81"/>
      <c r="C453" s="81"/>
      <c r="D453" s="81"/>
      <c r="E453" s="81"/>
      <c r="F453" s="81"/>
      <c r="G453" s="81"/>
      <c r="H453" s="6"/>
      <c r="I453" s="6"/>
      <c r="J453" s="6"/>
      <c r="K453" s="6"/>
      <c r="L453" s="6"/>
      <c r="M453" s="6"/>
      <c r="N453" s="6"/>
      <c r="O453" s="6"/>
      <c r="P453" s="6"/>
      <c r="Q453" s="6"/>
      <c r="R453" s="6"/>
      <c r="S453" s="6"/>
      <c r="AB453" s="118"/>
      <c r="AC453" s="118"/>
      <c r="AD453" s="118"/>
      <c r="AE453" s="6"/>
      <c r="AF453" s="6"/>
      <c r="AG453" s="6"/>
      <c r="AH453" s="6"/>
      <c r="AI453" s="6"/>
      <c r="AJ453" s="6"/>
      <c r="AK453" s="6"/>
      <c r="AL453" s="6"/>
      <c r="AM453" s="6"/>
      <c r="AN453" s="6"/>
      <c r="AO453" s="6"/>
    </row>
    <row r="454" spans="1:41" s="80" customFormat="1" x14ac:dyDescent="0.25">
      <c r="A454" s="81"/>
      <c r="B454" s="81"/>
      <c r="C454" s="81"/>
      <c r="D454" s="81"/>
      <c r="E454" s="81"/>
      <c r="F454" s="81"/>
      <c r="G454" s="81"/>
      <c r="H454" s="6"/>
      <c r="I454" s="6"/>
      <c r="J454" s="6"/>
      <c r="K454" s="6"/>
      <c r="L454" s="6"/>
      <c r="M454" s="6"/>
      <c r="N454" s="6"/>
      <c r="O454" s="6"/>
      <c r="P454" s="6"/>
      <c r="Q454" s="6"/>
      <c r="R454" s="6"/>
      <c r="S454" s="6"/>
      <c r="AB454" s="118"/>
      <c r="AC454" s="118"/>
      <c r="AD454" s="118"/>
      <c r="AE454" s="6"/>
      <c r="AF454" s="6"/>
      <c r="AG454" s="6"/>
      <c r="AH454" s="6"/>
      <c r="AI454" s="6"/>
      <c r="AJ454" s="6"/>
      <c r="AK454" s="6"/>
      <c r="AL454" s="6"/>
      <c r="AM454" s="6"/>
      <c r="AN454" s="6"/>
      <c r="AO454" s="6"/>
    </row>
    <row r="455" spans="1:41" s="80" customFormat="1" x14ac:dyDescent="0.25">
      <c r="A455" s="81"/>
      <c r="B455" s="81"/>
      <c r="C455" s="81"/>
      <c r="D455" s="81"/>
      <c r="E455" s="81"/>
      <c r="F455" s="81"/>
      <c r="G455" s="81"/>
      <c r="H455" s="6"/>
      <c r="I455" s="6"/>
      <c r="J455" s="6"/>
      <c r="K455" s="6"/>
      <c r="L455" s="6"/>
      <c r="M455" s="6"/>
      <c r="N455" s="6"/>
      <c r="O455" s="6"/>
      <c r="P455" s="6"/>
      <c r="Q455" s="6"/>
      <c r="R455" s="6"/>
      <c r="S455" s="6"/>
      <c r="AB455" s="118"/>
      <c r="AC455" s="118"/>
      <c r="AD455" s="118"/>
      <c r="AE455" s="6"/>
      <c r="AF455" s="6"/>
      <c r="AG455" s="6"/>
      <c r="AH455" s="6"/>
      <c r="AI455" s="6"/>
      <c r="AJ455" s="6"/>
      <c r="AK455" s="6"/>
      <c r="AL455" s="6"/>
      <c r="AM455" s="6"/>
      <c r="AN455" s="6"/>
      <c r="AO455" s="6"/>
    </row>
    <row r="456" spans="1:41" s="80" customFormat="1" x14ac:dyDescent="0.25">
      <c r="A456" s="81"/>
      <c r="B456" s="81"/>
      <c r="C456" s="81"/>
      <c r="D456" s="81"/>
      <c r="E456" s="81"/>
      <c r="F456" s="81"/>
      <c r="G456" s="81"/>
      <c r="H456" s="6"/>
      <c r="I456" s="6"/>
      <c r="J456" s="6"/>
      <c r="K456" s="6"/>
      <c r="L456" s="6"/>
      <c r="M456" s="6"/>
      <c r="N456" s="6"/>
      <c r="O456" s="6"/>
      <c r="P456" s="6"/>
      <c r="Q456" s="6"/>
      <c r="R456" s="6"/>
      <c r="S456" s="6"/>
      <c r="AB456" s="118"/>
      <c r="AC456" s="118"/>
      <c r="AD456" s="118"/>
      <c r="AE456" s="6"/>
      <c r="AF456" s="6"/>
      <c r="AG456" s="6"/>
      <c r="AH456" s="6"/>
      <c r="AI456" s="6"/>
      <c r="AJ456" s="6"/>
      <c r="AK456" s="6"/>
      <c r="AL456" s="6"/>
      <c r="AM456" s="6"/>
      <c r="AN456" s="6"/>
      <c r="AO456" s="6"/>
    </row>
    <row r="457" spans="1:41" s="80" customFormat="1" x14ac:dyDescent="0.25">
      <c r="A457" s="81"/>
      <c r="B457" s="81"/>
      <c r="C457" s="81"/>
      <c r="D457" s="81"/>
      <c r="E457" s="81"/>
      <c r="F457" s="81"/>
      <c r="G457" s="81"/>
      <c r="H457" s="6"/>
      <c r="I457" s="6"/>
      <c r="J457" s="6"/>
      <c r="K457" s="6"/>
      <c r="L457" s="6"/>
      <c r="M457" s="6"/>
      <c r="N457" s="6"/>
      <c r="O457" s="6"/>
      <c r="P457" s="6"/>
      <c r="Q457" s="6"/>
      <c r="R457" s="6"/>
      <c r="S457" s="6"/>
      <c r="AB457" s="118"/>
      <c r="AC457" s="118"/>
      <c r="AD457" s="118"/>
      <c r="AE457" s="6"/>
      <c r="AF457" s="6"/>
      <c r="AG457" s="6"/>
      <c r="AH457" s="6"/>
      <c r="AI457" s="6"/>
      <c r="AJ457" s="6"/>
      <c r="AK457" s="6"/>
      <c r="AL457" s="6"/>
      <c r="AM457" s="6"/>
      <c r="AN457" s="6"/>
      <c r="AO457" s="6"/>
    </row>
    <row r="458" spans="1:41" s="80" customFormat="1" x14ac:dyDescent="0.25">
      <c r="A458" s="81"/>
      <c r="B458" s="81"/>
      <c r="C458" s="81"/>
      <c r="D458" s="81"/>
      <c r="E458" s="81"/>
      <c r="F458" s="81"/>
      <c r="G458" s="81"/>
      <c r="H458" s="6"/>
      <c r="I458" s="6"/>
      <c r="J458" s="6"/>
      <c r="K458" s="6"/>
      <c r="L458" s="6"/>
      <c r="M458" s="6"/>
      <c r="N458" s="6"/>
      <c r="O458" s="6"/>
      <c r="P458" s="6"/>
      <c r="Q458" s="6"/>
      <c r="R458" s="6"/>
      <c r="S458" s="6"/>
      <c r="AB458" s="118"/>
      <c r="AC458" s="118"/>
      <c r="AD458" s="118"/>
      <c r="AE458" s="6"/>
      <c r="AF458" s="6"/>
      <c r="AG458" s="6"/>
      <c r="AH458" s="6"/>
      <c r="AI458" s="6"/>
      <c r="AJ458" s="6"/>
      <c r="AK458" s="6"/>
      <c r="AL458" s="6"/>
      <c r="AM458" s="6"/>
      <c r="AN458" s="6"/>
      <c r="AO458" s="6"/>
    </row>
    <row r="459" spans="1:41" s="80" customFormat="1" x14ac:dyDescent="0.25">
      <c r="A459" s="81"/>
      <c r="B459" s="81"/>
      <c r="C459" s="81"/>
      <c r="D459" s="81"/>
      <c r="E459" s="81"/>
      <c r="F459" s="81"/>
      <c r="G459" s="81"/>
      <c r="H459" s="6"/>
      <c r="I459" s="6"/>
      <c r="J459" s="6"/>
      <c r="K459" s="6"/>
      <c r="L459" s="6"/>
      <c r="M459" s="6"/>
      <c r="N459" s="6"/>
      <c r="O459" s="6"/>
      <c r="P459" s="6"/>
      <c r="Q459" s="6"/>
      <c r="R459" s="6"/>
      <c r="S459" s="6"/>
      <c r="AB459" s="118"/>
      <c r="AC459" s="118"/>
      <c r="AD459" s="118"/>
      <c r="AE459" s="6"/>
      <c r="AF459" s="6"/>
      <c r="AG459" s="6"/>
      <c r="AH459" s="6"/>
      <c r="AI459" s="6"/>
      <c r="AJ459" s="6"/>
      <c r="AK459" s="6"/>
      <c r="AL459" s="6"/>
      <c r="AM459" s="6"/>
      <c r="AN459" s="6"/>
      <c r="AO459" s="6"/>
    </row>
    <row r="460" spans="1:41" s="80" customFormat="1" x14ac:dyDescent="0.25">
      <c r="A460" s="81"/>
      <c r="B460" s="81"/>
      <c r="C460" s="81"/>
      <c r="D460" s="81"/>
      <c r="E460" s="81"/>
      <c r="F460" s="81"/>
      <c r="G460" s="81"/>
      <c r="H460" s="6"/>
      <c r="I460" s="6"/>
      <c r="J460" s="6"/>
      <c r="K460" s="6"/>
      <c r="L460" s="6"/>
      <c r="M460" s="6"/>
      <c r="N460" s="6"/>
      <c r="O460" s="6"/>
      <c r="P460" s="6"/>
      <c r="Q460" s="6"/>
      <c r="R460" s="6"/>
      <c r="S460" s="6"/>
      <c r="AB460" s="118"/>
      <c r="AC460" s="118"/>
      <c r="AD460" s="118"/>
      <c r="AE460" s="6"/>
      <c r="AF460" s="6"/>
      <c r="AG460" s="6"/>
      <c r="AH460" s="6"/>
      <c r="AI460" s="6"/>
      <c r="AJ460" s="6"/>
      <c r="AK460" s="6"/>
      <c r="AL460" s="6"/>
      <c r="AM460" s="6"/>
      <c r="AN460" s="6"/>
      <c r="AO460" s="6"/>
    </row>
    <row r="461" spans="1:41" s="80" customFormat="1" x14ac:dyDescent="0.25">
      <c r="A461" s="81"/>
      <c r="B461" s="81"/>
      <c r="C461" s="81"/>
      <c r="D461" s="81"/>
      <c r="E461" s="81"/>
      <c r="F461" s="81"/>
      <c r="G461" s="81"/>
      <c r="H461" s="6"/>
      <c r="I461" s="6"/>
      <c r="J461" s="6"/>
      <c r="K461" s="6"/>
      <c r="L461" s="6"/>
      <c r="M461" s="6"/>
      <c r="N461" s="6"/>
      <c r="O461" s="6"/>
      <c r="P461" s="6"/>
      <c r="Q461" s="6"/>
      <c r="R461" s="6"/>
      <c r="S461" s="6"/>
      <c r="AB461" s="118"/>
      <c r="AC461" s="118"/>
      <c r="AD461" s="118"/>
      <c r="AE461" s="6"/>
      <c r="AF461" s="6"/>
      <c r="AG461" s="6"/>
      <c r="AH461" s="6"/>
      <c r="AI461" s="6"/>
      <c r="AJ461" s="6"/>
      <c r="AK461" s="6"/>
      <c r="AL461" s="6"/>
      <c r="AM461" s="6"/>
      <c r="AN461" s="6"/>
      <c r="AO461" s="6"/>
    </row>
    <row r="462" spans="1:41" s="80" customFormat="1" x14ac:dyDescent="0.25">
      <c r="A462" s="81"/>
      <c r="B462" s="81"/>
      <c r="C462" s="81"/>
      <c r="D462" s="81"/>
      <c r="E462" s="81"/>
      <c r="F462" s="81"/>
      <c r="G462" s="81"/>
      <c r="H462" s="6"/>
      <c r="I462" s="6"/>
      <c r="J462" s="6"/>
      <c r="K462" s="6"/>
      <c r="L462" s="6"/>
      <c r="M462" s="6"/>
      <c r="N462" s="6"/>
      <c r="O462" s="6"/>
      <c r="P462" s="6"/>
      <c r="Q462" s="6"/>
      <c r="R462" s="6"/>
      <c r="S462" s="6"/>
      <c r="AB462" s="118"/>
      <c r="AC462" s="118"/>
      <c r="AD462" s="118"/>
      <c r="AE462" s="6"/>
      <c r="AF462" s="6"/>
      <c r="AG462" s="6"/>
      <c r="AH462" s="6"/>
      <c r="AI462" s="6"/>
      <c r="AJ462" s="6"/>
      <c r="AK462" s="6"/>
      <c r="AL462" s="6"/>
      <c r="AM462" s="6"/>
      <c r="AN462" s="6"/>
      <c r="AO462" s="6"/>
    </row>
    <row r="463" spans="1:41" s="80" customFormat="1" x14ac:dyDescent="0.25">
      <c r="A463" s="81"/>
      <c r="B463" s="81"/>
      <c r="C463" s="81"/>
      <c r="D463" s="81"/>
      <c r="E463" s="81"/>
      <c r="F463" s="81"/>
      <c r="G463" s="81"/>
      <c r="H463" s="6"/>
      <c r="I463" s="6"/>
      <c r="J463" s="6"/>
      <c r="K463" s="6"/>
      <c r="L463" s="6"/>
      <c r="M463" s="6"/>
      <c r="N463" s="6"/>
      <c r="O463" s="6"/>
      <c r="P463" s="6"/>
      <c r="Q463" s="6"/>
      <c r="R463" s="6"/>
      <c r="S463" s="6"/>
      <c r="AB463" s="118"/>
      <c r="AC463" s="118"/>
      <c r="AD463" s="118"/>
      <c r="AE463" s="6"/>
      <c r="AF463" s="6"/>
      <c r="AG463" s="6"/>
      <c r="AH463" s="6"/>
      <c r="AI463" s="6"/>
      <c r="AJ463" s="6"/>
      <c r="AK463" s="6"/>
      <c r="AL463" s="6"/>
      <c r="AM463" s="6"/>
      <c r="AN463" s="6"/>
      <c r="AO463" s="6"/>
    </row>
    <row r="464" spans="1:41" s="80" customFormat="1" x14ac:dyDescent="0.25">
      <c r="A464" s="81"/>
      <c r="B464" s="81"/>
      <c r="C464" s="81"/>
      <c r="D464" s="81"/>
      <c r="E464" s="81"/>
      <c r="F464" s="81"/>
      <c r="G464" s="81"/>
      <c r="H464" s="6"/>
      <c r="I464" s="6"/>
      <c r="J464" s="6"/>
      <c r="K464" s="6"/>
      <c r="L464" s="6"/>
      <c r="M464" s="6"/>
      <c r="N464" s="6"/>
      <c r="O464" s="6"/>
      <c r="P464" s="6"/>
      <c r="Q464" s="6"/>
      <c r="R464" s="6"/>
      <c r="S464" s="6"/>
      <c r="AB464" s="118"/>
      <c r="AC464" s="118"/>
      <c r="AD464" s="118"/>
      <c r="AE464" s="6"/>
      <c r="AF464" s="6"/>
      <c r="AG464" s="6"/>
      <c r="AH464" s="6"/>
      <c r="AI464" s="6"/>
      <c r="AJ464" s="6"/>
      <c r="AK464" s="6"/>
      <c r="AL464" s="6"/>
      <c r="AM464" s="6"/>
      <c r="AN464" s="6"/>
      <c r="AO464" s="6"/>
    </row>
    <row r="465" spans="1:41" s="80" customFormat="1" x14ac:dyDescent="0.25">
      <c r="A465" s="81"/>
      <c r="B465" s="81"/>
      <c r="C465" s="81"/>
      <c r="D465" s="81"/>
      <c r="E465" s="81"/>
      <c r="F465" s="81"/>
      <c r="G465" s="81"/>
      <c r="H465" s="6"/>
      <c r="I465" s="6"/>
      <c r="J465" s="6"/>
      <c r="K465" s="6"/>
      <c r="L465" s="6"/>
      <c r="M465" s="6"/>
      <c r="N465" s="6"/>
      <c r="O465" s="6"/>
      <c r="P465" s="6"/>
      <c r="Q465" s="6"/>
      <c r="R465" s="6"/>
      <c r="S465" s="6"/>
      <c r="AB465" s="118"/>
      <c r="AC465" s="118"/>
      <c r="AD465" s="118"/>
      <c r="AE465" s="6"/>
      <c r="AF465" s="6"/>
      <c r="AG465" s="6"/>
      <c r="AH465" s="6"/>
      <c r="AI465" s="6"/>
      <c r="AJ465" s="6"/>
      <c r="AK465" s="6"/>
      <c r="AL465" s="6"/>
      <c r="AM465" s="6"/>
      <c r="AN465" s="6"/>
      <c r="AO465" s="6"/>
    </row>
    <row r="466" spans="1:41" s="80" customFormat="1" x14ac:dyDescent="0.25">
      <c r="A466" s="81"/>
      <c r="B466" s="81"/>
      <c r="C466" s="81"/>
      <c r="D466" s="81"/>
      <c r="E466" s="81"/>
      <c r="F466" s="81"/>
      <c r="G466" s="81"/>
      <c r="H466" s="6"/>
      <c r="I466" s="6"/>
      <c r="J466" s="6"/>
      <c r="K466" s="6"/>
      <c r="L466" s="6"/>
      <c r="M466" s="6"/>
      <c r="N466" s="6"/>
      <c r="O466" s="6"/>
      <c r="P466" s="6"/>
      <c r="Q466" s="6"/>
      <c r="R466" s="6"/>
      <c r="S466" s="6"/>
      <c r="AB466" s="118"/>
      <c r="AC466" s="118"/>
      <c r="AD466" s="118"/>
      <c r="AE466" s="6"/>
      <c r="AF466" s="6"/>
      <c r="AG466" s="6"/>
      <c r="AH466" s="6"/>
      <c r="AI466" s="6"/>
      <c r="AJ466" s="6"/>
      <c r="AK466" s="6"/>
      <c r="AL466" s="6"/>
      <c r="AM466" s="6"/>
      <c r="AN466" s="6"/>
      <c r="AO466" s="6"/>
    </row>
    <row r="467" spans="1:41" s="80" customFormat="1" x14ac:dyDescent="0.25">
      <c r="A467" s="81"/>
      <c r="B467" s="81"/>
      <c r="C467" s="81"/>
      <c r="D467" s="81"/>
      <c r="E467" s="81"/>
      <c r="F467" s="81"/>
      <c r="G467" s="81"/>
      <c r="H467" s="6"/>
      <c r="I467" s="6"/>
      <c r="J467" s="6"/>
      <c r="K467" s="6"/>
      <c r="L467" s="6"/>
      <c r="M467" s="6"/>
      <c r="N467" s="6"/>
      <c r="O467" s="6"/>
      <c r="P467" s="6"/>
      <c r="Q467" s="6"/>
      <c r="R467" s="6"/>
      <c r="S467" s="6"/>
      <c r="AB467" s="118"/>
      <c r="AC467" s="118"/>
      <c r="AD467" s="118"/>
      <c r="AE467" s="6"/>
      <c r="AF467" s="6"/>
      <c r="AG467" s="6"/>
      <c r="AH467" s="6"/>
      <c r="AI467" s="6"/>
      <c r="AJ467" s="6"/>
      <c r="AK467" s="6"/>
      <c r="AL467" s="6"/>
      <c r="AM467" s="6"/>
      <c r="AN467" s="6"/>
      <c r="AO467" s="6"/>
    </row>
    <row r="468" spans="1:41" s="80" customFormat="1" x14ac:dyDescent="0.25">
      <c r="A468" s="81"/>
      <c r="B468" s="81"/>
      <c r="C468" s="81"/>
      <c r="D468" s="81"/>
      <c r="E468" s="81"/>
      <c r="F468" s="81"/>
      <c r="G468" s="81"/>
      <c r="H468" s="6"/>
      <c r="I468" s="6"/>
      <c r="J468" s="6"/>
      <c r="K468" s="6"/>
      <c r="L468" s="6"/>
      <c r="M468" s="6"/>
      <c r="N468" s="6"/>
      <c r="O468" s="6"/>
      <c r="P468" s="6"/>
      <c r="Q468" s="6"/>
      <c r="R468" s="6"/>
      <c r="S468" s="6"/>
      <c r="AB468" s="118"/>
      <c r="AC468" s="118"/>
      <c r="AD468" s="118"/>
      <c r="AE468" s="6"/>
      <c r="AF468" s="6"/>
      <c r="AG468" s="6"/>
      <c r="AH468" s="6"/>
      <c r="AI468" s="6"/>
      <c r="AJ468" s="6"/>
      <c r="AK468" s="6"/>
      <c r="AL468" s="6"/>
      <c r="AM468" s="6"/>
      <c r="AN468" s="6"/>
      <c r="AO468" s="6"/>
    </row>
    <row r="469" spans="1:41" s="80" customFormat="1" x14ac:dyDescent="0.25">
      <c r="A469" s="81"/>
      <c r="B469" s="81"/>
      <c r="C469" s="81"/>
      <c r="D469" s="81"/>
      <c r="E469" s="81"/>
      <c r="F469" s="81"/>
      <c r="G469" s="81"/>
      <c r="H469" s="6"/>
      <c r="I469" s="6"/>
      <c r="J469" s="6"/>
      <c r="K469" s="6"/>
      <c r="L469" s="6"/>
      <c r="M469" s="6"/>
      <c r="N469" s="6"/>
      <c r="O469" s="6"/>
      <c r="P469" s="6"/>
      <c r="Q469" s="6"/>
      <c r="R469" s="6"/>
      <c r="S469" s="6"/>
      <c r="AB469" s="118"/>
      <c r="AC469" s="118"/>
      <c r="AD469" s="118"/>
      <c r="AE469" s="6"/>
      <c r="AF469" s="6"/>
      <c r="AG469" s="6"/>
      <c r="AH469" s="6"/>
      <c r="AI469" s="6"/>
      <c r="AJ469" s="6"/>
      <c r="AK469" s="6"/>
      <c r="AL469" s="6"/>
      <c r="AM469" s="6"/>
      <c r="AN469" s="6"/>
      <c r="AO469" s="6"/>
    </row>
    <row r="470" spans="1:41" s="80" customFormat="1" x14ac:dyDescent="0.25">
      <c r="A470" s="81"/>
      <c r="B470" s="81"/>
      <c r="C470" s="81"/>
      <c r="D470" s="81"/>
      <c r="E470" s="81"/>
      <c r="F470" s="81"/>
      <c r="G470" s="81"/>
      <c r="H470" s="6"/>
      <c r="I470" s="6"/>
      <c r="J470" s="6"/>
      <c r="K470" s="6"/>
      <c r="L470" s="6"/>
      <c r="M470" s="6"/>
      <c r="N470" s="6"/>
      <c r="O470" s="6"/>
      <c r="P470" s="6"/>
      <c r="Q470" s="6"/>
      <c r="R470" s="6"/>
      <c r="S470" s="6"/>
      <c r="AB470" s="118"/>
      <c r="AC470" s="118"/>
      <c r="AD470" s="118"/>
      <c r="AE470" s="6"/>
      <c r="AF470" s="6"/>
      <c r="AG470" s="6"/>
      <c r="AH470" s="6"/>
      <c r="AI470" s="6"/>
      <c r="AJ470" s="6"/>
      <c r="AK470" s="6"/>
      <c r="AL470" s="6"/>
      <c r="AM470" s="6"/>
      <c r="AN470" s="6"/>
      <c r="AO470" s="6"/>
    </row>
    <row r="471" spans="1:41" s="80" customFormat="1" x14ac:dyDescent="0.25">
      <c r="A471" s="81"/>
      <c r="B471" s="81"/>
      <c r="C471" s="81"/>
      <c r="D471" s="81"/>
      <c r="E471" s="81"/>
      <c r="F471" s="81"/>
      <c r="G471" s="81"/>
      <c r="H471" s="6"/>
      <c r="I471" s="6"/>
      <c r="J471" s="6"/>
      <c r="K471" s="6"/>
      <c r="L471" s="6"/>
      <c r="M471" s="6"/>
      <c r="N471" s="6"/>
      <c r="O471" s="6"/>
      <c r="P471" s="6"/>
      <c r="Q471" s="6"/>
      <c r="R471" s="6"/>
      <c r="S471" s="6"/>
      <c r="AB471" s="118"/>
      <c r="AC471" s="118"/>
      <c r="AD471" s="118"/>
      <c r="AE471" s="6"/>
      <c r="AF471" s="6"/>
      <c r="AG471" s="6"/>
      <c r="AH471" s="6"/>
      <c r="AI471" s="6"/>
      <c r="AJ471" s="6"/>
      <c r="AK471" s="6"/>
      <c r="AL471" s="6"/>
      <c r="AM471" s="6"/>
      <c r="AN471" s="6"/>
      <c r="AO471" s="6"/>
    </row>
    <row r="472" spans="1:41" s="80" customFormat="1" x14ac:dyDescent="0.25">
      <c r="A472" s="81"/>
      <c r="B472" s="81"/>
      <c r="C472" s="81"/>
      <c r="D472" s="81"/>
      <c r="E472" s="81"/>
      <c r="F472" s="81"/>
      <c r="G472" s="81"/>
      <c r="H472" s="6"/>
      <c r="I472" s="6"/>
      <c r="J472" s="6"/>
      <c r="K472" s="6"/>
      <c r="L472" s="6"/>
      <c r="M472" s="6"/>
      <c r="N472" s="6"/>
      <c r="O472" s="6"/>
      <c r="P472" s="6"/>
      <c r="Q472" s="6"/>
      <c r="R472" s="6"/>
      <c r="S472" s="6"/>
      <c r="AB472" s="118"/>
      <c r="AC472" s="118"/>
      <c r="AD472" s="118"/>
      <c r="AE472" s="6"/>
      <c r="AF472" s="6"/>
      <c r="AG472" s="6"/>
      <c r="AH472" s="6"/>
      <c r="AI472" s="6"/>
      <c r="AJ472" s="6"/>
      <c r="AK472" s="6"/>
      <c r="AL472" s="6"/>
      <c r="AM472" s="6"/>
      <c r="AN472" s="6"/>
      <c r="AO472" s="6"/>
    </row>
    <row r="473" spans="1:41" s="80" customFormat="1" x14ac:dyDescent="0.25">
      <c r="A473" s="81"/>
      <c r="B473" s="81"/>
      <c r="C473" s="81"/>
      <c r="D473" s="81"/>
      <c r="E473" s="81"/>
      <c r="F473" s="81"/>
      <c r="G473" s="81"/>
      <c r="H473" s="6"/>
      <c r="I473" s="6"/>
      <c r="J473" s="6"/>
      <c r="K473" s="6"/>
      <c r="L473" s="6"/>
      <c r="M473" s="6"/>
      <c r="N473" s="6"/>
      <c r="O473" s="6"/>
      <c r="P473" s="6"/>
      <c r="Q473" s="6"/>
      <c r="R473" s="6"/>
      <c r="S473" s="6"/>
      <c r="AB473" s="118"/>
      <c r="AC473" s="118"/>
      <c r="AD473" s="118"/>
      <c r="AE473" s="6"/>
      <c r="AF473" s="6"/>
      <c r="AG473" s="6"/>
      <c r="AH473" s="6"/>
      <c r="AI473" s="6"/>
      <c r="AJ473" s="6"/>
      <c r="AK473" s="6"/>
      <c r="AL473" s="6"/>
      <c r="AM473" s="6"/>
      <c r="AN473" s="6"/>
      <c r="AO473" s="6"/>
    </row>
    <row r="474" spans="1:41" s="80" customFormat="1" x14ac:dyDescent="0.25">
      <c r="A474" s="81"/>
      <c r="B474" s="81"/>
      <c r="C474" s="81"/>
      <c r="D474" s="81"/>
      <c r="E474" s="81"/>
      <c r="F474" s="81"/>
      <c r="G474" s="81"/>
      <c r="H474" s="6"/>
      <c r="I474" s="6"/>
      <c r="J474" s="6"/>
      <c r="K474" s="6"/>
      <c r="L474" s="6"/>
      <c r="M474" s="6"/>
      <c r="N474" s="6"/>
      <c r="O474" s="6"/>
      <c r="P474" s="6"/>
      <c r="Q474" s="6"/>
      <c r="R474" s="6"/>
      <c r="S474" s="6"/>
      <c r="AB474" s="118"/>
      <c r="AC474" s="118"/>
      <c r="AD474" s="118"/>
      <c r="AE474" s="6"/>
      <c r="AF474" s="6"/>
      <c r="AG474" s="6"/>
      <c r="AH474" s="6"/>
      <c r="AI474" s="6"/>
      <c r="AJ474" s="6"/>
      <c r="AK474" s="6"/>
      <c r="AL474" s="6"/>
      <c r="AM474" s="6"/>
      <c r="AN474" s="6"/>
      <c r="AO474" s="6"/>
    </row>
    <row r="475" spans="1:41" s="80" customFormat="1" x14ac:dyDescent="0.25">
      <c r="A475" s="81"/>
      <c r="B475" s="81"/>
      <c r="C475" s="81"/>
      <c r="D475" s="81"/>
      <c r="E475" s="81"/>
      <c r="F475" s="81"/>
      <c r="G475" s="81"/>
      <c r="H475" s="6"/>
      <c r="I475" s="6"/>
      <c r="J475" s="6"/>
      <c r="K475" s="6"/>
      <c r="L475" s="6"/>
      <c r="M475" s="6"/>
      <c r="N475" s="6"/>
      <c r="O475" s="6"/>
      <c r="P475" s="6"/>
      <c r="Q475" s="6"/>
      <c r="R475" s="6"/>
      <c r="S475" s="6"/>
      <c r="AB475" s="118"/>
      <c r="AC475" s="118"/>
      <c r="AD475" s="118"/>
      <c r="AE475" s="6"/>
      <c r="AF475" s="6"/>
      <c r="AG475" s="6"/>
      <c r="AH475" s="6"/>
      <c r="AI475" s="6"/>
      <c r="AJ475" s="6"/>
      <c r="AK475" s="6"/>
      <c r="AL475" s="6"/>
      <c r="AM475" s="6"/>
      <c r="AN475" s="6"/>
      <c r="AO475" s="6"/>
    </row>
    <row r="476" spans="1:41" s="80" customFormat="1" x14ac:dyDescent="0.25">
      <c r="A476" s="81"/>
      <c r="B476" s="81"/>
      <c r="C476" s="81"/>
      <c r="D476" s="81"/>
      <c r="E476" s="81"/>
      <c r="F476" s="81"/>
      <c r="G476" s="81"/>
      <c r="H476" s="6"/>
      <c r="I476" s="6"/>
      <c r="J476" s="6"/>
      <c r="K476" s="6"/>
      <c r="L476" s="6"/>
      <c r="M476" s="6"/>
      <c r="N476" s="6"/>
      <c r="O476" s="6"/>
      <c r="P476" s="6"/>
      <c r="Q476" s="6"/>
      <c r="R476" s="6"/>
      <c r="S476" s="6"/>
      <c r="AB476" s="118"/>
      <c r="AC476" s="118"/>
      <c r="AD476" s="118"/>
      <c r="AE476" s="6"/>
      <c r="AF476" s="6"/>
      <c r="AG476" s="6"/>
      <c r="AH476" s="6"/>
      <c r="AI476" s="6"/>
      <c r="AJ476" s="6"/>
      <c r="AK476" s="6"/>
      <c r="AL476" s="6"/>
      <c r="AM476" s="6"/>
      <c r="AN476" s="6"/>
      <c r="AO476" s="6"/>
    </row>
    <row r="477" spans="1:41" s="80" customFormat="1" x14ac:dyDescent="0.25">
      <c r="A477" s="81"/>
      <c r="B477" s="81"/>
      <c r="C477" s="81"/>
      <c r="D477" s="81"/>
      <c r="E477" s="81"/>
      <c r="F477" s="81"/>
      <c r="G477" s="81"/>
      <c r="H477" s="6"/>
      <c r="I477" s="6"/>
      <c r="J477" s="6"/>
      <c r="K477" s="6"/>
      <c r="L477" s="6"/>
      <c r="M477" s="6"/>
      <c r="N477" s="6"/>
      <c r="O477" s="6"/>
      <c r="P477" s="6"/>
      <c r="Q477" s="6"/>
      <c r="R477" s="6"/>
      <c r="S477" s="6"/>
      <c r="AB477" s="118"/>
      <c r="AC477" s="118"/>
      <c r="AD477" s="118"/>
      <c r="AE477" s="6"/>
      <c r="AF477" s="6"/>
      <c r="AG477" s="6"/>
      <c r="AH477" s="6"/>
      <c r="AI477" s="6"/>
      <c r="AJ477" s="6"/>
      <c r="AK477" s="6"/>
      <c r="AL477" s="6"/>
      <c r="AM477" s="6"/>
      <c r="AN477" s="6"/>
      <c r="AO477" s="6"/>
    </row>
    <row r="478" spans="1:41" s="80" customFormat="1" x14ac:dyDescent="0.25">
      <c r="A478" s="81"/>
      <c r="B478" s="81"/>
      <c r="C478" s="81"/>
      <c r="D478" s="81"/>
      <c r="E478" s="81"/>
      <c r="F478" s="81"/>
      <c r="G478" s="81"/>
      <c r="H478" s="6"/>
      <c r="I478" s="6"/>
      <c r="J478" s="6"/>
      <c r="K478" s="6"/>
      <c r="L478" s="6"/>
      <c r="M478" s="6"/>
      <c r="N478" s="6"/>
      <c r="O478" s="6"/>
      <c r="P478" s="6"/>
      <c r="Q478" s="6"/>
      <c r="R478" s="6"/>
      <c r="S478" s="6"/>
      <c r="AB478" s="118"/>
      <c r="AC478" s="118"/>
      <c r="AD478" s="118"/>
      <c r="AE478" s="6"/>
      <c r="AF478" s="6"/>
      <c r="AG478" s="6"/>
      <c r="AH478" s="6"/>
      <c r="AI478" s="6"/>
      <c r="AJ478" s="6"/>
      <c r="AK478" s="6"/>
      <c r="AL478" s="6"/>
      <c r="AM478" s="6"/>
      <c r="AN478" s="6"/>
      <c r="AO478" s="6"/>
    </row>
    <row r="479" spans="1:41" s="80" customFormat="1" x14ac:dyDescent="0.25">
      <c r="A479" s="81"/>
      <c r="B479" s="81"/>
      <c r="C479" s="81"/>
      <c r="D479" s="81"/>
      <c r="E479" s="81"/>
      <c r="F479" s="81"/>
      <c r="G479" s="81"/>
      <c r="H479" s="6"/>
      <c r="I479" s="6"/>
      <c r="J479" s="6"/>
      <c r="K479" s="6"/>
      <c r="L479" s="6"/>
      <c r="M479" s="6"/>
      <c r="N479" s="6"/>
      <c r="O479" s="6"/>
      <c r="P479" s="6"/>
      <c r="Q479" s="6"/>
      <c r="R479" s="6"/>
      <c r="S479" s="6"/>
      <c r="AB479" s="118"/>
      <c r="AC479" s="118"/>
      <c r="AD479" s="118"/>
      <c r="AE479" s="6"/>
      <c r="AF479" s="6"/>
      <c r="AG479" s="6"/>
      <c r="AH479" s="6"/>
      <c r="AI479" s="6"/>
      <c r="AJ479" s="6"/>
      <c r="AK479" s="6"/>
      <c r="AL479" s="6"/>
      <c r="AM479" s="6"/>
      <c r="AN479" s="6"/>
      <c r="AO479" s="6"/>
    </row>
    <row r="480" spans="1:41" s="80" customFormat="1" x14ac:dyDescent="0.25">
      <c r="A480" s="81"/>
      <c r="B480" s="81"/>
      <c r="C480" s="81"/>
      <c r="D480" s="81"/>
      <c r="E480" s="81"/>
      <c r="F480" s="81"/>
      <c r="G480" s="81"/>
      <c r="H480" s="6"/>
      <c r="I480" s="6"/>
      <c r="J480" s="6"/>
      <c r="K480" s="6"/>
      <c r="L480" s="6"/>
      <c r="M480" s="6"/>
      <c r="N480" s="6"/>
      <c r="O480" s="6"/>
      <c r="P480" s="6"/>
      <c r="Q480" s="6"/>
      <c r="R480" s="6"/>
      <c r="S480" s="6"/>
      <c r="AB480" s="118"/>
      <c r="AC480" s="118"/>
      <c r="AD480" s="118"/>
      <c r="AE480" s="6"/>
      <c r="AF480" s="6"/>
      <c r="AG480" s="6"/>
      <c r="AH480" s="6"/>
      <c r="AI480" s="6"/>
      <c r="AJ480" s="6"/>
      <c r="AK480" s="6"/>
      <c r="AL480" s="6"/>
      <c r="AM480" s="6"/>
      <c r="AN480" s="6"/>
      <c r="AO480" s="6"/>
    </row>
    <row r="481" spans="1:41" s="80" customFormat="1" x14ac:dyDescent="0.25">
      <c r="A481" s="81"/>
      <c r="B481" s="81"/>
      <c r="C481" s="81"/>
      <c r="D481" s="81"/>
      <c r="E481" s="81"/>
      <c r="F481" s="81"/>
      <c r="G481" s="81"/>
      <c r="H481" s="6"/>
      <c r="I481" s="6"/>
      <c r="J481" s="6"/>
      <c r="K481" s="6"/>
      <c r="L481" s="6"/>
      <c r="M481" s="6"/>
      <c r="N481" s="6"/>
      <c r="O481" s="6"/>
      <c r="P481" s="6"/>
      <c r="Q481" s="6"/>
      <c r="R481" s="6"/>
      <c r="S481" s="6"/>
      <c r="AB481" s="118"/>
      <c r="AC481" s="118"/>
      <c r="AD481" s="118"/>
      <c r="AE481" s="6"/>
      <c r="AF481" s="6"/>
      <c r="AG481" s="6"/>
      <c r="AH481" s="6"/>
      <c r="AI481" s="6"/>
      <c r="AJ481" s="6"/>
      <c r="AK481" s="6"/>
      <c r="AL481" s="6"/>
      <c r="AM481" s="6"/>
      <c r="AN481" s="6"/>
      <c r="AO481" s="6"/>
    </row>
    <row r="482" spans="1:41" s="80" customFormat="1" x14ac:dyDescent="0.25">
      <c r="A482" s="81"/>
      <c r="B482" s="81"/>
      <c r="C482" s="81"/>
      <c r="D482" s="81"/>
      <c r="E482" s="81"/>
      <c r="F482" s="81"/>
      <c r="G482" s="81"/>
      <c r="H482" s="6"/>
      <c r="I482" s="6"/>
      <c r="J482" s="6"/>
      <c r="K482" s="6"/>
      <c r="L482" s="6"/>
      <c r="M482" s="6"/>
      <c r="N482" s="6"/>
      <c r="O482" s="6"/>
      <c r="P482" s="6"/>
      <c r="Q482" s="6"/>
      <c r="R482" s="6"/>
      <c r="S482" s="6"/>
      <c r="AB482" s="118"/>
      <c r="AC482" s="118"/>
      <c r="AD482" s="118"/>
      <c r="AE482" s="6"/>
      <c r="AF482" s="6"/>
      <c r="AG482" s="6"/>
      <c r="AH482" s="6"/>
      <c r="AI482" s="6"/>
      <c r="AJ482" s="6"/>
      <c r="AK482" s="6"/>
      <c r="AL482" s="6"/>
      <c r="AM482" s="6"/>
      <c r="AN482" s="6"/>
      <c r="AO482" s="6"/>
    </row>
    <row r="483" spans="1:41" s="80" customFormat="1" x14ac:dyDescent="0.25">
      <c r="A483" s="81"/>
      <c r="B483" s="81"/>
      <c r="C483" s="81"/>
      <c r="D483" s="81"/>
      <c r="E483" s="81"/>
      <c r="F483" s="81"/>
      <c r="G483" s="81"/>
      <c r="H483" s="6"/>
      <c r="I483" s="6"/>
      <c r="J483" s="6"/>
      <c r="K483" s="6"/>
      <c r="L483" s="6"/>
      <c r="M483" s="6"/>
      <c r="N483" s="6"/>
      <c r="O483" s="6"/>
      <c r="P483" s="6"/>
      <c r="Q483" s="6"/>
      <c r="R483" s="6"/>
      <c r="S483" s="6"/>
      <c r="AB483" s="118"/>
      <c r="AC483" s="118"/>
      <c r="AD483" s="118"/>
      <c r="AE483" s="6"/>
      <c r="AF483" s="6"/>
      <c r="AG483" s="6"/>
      <c r="AH483" s="6"/>
      <c r="AI483" s="6"/>
      <c r="AJ483" s="6"/>
      <c r="AK483" s="6"/>
      <c r="AL483" s="6"/>
      <c r="AM483" s="6"/>
      <c r="AN483" s="6"/>
      <c r="AO483" s="6"/>
    </row>
    <row r="484" spans="1:41" s="80" customFormat="1" x14ac:dyDescent="0.25">
      <c r="A484" s="81"/>
      <c r="B484" s="81"/>
      <c r="C484" s="81"/>
      <c r="D484" s="81"/>
      <c r="E484" s="81"/>
      <c r="F484" s="81"/>
      <c r="G484" s="81"/>
      <c r="H484" s="6"/>
      <c r="I484" s="6"/>
      <c r="J484" s="6"/>
      <c r="K484" s="6"/>
      <c r="L484" s="6"/>
      <c r="M484" s="6"/>
      <c r="N484" s="6"/>
      <c r="O484" s="6"/>
      <c r="P484" s="6"/>
      <c r="Q484" s="6"/>
      <c r="R484" s="6"/>
      <c r="S484" s="6"/>
      <c r="AB484" s="118"/>
      <c r="AC484" s="118"/>
      <c r="AD484" s="118"/>
      <c r="AE484" s="6"/>
      <c r="AF484" s="6"/>
      <c r="AG484" s="6"/>
      <c r="AH484" s="6"/>
      <c r="AI484" s="6"/>
      <c r="AJ484" s="6"/>
      <c r="AK484" s="6"/>
      <c r="AL484" s="6"/>
      <c r="AM484" s="6"/>
      <c r="AN484" s="6"/>
      <c r="AO484" s="6"/>
    </row>
    <row r="485" spans="1:41" s="80" customFormat="1" x14ac:dyDescent="0.25">
      <c r="A485" s="81"/>
      <c r="B485" s="81"/>
      <c r="C485" s="81"/>
      <c r="D485" s="81"/>
      <c r="E485" s="81"/>
      <c r="F485" s="81"/>
      <c r="G485" s="81"/>
      <c r="H485" s="6"/>
      <c r="I485" s="6"/>
      <c r="J485" s="6"/>
      <c r="K485" s="6"/>
      <c r="L485" s="6"/>
      <c r="M485" s="6"/>
      <c r="N485" s="6"/>
      <c r="O485" s="6"/>
      <c r="P485" s="6"/>
      <c r="Q485" s="6"/>
      <c r="R485" s="6"/>
      <c r="S485" s="6"/>
      <c r="AB485" s="118"/>
      <c r="AC485" s="118"/>
      <c r="AD485" s="118"/>
      <c r="AE485" s="6"/>
      <c r="AF485" s="6"/>
      <c r="AG485" s="6"/>
      <c r="AH485" s="6"/>
      <c r="AI485" s="6"/>
      <c r="AJ485" s="6"/>
      <c r="AK485" s="6"/>
      <c r="AL485" s="6"/>
      <c r="AM485" s="6"/>
      <c r="AN485" s="6"/>
      <c r="AO485" s="6"/>
    </row>
    <row r="486" spans="1:41" s="80" customFormat="1" x14ac:dyDescent="0.25">
      <c r="A486" s="81"/>
      <c r="B486" s="81"/>
      <c r="C486" s="81"/>
      <c r="D486" s="81"/>
      <c r="E486" s="81"/>
      <c r="F486" s="81"/>
      <c r="G486" s="81"/>
      <c r="H486" s="6"/>
      <c r="I486" s="6"/>
      <c r="J486" s="6"/>
      <c r="K486" s="6"/>
      <c r="L486" s="6"/>
      <c r="M486" s="6"/>
      <c r="N486" s="6"/>
      <c r="O486" s="6"/>
      <c r="P486" s="6"/>
      <c r="Q486" s="6"/>
      <c r="R486" s="6"/>
      <c r="S486" s="6"/>
      <c r="AB486" s="118"/>
      <c r="AC486" s="118"/>
      <c r="AD486" s="118"/>
      <c r="AE486" s="6"/>
      <c r="AF486" s="6"/>
      <c r="AG486" s="6"/>
      <c r="AH486" s="6"/>
      <c r="AI486" s="6"/>
      <c r="AJ486" s="6"/>
      <c r="AK486" s="6"/>
      <c r="AL486" s="6"/>
      <c r="AM486" s="6"/>
      <c r="AN486" s="6"/>
      <c r="AO486" s="6"/>
    </row>
    <row r="487" spans="1:41" s="80" customFormat="1" x14ac:dyDescent="0.25">
      <c r="A487" s="81"/>
      <c r="B487" s="81"/>
      <c r="C487" s="81"/>
      <c r="D487" s="81"/>
      <c r="E487" s="81"/>
      <c r="F487" s="81"/>
      <c r="G487" s="81"/>
      <c r="H487" s="6"/>
      <c r="I487" s="6"/>
      <c r="J487" s="6"/>
      <c r="K487" s="6"/>
      <c r="L487" s="6"/>
      <c r="M487" s="6"/>
      <c r="N487" s="6"/>
      <c r="O487" s="6"/>
      <c r="P487" s="6"/>
      <c r="Q487" s="6"/>
      <c r="R487" s="6"/>
      <c r="S487" s="6"/>
      <c r="AB487" s="118"/>
      <c r="AC487" s="118"/>
      <c r="AD487" s="118"/>
      <c r="AE487" s="6"/>
      <c r="AF487" s="6"/>
      <c r="AG487" s="6"/>
      <c r="AH487" s="6"/>
      <c r="AI487" s="6"/>
      <c r="AJ487" s="6"/>
      <c r="AK487" s="6"/>
      <c r="AL487" s="6"/>
      <c r="AM487" s="6"/>
      <c r="AN487" s="6"/>
      <c r="AO487" s="6"/>
    </row>
    <row r="488" spans="1:41" s="80" customFormat="1" x14ac:dyDescent="0.25">
      <c r="A488" s="81"/>
      <c r="B488" s="81"/>
      <c r="C488" s="81"/>
      <c r="D488" s="81"/>
      <c r="E488" s="81"/>
      <c r="F488" s="81"/>
      <c r="G488" s="81"/>
      <c r="H488" s="6"/>
      <c r="I488" s="6"/>
      <c r="J488" s="6"/>
      <c r="K488" s="6"/>
      <c r="L488" s="6"/>
      <c r="M488" s="6"/>
      <c r="N488" s="6"/>
      <c r="O488" s="6"/>
      <c r="P488" s="6"/>
      <c r="Q488" s="6"/>
      <c r="R488" s="6"/>
      <c r="S488" s="6"/>
      <c r="AB488" s="118"/>
      <c r="AC488" s="118"/>
      <c r="AD488" s="118"/>
      <c r="AE488" s="6"/>
      <c r="AF488" s="6"/>
      <c r="AG488" s="6"/>
      <c r="AH488" s="6"/>
      <c r="AI488" s="6"/>
      <c r="AJ488" s="6"/>
      <c r="AK488" s="6"/>
      <c r="AL488" s="6"/>
      <c r="AM488" s="6"/>
      <c r="AN488" s="6"/>
      <c r="AO488" s="6"/>
    </row>
    <row r="489" spans="1:41" s="80" customFormat="1" x14ac:dyDescent="0.25">
      <c r="A489" s="81"/>
      <c r="B489" s="81"/>
      <c r="C489" s="81"/>
      <c r="D489" s="81"/>
      <c r="E489" s="81"/>
      <c r="F489" s="81"/>
      <c r="G489" s="81"/>
      <c r="H489" s="6"/>
      <c r="I489" s="6"/>
      <c r="J489" s="6"/>
      <c r="K489" s="6"/>
      <c r="L489" s="6"/>
      <c r="M489" s="6"/>
      <c r="N489" s="6"/>
      <c r="O489" s="6"/>
      <c r="P489" s="6"/>
      <c r="Q489" s="6"/>
      <c r="R489" s="6"/>
      <c r="S489" s="6"/>
      <c r="AB489" s="118"/>
      <c r="AC489" s="118"/>
      <c r="AD489" s="118"/>
      <c r="AE489" s="6"/>
      <c r="AF489" s="6"/>
      <c r="AG489" s="6"/>
      <c r="AH489" s="6"/>
      <c r="AI489" s="6"/>
      <c r="AJ489" s="6"/>
      <c r="AK489" s="6"/>
      <c r="AL489" s="6"/>
      <c r="AM489" s="6"/>
      <c r="AN489" s="6"/>
      <c r="AO489" s="6"/>
    </row>
    <row r="490" spans="1:41" s="80" customFormat="1" x14ac:dyDescent="0.25">
      <c r="A490" s="81"/>
      <c r="B490" s="81"/>
      <c r="C490" s="81"/>
      <c r="D490" s="81"/>
      <c r="E490" s="81"/>
      <c r="F490" s="81"/>
      <c r="G490" s="81"/>
      <c r="H490" s="6"/>
      <c r="I490" s="6"/>
      <c r="J490" s="6"/>
      <c r="K490" s="6"/>
      <c r="L490" s="6"/>
      <c r="M490" s="6"/>
      <c r="N490" s="6"/>
      <c r="O490" s="6"/>
      <c r="P490" s="6"/>
      <c r="Q490" s="6"/>
      <c r="R490" s="6"/>
      <c r="S490" s="6"/>
      <c r="AB490" s="118"/>
      <c r="AC490" s="118"/>
      <c r="AD490" s="118"/>
      <c r="AE490" s="6"/>
      <c r="AF490" s="6"/>
      <c r="AG490" s="6"/>
      <c r="AH490" s="6"/>
      <c r="AI490" s="6"/>
      <c r="AJ490" s="6"/>
      <c r="AK490" s="6"/>
      <c r="AL490" s="6"/>
      <c r="AM490" s="6"/>
      <c r="AN490" s="6"/>
      <c r="AO490" s="6"/>
    </row>
    <row r="491" spans="1:41" s="80" customFormat="1" x14ac:dyDescent="0.25">
      <c r="A491" s="81"/>
      <c r="B491" s="81"/>
      <c r="C491" s="81"/>
      <c r="D491" s="81"/>
      <c r="E491" s="81"/>
      <c r="F491" s="81"/>
      <c r="G491" s="81"/>
      <c r="H491" s="6"/>
      <c r="I491" s="6"/>
      <c r="J491" s="6"/>
      <c r="K491" s="6"/>
      <c r="L491" s="6"/>
      <c r="M491" s="6"/>
      <c r="N491" s="6"/>
      <c r="O491" s="6"/>
      <c r="P491" s="6"/>
      <c r="Q491" s="6"/>
      <c r="R491" s="6"/>
      <c r="S491" s="6"/>
      <c r="AB491" s="118"/>
      <c r="AC491" s="118"/>
      <c r="AD491" s="118"/>
      <c r="AE491" s="6"/>
      <c r="AF491" s="6"/>
      <c r="AG491" s="6"/>
      <c r="AH491" s="6"/>
      <c r="AI491" s="6"/>
      <c r="AJ491" s="6"/>
      <c r="AK491" s="6"/>
      <c r="AL491" s="6"/>
      <c r="AM491" s="6"/>
      <c r="AN491" s="6"/>
      <c r="AO491" s="6"/>
    </row>
    <row r="492" spans="1:41" s="80" customFormat="1" x14ac:dyDescent="0.25">
      <c r="A492" s="81"/>
      <c r="B492" s="81"/>
      <c r="C492" s="81"/>
      <c r="D492" s="81"/>
      <c r="E492" s="81"/>
      <c r="F492" s="81"/>
      <c r="G492" s="81"/>
      <c r="H492" s="6"/>
      <c r="I492" s="6"/>
      <c r="J492" s="6"/>
      <c r="K492" s="6"/>
      <c r="L492" s="6"/>
      <c r="M492" s="6"/>
      <c r="N492" s="6"/>
      <c r="O492" s="6"/>
      <c r="P492" s="6"/>
      <c r="Q492" s="6"/>
      <c r="R492" s="6"/>
      <c r="S492" s="6"/>
      <c r="AB492" s="118"/>
      <c r="AC492" s="118"/>
      <c r="AD492" s="118"/>
      <c r="AE492" s="6"/>
      <c r="AF492" s="6"/>
      <c r="AG492" s="6"/>
      <c r="AH492" s="6"/>
      <c r="AI492" s="6"/>
      <c r="AJ492" s="6"/>
      <c r="AK492" s="6"/>
      <c r="AL492" s="6"/>
      <c r="AM492" s="6"/>
      <c r="AN492" s="6"/>
      <c r="AO492" s="6"/>
    </row>
    <row r="493" spans="1:41" s="80" customFormat="1" x14ac:dyDescent="0.25">
      <c r="A493" s="81"/>
      <c r="B493" s="81"/>
      <c r="C493" s="81"/>
      <c r="D493" s="81"/>
      <c r="E493" s="81"/>
      <c r="F493" s="81"/>
      <c r="G493" s="81"/>
      <c r="H493" s="6"/>
      <c r="I493" s="6"/>
      <c r="J493" s="6"/>
      <c r="K493" s="6"/>
      <c r="L493" s="6"/>
      <c r="M493" s="6"/>
      <c r="N493" s="6"/>
      <c r="O493" s="6"/>
      <c r="P493" s="6"/>
      <c r="Q493" s="6"/>
      <c r="R493" s="6"/>
      <c r="S493" s="6"/>
      <c r="AB493" s="118"/>
      <c r="AC493" s="118"/>
      <c r="AD493" s="118"/>
      <c r="AE493" s="6"/>
      <c r="AF493" s="6"/>
      <c r="AG493" s="6"/>
      <c r="AH493" s="6"/>
      <c r="AI493" s="6"/>
      <c r="AJ493" s="6"/>
      <c r="AK493" s="6"/>
      <c r="AL493" s="6"/>
      <c r="AM493" s="6"/>
      <c r="AN493" s="6"/>
      <c r="AO493" s="6"/>
    </row>
    <row r="494" spans="1:41" s="80" customFormat="1" x14ac:dyDescent="0.25">
      <c r="A494" s="81"/>
      <c r="B494" s="81"/>
      <c r="C494" s="81"/>
      <c r="D494" s="81"/>
      <c r="E494" s="81"/>
      <c r="F494" s="81"/>
      <c r="G494" s="81"/>
      <c r="H494" s="6"/>
      <c r="I494" s="6"/>
      <c r="J494" s="6"/>
      <c r="K494" s="6"/>
      <c r="L494" s="6"/>
      <c r="M494" s="6"/>
      <c r="N494" s="6"/>
      <c r="O494" s="6"/>
      <c r="P494" s="6"/>
      <c r="Q494" s="6"/>
      <c r="R494" s="6"/>
      <c r="S494" s="6"/>
      <c r="AB494" s="118"/>
      <c r="AC494" s="118"/>
      <c r="AD494" s="118"/>
      <c r="AE494" s="6"/>
      <c r="AF494" s="6"/>
      <c r="AG494" s="6"/>
      <c r="AH494" s="6"/>
      <c r="AI494" s="6"/>
      <c r="AJ494" s="6"/>
      <c r="AK494" s="6"/>
      <c r="AL494" s="6"/>
      <c r="AM494" s="6"/>
      <c r="AN494" s="6"/>
      <c r="AO494" s="6"/>
    </row>
    <row r="495" spans="1:41" s="80" customFormat="1" x14ac:dyDescent="0.25">
      <c r="A495" s="81"/>
      <c r="B495" s="81"/>
      <c r="C495" s="81"/>
      <c r="D495" s="81"/>
      <c r="E495" s="81"/>
      <c r="F495" s="81"/>
      <c r="G495" s="81"/>
      <c r="H495" s="6"/>
      <c r="I495" s="6"/>
      <c r="J495" s="6"/>
      <c r="K495" s="6"/>
      <c r="L495" s="6"/>
      <c r="M495" s="6"/>
      <c r="N495" s="6"/>
      <c r="O495" s="6"/>
      <c r="P495" s="6"/>
      <c r="Q495" s="6"/>
      <c r="R495" s="6"/>
      <c r="S495" s="6"/>
      <c r="AB495" s="118"/>
      <c r="AC495" s="118"/>
      <c r="AD495" s="118"/>
      <c r="AE495" s="6"/>
      <c r="AF495" s="6"/>
      <c r="AG495" s="6"/>
      <c r="AH495" s="6"/>
      <c r="AI495" s="6"/>
      <c r="AJ495" s="6"/>
      <c r="AK495" s="6"/>
      <c r="AL495" s="6"/>
      <c r="AM495" s="6"/>
      <c r="AN495" s="6"/>
      <c r="AO495" s="6"/>
    </row>
    <row r="496" spans="1:41" s="80" customFormat="1" x14ac:dyDescent="0.25">
      <c r="A496" s="81"/>
      <c r="B496" s="81"/>
      <c r="C496" s="81"/>
      <c r="D496" s="81"/>
      <c r="E496" s="81"/>
      <c r="F496" s="81"/>
      <c r="G496" s="81"/>
      <c r="H496" s="6"/>
      <c r="I496" s="6"/>
      <c r="J496" s="6"/>
      <c r="K496" s="6"/>
      <c r="L496" s="6"/>
      <c r="M496" s="6"/>
      <c r="N496" s="6"/>
      <c r="O496" s="6"/>
      <c r="P496" s="6"/>
      <c r="Q496" s="6"/>
      <c r="R496" s="6"/>
      <c r="S496" s="6"/>
      <c r="AB496" s="118"/>
      <c r="AC496" s="118"/>
      <c r="AD496" s="118"/>
      <c r="AE496" s="6"/>
      <c r="AF496" s="6"/>
      <c r="AG496" s="6"/>
      <c r="AH496" s="6"/>
      <c r="AI496" s="6"/>
      <c r="AJ496" s="6"/>
      <c r="AK496" s="6"/>
      <c r="AL496" s="6"/>
      <c r="AM496" s="6"/>
      <c r="AN496" s="6"/>
      <c r="AO496" s="6"/>
    </row>
    <row r="497" spans="1:41" s="80" customFormat="1" x14ac:dyDescent="0.25">
      <c r="A497" s="81"/>
      <c r="B497" s="81"/>
      <c r="C497" s="81"/>
      <c r="D497" s="81"/>
      <c r="E497" s="81"/>
      <c r="F497" s="81"/>
      <c r="G497" s="81"/>
      <c r="H497" s="6"/>
      <c r="I497" s="6"/>
      <c r="J497" s="6"/>
      <c r="K497" s="6"/>
      <c r="L497" s="6"/>
      <c r="M497" s="6"/>
      <c r="N497" s="6"/>
      <c r="O497" s="6"/>
      <c r="P497" s="6"/>
      <c r="Q497" s="6"/>
      <c r="R497" s="6"/>
      <c r="S497" s="6"/>
      <c r="AB497" s="118"/>
      <c r="AC497" s="118"/>
      <c r="AD497" s="118"/>
      <c r="AE497" s="6"/>
      <c r="AF497" s="6"/>
      <c r="AG497" s="6"/>
      <c r="AH497" s="6"/>
      <c r="AI497" s="6"/>
      <c r="AJ497" s="6"/>
      <c r="AK497" s="6"/>
      <c r="AL497" s="6"/>
      <c r="AM497" s="6"/>
      <c r="AN497" s="6"/>
      <c r="AO497" s="6"/>
    </row>
    <row r="498" spans="1:41" s="80" customFormat="1" x14ac:dyDescent="0.25">
      <c r="A498" s="81"/>
      <c r="B498" s="81"/>
      <c r="C498" s="81"/>
      <c r="D498" s="81"/>
      <c r="E498" s="81"/>
      <c r="F498" s="81"/>
      <c r="G498" s="81"/>
      <c r="H498" s="6"/>
      <c r="I498" s="6"/>
      <c r="J498" s="6"/>
      <c r="K498" s="6"/>
      <c r="L498" s="6"/>
      <c r="M498" s="6"/>
      <c r="N498" s="6"/>
      <c r="O498" s="6"/>
      <c r="P498" s="6"/>
      <c r="Q498" s="6"/>
      <c r="R498" s="6"/>
      <c r="S498" s="6"/>
      <c r="AB498" s="118"/>
      <c r="AC498" s="118"/>
      <c r="AD498" s="118"/>
      <c r="AE498" s="6"/>
      <c r="AF498" s="6"/>
      <c r="AG498" s="6"/>
      <c r="AH498" s="6"/>
      <c r="AI498" s="6"/>
      <c r="AJ498" s="6"/>
      <c r="AK498" s="6"/>
      <c r="AL498" s="6"/>
      <c r="AM498" s="6"/>
      <c r="AN498" s="6"/>
      <c r="AO498" s="6"/>
    </row>
    <row r="499" spans="1:41" s="80" customFormat="1" x14ac:dyDescent="0.25">
      <c r="A499" s="81"/>
      <c r="B499" s="81"/>
      <c r="C499" s="81"/>
      <c r="D499" s="81"/>
      <c r="E499" s="81"/>
      <c r="F499" s="81"/>
      <c r="G499" s="81"/>
      <c r="H499" s="6"/>
      <c r="I499" s="6"/>
      <c r="J499" s="6"/>
      <c r="K499" s="6"/>
      <c r="L499" s="6"/>
      <c r="M499" s="6"/>
      <c r="N499" s="6"/>
      <c r="O499" s="6"/>
      <c r="P499" s="6"/>
      <c r="Q499" s="6"/>
      <c r="R499" s="6"/>
      <c r="S499" s="6"/>
      <c r="AB499" s="118"/>
      <c r="AC499" s="118"/>
      <c r="AD499" s="118"/>
      <c r="AE499" s="6"/>
      <c r="AF499" s="6"/>
      <c r="AG499" s="6"/>
      <c r="AH499" s="6"/>
      <c r="AI499" s="6"/>
      <c r="AJ499" s="6"/>
      <c r="AK499" s="6"/>
      <c r="AL499" s="6"/>
      <c r="AM499" s="6"/>
      <c r="AN499" s="6"/>
      <c r="AO499" s="6"/>
    </row>
    <row r="500" spans="1:41" s="80" customFormat="1" x14ac:dyDescent="0.25">
      <c r="A500" s="81"/>
      <c r="B500" s="81"/>
      <c r="C500" s="81"/>
      <c r="D500" s="81"/>
      <c r="E500" s="81"/>
      <c r="F500" s="81"/>
      <c r="G500" s="81"/>
      <c r="H500" s="6"/>
      <c r="I500" s="6"/>
      <c r="J500" s="6"/>
      <c r="K500" s="6"/>
      <c r="L500" s="6"/>
      <c r="M500" s="6"/>
      <c r="N500" s="6"/>
      <c r="O500" s="6"/>
      <c r="P500" s="6"/>
      <c r="Q500" s="6"/>
      <c r="R500" s="6"/>
      <c r="S500" s="6"/>
      <c r="AB500" s="118"/>
      <c r="AC500" s="118"/>
      <c r="AD500" s="118"/>
      <c r="AE500" s="6"/>
      <c r="AF500" s="6"/>
      <c r="AG500" s="6"/>
      <c r="AH500" s="6"/>
      <c r="AI500" s="6"/>
      <c r="AJ500" s="6"/>
      <c r="AK500" s="6"/>
      <c r="AL500" s="6"/>
      <c r="AM500" s="6"/>
      <c r="AN500" s="6"/>
      <c r="AO500" s="6"/>
    </row>
    <row r="501" spans="1:41" s="80" customFormat="1" x14ac:dyDescent="0.25">
      <c r="A501" s="81"/>
      <c r="B501" s="81"/>
      <c r="C501" s="81"/>
      <c r="D501" s="81"/>
      <c r="E501" s="81"/>
      <c r="F501" s="81"/>
      <c r="G501" s="81"/>
      <c r="H501" s="6"/>
      <c r="I501" s="6"/>
      <c r="J501" s="6"/>
      <c r="K501" s="6"/>
      <c r="L501" s="6"/>
      <c r="M501" s="6"/>
      <c r="N501" s="6"/>
      <c r="O501" s="6"/>
      <c r="P501" s="6"/>
      <c r="Q501" s="6"/>
      <c r="R501" s="6"/>
      <c r="S501" s="6"/>
      <c r="AB501" s="118"/>
      <c r="AC501" s="118"/>
      <c r="AD501" s="118"/>
      <c r="AE501" s="6"/>
      <c r="AF501" s="6"/>
      <c r="AG501" s="6"/>
      <c r="AH501" s="6"/>
      <c r="AI501" s="6"/>
      <c r="AJ501" s="6"/>
      <c r="AK501" s="6"/>
      <c r="AL501" s="6"/>
      <c r="AM501" s="6"/>
      <c r="AN501" s="6"/>
      <c r="AO501" s="6"/>
    </row>
    <row r="502" spans="1:41" s="80" customFormat="1" x14ac:dyDescent="0.25">
      <c r="A502" s="81"/>
      <c r="B502" s="81"/>
      <c r="C502" s="81"/>
      <c r="D502" s="81"/>
      <c r="E502" s="81"/>
      <c r="F502" s="81"/>
      <c r="G502" s="81"/>
      <c r="H502" s="6"/>
      <c r="I502" s="6"/>
      <c r="J502" s="6"/>
      <c r="K502" s="6"/>
      <c r="L502" s="6"/>
      <c r="M502" s="6"/>
      <c r="N502" s="6"/>
      <c r="O502" s="6"/>
      <c r="P502" s="6"/>
      <c r="Q502" s="6"/>
      <c r="R502" s="6"/>
      <c r="S502" s="6"/>
      <c r="AB502" s="118"/>
      <c r="AC502" s="118"/>
      <c r="AD502" s="118"/>
      <c r="AE502" s="6"/>
      <c r="AF502" s="6"/>
      <c r="AG502" s="6"/>
      <c r="AH502" s="6"/>
      <c r="AI502" s="6"/>
      <c r="AJ502" s="6"/>
      <c r="AK502" s="6"/>
      <c r="AL502" s="6"/>
      <c r="AM502" s="6"/>
      <c r="AN502" s="6"/>
      <c r="AO502" s="6"/>
    </row>
    <row r="503" spans="1:41" s="80" customFormat="1" x14ac:dyDescent="0.25">
      <c r="A503" s="81"/>
      <c r="B503" s="81"/>
      <c r="C503" s="81"/>
      <c r="D503" s="81"/>
      <c r="E503" s="81"/>
      <c r="F503" s="81"/>
      <c r="G503" s="81"/>
      <c r="H503" s="6"/>
      <c r="I503" s="6"/>
      <c r="J503" s="6"/>
      <c r="K503" s="6"/>
      <c r="L503" s="6"/>
      <c r="M503" s="6"/>
      <c r="N503" s="6"/>
      <c r="O503" s="6"/>
      <c r="P503" s="6"/>
      <c r="Q503" s="6"/>
      <c r="R503" s="6"/>
      <c r="S503" s="6"/>
      <c r="AB503" s="118"/>
      <c r="AC503" s="118"/>
      <c r="AD503" s="118"/>
      <c r="AE503" s="6"/>
      <c r="AF503" s="6"/>
      <c r="AG503" s="6"/>
      <c r="AH503" s="6"/>
      <c r="AI503" s="6"/>
      <c r="AJ503" s="6"/>
      <c r="AK503" s="6"/>
      <c r="AL503" s="6"/>
      <c r="AM503" s="6"/>
      <c r="AN503" s="6"/>
      <c r="AO503" s="6"/>
    </row>
    <row r="504" spans="1:41" s="80" customFormat="1" x14ac:dyDescent="0.25">
      <c r="A504" s="81"/>
      <c r="B504" s="81"/>
      <c r="C504" s="81"/>
      <c r="D504" s="81"/>
      <c r="E504" s="81"/>
      <c r="F504" s="81"/>
      <c r="G504" s="81"/>
      <c r="H504" s="6"/>
      <c r="I504" s="6"/>
      <c r="J504" s="6"/>
      <c r="K504" s="6"/>
      <c r="L504" s="6"/>
      <c r="M504" s="6"/>
      <c r="N504" s="6"/>
      <c r="O504" s="6"/>
      <c r="P504" s="6"/>
      <c r="Q504" s="6"/>
      <c r="R504" s="6"/>
      <c r="S504" s="6"/>
      <c r="AB504" s="118"/>
      <c r="AC504" s="118"/>
      <c r="AD504" s="118"/>
      <c r="AE504" s="6"/>
      <c r="AF504" s="6"/>
      <c r="AG504" s="6"/>
      <c r="AH504" s="6"/>
      <c r="AI504" s="6"/>
      <c r="AJ504" s="6"/>
      <c r="AK504" s="6"/>
      <c r="AL504" s="6"/>
      <c r="AM504" s="6"/>
      <c r="AN504" s="6"/>
      <c r="AO504" s="6"/>
    </row>
    <row r="505" spans="1:41" s="80" customFormat="1" x14ac:dyDescent="0.25">
      <c r="A505" s="81"/>
      <c r="B505" s="81"/>
      <c r="C505" s="81"/>
      <c r="D505" s="81"/>
      <c r="E505" s="81"/>
      <c r="F505" s="81"/>
      <c r="G505" s="81"/>
      <c r="H505" s="6"/>
      <c r="I505" s="6"/>
      <c r="J505" s="6"/>
      <c r="K505" s="6"/>
      <c r="L505" s="6"/>
      <c r="M505" s="6"/>
      <c r="N505" s="6"/>
      <c r="O505" s="6"/>
      <c r="P505" s="6"/>
      <c r="Q505" s="6"/>
      <c r="R505" s="6"/>
      <c r="S505" s="6"/>
      <c r="AB505" s="118"/>
      <c r="AC505" s="118"/>
      <c r="AD505" s="118"/>
      <c r="AE505" s="6"/>
      <c r="AF505" s="6"/>
      <c r="AG505" s="6"/>
      <c r="AH505" s="6"/>
      <c r="AI505" s="6"/>
      <c r="AJ505" s="6"/>
      <c r="AK505" s="6"/>
      <c r="AL505" s="6"/>
      <c r="AM505" s="6"/>
      <c r="AN505" s="6"/>
      <c r="AO505" s="6"/>
    </row>
    <row r="506" spans="1:41" s="80" customFormat="1" x14ac:dyDescent="0.25">
      <c r="A506" s="81"/>
      <c r="B506" s="81"/>
      <c r="C506" s="81"/>
      <c r="D506" s="81"/>
      <c r="E506" s="81"/>
      <c r="F506" s="81"/>
      <c r="G506" s="81"/>
      <c r="H506" s="6"/>
      <c r="I506" s="6"/>
      <c r="J506" s="6"/>
      <c r="K506" s="6"/>
      <c r="L506" s="6"/>
      <c r="M506" s="6"/>
      <c r="N506" s="6"/>
      <c r="O506" s="6"/>
      <c r="P506" s="6"/>
      <c r="Q506" s="6"/>
      <c r="R506" s="6"/>
      <c r="S506" s="6"/>
      <c r="AB506" s="118"/>
      <c r="AC506" s="118"/>
      <c r="AD506" s="118"/>
      <c r="AE506" s="6"/>
      <c r="AF506" s="6"/>
      <c r="AG506" s="6"/>
      <c r="AH506" s="6"/>
      <c r="AI506" s="6"/>
      <c r="AJ506" s="6"/>
      <c r="AK506" s="6"/>
      <c r="AL506" s="6"/>
      <c r="AM506" s="6"/>
      <c r="AN506" s="6"/>
      <c r="AO506" s="6"/>
    </row>
    <row r="507" spans="1:41" s="80" customFormat="1" x14ac:dyDescent="0.25">
      <c r="A507" s="81"/>
      <c r="B507" s="81"/>
      <c r="C507" s="81"/>
      <c r="D507" s="81"/>
      <c r="E507" s="81"/>
      <c r="F507" s="81"/>
      <c r="G507" s="81"/>
      <c r="H507" s="6"/>
      <c r="I507" s="6"/>
      <c r="J507" s="6"/>
      <c r="K507" s="6"/>
      <c r="L507" s="6"/>
      <c r="M507" s="6"/>
      <c r="N507" s="6"/>
      <c r="O507" s="6"/>
      <c r="P507" s="6"/>
      <c r="Q507" s="6"/>
      <c r="R507" s="6"/>
      <c r="S507" s="6"/>
      <c r="AB507" s="118"/>
      <c r="AC507" s="118"/>
      <c r="AD507" s="118"/>
      <c r="AE507" s="6"/>
      <c r="AF507" s="6"/>
      <c r="AG507" s="6"/>
      <c r="AH507" s="6"/>
      <c r="AI507" s="6"/>
      <c r="AJ507" s="6"/>
      <c r="AK507" s="6"/>
      <c r="AL507" s="6"/>
      <c r="AM507" s="6"/>
      <c r="AN507" s="6"/>
      <c r="AO507" s="6"/>
    </row>
    <row r="508" spans="1:41" s="80" customFormat="1" x14ac:dyDescent="0.25">
      <c r="A508" s="81"/>
      <c r="B508" s="81"/>
      <c r="C508" s="81"/>
      <c r="D508" s="81"/>
      <c r="E508" s="81"/>
      <c r="F508" s="81"/>
      <c r="G508" s="81"/>
      <c r="H508" s="6"/>
      <c r="I508" s="6"/>
      <c r="J508" s="6"/>
      <c r="K508" s="6"/>
      <c r="L508" s="6"/>
      <c r="M508" s="6"/>
      <c r="N508" s="6"/>
      <c r="O508" s="6"/>
      <c r="P508" s="6"/>
      <c r="Q508" s="6"/>
      <c r="R508" s="6"/>
      <c r="S508" s="6"/>
      <c r="AB508" s="118"/>
      <c r="AC508" s="118"/>
      <c r="AD508" s="118"/>
      <c r="AE508" s="6"/>
      <c r="AF508" s="6"/>
      <c r="AG508" s="6"/>
      <c r="AH508" s="6"/>
      <c r="AI508" s="6"/>
      <c r="AJ508" s="6"/>
      <c r="AK508" s="6"/>
      <c r="AL508" s="6"/>
      <c r="AM508" s="6"/>
      <c r="AN508" s="6"/>
      <c r="AO508" s="6"/>
    </row>
    <row r="509" spans="1:41" s="80" customFormat="1" x14ac:dyDescent="0.25">
      <c r="A509" s="81"/>
      <c r="B509" s="81"/>
      <c r="C509" s="81"/>
      <c r="D509" s="81"/>
      <c r="E509" s="81"/>
      <c r="F509" s="81"/>
      <c r="G509" s="81"/>
      <c r="H509" s="6"/>
      <c r="I509" s="6"/>
      <c r="J509" s="6"/>
      <c r="K509" s="6"/>
      <c r="L509" s="6"/>
      <c r="M509" s="6"/>
      <c r="N509" s="6"/>
      <c r="O509" s="6"/>
      <c r="P509" s="6"/>
      <c r="Q509" s="6"/>
      <c r="R509" s="6"/>
      <c r="S509" s="6"/>
      <c r="AB509" s="118"/>
      <c r="AC509" s="118"/>
      <c r="AD509" s="118"/>
      <c r="AE509" s="6"/>
      <c r="AF509" s="6"/>
      <c r="AG509" s="6"/>
      <c r="AH509" s="6"/>
      <c r="AI509" s="6"/>
      <c r="AJ509" s="6"/>
      <c r="AK509" s="6"/>
      <c r="AL509" s="6"/>
      <c r="AM509" s="6"/>
      <c r="AN509" s="6"/>
      <c r="AO509" s="6"/>
    </row>
    <row r="510" spans="1:41" s="80" customFormat="1" x14ac:dyDescent="0.25">
      <c r="A510" s="81"/>
      <c r="B510" s="81"/>
      <c r="C510" s="81"/>
      <c r="D510" s="81"/>
      <c r="E510" s="81"/>
      <c r="F510" s="81"/>
      <c r="G510" s="81"/>
      <c r="H510" s="6"/>
      <c r="I510" s="6"/>
      <c r="J510" s="6"/>
      <c r="K510" s="6"/>
      <c r="L510" s="6"/>
      <c r="M510" s="6"/>
      <c r="N510" s="6"/>
      <c r="O510" s="6"/>
      <c r="P510" s="6"/>
      <c r="Q510" s="6"/>
      <c r="R510" s="6"/>
      <c r="S510" s="6"/>
      <c r="AB510" s="118"/>
      <c r="AC510" s="118"/>
      <c r="AD510" s="118"/>
      <c r="AE510" s="6"/>
      <c r="AF510" s="6"/>
      <c r="AG510" s="6"/>
      <c r="AH510" s="6"/>
      <c r="AI510" s="6"/>
      <c r="AJ510" s="6"/>
      <c r="AK510" s="6"/>
      <c r="AL510" s="6"/>
      <c r="AM510" s="6"/>
      <c r="AN510" s="6"/>
      <c r="AO510" s="6"/>
    </row>
    <row r="511" spans="1:41" s="80" customFormat="1" x14ac:dyDescent="0.25">
      <c r="A511" s="81"/>
      <c r="B511" s="81"/>
      <c r="C511" s="81"/>
      <c r="D511" s="81"/>
      <c r="E511" s="81"/>
      <c r="F511" s="81"/>
      <c r="G511" s="81"/>
      <c r="H511" s="6"/>
      <c r="I511" s="6"/>
      <c r="J511" s="6"/>
      <c r="K511" s="6"/>
      <c r="L511" s="6"/>
      <c r="M511" s="6"/>
      <c r="N511" s="6"/>
      <c r="O511" s="6"/>
      <c r="P511" s="6"/>
      <c r="Q511" s="6"/>
      <c r="R511" s="6"/>
      <c r="S511" s="6"/>
      <c r="AB511" s="118"/>
      <c r="AC511" s="118"/>
      <c r="AD511" s="118"/>
      <c r="AE511" s="6"/>
      <c r="AF511" s="6"/>
      <c r="AG511" s="6"/>
      <c r="AH511" s="6"/>
      <c r="AI511" s="6"/>
      <c r="AJ511" s="6"/>
      <c r="AK511" s="6"/>
      <c r="AL511" s="6"/>
      <c r="AM511" s="6"/>
      <c r="AN511" s="6"/>
      <c r="AO511" s="6"/>
    </row>
    <row r="512" spans="1:41" s="80" customFormat="1" x14ac:dyDescent="0.25">
      <c r="A512" s="81"/>
      <c r="B512" s="81"/>
      <c r="C512" s="81"/>
      <c r="D512" s="81"/>
      <c r="E512" s="81"/>
      <c r="F512" s="81"/>
      <c r="G512" s="81"/>
      <c r="H512" s="6"/>
      <c r="I512" s="6"/>
      <c r="J512" s="6"/>
      <c r="K512" s="6"/>
      <c r="L512" s="6"/>
      <c r="M512" s="6"/>
      <c r="N512" s="6"/>
      <c r="O512" s="6"/>
      <c r="P512" s="6"/>
      <c r="Q512" s="6"/>
      <c r="R512" s="6"/>
      <c r="S512" s="6"/>
      <c r="AB512" s="118"/>
      <c r="AC512" s="118"/>
      <c r="AD512" s="118"/>
      <c r="AE512" s="6"/>
      <c r="AF512" s="6"/>
      <c r="AG512" s="6"/>
      <c r="AH512" s="6"/>
      <c r="AI512" s="6"/>
      <c r="AJ512" s="6"/>
      <c r="AK512" s="6"/>
      <c r="AL512" s="6"/>
      <c r="AM512" s="6"/>
      <c r="AN512" s="6"/>
      <c r="AO512" s="6"/>
    </row>
    <row r="513" spans="1:41" s="80" customFormat="1" x14ac:dyDescent="0.25">
      <c r="A513" s="81"/>
      <c r="B513" s="81"/>
      <c r="C513" s="81"/>
      <c r="D513" s="81"/>
      <c r="E513" s="81"/>
      <c r="F513" s="81"/>
      <c r="G513" s="81"/>
      <c r="H513" s="6"/>
      <c r="I513" s="6"/>
      <c r="J513" s="6"/>
      <c r="K513" s="6"/>
      <c r="L513" s="6"/>
      <c r="M513" s="6"/>
      <c r="N513" s="6"/>
      <c r="O513" s="6"/>
      <c r="P513" s="6"/>
      <c r="Q513" s="6"/>
      <c r="R513" s="6"/>
      <c r="S513" s="6"/>
      <c r="AB513" s="118"/>
      <c r="AC513" s="118"/>
      <c r="AD513" s="118"/>
      <c r="AE513" s="6"/>
      <c r="AF513" s="6"/>
      <c r="AG513" s="6"/>
      <c r="AH513" s="6"/>
      <c r="AI513" s="6"/>
      <c r="AJ513" s="6"/>
      <c r="AK513" s="6"/>
      <c r="AL513" s="6"/>
      <c r="AM513" s="6"/>
      <c r="AN513" s="6"/>
      <c r="AO513" s="6"/>
    </row>
    <row r="514" spans="1:41" s="80" customFormat="1" x14ac:dyDescent="0.25">
      <c r="A514" s="81"/>
      <c r="B514" s="81"/>
      <c r="C514" s="81"/>
      <c r="D514" s="81"/>
      <c r="E514" s="81"/>
      <c r="F514" s="81"/>
      <c r="G514" s="81"/>
      <c r="H514" s="6"/>
      <c r="I514" s="6"/>
      <c r="J514" s="6"/>
      <c r="K514" s="6"/>
      <c r="L514" s="6"/>
      <c r="M514" s="6"/>
      <c r="N514" s="6"/>
      <c r="O514" s="6"/>
      <c r="P514" s="6"/>
      <c r="Q514" s="6"/>
      <c r="R514" s="6"/>
      <c r="S514" s="6"/>
      <c r="AB514" s="118"/>
      <c r="AC514" s="118"/>
      <c r="AD514" s="118"/>
      <c r="AE514" s="6"/>
      <c r="AF514" s="6"/>
      <c r="AG514" s="6"/>
      <c r="AH514" s="6"/>
      <c r="AI514" s="6"/>
      <c r="AJ514" s="6"/>
      <c r="AK514" s="6"/>
      <c r="AL514" s="6"/>
      <c r="AM514" s="6"/>
      <c r="AN514" s="6"/>
      <c r="AO514" s="6"/>
    </row>
    <row r="515" spans="1:41" s="80" customFormat="1" x14ac:dyDescent="0.25">
      <c r="A515" s="81"/>
      <c r="B515" s="81"/>
      <c r="C515" s="81"/>
      <c r="D515" s="81"/>
      <c r="E515" s="81"/>
      <c r="F515" s="81"/>
      <c r="G515" s="81"/>
      <c r="H515" s="6"/>
      <c r="I515" s="6"/>
      <c r="J515" s="6"/>
      <c r="K515" s="6"/>
      <c r="L515" s="6"/>
      <c r="M515" s="6"/>
      <c r="N515" s="6"/>
      <c r="O515" s="6"/>
      <c r="P515" s="6"/>
      <c r="Q515" s="6"/>
      <c r="R515" s="6"/>
      <c r="S515" s="6"/>
      <c r="AB515" s="118"/>
      <c r="AC515" s="118"/>
      <c r="AD515" s="118"/>
      <c r="AE515" s="6"/>
      <c r="AF515" s="6"/>
      <c r="AG515" s="6"/>
      <c r="AH515" s="6"/>
      <c r="AI515" s="6"/>
      <c r="AJ515" s="6"/>
      <c r="AK515" s="6"/>
      <c r="AL515" s="6"/>
      <c r="AM515" s="6"/>
      <c r="AN515" s="6"/>
      <c r="AO515" s="6"/>
    </row>
    <row r="516" spans="1:41" s="80" customFormat="1" x14ac:dyDescent="0.25">
      <c r="A516" s="81"/>
      <c r="B516" s="81"/>
      <c r="C516" s="81"/>
      <c r="D516" s="81"/>
      <c r="E516" s="81"/>
      <c r="F516" s="81"/>
      <c r="G516" s="81"/>
      <c r="H516" s="6"/>
      <c r="I516" s="6"/>
      <c r="J516" s="6"/>
      <c r="K516" s="6"/>
      <c r="L516" s="6"/>
      <c r="M516" s="6"/>
      <c r="N516" s="6"/>
      <c r="O516" s="6"/>
      <c r="P516" s="6"/>
      <c r="Q516" s="6"/>
      <c r="R516" s="6"/>
      <c r="S516" s="6"/>
      <c r="AB516" s="118"/>
      <c r="AC516" s="118"/>
      <c r="AD516" s="118"/>
      <c r="AE516" s="6"/>
      <c r="AF516" s="6"/>
      <c r="AG516" s="6"/>
      <c r="AH516" s="6"/>
      <c r="AI516" s="6"/>
      <c r="AJ516" s="6"/>
      <c r="AK516" s="6"/>
      <c r="AL516" s="6"/>
      <c r="AM516" s="6"/>
      <c r="AN516" s="6"/>
      <c r="AO516" s="6"/>
    </row>
    <row r="517" spans="1:41" s="80" customFormat="1" x14ac:dyDescent="0.25">
      <c r="A517" s="81"/>
      <c r="B517" s="81"/>
      <c r="C517" s="81"/>
      <c r="D517" s="81"/>
      <c r="E517" s="81"/>
      <c r="F517" s="81"/>
      <c r="G517" s="81"/>
      <c r="H517" s="6"/>
      <c r="I517" s="6"/>
      <c r="J517" s="6"/>
      <c r="K517" s="6"/>
      <c r="L517" s="6"/>
      <c r="M517" s="6"/>
      <c r="N517" s="6"/>
      <c r="O517" s="6"/>
      <c r="P517" s="6"/>
      <c r="Q517" s="6"/>
      <c r="R517" s="6"/>
      <c r="S517" s="6"/>
      <c r="AB517" s="118"/>
      <c r="AC517" s="118"/>
      <c r="AD517" s="118"/>
      <c r="AE517" s="6"/>
      <c r="AF517" s="6"/>
      <c r="AG517" s="6"/>
      <c r="AH517" s="6"/>
      <c r="AI517" s="6"/>
      <c r="AJ517" s="6"/>
      <c r="AK517" s="6"/>
      <c r="AL517" s="6"/>
      <c r="AM517" s="6"/>
      <c r="AN517" s="6"/>
      <c r="AO517" s="6"/>
    </row>
    <row r="518" spans="1:41" s="80" customFormat="1" x14ac:dyDescent="0.25">
      <c r="A518" s="81"/>
      <c r="B518" s="81"/>
      <c r="C518" s="81"/>
      <c r="D518" s="81"/>
      <c r="E518" s="81"/>
      <c r="F518" s="81"/>
      <c r="G518" s="81"/>
      <c r="H518" s="6"/>
      <c r="I518" s="6"/>
      <c r="J518" s="6"/>
      <c r="K518" s="6"/>
      <c r="L518" s="6"/>
      <c r="M518" s="6"/>
      <c r="N518" s="6"/>
      <c r="O518" s="6"/>
      <c r="P518" s="6"/>
      <c r="Q518" s="6"/>
      <c r="R518" s="6"/>
      <c r="S518" s="6"/>
      <c r="AB518" s="118"/>
      <c r="AC518" s="118"/>
      <c r="AD518" s="118"/>
      <c r="AE518" s="6"/>
      <c r="AF518" s="6"/>
      <c r="AG518" s="6"/>
      <c r="AH518" s="6"/>
      <c r="AI518" s="6"/>
      <c r="AJ518" s="6"/>
      <c r="AK518" s="6"/>
      <c r="AL518" s="6"/>
      <c r="AM518" s="6"/>
      <c r="AN518" s="6"/>
      <c r="AO518" s="6"/>
    </row>
    <row r="519" spans="1:41" s="80" customFormat="1" x14ac:dyDescent="0.25">
      <c r="A519" s="81"/>
      <c r="B519" s="81"/>
      <c r="C519" s="81"/>
      <c r="D519" s="81"/>
      <c r="E519" s="81"/>
      <c r="F519" s="81"/>
      <c r="G519" s="81"/>
      <c r="H519" s="6"/>
      <c r="I519" s="6"/>
      <c r="J519" s="6"/>
      <c r="K519" s="6"/>
      <c r="L519" s="6"/>
      <c r="M519" s="6"/>
      <c r="N519" s="6"/>
      <c r="O519" s="6"/>
      <c r="P519" s="6"/>
      <c r="Q519" s="6"/>
      <c r="R519" s="6"/>
      <c r="S519" s="6"/>
      <c r="AB519" s="118"/>
      <c r="AC519" s="118"/>
      <c r="AD519" s="118"/>
      <c r="AE519" s="6"/>
      <c r="AF519" s="6"/>
      <c r="AG519" s="6"/>
      <c r="AH519" s="6"/>
      <c r="AI519" s="6"/>
      <c r="AJ519" s="6"/>
      <c r="AK519" s="6"/>
      <c r="AL519" s="6"/>
      <c r="AM519" s="6"/>
      <c r="AN519" s="6"/>
      <c r="AO519" s="6"/>
    </row>
    <row r="520" spans="1:41" s="80" customFormat="1" x14ac:dyDescent="0.25">
      <c r="A520" s="81"/>
      <c r="B520" s="81"/>
      <c r="C520" s="81"/>
      <c r="D520" s="81"/>
      <c r="E520" s="81"/>
      <c r="F520" s="81"/>
      <c r="G520" s="81"/>
      <c r="H520" s="6"/>
      <c r="I520" s="6"/>
      <c r="J520" s="6"/>
      <c r="K520" s="6"/>
      <c r="L520" s="6"/>
      <c r="M520" s="6"/>
      <c r="N520" s="6"/>
      <c r="O520" s="6"/>
      <c r="P520" s="6"/>
      <c r="Q520" s="6"/>
      <c r="R520" s="6"/>
      <c r="S520" s="6"/>
      <c r="AB520" s="118"/>
      <c r="AC520" s="118"/>
      <c r="AD520" s="118"/>
      <c r="AE520" s="6"/>
      <c r="AF520" s="6"/>
      <c r="AG520" s="6"/>
      <c r="AH520" s="6"/>
      <c r="AI520" s="6"/>
      <c r="AJ520" s="6"/>
      <c r="AK520" s="6"/>
      <c r="AL520" s="6"/>
      <c r="AM520" s="6"/>
      <c r="AN520" s="6"/>
      <c r="AO520" s="6"/>
    </row>
    <row r="521" spans="1:41" s="80" customFormat="1" x14ac:dyDescent="0.25">
      <c r="A521" s="81"/>
      <c r="B521" s="81"/>
      <c r="C521" s="81"/>
      <c r="D521" s="81"/>
      <c r="E521" s="81"/>
      <c r="F521" s="81"/>
      <c r="G521" s="81"/>
      <c r="H521" s="6"/>
      <c r="I521" s="6"/>
      <c r="J521" s="6"/>
      <c r="K521" s="6"/>
      <c r="L521" s="6"/>
      <c r="M521" s="6"/>
      <c r="N521" s="6"/>
      <c r="O521" s="6"/>
      <c r="P521" s="6"/>
      <c r="Q521" s="6"/>
      <c r="R521" s="6"/>
      <c r="S521" s="6"/>
      <c r="AB521" s="118"/>
      <c r="AC521" s="118"/>
      <c r="AD521" s="118"/>
      <c r="AE521" s="6"/>
      <c r="AF521" s="6"/>
      <c r="AG521" s="6"/>
      <c r="AH521" s="6"/>
      <c r="AI521" s="6"/>
      <c r="AJ521" s="6"/>
      <c r="AK521" s="6"/>
      <c r="AL521" s="6"/>
      <c r="AM521" s="6"/>
      <c r="AN521" s="6"/>
      <c r="AO521" s="6"/>
    </row>
    <row r="522" spans="1:41" s="80" customFormat="1" x14ac:dyDescent="0.25">
      <c r="A522" s="81"/>
      <c r="B522" s="81"/>
      <c r="C522" s="81"/>
      <c r="D522" s="81"/>
      <c r="E522" s="81"/>
      <c r="F522" s="81"/>
      <c r="G522" s="81"/>
      <c r="H522" s="6"/>
      <c r="I522" s="6"/>
      <c r="J522" s="6"/>
      <c r="K522" s="6"/>
      <c r="L522" s="6"/>
      <c r="M522" s="6"/>
      <c r="N522" s="6"/>
      <c r="O522" s="6"/>
      <c r="P522" s="6"/>
      <c r="Q522" s="6"/>
      <c r="R522" s="6"/>
      <c r="S522" s="6"/>
      <c r="AB522" s="118"/>
      <c r="AC522" s="118"/>
      <c r="AD522" s="118"/>
      <c r="AE522" s="6"/>
      <c r="AF522" s="6"/>
      <c r="AG522" s="6"/>
      <c r="AH522" s="6"/>
      <c r="AI522" s="6"/>
      <c r="AJ522" s="6"/>
      <c r="AK522" s="6"/>
      <c r="AL522" s="6"/>
      <c r="AM522" s="6"/>
      <c r="AN522" s="6"/>
      <c r="AO522" s="6"/>
    </row>
    <row r="523" spans="1:41" s="80" customFormat="1" x14ac:dyDescent="0.25">
      <c r="A523" s="81"/>
      <c r="B523" s="81"/>
      <c r="C523" s="81"/>
      <c r="D523" s="81"/>
      <c r="E523" s="81"/>
      <c r="F523" s="81"/>
      <c r="G523" s="81"/>
      <c r="H523" s="6"/>
      <c r="I523" s="6"/>
      <c r="J523" s="6"/>
      <c r="K523" s="6"/>
      <c r="L523" s="6"/>
      <c r="M523" s="6"/>
      <c r="N523" s="6"/>
      <c r="O523" s="6"/>
      <c r="P523" s="6"/>
      <c r="Q523" s="6"/>
      <c r="R523" s="6"/>
      <c r="S523" s="6"/>
      <c r="AB523" s="118"/>
      <c r="AC523" s="118"/>
      <c r="AD523" s="118"/>
      <c r="AE523" s="6"/>
      <c r="AF523" s="6"/>
      <c r="AG523" s="6"/>
      <c r="AH523" s="6"/>
      <c r="AI523" s="6"/>
      <c r="AJ523" s="6"/>
      <c r="AK523" s="6"/>
      <c r="AL523" s="6"/>
      <c r="AM523" s="6"/>
      <c r="AN523" s="6"/>
      <c r="AO523" s="6"/>
    </row>
    <row r="524" spans="1:41" s="80" customFormat="1" x14ac:dyDescent="0.25">
      <c r="A524" s="81"/>
      <c r="B524" s="81"/>
      <c r="C524" s="81"/>
      <c r="D524" s="81"/>
      <c r="E524" s="81"/>
      <c r="F524" s="81"/>
      <c r="G524" s="81"/>
      <c r="H524" s="6"/>
      <c r="I524" s="6"/>
      <c r="J524" s="6"/>
      <c r="K524" s="6"/>
      <c r="L524" s="6"/>
      <c r="M524" s="6"/>
      <c r="N524" s="6"/>
      <c r="O524" s="6"/>
      <c r="P524" s="6"/>
      <c r="Q524" s="6"/>
      <c r="R524" s="6"/>
      <c r="S524" s="6"/>
      <c r="AB524" s="118"/>
      <c r="AC524" s="118"/>
      <c r="AD524" s="118"/>
      <c r="AE524" s="6"/>
      <c r="AF524" s="6"/>
      <c r="AG524" s="6"/>
      <c r="AH524" s="6"/>
      <c r="AI524" s="6"/>
      <c r="AJ524" s="6"/>
      <c r="AK524" s="6"/>
      <c r="AL524" s="6"/>
      <c r="AM524" s="6"/>
      <c r="AN524" s="6"/>
      <c r="AO524" s="6"/>
    </row>
    <row r="525" spans="1:41" s="80" customFormat="1" x14ac:dyDescent="0.25">
      <c r="A525" s="81"/>
      <c r="B525" s="81"/>
      <c r="C525" s="81"/>
      <c r="D525" s="81"/>
      <c r="E525" s="81"/>
      <c r="F525" s="81"/>
      <c r="G525" s="81"/>
      <c r="H525" s="6"/>
      <c r="I525" s="6"/>
      <c r="J525" s="6"/>
      <c r="K525" s="6"/>
      <c r="L525" s="6"/>
      <c r="M525" s="6"/>
      <c r="N525" s="6"/>
      <c r="O525" s="6"/>
      <c r="P525" s="6"/>
      <c r="Q525" s="6"/>
      <c r="R525" s="6"/>
      <c r="S525" s="6"/>
      <c r="AB525" s="118"/>
      <c r="AC525" s="118"/>
      <c r="AD525" s="118"/>
      <c r="AE525" s="6"/>
      <c r="AF525" s="6"/>
      <c r="AG525" s="6"/>
      <c r="AH525" s="6"/>
      <c r="AI525" s="6"/>
      <c r="AJ525" s="6"/>
      <c r="AK525" s="6"/>
      <c r="AL525" s="6"/>
      <c r="AM525" s="6"/>
      <c r="AN525" s="6"/>
      <c r="AO525" s="6"/>
    </row>
    <row r="526" spans="1:41" s="80" customFormat="1" x14ac:dyDescent="0.25">
      <c r="A526" s="81"/>
      <c r="B526" s="81"/>
      <c r="C526" s="81"/>
      <c r="D526" s="81"/>
      <c r="E526" s="81"/>
      <c r="F526" s="81"/>
      <c r="G526" s="81"/>
      <c r="H526" s="6"/>
      <c r="I526" s="6"/>
      <c r="J526" s="6"/>
      <c r="K526" s="6"/>
      <c r="L526" s="6"/>
      <c r="M526" s="6"/>
      <c r="N526" s="6"/>
      <c r="O526" s="6"/>
      <c r="P526" s="6"/>
      <c r="Q526" s="6"/>
      <c r="R526" s="6"/>
      <c r="S526" s="6"/>
      <c r="AB526" s="118"/>
      <c r="AC526" s="118"/>
      <c r="AD526" s="118"/>
      <c r="AE526" s="6"/>
      <c r="AF526" s="6"/>
      <c r="AG526" s="6"/>
      <c r="AH526" s="6"/>
      <c r="AI526" s="6"/>
      <c r="AJ526" s="6"/>
      <c r="AK526" s="6"/>
      <c r="AL526" s="6"/>
      <c r="AM526" s="6"/>
      <c r="AN526" s="6"/>
      <c r="AO526" s="6"/>
    </row>
    <row r="527" spans="1:41" s="80" customFormat="1" x14ac:dyDescent="0.25">
      <c r="A527" s="81"/>
      <c r="B527" s="81"/>
      <c r="C527" s="81"/>
      <c r="D527" s="81"/>
      <c r="E527" s="81"/>
      <c r="F527" s="81"/>
      <c r="G527" s="81"/>
      <c r="H527" s="6"/>
      <c r="I527" s="6"/>
      <c r="J527" s="6"/>
      <c r="K527" s="6"/>
      <c r="L527" s="6"/>
      <c r="M527" s="6"/>
      <c r="N527" s="6"/>
      <c r="O527" s="6"/>
      <c r="P527" s="6"/>
      <c r="Q527" s="6"/>
      <c r="R527" s="6"/>
      <c r="S527" s="6"/>
      <c r="AB527" s="118"/>
      <c r="AC527" s="118"/>
      <c r="AD527" s="118"/>
      <c r="AE527" s="6"/>
      <c r="AF527" s="6"/>
      <c r="AG527" s="6"/>
      <c r="AH527" s="6"/>
      <c r="AI527" s="6"/>
      <c r="AJ527" s="6"/>
      <c r="AK527" s="6"/>
      <c r="AL527" s="6"/>
      <c r="AM527" s="6"/>
      <c r="AN527" s="6"/>
      <c r="AO527" s="6"/>
    </row>
    <row r="528" spans="1:41" s="80" customFormat="1" x14ac:dyDescent="0.25">
      <c r="A528" s="81"/>
      <c r="B528" s="81"/>
      <c r="C528" s="81"/>
      <c r="D528" s="81"/>
      <c r="E528" s="81"/>
      <c r="F528" s="81"/>
      <c r="G528" s="81"/>
      <c r="H528" s="6"/>
      <c r="I528" s="6"/>
      <c r="J528" s="6"/>
      <c r="K528" s="6"/>
      <c r="L528" s="6"/>
      <c r="M528" s="6"/>
      <c r="N528" s="6"/>
      <c r="O528" s="6"/>
      <c r="P528" s="6"/>
      <c r="Q528" s="6"/>
      <c r="R528" s="6"/>
      <c r="S528" s="6"/>
      <c r="AB528" s="118"/>
      <c r="AC528" s="118"/>
      <c r="AD528" s="118"/>
      <c r="AE528" s="6"/>
      <c r="AF528" s="6"/>
      <c r="AG528" s="6"/>
      <c r="AH528" s="6"/>
      <c r="AI528" s="6"/>
      <c r="AJ528" s="6"/>
      <c r="AK528" s="6"/>
      <c r="AL528" s="6"/>
      <c r="AM528" s="6"/>
      <c r="AN528" s="6"/>
      <c r="AO528" s="6"/>
    </row>
    <row r="529" spans="1:41" s="80" customFormat="1" x14ac:dyDescent="0.25">
      <c r="A529" s="81"/>
      <c r="B529" s="81"/>
      <c r="C529" s="81"/>
      <c r="D529" s="81"/>
      <c r="E529" s="81"/>
      <c r="F529" s="81"/>
      <c r="G529" s="81"/>
      <c r="H529" s="6"/>
      <c r="I529" s="6"/>
      <c r="J529" s="6"/>
      <c r="K529" s="6"/>
      <c r="L529" s="6"/>
      <c r="M529" s="6"/>
      <c r="N529" s="6"/>
      <c r="O529" s="6"/>
      <c r="P529" s="6"/>
      <c r="Q529" s="6"/>
      <c r="R529" s="6"/>
      <c r="S529" s="6"/>
      <c r="AB529" s="118"/>
      <c r="AC529" s="118"/>
      <c r="AD529" s="118"/>
      <c r="AE529" s="6"/>
      <c r="AF529" s="6"/>
      <c r="AG529" s="6"/>
      <c r="AH529" s="6"/>
      <c r="AI529" s="6"/>
      <c r="AJ529" s="6"/>
      <c r="AK529" s="6"/>
      <c r="AL529" s="6"/>
      <c r="AM529" s="6"/>
      <c r="AN529" s="6"/>
      <c r="AO529" s="6"/>
    </row>
    <row r="530" spans="1:41" s="80" customFormat="1" x14ac:dyDescent="0.25">
      <c r="A530" s="81"/>
      <c r="B530" s="81"/>
      <c r="C530" s="81"/>
      <c r="D530" s="81"/>
      <c r="E530" s="81"/>
      <c r="F530" s="81"/>
      <c r="G530" s="81"/>
      <c r="H530" s="6"/>
      <c r="I530" s="6"/>
      <c r="J530" s="6"/>
      <c r="K530" s="6"/>
      <c r="L530" s="6"/>
      <c r="M530" s="6"/>
      <c r="N530" s="6"/>
      <c r="O530" s="6"/>
      <c r="P530" s="6"/>
      <c r="Q530" s="6"/>
      <c r="R530" s="6"/>
      <c r="S530" s="6"/>
      <c r="AB530" s="118"/>
      <c r="AC530" s="118"/>
      <c r="AD530" s="118"/>
      <c r="AE530" s="6"/>
      <c r="AF530" s="6"/>
      <c r="AG530" s="6"/>
      <c r="AH530" s="6"/>
      <c r="AI530" s="6"/>
      <c r="AJ530" s="6"/>
      <c r="AK530" s="6"/>
      <c r="AL530" s="6"/>
      <c r="AM530" s="6"/>
      <c r="AN530" s="6"/>
      <c r="AO530" s="6"/>
    </row>
    <row r="531" spans="1:41" s="80" customFormat="1" x14ac:dyDescent="0.25">
      <c r="A531" s="81"/>
      <c r="B531" s="81"/>
      <c r="C531" s="81"/>
      <c r="D531" s="81"/>
      <c r="E531" s="81"/>
      <c r="F531" s="81"/>
      <c r="G531" s="81"/>
      <c r="H531" s="6"/>
      <c r="I531" s="6"/>
      <c r="J531" s="6"/>
      <c r="K531" s="6"/>
      <c r="L531" s="6"/>
      <c r="M531" s="6"/>
      <c r="N531" s="6"/>
      <c r="O531" s="6"/>
      <c r="P531" s="6"/>
      <c r="Q531" s="6"/>
      <c r="R531" s="6"/>
      <c r="S531" s="6"/>
      <c r="AB531" s="118"/>
      <c r="AC531" s="118"/>
      <c r="AD531" s="118"/>
      <c r="AE531" s="6"/>
      <c r="AF531" s="6"/>
      <c r="AG531" s="6"/>
      <c r="AH531" s="6"/>
      <c r="AI531" s="6"/>
      <c r="AJ531" s="6"/>
      <c r="AK531" s="6"/>
      <c r="AL531" s="6"/>
      <c r="AM531" s="6"/>
      <c r="AN531" s="6"/>
      <c r="AO531" s="6"/>
    </row>
    <row r="532" spans="1:41" s="80" customFormat="1" x14ac:dyDescent="0.25">
      <c r="A532" s="81"/>
      <c r="B532" s="81"/>
      <c r="C532" s="81"/>
      <c r="D532" s="81"/>
      <c r="E532" s="81"/>
      <c r="F532" s="81"/>
      <c r="G532" s="81"/>
      <c r="H532" s="6"/>
      <c r="I532" s="6"/>
      <c r="J532" s="6"/>
      <c r="K532" s="6"/>
      <c r="L532" s="6"/>
      <c r="M532" s="6"/>
      <c r="N532" s="6"/>
      <c r="O532" s="6"/>
      <c r="P532" s="6"/>
      <c r="Q532" s="6"/>
      <c r="R532" s="6"/>
      <c r="S532" s="6"/>
      <c r="AB532" s="118"/>
      <c r="AC532" s="118"/>
      <c r="AD532" s="118"/>
      <c r="AE532" s="6"/>
      <c r="AF532" s="6"/>
      <c r="AG532" s="6"/>
      <c r="AH532" s="6"/>
      <c r="AI532" s="6"/>
      <c r="AJ532" s="6"/>
      <c r="AK532" s="6"/>
      <c r="AL532" s="6"/>
      <c r="AM532" s="6"/>
      <c r="AN532" s="6"/>
      <c r="AO532" s="6"/>
    </row>
    <row r="533" spans="1:41" s="80" customFormat="1" x14ac:dyDescent="0.25">
      <c r="A533" s="81"/>
      <c r="B533" s="81"/>
      <c r="C533" s="81"/>
      <c r="D533" s="81"/>
      <c r="E533" s="81"/>
      <c r="F533" s="81"/>
      <c r="G533" s="81"/>
      <c r="H533" s="6"/>
      <c r="I533" s="6"/>
      <c r="J533" s="6"/>
      <c r="K533" s="6"/>
      <c r="L533" s="6"/>
      <c r="M533" s="6"/>
      <c r="N533" s="6"/>
      <c r="O533" s="6"/>
      <c r="P533" s="6"/>
      <c r="Q533" s="6"/>
      <c r="R533" s="6"/>
      <c r="S533" s="6"/>
      <c r="AB533" s="118"/>
      <c r="AC533" s="118"/>
      <c r="AD533" s="118"/>
      <c r="AE533" s="6"/>
      <c r="AF533" s="6"/>
      <c r="AG533" s="6"/>
      <c r="AH533" s="6"/>
      <c r="AI533" s="6"/>
      <c r="AJ533" s="6"/>
      <c r="AK533" s="6"/>
      <c r="AL533" s="6"/>
      <c r="AM533" s="6"/>
      <c r="AN533" s="6"/>
      <c r="AO533" s="6"/>
    </row>
    <row r="534" spans="1:41" s="80" customFormat="1" x14ac:dyDescent="0.25">
      <c r="A534" s="81"/>
      <c r="B534" s="81"/>
      <c r="C534" s="81"/>
      <c r="D534" s="81"/>
      <c r="E534" s="81"/>
      <c r="F534" s="81"/>
      <c r="G534" s="81"/>
      <c r="H534" s="6"/>
      <c r="I534" s="6"/>
      <c r="J534" s="6"/>
      <c r="K534" s="6"/>
      <c r="L534" s="6"/>
      <c r="M534" s="6"/>
      <c r="N534" s="6"/>
      <c r="O534" s="6"/>
      <c r="P534" s="6"/>
      <c r="Q534" s="6"/>
      <c r="R534" s="6"/>
      <c r="S534" s="6"/>
      <c r="AB534" s="118"/>
      <c r="AC534" s="118"/>
      <c r="AD534" s="118"/>
      <c r="AE534" s="6"/>
      <c r="AF534" s="6"/>
      <c r="AG534" s="6"/>
      <c r="AH534" s="6"/>
      <c r="AI534" s="6"/>
      <c r="AJ534" s="6"/>
      <c r="AK534" s="6"/>
      <c r="AL534" s="6"/>
      <c r="AM534" s="6"/>
      <c r="AN534" s="6"/>
      <c r="AO534" s="6"/>
    </row>
    <row r="535" spans="1:41" s="80" customFormat="1" x14ac:dyDescent="0.25">
      <c r="A535" s="81"/>
      <c r="B535" s="81"/>
      <c r="C535" s="81"/>
      <c r="D535" s="81"/>
      <c r="E535" s="81"/>
      <c r="F535" s="81"/>
      <c r="G535" s="81"/>
      <c r="H535" s="6"/>
      <c r="I535" s="6"/>
      <c r="J535" s="6"/>
      <c r="K535" s="6"/>
      <c r="L535" s="6"/>
      <c r="M535" s="6"/>
      <c r="N535" s="6"/>
      <c r="O535" s="6"/>
      <c r="P535" s="6"/>
      <c r="Q535" s="6"/>
      <c r="R535" s="6"/>
      <c r="S535" s="6"/>
      <c r="AB535" s="118"/>
      <c r="AC535" s="118"/>
      <c r="AD535" s="118"/>
      <c r="AE535" s="6"/>
      <c r="AF535" s="6"/>
      <c r="AG535" s="6"/>
      <c r="AH535" s="6"/>
      <c r="AI535" s="6"/>
      <c r="AJ535" s="6"/>
      <c r="AK535" s="6"/>
      <c r="AL535" s="6"/>
      <c r="AM535" s="6"/>
      <c r="AN535" s="6"/>
      <c r="AO535" s="6"/>
    </row>
    <row r="536" spans="1:41" s="80" customFormat="1" x14ac:dyDescent="0.25">
      <c r="A536" s="81"/>
      <c r="B536" s="81"/>
      <c r="C536" s="81"/>
      <c r="D536" s="81"/>
      <c r="E536" s="81"/>
      <c r="F536" s="81"/>
      <c r="G536" s="81"/>
      <c r="H536" s="6"/>
      <c r="I536" s="6"/>
      <c r="J536" s="6"/>
      <c r="K536" s="6"/>
      <c r="L536" s="6"/>
      <c r="M536" s="6"/>
      <c r="N536" s="6"/>
      <c r="O536" s="6"/>
      <c r="P536" s="6"/>
      <c r="Q536" s="6"/>
      <c r="R536" s="6"/>
      <c r="S536" s="6"/>
      <c r="AB536" s="118"/>
      <c r="AC536" s="118"/>
      <c r="AD536" s="118"/>
      <c r="AE536" s="6"/>
      <c r="AF536" s="6"/>
      <c r="AG536" s="6"/>
      <c r="AH536" s="6"/>
      <c r="AI536" s="6"/>
      <c r="AJ536" s="6"/>
      <c r="AK536" s="6"/>
      <c r="AL536" s="6"/>
      <c r="AM536" s="6"/>
      <c r="AN536" s="6"/>
      <c r="AO536" s="6"/>
    </row>
    <row r="537" spans="1:41" s="80" customFormat="1" x14ac:dyDescent="0.25">
      <c r="A537" s="81"/>
      <c r="B537" s="81"/>
      <c r="C537" s="81"/>
      <c r="D537" s="81"/>
      <c r="E537" s="81"/>
      <c r="F537" s="81"/>
      <c r="G537" s="81"/>
      <c r="H537" s="6"/>
      <c r="I537" s="6"/>
      <c r="J537" s="6"/>
      <c r="K537" s="6"/>
      <c r="L537" s="6"/>
      <c r="M537" s="6"/>
      <c r="N537" s="6"/>
      <c r="O537" s="6"/>
      <c r="P537" s="6"/>
      <c r="Q537" s="6"/>
      <c r="R537" s="6"/>
      <c r="S537" s="6"/>
      <c r="AB537" s="118"/>
      <c r="AC537" s="118"/>
      <c r="AD537" s="118"/>
      <c r="AE537" s="6"/>
      <c r="AF537" s="6"/>
      <c r="AG537" s="6"/>
      <c r="AH537" s="6"/>
      <c r="AI537" s="6"/>
      <c r="AJ537" s="6"/>
      <c r="AK537" s="6"/>
      <c r="AL537" s="6"/>
      <c r="AM537" s="6"/>
      <c r="AN537" s="6"/>
      <c r="AO537" s="6"/>
    </row>
    <row r="538" spans="1:41" s="80" customFormat="1" x14ac:dyDescent="0.25">
      <c r="A538" s="81"/>
      <c r="B538" s="81"/>
      <c r="C538" s="81"/>
      <c r="D538" s="81"/>
      <c r="E538" s="81"/>
      <c r="F538" s="81"/>
      <c r="G538" s="81"/>
      <c r="H538" s="6"/>
      <c r="I538" s="6"/>
      <c r="J538" s="6"/>
      <c r="K538" s="6"/>
      <c r="L538" s="6"/>
      <c r="M538" s="6"/>
      <c r="N538" s="6"/>
      <c r="O538" s="6"/>
      <c r="P538" s="6"/>
      <c r="Q538" s="6"/>
      <c r="R538" s="6"/>
      <c r="S538" s="6"/>
      <c r="AB538" s="118"/>
      <c r="AC538" s="118"/>
      <c r="AD538" s="118"/>
      <c r="AE538" s="6"/>
      <c r="AF538" s="6"/>
      <c r="AG538" s="6"/>
      <c r="AH538" s="6"/>
      <c r="AI538" s="6"/>
      <c r="AJ538" s="6"/>
      <c r="AK538" s="6"/>
      <c r="AL538" s="6"/>
      <c r="AM538" s="6"/>
      <c r="AN538" s="6"/>
      <c r="AO538" s="6"/>
    </row>
    <row r="539" spans="1:41" s="118" customFormat="1" x14ac:dyDescent="0.25">
      <c r="A539" s="81"/>
      <c r="B539" s="81"/>
      <c r="C539" s="81"/>
      <c r="D539" s="81"/>
      <c r="E539" s="81"/>
      <c r="F539" s="81"/>
      <c r="G539" s="81"/>
      <c r="H539" s="6"/>
      <c r="I539" s="6"/>
      <c r="J539" s="6"/>
      <c r="K539" s="6"/>
      <c r="L539" s="6"/>
      <c r="M539" s="6"/>
      <c r="N539" s="6"/>
      <c r="O539" s="6"/>
      <c r="P539" s="6"/>
      <c r="Q539" s="6"/>
      <c r="R539" s="6"/>
      <c r="S539" s="6"/>
      <c r="T539" s="80"/>
      <c r="U539" s="80"/>
      <c r="V539" s="80"/>
      <c r="W539" s="80"/>
      <c r="X539" s="80"/>
      <c r="Y539" s="80"/>
      <c r="Z539" s="80"/>
      <c r="AA539" s="80"/>
      <c r="AE539" s="6"/>
      <c r="AF539" s="6"/>
      <c r="AG539" s="6"/>
      <c r="AH539" s="6"/>
      <c r="AI539" s="6"/>
      <c r="AJ539" s="6"/>
      <c r="AK539" s="6"/>
      <c r="AL539" s="6"/>
      <c r="AM539" s="6"/>
      <c r="AN539" s="6"/>
      <c r="AO539" s="6"/>
    </row>
    <row r="540" spans="1:41" s="118" customFormat="1" x14ac:dyDescent="0.25">
      <c r="A540" s="81"/>
      <c r="B540" s="81"/>
      <c r="C540" s="81"/>
      <c r="D540" s="81"/>
      <c r="E540" s="81"/>
      <c r="F540" s="81"/>
      <c r="G540" s="81"/>
      <c r="H540" s="6"/>
      <c r="I540" s="6"/>
      <c r="J540" s="6"/>
      <c r="K540" s="6"/>
      <c r="L540" s="6"/>
      <c r="M540" s="6"/>
      <c r="N540" s="6"/>
      <c r="O540" s="6"/>
      <c r="P540" s="6"/>
      <c r="Q540" s="6"/>
      <c r="R540" s="6"/>
      <c r="S540" s="6"/>
      <c r="T540" s="80"/>
      <c r="U540" s="80"/>
      <c r="V540" s="80"/>
      <c r="W540" s="80"/>
      <c r="X540" s="80"/>
      <c r="Y540" s="120"/>
      <c r="Z540" s="120"/>
      <c r="AE540" s="6"/>
      <c r="AF540" s="121"/>
      <c r="AG540" s="6"/>
      <c r="AH540" s="6"/>
      <c r="AI540" s="6"/>
      <c r="AJ540" s="6"/>
      <c r="AK540" s="6"/>
      <c r="AL540" s="6"/>
      <c r="AM540" s="6"/>
      <c r="AN540" s="6"/>
      <c r="AO540" s="6"/>
    </row>
    <row r="541" spans="1:41" s="118" customFormat="1" x14ac:dyDescent="0.25">
      <c r="A541" s="81"/>
      <c r="B541" s="81"/>
      <c r="C541" s="81"/>
      <c r="D541" s="81"/>
      <c r="E541" s="81"/>
      <c r="F541" s="81"/>
      <c r="G541" s="81"/>
      <c r="H541" s="6"/>
      <c r="I541" s="6"/>
      <c r="J541" s="6"/>
      <c r="K541" s="6"/>
      <c r="L541" s="6"/>
      <c r="M541" s="6"/>
      <c r="N541" s="6"/>
      <c r="O541" s="6"/>
      <c r="P541" s="6"/>
      <c r="Q541" s="6"/>
      <c r="R541" s="6"/>
      <c r="S541" s="6"/>
      <c r="T541" s="80"/>
      <c r="U541" s="80"/>
      <c r="V541" s="80"/>
      <c r="W541" s="80"/>
      <c r="X541" s="80"/>
      <c r="Y541" s="120"/>
      <c r="Z541" s="120"/>
      <c r="AE541" s="6"/>
      <c r="AF541" s="121"/>
      <c r="AG541" s="6"/>
      <c r="AH541" s="6"/>
      <c r="AI541" s="6"/>
      <c r="AJ541" s="6"/>
      <c r="AK541" s="6"/>
      <c r="AL541" s="6"/>
      <c r="AM541" s="6"/>
      <c r="AN541" s="6"/>
      <c r="AO541" s="6"/>
    </row>
    <row r="542" spans="1:41" s="118" customFormat="1" x14ac:dyDescent="0.25">
      <c r="A542" s="81"/>
      <c r="B542" s="81"/>
      <c r="C542" s="81"/>
      <c r="D542" s="81"/>
      <c r="E542" s="81"/>
      <c r="F542" s="81"/>
      <c r="G542" s="81"/>
      <c r="H542" s="6"/>
      <c r="I542" s="6"/>
      <c r="J542" s="6"/>
      <c r="K542" s="6"/>
      <c r="L542" s="6"/>
      <c r="M542" s="6"/>
      <c r="N542" s="6"/>
      <c r="O542" s="6"/>
      <c r="P542" s="6"/>
      <c r="Q542" s="6"/>
      <c r="R542" s="6"/>
      <c r="S542" s="6"/>
      <c r="T542" s="80"/>
      <c r="U542" s="80"/>
      <c r="V542" s="80"/>
      <c r="W542" s="80"/>
      <c r="X542" s="80"/>
      <c r="Y542" s="120"/>
      <c r="Z542" s="120"/>
      <c r="AE542" s="6"/>
      <c r="AF542" s="121"/>
      <c r="AG542" s="6"/>
      <c r="AH542" s="6"/>
      <c r="AI542" s="6"/>
      <c r="AJ542" s="6"/>
      <c r="AK542" s="6"/>
      <c r="AL542" s="6"/>
      <c r="AM542" s="6"/>
      <c r="AN542" s="6"/>
      <c r="AO542" s="6"/>
    </row>
    <row r="543" spans="1:41" s="118" customFormat="1" x14ac:dyDescent="0.25">
      <c r="A543" s="81"/>
      <c r="B543" s="81"/>
      <c r="C543" s="81"/>
      <c r="D543" s="81"/>
      <c r="E543" s="81"/>
      <c r="F543" s="81"/>
      <c r="G543" s="81"/>
      <c r="H543" s="6"/>
      <c r="I543" s="6"/>
      <c r="J543" s="6"/>
      <c r="K543" s="6"/>
      <c r="L543" s="6"/>
      <c r="M543" s="6"/>
      <c r="N543" s="6"/>
      <c r="O543" s="6"/>
      <c r="P543" s="6"/>
      <c r="Q543" s="6"/>
      <c r="R543" s="6"/>
      <c r="S543" s="6"/>
      <c r="T543" s="80"/>
      <c r="U543" s="80"/>
      <c r="V543" s="80"/>
      <c r="W543" s="80"/>
      <c r="X543" s="80"/>
      <c r="Y543" s="120"/>
      <c r="Z543" s="120"/>
      <c r="AE543" s="6"/>
      <c r="AF543" s="121"/>
      <c r="AG543" s="6"/>
      <c r="AH543" s="6"/>
      <c r="AI543" s="6"/>
      <c r="AJ543" s="6"/>
      <c r="AK543" s="6"/>
      <c r="AL543" s="6"/>
      <c r="AM543" s="6"/>
      <c r="AN543" s="6"/>
      <c r="AO543" s="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МП РФКиС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Мягкова Оксана Викторовна</dc:creator>
  <cp:lastModifiedBy>Мягкова Оксана Викторовна</cp:lastModifiedBy>
  <dcterms:created xsi:type="dcterms:W3CDTF">2023-02-02T06:13:16Z</dcterms:created>
  <dcterms:modified xsi:type="dcterms:W3CDTF">2023-02-02T06:14:01Z</dcterms:modified>
</cp:coreProperties>
</file>