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005" yWindow="1485" windowWidth="15990" windowHeight="8775"/>
  </bookViews>
  <sheets>
    <sheet name="на 01.02.2022" sheetId="27" r:id="rId1"/>
  </sheets>
  <calcPr calcId="145621" iterate="1"/>
</workbook>
</file>

<file path=xl/calcChain.xml><?xml version="1.0" encoding="utf-8"?>
<calcChain xmlns="http://schemas.openxmlformats.org/spreadsheetml/2006/main">
  <c r="C10" i="27" l="1"/>
  <c r="U10" i="27"/>
  <c r="F94" i="27" l="1"/>
  <c r="E94" i="27"/>
  <c r="D94" i="27"/>
  <c r="J94" i="27"/>
  <c r="K94" i="27"/>
  <c r="L94" i="27"/>
  <c r="M94" i="27"/>
  <c r="N94" i="27"/>
  <c r="O94" i="27"/>
  <c r="P94" i="27"/>
  <c r="Q94" i="27"/>
  <c r="R94" i="27"/>
  <c r="S94" i="27"/>
  <c r="T94" i="27"/>
  <c r="U94" i="27"/>
  <c r="C94" i="27" s="1"/>
  <c r="V94" i="27"/>
  <c r="W94" i="27"/>
  <c r="X94" i="27"/>
  <c r="Y94" i="27"/>
  <c r="Z94" i="27"/>
  <c r="AA94" i="27"/>
  <c r="AB94" i="27"/>
  <c r="AC94" i="27"/>
  <c r="AD94" i="27"/>
  <c r="AE94" i="27"/>
  <c r="AF94" i="27"/>
  <c r="AG94" i="27"/>
  <c r="AH94" i="27"/>
  <c r="AI94" i="27"/>
  <c r="AJ94" i="27"/>
  <c r="AK94" i="27"/>
  <c r="AL94" i="27"/>
  <c r="AM94" i="27"/>
  <c r="AN94" i="27"/>
  <c r="AO94" i="27"/>
  <c r="AP94" i="27"/>
  <c r="AQ94" i="27"/>
  <c r="I94" i="27"/>
  <c r="D88" i="27"/>
  <c r="D64" i="27"/>
  <c r="D82" i="27"/>
  <c r="D76" i="27"/>
  <c r="D70" i="27"/>
  <c r="J70" i="27"/>
  <c r="K70" i="27"/>
  <c r="L70" i="27"/>
  <c r="M70" i="27"/>
  <c r="N70" i="27"/>
  <c r="O70" i="27"/>
  <c r="P70" i="27"/>
  <c r="Q70" i="27"/>
  <c r="R70" i="27"/>
  <c r="S70" i="27"/>
  <c r="T70" i="27"/>
  <c r="U70" i="27"/>
  <c r="V70" i="27"/>
  <c r="W70" i="27"/>
  <c r="X70" i="27"/>
  <c r="Y70" i="27"/>
  <c r="Z70" i="27"/>
  <c r="AA70" i="27"/>
  <c r="AB70" i="27"/>
  <c r="AC70" i="27"/>
  <c r="AD70" i="27"/>
  <c r="AE70" i="27"/>
  <c r="AF70" i="27"/>
  <c r="AG70" i="27"/>
  <c r="AH70" i="27"/>
  <c r="AI70" i="27"/>
  <c r="AJ70" i="27"/>
  <c r="AK70" i="27"/>
  <c r="AL70" i="27"/>
  <c r="AM70" i="27"/>
  <c r="AN70" i="27"/>
  <c r="AO70" i="27"/>
  <c r="AP70" i="27"/>
  <c r="AQ70" i="27"/>
  <c r="I70" i="27"/>
  <c r="D58" i="27"/>
  <c r="D52" i="27"/>
  <c r="D46" i="27"/>
  <c r="AP28" i="27"/>
  <c r="U28" i="27"/>
  <c r="R28" i="27"/>
  <c r="O28" i="27"/>
  <c r="D40" i="27" l="1"/>
  <c r="D34" i="27"/>
  <c r="D28" i="27"/>
  <c r="D22" i="27"/>
  <c r="F16" i="27"/>
  <c r="D16" i="27"/>
  <c r="B95" i="27" l="1"/>
  <c r="F88" i="27"/>
  <c r="H88" i="27" s="1"/>
  <c r="H85" i="27" s="1"/>
  <c r="D85" i="27"/>
  <c r="C88" i="27"/>
  <c r="AQ85" i="27"/>
  <c r="AP85" i="27"/>
  <c r="AO85" i="27"/>
  <c r="AN85" i="27"/>
  <c r="AM85" i="27"/>
  <c r="AL85" i="27"/>
  <c r="AK85" i="27"/>
  <c r="AJ85" i="27"/>
  <c r="AI85" i="27"/>
  <c r="AH85" i="27"/>
  <c r="AG85" i="27"/>
  <c r="AF85" i="27"/>
  <c r="AE85" i="27"/>
  <c r="AD85" i="27"/>
  <c r="AC85" i="27"/>
  <c r="AB85" i="27"/>
  <c r="AA85" i="27"/>
  <c r="Z85" i="27"/>
  <c r="Y85" i="27"/>
  <c r="X85" i="27"/>
  <c r="W85" i="27"/>
  <c r="V85" i="27"/>
  <c r="U85" i="27"/>
  <c r="T85" i="27"/>
  <c r="S85" i="27"/>
  <c r="R85" i="27"/>
  <c r="Q85" i="27"/>
  <c r="P85" i="27"/>
  <c r="O85" i="27"/>
  <c r="N85" i="27"/>
  <c r="M85" i="27"/>
  <c r="L85" i="27"/>
  <c r="K85" i="27"/>
  <c r="J85" i="27"/>
  <c r="I85" i="27"/>
  <c r="C85" i="27"/>
  <c r="F82" i="27"/>
  <c r="E82" i="27" s="1"/>
  <c r="E79" i="27" s="1"/>
  <c r="D79" i="27"/>
  <c r="C82" i="27"/>
  <c r="G82" i="27" s="1"/>
  <c r="F79" i="27"/>
  <c r="C79" i="27"/>
  <c r="C78" i="27"/>
  <c r="C77" i="27"/>
  <c r="F76" i="27"/>
  <c r="E76" i="27"/>
  <c r="E73" i="27" s="1"/>
  <c r="C76" i="27"/>
  <c r="C75" i="27"/>
  <c r="C74" i="27"/>
  <c r="AQ73" i="27"/>
  <c r="AP73" i="27"/>
  <c r="AO73" i="27"/>
  <c r="AN73" i="27"/>
  <c r="AM73" i="27"/>
  <c r="AL73" i="27"/>
  <c r="AK73" i="27"/>
  <c r="AJ73" i="27"/>
  <c r="AI73" i="27"/>
  <c r="AH73" i="27"/>
  <c r="AG73" i="27"/>
  <c r="AF73" i="27"/>
  <c r="AE73" i="27"/>
  <c r="AD73" i="27"/>
  <c r="AC73" i="27"/>
  <c r="AB73" i="27"/>
  <c r="AA73" i="27"/>
  <c r="Z73" i="27"/>
  <c r="Y73" i="27"/>
  <c r="X73" i="27"/>
  <c r="W73" i="27"/>
  <c r="V73" i="27"/>
  <c r="U73" i="27"/>
  <c r="T73" i="27"/>
  <c r="S73" i="27"/>
  <c r="R73" i="27"/>
  <c r="Q73" i="27"/>
  <c r="P73" i="27"/>
  <c r="O73" i="27"/>
  <c r="N73" i="27"/>
  <c r="M73" i="27"/>
  <c r="L73" i="27"/>
  <c r="K73" i="27"/>
  <c r="J73" i="27"/>
  <c r="I73" i="27"/>
  <c r="F73" i="27"/>
  <c r="D73" i="27"/>
  <c r="B73" i="27"/>
  <c r="C72" i="27"/>
  <c r="B72" i="27"/>
  <c r="B67" i="27" s="1"/>
  <c r="C71" i="27"/>
  <c r="F70" i="27"/>
  <c r="C70" i="27"/>
  <c r="C67" i="27" s="1"/>
  <c r="B70" i="27"/>
  <c r="C69" i="27"/>
  <c r="B69" i="27"/>
  <c r="C68" i="27"/>
  <c r="B68" i="27"/>
  <c r="AQ67" i="27"/>
  <c r="AP67" i="27"/>
  <c r="AO67" i="27"/>
  <c r="AN67" i="27"/>
  <c r="AM67" i="27"/>
  <c r="AL67" i="27"/>
  <c r="AK67" i="27"/>
  <c r="AJ67" i="27"/>
  <c r="AI67" i="27"/>
  <c r="AH67" i="27"/>
  <c r="AG67" i="27"/>
  <c r="AF67" i="27"/>
  <c r="AE67" i="27"/>
  <c r="AD67" i="27"/>
  <c r="AC67" i="27"/>
  <c r="AB67" i="27"/>
  <c r="AA67" i="27"/>
  <c r="Z67" i="27"/>
  <c r="Y67" i="27"/>
  <c r="X67" i="27"/>
  <c r="W67" i="27"/>
  <c r="V67" i="27"/>
  <c r="U67" i="27"/>
  <c r="T67" i="27"/>
  <c r="S67" i="27"/>
  <c r="R67" i="27"/>
  <c r="Q67" i="27"/>
  <c r="P67" i="27"/>
  <c r="O67" i="27"/>
  <c r="N67" i="27"/>
  <c r="M67" i="27"/>
  <c r="L67" i="27"/>
  <c r="K67" i="27"/>
  <c r="J67" i="27"/>
  <c r="I67" i="27"/>
  <c r="C66" i="27"/>
  <c r="C65" i="27"/>
  <c r="F64" i="27"/>
  <c r="D61" i="27"/>
  <c r="C64" i="27"/>
  <c r="C63" i="27"/>
  <c r="C62" i="27"/>
  <c r="AQ61" i="27"/>
  <c r="AP61" i="27"/>
  <c r="AO61" i="27"/>
  <c r="AN61" i="27"/>
  <c r="AM61" i="27"/>
  <c r="AL61" i="27"/>
  <c r="AK61" i="27"/>
  <c r="AJ61" i="27"/>
  <c r="AI61" i="27"/>
  <c r="AH61" i="27"/>
  <c r="AG61" i="27"/>
  <c r="AF61" i="27"/>
  <c r="AE61" i="27"/>
  <c r="AD61" i="27"/>
  <c r="AC61" i="27"/>
  <c r="AB61" i="27"/>
  <c r="AA61" i="27"/>
  <c r="Z61" i="27"/>
  <c r="Y61" i="27"/>
  <c r="X61" i="27"/>
  <c r="W61" i="27"/>
  <c r="V61" i="27"/>
  <c r="U61" i="27"/>
  <c r="T61" i="27"/>
  <c r="S61" i="27"/>
  <c r="R61" i="27"/>
  <c r="Q61" i="27"/>
  <c r="P61" i="27"/>
  <c r="O61" i="27"/>
  <c r="N61" i="27"/>
  <c r="M61" i="27"/>
  <c r="L61" i="27"/>
  <c r="K61" i="27"/>
  <c r="J61" i="27"/>
  <c r="I61" i="27"/>
  <c r="B61" i="27"/>
  <c r="C60" i="27"/>
  <c r="C59" i="27"/>
  <c r="F58" i="27"/>
  <c r="D55" i="27"/>
  <c r="C58" i="27"/>
  <c r="C57" i="27"/>
  <c r="C56" i="27"/>
  <c r="AQ55" i="27"/>
  <c r="AP55" i="27"/>
  <c r="AO55" i="27"/>
  <c r="AN55" i="27"/>
  <c r="AM55" i="27"/>
  <c r="AL55" i="27"/>
  <c r="AK55" i="27"/>
  <c r="AJ55" i="27"/>
  <c r="AI55" i="27"/>
  <c r="AH55" i="27"/>
  <c r="AG55" i="27"/>
  <c r="AF55" i="27"/>
  <c r="AE55" i="27"/>
  <c r="AD55" i="27"/>
  <c r="AC55" i="27"/>
  <c r="AB55" i="27"/>
  <c r="AA55" i="27"/>
  <c r="Z55" i="27"/>
  <c r="Y55" i="27"/>
  <c r="X55" i="27"/>
  <c r="W55" i="27"/>
  <c r="V55" i="27"/>
  <c r="U55" i="27"/>
  <c r="T55" i="27"/>
  <c r="S55" i="27"/>
  <c r="R55" i="27"/>
  <c r="Q55" i="27"/>
  <c r="P55" i="27"/>
  <c r="O55" i="27"/>
  <c r="N55" i="27"/>
  <c r="M55" i="27"/>
  <c r="L55" i="27"/>
  <c r="K55" i="27"/>
  <c r="J55" i="27"/>
  <c r="I55" i="27"/>
  <c r="B55" i="27"/>
  <c r="C54" i="27"/>
  <c r="C53" i="27"/>
  <c r="F52" i="27"/>
  <c r="D49" i="27"/>
  <c r="C52" i="27"/>
  <c r="C51" i="27"/>
  <c r="C49" i="27" s="1"/>
  <c r="C50" i="27"/>
  <c r="AQ49" i="27"/>
  <c r="AP49" i="27"/>
  <c r="AO49" i="27"/>
  <c r="AN49" i="27"/>
  <c r="AM49" i="27"/>
  <c r="AL49" i="27"/>
  <c r="AK49" i="27"/>
  <c r="AJ49" i="27"/>
  <c r="AI49" i="27"/>
  <c r="AH49" i="27"/>
  <c r="AG49" i="27"/>
  <c r="AF49" i="27"/>
  <c r="AE49" i="27"/>
  <c r="AD49" i="27"/>
  <c r="AC49" i="27"/>
  <c r="AB49" i="27"/>
  <c r="AA49" i="27"/>
  <c r="Z49" i="27"/>
  <c r="Y49" i="27"/>
  <c r="X49" i="27"/>
  <c r="W49" i="27"/>
  <c r="V49" i="27"/>
  <c r="U49" i="27"/>
  <c r="T49" i="27"/>
  <c r="S49" i="27"/>
  <c r="R49" i="27"/>
  <c r="Q49" i="27"/>
  <c r="P49" i="27"/>
  <c r="O49" i="27"/>
  <c r="N49" i="27"/>
  <c r="M49" i="27"/>
  <c r="L49" i="27"/>
  <c r="K49" i="27"/>
  <c r="J49" i="27"/>
  <c r="I49" i="27"/>
  <c r="B49" i="27"/>
  <c r="C48" i="27"/>
  <c r="C47" i="27"/>
  <c r="F46" i="27"/>
  <c r="C46" i="27"/>
  <c r="C45" i="27"/>
  <c r="C44" i="27"/>
  <c r="AQ43" i="27"/>
  <c r="AP43" i="27"/>
  <c r="AO43" i="27"/>
  <c r="AN43" i="27"/>
  <c r="AM43" i="27"/>
  <c r="AL43" i="27"/>
  <c r="AK43" i="27"/>
  <c r="AJ43" i="27"/>
  <c r="AI43" i="27"/>
  <c r="AH43" i="27"/>
  <c r="AG43" i="27"/>
  <c r="AF43" i="27"/>
  <c r="AE43" i="27"/>
  <c r="AD43" i="27"/>
  <c r="AC43" i="27"/>
  <c r="AB43" i="27"/>
  <c r="AA43" i="27"/>
  <c r="Z43" i="27"/>
  <c r="Y43" i="27"/>
  <c r="X43" i="27"/>
  <c r="W43" i="27"/>
  <c r="V43" i="27"/>
  <c r="U43" i="27"/>
  <c r="T43" i="27"/>
  <c r="S43" i="27"/>
  <c r="R43" i="27"/>
  <c r="Q43" i="27"/>
  <c r="P43" i="27"/>
  <c r="O43" i="27"/>
  <c r="N43" i="27"/>
  <c r="M43" i="27"/>
  <c r="L43" i="27"/>
  <c r="K43" i="27"/>
  <c r="J43" i="27"/>
  <c r="I43" i="27"/>
  <c r="F43" i="27"/>
  <c r="D43" i="27"/>
  <c r="B43" i="27"/>
  <c r="C42" i="27"/>
  <c r="C41" i="27"/>
  <c r="F40" i="27"/>
  <c r="H40" i="27" s="1"/>
  <c r="C40" i="27"/>
  <c r="G40" i="27" s="1"/>
  <c r="C39" i="27"/>
  <c r="C38" i="27"/>
  <c r="AQ37" i="27"/>
  <c r="AP37" i="27"/>
  <c r="AO37" i="27"/>
  <c r="AN37" i="27"/>
  <c r="AM37" i="27"/>
  <c r="AL37" i="27"/>
  <c r="AK37" i="27"/>
  <c r="AJ37" i="27"/>
  <c r="AI37" i="27"/>
  <c r="AH37" i="27"/>
  <c r="AG37" i="27"/>
  <c r="AF37" i="27"/>
  <c r="AE37" i="27"/>
  <c r="AD37" i="27"/>
  <c r="AC37" i="27"/>
  <c r="AB37" i="27"/>
  <c r="AA37" i="27"/>
  <c r="Z37" i="27"/>
  <c r="Y37" i="27"/>
  <c r="X37" i="27"/>
  <c r="W37" i="27"/>
  <c r="V37" i="27"/>
  <c r="U37" i="27"/>
  <c r="T37" i="27"/>
  <c r="S37" i="27"/>
  <c r="R37" i="27"/>
  <c r="Q37" i="27"/>
  <c r="P37" i="27"/>
  <c r="O37" i="27"/>
  <c r="N37" i="27"/>
  <c r="M37" i="27"/>
  <c r="L37" i="27"/>
  <c r="K37" i="27"/>
  <c r="J37" i="27"/>
  <c r="I37" i="27"/>
  <c r="F37" i="27"/>
  <c r="D37" i="27"/>
  <c r="B37" i="27"/>
  <c r="C36" i="27"/>
  <c r="C35" i="27"/>
  <c r="F34" i="27"/>
  <c r="H34" i="27" s="1"/>
  <c r="C34" i="27"/>
  <c r="G34" i="27" s="1"/>
  <c r="C33" i="27"/>
  <c r="C32" i="27"/>
  <c r="AQ31" i="27"/>
  <c r="AP31" i="27"/>
  <c r="AO31" i="27"/>
  <c r="AN31" i="27"/>
  <c r="AM31" i="27"/>
  <c r="AL31" i="27"/>
  <c r="AK31" i="27"/>
  <c r="AJ31" i="27"/>
  <c r="AI31" i="27"/>
  <c r="AH31" i="27"/>
  <c r="AG31" i="27"/>
  <c r="AF31" i="27"/>
  <c r="AE31" i="27"/>
  <c r="AD31" i="27"/>
  <c r="AC31" i="27"/>
  <c r="AB31" i="27"/>
  <c r="AA31" i="27"/>
  <c r="Z31" i="27"/>
  <c r="Y31" i="27"/>
  <c r="X31" i="27"/>
  <c r="W31" i="27"/>
  <c r="V31" i="27"/>
  <c r="U31" i="27"/>
  <c r="T31" i="27"/>
  <c r="S31" i="27"/>
  <c r="R31" i="27"/>
  <c r="Q31" i="27"/>
  <c r="P31" i="27"/>
  <c r="O31" i="27"/>
  <c r="N31" i="27"/>
  <c r="M31" i="27"/>
  <c r="L31" i="27"/>
  <c r="K31" i="27"/>
  <c r="J31" i="27"/>
  <c r="I31" i="27"/>
  <c r="F31" i="27"/>
  <c r="D31" i="27"/>
  <c r="B31" i="27"/>
  <c r="Q25" i="27"/>
  <c r="F28" i="27"/>
  <c r="H28" i="27" s="1"/>
  <c r="C28" i="27"/>
  <c r="C25" i="27" s="1"/>
  <c r="C8" i="27"/>
  <c r="AQ25" i="27"/>
  <c r="AP25" i="27"/>
  <c r="AO25" i="27"/>
  <c r="AN25" i="27"/>
  <c r="AM25" i="27"/>
  <c r="AL25" i="27"/>
  <c r="AK25" i="27"/>
  <c r="AJ25" i="27"/>
  <c r="AI25" i="27"/>
  <c r="AH25" i="27"/>
  <c r="AG25" i="27"/>
  <c r="AF25" i="27"/>
  <c r="AE25" i="27"/>
  <c r="AD25" i="27"/>
  <c r="AC25" i="27"/>
  <c r="AB25" i="27"/>
  <c r="AA25" i="27"/>
  <c r="Z25" i="27"/>
  <c r="Y25" i="27"/>
  <c r="X25" i="27"/>
  <c r="W25" i="27"/>
  <c r="V25" i="27"/>
  <c r="U25" i="27"/>
  <c r="T25" i="27"/>
  <c r="S25" i="27"/>
  <c r="R25" i="27"/>
  <c r="P25" i="27"/>
  <c r="O25" i="27"/>
  <c r="N25" i="27"/>
  <c r="M25" i="27"/>
  <c r="L25" i="27"/>
  <c r="J25" i="27"/>
  <c r="I25" i="27"/>
  <c r="B25" i="27"/>
  <c r="F22" i="27"/>
  <c r="D19" i="27"/>
  <c r="C22" i="27"/>
  <c r="C19" i="27" s="1"/>
  <c r="AQ19" i="27"/>
  <c r="AP19" i="27"/>
  <c r="AO19" i="27"/>
  <c r="AN19" i="27"/>
  <c r="AM19" i="27"/>
  <c r="AL19" i="27"/>
  <c r="AK19" i="27"/>
  <c r="AJ19" i="27"/>
  <c r="AI19" i="27"/>
  <c r="AH19" i="27"/>
  <c r="AG19" i="27"/>
  <c r="AF19" i="27"/>
  <c r="AE19" i="27"/>
  <c r="AD19" i="27"/>
  <c r="AC19" i="27"/>
  <c r="AB19" i="27"/>
  <c r="AA19" i="27"/>
  <c r="Z19" i="27"/>
  <c r="Y19" i="27"/>
  <c r="X19" i="27"/>
  <c r="W19" i="27"/>
  <c r="V19" i="27"/>
  <c r="U19" i="27"/>
  <c r="T19" i="27"/>
  <c r="S19" i="27"/>
  <c r="R19" i="27"/>
  <c r="Q19" i="27"/>
  <c r="P19" i="27"/>
  <c r="O19" i="27"/>
  <c r="N19" i="27"/>
  <c r="M19" i="27"/>
  <c r="L19" i="27"/>
  <c r="K19" i="27"/>
  <c r="J19" i="27"/>
  <c r="I19" i="27"/>
  <c r="B19" i="27"/>
  <c r="D13" i="27"/>
  <c r="C16" i="27"/>
  <c r="G16" i="27" s="1"/>
  <c r="C9" i="27"/>
  <c r="AQ13" i="27"/>
  <c r="AP13" i="27"/>
  <c r="AO13" i="27"/>
  <c r="AN13" i="27"/>
  <c r="AM13" i="27"/>
  <c r="AL13" i="27"/>
  <c r="AK13" i="27"/>
  <c r="AJ13" i="27"/>
  <c r="AI13" i="27"/>
  <c r="AH13" i="27"/>
  <c r="AG13" i="27"/>
  <c r="AF13" i="27"/>
  <c r="AE13" i="27"/>
  <c r="AD13" i="27"/>
  <c r="AC13" i="27"/>
  <c r="AB13" i="27"/>
  <c r="AA13" i="27"/>
  <c r="Z13" i="27"/>
  <c r="Y13" i="27"/>
  <c r="X13" i="27"/>
  <c r="W13" i="27"/>
  <c r="V13" i="27"/>
  <c r="U13" i="27"/>
  <c r="T13" i="27"/>
  <c r="S13" i="27"/>
  <c r="R13" i="27"/>
  <c r="Q13" i="27"/>
  <c r="P13" i="27"/>
  <c r="O13" i="27"/>
  <c r="N13" i="27"/>
  <c r="M13" i="27"/>
  <c r="L13" i="27"/>
  <c r="K13" i="27"/>
  <c r="J13" i="27"/>
  <c r="I13" i="27"/>
  <c r="B13" i="27"/>
  <c r="C12" i="27"/>
  <c r="B12" i="27"/>
  <c r="C11" i="27"/>
  <c r="AQ10" i="27"/>
  <c r="AP10" i="27"/>
  <c r="AO10" i="27"/>
  <c r="AN10" i="27"/>
  <c r="AM10" i="27"/>
  <c r="AL10" i="27"/>
  <c r="AK10" i="27"/>
  <c r="AJ10" i="27"/>
  <c r="AI10" i="27"/>
  <c r="AH10" i="27"/>
  <c r="AG10" i="27"/>
  <c r="AF10" i="27"/>
  <c r="AE10" i="27"/>
  <c r="AD10" i="27"/>
  <c r="AC10" i="27"/>
  <c r="AB10" i="27"/>
  <c r="AA10" i="27"/>
  <c r="Z10" i="27"/>
  <c r="Y10" i="27"/>
  <c r="X10" i="27"/>
  <c r="W10" i="27"/>
  <c r="V10" i="27"/>
  <c r="T10" i="27"/>
  <c r="S10" i="27"/>
  <c r="R10" i="27"/>
  <c r="P10" i="27"/>
  <c r="O10" i="27"/>
  <c r="N10" i="27"/>
  <c r="M10" i="27"/>
  <c r="L10" i="27"/>
  <c r="K10" i="27"/>
  <c r="J10" i="27"/>
  <c r="I10" i="27"/>
  <c r="B10" i="27"/>
  <c r="B9" i="27"/>
  <c r="B93" i="27" s="1"/>
  <c r="B8" i="27"/>
  <c r="AP7" i="27"/>
  <c r="AL7" i="27"/>
  <c r="AH7" i="27"/>
  <c r="Z7" i="27"/>
  <c r="C61" i="27" l="1"/>
  <c r="H37" i="27"/>
  <c r="AD7" i="27"/>
  <c r="I7" i="27"/>
  <c r="R7" i="27"/>
  <c r="C13" i="27"/>
  <c r="B7" i="27"/>
  <c r="M7" i="27"/>
  <c r="V7" i="27"/>
  <c r="AB7" i="27"/>
  <c r="AF7" i="27"/>
  <c r="AJ7" i="27"/>
  <c r="AN7" i="27"/>
  <c r="H64" i="27"/>
  <c r="D67" i="27"/>
  <c r="G79" i="27"/>
  <c r="H79" i="27"/>
  <c r="H82" i="27"/>
  <c r="H73" i="27"/>
  <c r="H76" i="27"/>
  <c r="G70" i="27"/>
  <c r="E70" i="27"/>
  <c r="E67" i="27" s="1"/>
  <c r="C55" i="27"/>
  <c r="H52" i="27"/>
  <c r="C43" i="27"/>
  <c r="G43" i="27" s="1"/>
  <c r="E40" i="27"/>
  <c r="E37" i="27" s="1"/>
  <c r="E34" i="27"/>
  <c r="E31" i="27" s="1"/>
  <c r="H31" i="27"/>
  <c r="K7" i="27"/>
  <c r="O7" i="27"/>
  <c r="T7" i="27"/>
  <c r="X7" i="27"/>
  <c r="G22" i="27"/>
  <c r="J7" i="27"/>
  <c r="L7" i="27"/>
  <c r="N7" i="27"/>
  <c r="P7" i="27"/>
  <c r="S7" i="27"/>
  <c r="U7" i="27"/>
  <c r="W7" i="27"/>
  <c r="Y7" i="27"/>
  <c r="AA7" i="27"/>
  <c r="AC7" i="27"/>
  <c r="AE7" i="27"/>
  <c r="AG7" i="27"/>
  <c r="AI7" i="27"/>
  <c r="AK7" i="27"/>
  <c r="AM7" i="27"/>
  <c r="AO7" i="27"/>
  <c r="AQ7" i="27"/>
  <c r="I91" i="27"/>
  <c r="M91" i="27"/>
  <c r="O91" i="27"/>
  <c r="S91" i="27"/>
  <c r="U91" i="27"/>
  <c r="W91" i="27"/>
  <c r="Y91" i="27"/>
  <c r="AA91" i="27"/>
  <c r="AC91" i="27"/>
  <c r="AE91" i="27"/>
  <c r="AG91" i="27"/>
  <c r="AI91" i="27"/>
  <c r="AK91" i="27"/>
  <c r="AM91" i="27"/>
  <c r="AO91" i="27"/>
  <c r="AQ91" i="27"/>
  <c r="H46" i="27"/>
  <c r="G28" i="27"/>
  <c r="E28" i="27"/>
  <c r="E25" i="27" s="1"/>
  <c r="F25" i="27"/>
  <c r="F10" i="27"/>
  <c r="D10" i="27"/>
  <c r="D25" i="27"/>
  <c r="H16" i="27"/>
  <c r="H22" i="27"/>
  <c r="Q10" i="27"/>
  <c r="F13" i="27"/>
  <c r="E16" i="27"/>
  <c r="E13" i="27" s="1"/>
  <c r="F19" i="27"/>
  <c r="E22" i="27"/>
  <c r="E19" i="27" s="1"/>
  <c r="C31" i="27"/>
  <c r="G31" i="27" s="1"/>
  <c r="C37" i="27"/>
  <c r="G37" i="27" s="1"/>
  <c r="G46" i="27"/>
  <c r="E46" i="27"/>
  <c r="E43" i="27" s="1"/>
  <c r="G58" i="27"/>
  <c r="E58" i="27"/>
  <c r="E55" i="27" s="1"/>
  <c r="F55" i="27"/>
  <c r="B92" i="27"/>
  <c r="B94" i="27"/>
  <c r="B91" i="27" s="1"/>
  <c r="J91" i="27"/>
  <c r="L91" i="27"/>
  <c r="N91" i="27"/>
  <c r="P91" i="27"/>
  <c r="R91" i="27"/>
  <c r="T91" i="27"/>
  <c r="V91" i="27"/>
  <c r="X91" i="27"/>
  <c r="Z91" i="27"/>
  <c r="AB91" i="27"/>
  <c r="AD91" i="27"/>
  <c r="AF91" i="27"/>
  <c r="AH91" i="27"/>
  <c r="AJ91" i="27"/>
  <c r="AL91" i="27"/>
  <c r="AN91" i="27"/>
  <c r="AP91" i="27"/>
  <c r="C73" i="27"/>
  <c r="G73" i="27" s="1"/>
  <c r="G76" i="27"/>
  <c r="B96" i="27"/>
  <c r="H43" i="27"/>
  <c r="G52" i="27"/>
  <c r="E52" i="27"/>
  <c r="E49" i="27" s="1"/>
  <c r="F49" i="27"/>
  <c r="H58" i="27"/>
  <c r="G64" i="27"/>
  <c r="E64" i="27"/>
  <c r="E61" i="27" s="1"/>
  <c r="F61" i="27"/>
  <c r="F67" i="27"/>
  <c r="G88" i="27"/>
  <c r="G85" i="27" s="1"/>
  <c r="E88" i="27"/>
  <c r="E85" i="27" s="1"/>
  <c r="F85" i="27"/>
  <c r="C7" i="27" l="1"/>
  <c r="H70" i="27"/>
  <c r="D7" i="27"/>
  <c r="D91" i="27"/>
  <c r="C91" i="27"/>
  <c r="Q7" i="27"/>
  <c r="Q91" i="27"/>
  <c r="H67" i="27"/>
  <c r="G67" i="27"/>
  <c r="K91" i="27"/>
  <c r="H55" i="27"/>
  <c r="G55" i="27"/>
  <c r="H19" i="27"/>
  <c r="G19" i="27"/>
  <c r="G13" i="27"/>
  <c r="H13" i="27"/>
  <c r="H25" i="27"/>
  <c r="G25" i="27"/>
  <c r="H61" i="27"/>
  <c r="G61" i="27"/>
  <c r="H49" i="27"/>
  <c r="G49" i="27"/>
  <c r="H10" i="27"/>
  <c r="F7" i="27"/>
  <c r="G10" i="27"/>
  <c r="E10" i="27"/>
  <c r="E7" i="27" s="1"/>
  <c r="H94" i="27" l="1"/>
  <c r="G7" i="27"/>
  <c r="H7" i="27"/>
  <c r="F91" i="27" l="1"/>
  <c r="H91" i="27" s="1"/>
  <c r="E91" i="27"/>
  <c r="G94" i="27"/>
  <c r="G91" i="27" l="1"/>
</calcChain>
</file>

<file path=xl/sharedStrings.xml><?xml version="1.0" encoding="utf-8"?>
<sst xmlns="http://schemas.openxmlformats.org/spreadsheetml/2006/main" count="165" uniqueCount="63">
  <si>
    <t>январь</t>
  </si>
  <si>
    <t>февраль</t>
  </si>
  <si>
    <t>март</t>
  </si>
  <si>
    <t>апрель</t>
  </si>
  <si>
    <t>май</t>
  </si>
  <si>
    <t>июнь</t>
  </si>
  <si>
    <t>июль</t>
  </si>
  <si>
    <t>август</t>
  </si>
  <si>
    <t>сентябрь</t>
  </si>
  <si>
    <t>октябрь</t>
  </si>
  <si>
    <t>ноябрь</t>
  </si>
  <si>
    <t>декабрь</t>
  </si>
  <si>
    <t>Результаты реализации и причины отклонений факта от плана</t>
  </si>
  <si>
    <t>на отчетную дату</t>
  </si>
  <si>
    <t>кассовый расход</t>
  </si>
  <si>
    <t>бюджет города Когалыма</t>
  </si>
  <si>
    <t>федеральный бюджет</t>
  </si>
  <si>
    <t>касса</t>
  </si>
  <si>
    <t>к плану на год</t>
  </si>
  <si>
    <t>план</t>
  </si>
  <si>
    <t>Исполнено,%</t>
  </si>
  <si>
    <t>иные внебюджетные источники</t>
  </si>
  <si>
    <t>Ответственный за составление сетевого графика</t>
  </si>
  <si>
    <t>средства бюджета Ханты-Мансийского автономного округа – Югры (далее -бюджет ХМАО – Югры)</t>
  </si>
  <si>
    <t>в т.ч. МБ в части софинансирования</t>
  </si>
  <si>
    <t>бюджет ХМАО – Югры</t>
  </si>
  <si>
    <t>Основные мероприятия
 муниципальной программы</t>
  </si>
  <si>
    <t>План на
 2019 год, тыс.руб.</t>
  </si>
  <si>
    <t xml:space="preserve"> 2019 год</t>
  </si>
  <si>
    <t>1.1.1. Выполнение муниципальной работы «Уборка территории и аналогичная деятельность»</t>
  </si>
  <si>
    <t>1.1.2. Приобретение специализированной техники  для выполнения муниципальной работы «Уборка территории и аналогичная деятельность» (в том числе на условиях лизинга)</t>
  </si>
  <si>
    <t>1.1.3. Обеспечение очистки и вывоза снега с территории города, в том числе аренда транспортных средств, в целях вывоза снега с территории города Когалыма сверх муниципального задания, ввиду отсутствия технических возможностей</t>
  </si>
  <si>
    <t>федерадьный бюджет</t>
  </si>
  <si>
    <t>1.2.1. Исполнение обязательств по энергосервисным контрактам по энергосбережению и повышению энергетической эффективности объектов наружного (уличного) освещения города Когалыма</t>
  </si>
  <si>
    <t>Всего по Программе</t>
  </si>
  <si>
    <t>И.А.Цыганкова, тел. 93-790</t>
  </si>
  <si>
    <t>Директор МКУ "УЖКХ города Когалыма"</t>
  </si>
  <si>
    <t>Отчет о ходе реализации муниципальной программы «Содержание объектов городского хозяйства и инженерной инфраструктуры в городе Когалыме» по состоянию на 01.02.2022</t>
  </si>
  <si>
    <t>План на
 2022 год, тыс.руб.</t>
  </si>
  <si>
    <t>План на 01.02.2022</t>
  </si>
  <si>
    <t>Профинансировано на 01.02.2022</t>
  </si>
  <si>
    <t>Кассовый расход на 01.02.2022</t>
  </si>
  <si>
    <t>1.1.   Содержание объектов благоустройства территории города Когалыма, включая озеленение территории и содержание малых архитектурных форм (I)</t>
  </si>
  <si>
    <t>1.2. Организация освещения территорий города Когалыма (1)</t>
  </si>
  <si>
    <t>1.3. Организация ритуальных услуг и содержание мест захоронения (II, 2, 3)</t>
  </si>
  <si>
    <t>1.4. Создание новых мест для отдыха и физического развития горожан (III)</t>
  </si>
  <si>
    <t>1.5. Обеспечение деятельности муниципального казённого учреждения «Управление жилищно-коммунального хозяйства города Когалыма» по реализации полномочий Администрации города Когалыма  (4)</t>
  </si>
  <si>
    <t>1.6. Осуществление иных функций, необходимых для реализации возложенных на муниципальное  казённое учреждение «Управление жилищно-коммунального хозяйства города Когалыма» полномочий Администрации города Когалыма (5)</t>
  </si>
  <si>
    <t>1.7. Содержание, ремонт и реконструкция объектов благоустройства на территории города Когалыма (6, 7)</t>
  </si>
  <si>
    <t xml:space="preserve">1.7.1. Благоустройство дворовых территорий 
(в том числе пешеходные  переходы, пешеходные дорожки, гостевые автомобильные стоянки) </t>
  </si>
  <si>
    <t>1.7.2. Выполнение мероприятий по приобретению и установке ДОГ-боксов</t>
  </si>
  <si>
    <t>1.8. Выполнение работ по сносу здания средней общеобразовательной школы №7, корпус №2 (8)</t>
  </si>
  <si>
    <t>Процессная часть</t>
  </si>
  <si>
    <r>
      <rPr>
        <b/>
        <sz val="12"/>
        <color indexed="8"/>
        <rFont val="Times New Roman"/>
        <family val="1"/>
        <charset val="204"/>
      </rPr>
      <t>МБУ "КСАТ":</t>
    </r>
    <r>
      <rPr>
        <sz val="12"/>
        <color indexed="8"/>
        <rFont val="Times New Roman"/>
        <family val="1"/>
        <charset val="204"/>
      </rPr>
      <t xml:space="preserve">
Отклонение от плана составляет  2 696,87 тыс.руб. в том числе:
1. 1 083,99 тыс. руб - неисполнение субсидии возникло по статье оплата труда гражданского персонала,  при формировании помесячной разбивки ФЗП и материальной помощи, плановые ассигнования разбиваются пропорционально ФЗП+10% мат. помощь   
2. 397,54 тыс.руб.  -неисполнение субсидии по статье начисления на оплату труда возникло в связи с оплатой страховых взносов в феврале 2022г.
3. 6,61 тыс. руб.  - неисполнение субсидии по статье расходы на оплату услуг связи возникло т.к. счет по услугам связи выставлен на меньшую сумму, чем планировалось, согласно использованных минут связи     
4. 360,35 тыс.руб.-  неисполнение субсидии по статье  коммунальные услуги  в связи с оплатой за фактические объемы коммунальных услуг на основании показаний приборов учета.
5. 57,43  тыс. руб. - неисполнение субсидии по статье оплата услуг по содержанию имущества возникла в связи с: 1.   Оплата за  техническое обслуживание контрольных устройств установленных на транспортные средства (Автограф, тахограф, системы мониторинга "ГЛОНАСС") будет произведена, согласно выставленных счетов. 2. Оплата за прохождения технического осмотра, будет произведена по факту оказанных услуг
6. 41,22 тыс. руб. – неисполнение субсидии по статье прочие работы, услуги возникла в связи с: 1.оказанием услуг по обслуживанию программных продуктов, так как оплата произведена по факту оказанных услуг, на основании выставленных документов; 2.  Оказание услуг по охране базы, так как оплата произведена по факту оказанных услуг. 3.  Оплата за техническое сопровождение, приобретение программного обеспечения и приобретение неисключительных (лицензионных) прав на программное обеспечение и базы данных (ежегодная оплата за приобретение лицензии СБИС, произведена согласно заключенного договора (договор заключен на меньшую стоимость).
7. 253,7 тыс.руб.- неисполнение субсидии по статье увеличение стоимости горюче-смазочных материалов оплата произведена по факту оказанных услуг согласно выставленных счетов
8. 397,46 тыс. руб. – неисполнение субсидии по статье увеличение стоимости прочих оборотных запасов (материалов), в связи : 1. Оплата счетов за приобретение запасных частей  будет произведена по факту поставки товара. 2 Оплата счетов за приобретение шин будет произведена по факту поставки товара.3 Оплата счетов за приобретение материалов для объектов благоустройства, будет произведена по факту поставки товара
9. 88,98 тыс. руб. - неисполнение по статье расходов прочие расходы  оплата налога на имущество будет произведена в феврале, в связи со сдачей декларации в феврале 2022г.
10. 2,67 12 тыс. руб.- неисполнение субсидии по статье увеличение стоимости продуктов питания, в связи с оплатой по факту поставки  молока, согласно поданных заявок.
11. 2,02 тыс. руб. неисполнение по статье расходов  пособий за первые три дня временной нетрудоспособности за счет средств работодателя, корректировка платежей  произведена по факту предоставленных документов.
12. 4,90 тыс.руб.- неисполнение субсидии по статье страхование  оказание услуг  по страхованию ОСАГО, оплата произведена по факту оказанных услуг, на основании выставленных документов</t>
    </r>
  </si>
  <si>
    <r>
      <rPr>
        <b/>
        <sz val="12"/>
        <color indexed="8"/>
        <rFont val="Times New Roman"/>
        <family val="1"/>
        <charset val="204"/>
      </rPr>
      <t>МБУ "КСАТ":</t>
    </r>
    <r>
      <rPr>
        <sz val="12"/>
        <color indexed="8"/>
        <rFont val="Times New Roman"/>
        <family val="1"/>
        <charset val="204"/>
      </rPr>
      <t xml:space="preserve">
Неисполнение по статье расходов  на оказание услуг по вывозу снега с территории города Когалыма, в связи с оплатой счетов по факту оказанных услуг.
</t>
    </r>
    <r>
      <rPr>
        <b/>
        <sz val="12"/>
        <color indexed="8"/>
        <rFont val="Times New Roman"/>
        <family val="1"/>
        <charset val="204"/>
      </rPr>
      <t>МКУ "УЖКХ г.Когалыма":</t>
    </r>
    <r>
      <rPr>
        <sz val="12"/>
        <color indexed="8"/>
        <rFont val="Times New Roman"/>
        <family val="1"/>
        <charset val="204"/>
      </rPr>
      <t xml:space="preserve">
На оказание услуг по очистке и вывозу снега с территории города Когалыма заключен МК с ООО "СПЕЦАВТОСЕРВИС" от 24.11.2021 №0187300013721000235 на сумму 8 389,17 тыс.руб.</t>
    </r>
  </si>
  <si>
    <r>
      <rPr>
        <b/>
        <sz val="12"/>
        <color indexed="8"/>
        <rFont val="Times New Roman"/>
        <family val="1"/>
        <charset val="204"/>
      </rPr>
      <t>МКУ "УЖКХ г.Когалыма":</t>
    </r>
    <r>
      <rPr>
        <sz val="12"/>
        <color indexed="8"/>
        <rFont val="Times New Roman"/>
        <family val="1"/>
        <charset val="204"/>
      </rPr>
      <t xml:space="preserve">
Заключен МК на выполнение работ по энергосбережению и повышению энергетической эффективности при эксплуатации объектов наружного (уличного) освещения в городе Когалыме с ООО "БЛ ЭНЕРГО" от 14.07.2020 №0187300013720000073 сроком действия до 30.11.2026 на сумму 51 159,41 тыс.руб. (в т.ч. сумма финансирования на 2022 год 8 526,60 тыс.руб.).
В январе планировалась оплата кредиторской задолженности за ноябрь и декабрь 2021 года. В связи с непредоставлением документов на оплату Исполнителем услуг, оплата не была произведена.</t>
    </r>
  </si>
  <si>
    <r>
      <t xml:space="preserve">МКУ "УЖКХ г.Когалыма":
</t>
    </r>
    <r>
      <rPr>
        <sz val="12"/>
        <color indexed="8"/>
        <rFont val="Times New Roman"/>
        <family val="1"/>
        <charset val="204"/>
      </rPr>
      <t>На 2022 год заключены МК:
- на организацию освещения улиц и дворовых территорий с АО "Газпром энергосбыт Тюмень" от 29.12.2021 №ЭС1902000062/22 на сумму 15 282, 80 тыс.руб.; 
- на выполнение работ по оперативному, техническому обслуживанию и текущему ремонту электрооборудования сетей наружного освещения и светофорных объектов города Когалыма с АО "ЮТЭК-Когалым" от 20.12.2021 №0187300013721000259 на сумму 26 989, 06 тыс.руб. (в т.ч. на ТО сетей НО 21 908,89 тыс.руб.); 
- на энергоснабжение для освещения улиц и дворовых территорий  с АО "Газпром энергосбыт Тюмень" от 29.12.2021 №ЭС1902000062/22 на сумму 15 282,8 тыс.руб.;
- на выполнение работ по энергосбережению и повышению энергетической эффективности при эксплуатации объектов наружного (уличного) освещения в городе Когалыме с ООО "БЛ ЭНЕРГО" от 14.07.2020 №0187300013720000073 сроком действия до 30.11.2026 на сумму 51 159,408 тыс.руб. (в т.ч. сумма финансирования на 2022 год 8 526,600 тыс.руб.).</t>
    </r>
  </si>
  <si>
    <r>
      <t xml:space="preserve">МКУ "УЖКХ г.Когалыма":
</t>
    </r>
    <r>
      <rPr>
        <sz val="12"/>
        <color indexed="8"/>
        <rFont val="Times New Roman"/>
        <family val="1"/>
        <charset val="204"/>
      </rPr>
      <t>С ООО "Ритуал" на 2022 год заключены муниципальные контракты:
- на оказание услуг по содержанию городского кладбища на территории города Когалыма от 13.12.2021 №0187300013721000246 на сумму 2 421,20 тыс.руб.;
- на оказание услуг по перевозке умерших с места летального исхода от 13.12.2021 №0187300013721000248 на сумму 1 195,16 тыс.руб.; 
- о предоставлении из бюджета города Когалыма субсидии на возмещение части затрат в связи с оказанием ритуальных услуг на сумму 1 512, 96 тыс.руб. 
Оплата ритуальных услуг и услуг по транспортировке умерших производится по факту на основании актов приемки  оказанных услуг и счетов на оплату.</t>
    </r>
  </si>
  <si>
    <t>МКУ "УЖКХ г.Когалыма"</t>
  </si>
  <si>
    <r>
      <t xml:space="preserve">МКУ "УЖКХ г.Когалыма":
</t>
    </r>
    <r>
      <rPr>
        <sz val="12"/>
        <color indexed="8"/>
        <rFont val="Times New Roman"/>
        <family val="1"/>
        <charset val="204"/>
      </rPr>
      <t>Неполное освоение плановых ассигнований в сумме 88,85 тыс.руб. обусловлено следующими причинами:
- 75,0 тыс.руб. в связи с поздним предоставлением Лицензиатом документов на оплату программного обеспечения "Транспорт КТГ" (автоматизированная обработка и выдача разрешительной документации на движение крупногабаритных транспортных средств), перечисление денежных средств произведено 03.02.2022;
- 7,3 тыс.руб. оплата листов нетрудоспособности осуществляется по факту их предоставления;
- 4,02 тыс.руб. экономия по оплате услуг связи за декабрь 2021 года (оплата произведена на основании предоставленных счетов-фактур);
- 1,96 тыс.руб  - уплата налога на имущество произведена на соновании расчета;
- 0,57 тыс.руб. - отчисления профсоюзам на культурно-массовую работу произведены от фактического ФОТ за 2021 год.</t>
    </r>
  </si>
  <si>
    <r>
      <rPr>
        <b/>
        <sz val="12"/>
        <color indexed="8"/>
        <rFont val="Times New Roman"/>
        <family val="1"/>
        <charset val="204"/>
      </rPr>
      <t>МКУ "УЖКХ г.Когалыма":</t>
    </r>
    <r>
      <rPr>
        <sz val="12"/>
        <color indexed="8"/>
        <rFont val="Times New Roman"/>
        <family val="1"/>
        <charset val="204"/>
      </rPr>
      <t xml:space="preserve">
На оказание услуг по содержанию мест (площадок) накопления ТКО) с ИП Толстихиным Н.В. Заключен МК от 16.01.2021 №0187300013721000253 на сумму 728,797 тыс.руб.</t>
    </r>
  </si>
  <si>
    <r>
      <rPr>
        <b/>
        <sz val="12"/>
        <color indexed="8"/>
        <rFont val="Times New Roman"/>
        <family val="1"/>
        <charset val="204"/>
      </rPr>
      <t>МКУ "УЖКХ г.Когалыма"</t>
    </r>
    <r>
      <rPr>
        <sz val="12"/>
        <color indexed="8"/>
        <rFont val="Times New Roman"/>
        <family val="1"/>
        <charset val="204"/>
      </rPr>
      <t xml:space="preserve">
</t>
    </r>
  </si>
  <si>
    <t>Э.Н.Голубцов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</si>
</sst>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64" formatCode="_-* #,##0.00_-;\-* #,##0.00_-;_-* &quot;-&quot;??_-;_-@_-"/>
    <numFmt numFmtId="165" formatCode="#,##0.0_ ;[Red]\-#,##0.0\ "/>
    <numFmt numFmtId="166" formatCode="_(* #,##0.00_);_(* \(#,##0.00\);_(* &quot;-&quot;??_);_(@_)"/>
    <numFmt numFmtId="167" formatCode="_-* #,##0.00_р_._-;\-* #,##0.00_р_._-;_-* &quot;-&quot;??_р_._-;_-@_-"/>
    <numFmt numFmtId="168" formatCode="#,##0.00_р_."/>
    <numFmt numFmtId="169" formatCode="#,##0.00_р_.;[Red]#,##0.00_р_."/>
  </numFmts>
  <fonts count="23"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family val="2"/>
      <charset val="204"/>
    </font>
    <font>
      <b/>
      <sz val="14"/>
      <name val="Times New Roman"/>
      <family val="1"/>
      <charset val="204"/>
    </font>
    <font>
      <sz val="10"/>
      <name val="Arial"/>
      <family val="2"/>
      <charset val="204"/>
    </font>
    <font>
      <sz val="11"/>
      <color theme="1"/>
      <name val="Calibri"/>
      <family val="2"/>
      <scheme val="minor"/>
    </font>
    <font>
      <sz val="8"/>
      <name val="Arial Cyr"/>
      <charset val="204"/>
    </font>
    <font>
      <sz val="13"/>
      <color indexed="8"/>
      <name val="Times New Roman"/>
      <family val="1"/>
      <charset val="204"/>
    </font>
    <font>
      <sz val="13"/>
      <color theme="1"/>
      <name val="Times New Roman"/>
      <family val="1"/>
      <charset val="204"/>
    </font>
    <font>
      <b/>
      <sz val="13"/>
      <color indexed="8"/>
      <name val="Times New Roman"/>
      <family val="1"/>
      <charset val="204"/>
    </font>
    <font>
      <i/>
      <sz val="11"/>
      <color indexed="8"/>
      <name val="Times New Roman"/>
      <family val="1"/>
      <charset val="204"/>
    </font>
    <font>
      <i/>
      <sz val="11"/>
      <color theme="1"/>
      <name val="Times New Roman"/>
      <family val="1"/>
      <charset val="204"/>
    </font>
    <font>
      <b/>
      <sz val="13"/>
      <color theme="1"/>
      <name val="Times New Roman"/>
      <family val="1"/>
      <charset val="204"/>
    </font>
    <font>
      <sz val="12"/>
      <color indexed="8"/>
      <name val="Times New Roman"/>
      <family val="1"/>
      <charset val="204"/>
    </font>
    <font>
      <b/>
      <sz val="12"/>
      <color indexed="8"/>
      <name val="Times New Roman"/>
      <family val="1"/>
      <charset val="204"/>
    </font>
    <font>
      <sz val="11"/>
      <color theme="1"/>
      <name val="Times New Roman"/>
      <family val="1"/>
      <charset val="204"/>
    </font>
    <font>
      <sz val="10"/>
      <name val="Arial Cyr"/>
      <charset val="204"/>
    </font>
    <font>
      <sz val="11"/>
      <color indexed="8"/>
      <name val="Calibri"/>
      <family val="2"/>
      <charset val="204"/>
    </font>
    <font>
      <i/>
      <sz val="12"/>
      <color indexed="8"/>
      <name val="Times New Roman"/>
      <family val="1"/>
      <charset val="204"/>
    </font>
    <font>
      <b/>
      <sz val="18"/>
      <name val="Times New Roman"/>
      <family val="1"/>
      <charset val="204"/>
    </font>
  </fonts>
  <fills count="6">
    <fill>
      <patternFill patternType="none"/>
    </fill>
    <fill>
      <patternFill patternType="gray125"/>
    </fill>
    <fill>
      <patternFill patternType="solid">
        <fgColor theme="8" tint="0.39997558519241921"/>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0">
    <xf numFmtId="0" fontId="0" fillId="0" borderId="0"/>
    <xf numFmtId="0" fontId="5" fillId="0" borderId="0"/>
    <xf numFmtId="166" fontId="5" fillId="0" borderId="0" applyFont="0" applyFill="0" applyBorder="0" applyAlignment="0" applyProtection="0"/>
    <xf numFmtId="0" fontId="4" fillId="0" borderId="0"/>
    <xf numFmtId="0" fontId="7" fillId="0" borderId="0"/>
    <xf numFmtId="0" fontId="5" fillId="0" borderId="0"/>
    <xf numFmtId="164" fontId="8" fillId="0" borderId="0" applyFont="0" applyFill="0" applyBorder="0" applyAlignment="0" applyProtection="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9" fillId="0" borderId="0"/>
    <xf numFmtId="0" fontId="3" fillId="0" borderId="0"/>
    <xf numFmtId="0" fontId="2" fillId="0" borderId="0"/>
    <xf numFmtId="0" fontId="5" fillId="0" borderId="0"/>
    <xf numFmtId="0" fontId="5" fillId="0" borderId="0"/>
    <xf numFmtId="0" fontId="19" fillId="0" borderId="0"/>
    <xf numFmtId="0" fontId="8" fillId="0" borderId="0"/>
    <xf numFmtId="9" fontId="8" fillId="0" borderId="0" applyFont="0" applyFill="0" applyBorder="0" applyAlignment="0" applyProtection="0"/>
    <xf numFmtId="167" fontId="20"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43" fontId="8" fillId="0" borderId="0" applyFont="0" applyFill="0" applyBorder="0" applyAlignment="0" applyProtection="0"/>
    <xf numFmtId="169" fontId="5" fillId="0" borderId="0" applyFont="0" applyFill="0" applyBorder="0" applyAlignment="0" applyProtection="0"/>
    <xf numFmtId="0" fontId="1" fillId="0" borderId="0"/>
    <xf numFmtId="0" fontId="1" fillId="0" borderId="0"/>
  </cellStyleXfs>
  <cellXfs count="118">
    <xf numFmtId="0" fontId="0" fillId="0" borderId="0" xfId="0"/>
    <xf numFmtId="0" fontId="11" fillId="0" borderId="0" xfId="16" applyFont="1"/>
    <xf numFmtId="0" fontId="11" fillId="0" borderId="1" xfId="16" applyFont="1" applyFill="1" applyBorder="1" applyAlignment="1">
      <alignment horizontal="center" vertical="center" wrapText="1"/>
    </xf>
    <xf numFmtId="4" fontId="10" fillId="0" borderId="1" xfId="16" applyNumberFormat="1" applyFont="1" applyBorder="1" applyAlignment="1">
      <alignment horizontal="center" vertical="center" wrapText="1"/>
    </xf>
    <xf numFmtId="4" fontId="11" fillId="0" borderId="1" xfId="16" applyNumberFormat="1" applyFont="1" applyFill="1" applyBorder="1" applyAlignment="1">
      <alignment horizontal="center" vertical="center" wrapText="1"/>
    </xf>
    <xf numFmtId="0" fontId="11" fillId="0" borderId="1" xfId="16" applyFont="1" applyFill="1" applyBorder="1"/>
    <xf numFmtId="4" fontId="13" fillId="0" borderId="1" xfId="16" applyNumberFormat="1" applyFont="1" applyBorder="1" applyAlignment="1">
      <alignment horizontal="center" vertical="center" wrapText="1"/>
    </xf>
    <xf numFmtId="4" fontId="14" fillId="0" borderId="1" xfId="16" applyNumberFormat="1" applyFont="1" applyFill="1" applyBorder="1" applyAlignment="1">
      <alignment horizontal="center" vertical="center" wrapText="1"/>
    </xf>
    <xf numFmtId="0" fontId="13" fillId="0" borderId="0" xfId="16" applyFont="1"/>
    <xf numFmtId="168" fontId="11" fillId="0" borderId="1" xfId="16" applyNumberFormat="1" applyFont="1" applyFill="1" applyBorder="1" applyAlignment="1">
      <alignment horizontal="center" vertical="center" wrapText="1"/>
    </xf>
    <xf numFmtId="4" fontId="11" fillId="0" borderId="1" xfId="16" applyNumberFormat="1" applyFont="1" applyBorder="1"/>
    <xf numFmtId="4" fontId="11" fillId="0" borderId="1" xfId="16" applyNumberFormat="1" applyFont="1" applyFill="1" applyBorder="1"/>
    <xf numFmtId="0" fontId="11" fillId="0" borderId="0" xfId="16" applyFont="1" applyBorder="1"/>
    <xf numFmtId="0" fontId="10" fillId="0" borderId="0" xfId="16" applyFont="1" applyBorder="1"/>
    <xf numFmtId="4" fontId="15" fillId="0" borderId="0" xfId="16" applyNumberFormat="1" applyFont="1" applyFill="1" applyBorder="1" applyAlignment="1">
      <alignment horizontal="center" vertical="center" wrapText="1"/>
    </xf>
    <xf numFmtId="4" fontId="11" fillId="0" borderId="0" xfId="16" applyNumberFormat="1" applyFont="1" applyBorder="1"/>
    <xf numFmtId="0" fontId="10" fillId="0" borderId="1" xfId="16" applyFont="1" applyBorder="1"/>
    <xf numFmtId="0" fontId="13" fillId="0" borderId="1" xfId="16" applyFont="1" applyBorder="1"/>
    <xf numFmtId="0" fontId="16" fillId="0" borderId="0" xfId="16" applyFont="1"/>
    <xf numFmtId="0" fontId="17" fillId="2" borderId="1" xfId="16" applyFont="1" applyFill="1" applyBorder="1" applyAlignment="1">
      <alignment horizontal="left" vertical="center" wrapText="1"/>
    </xf>
    <xf numFmtId="4" fontId="17" fillId="2" borderId="1" xfId="16" applyNumberFormat="1" applyFont="1" applyFill="1" applyBorder="1" applyAlignment="1">
      <alignment horizontal="center" vertical="center" wrapText="1"/>
    </xf>
    <xf numFmtId="4" fontId="12" fillId="2" borderId="1" xfId="16" applyNumberFormat="1" applyFont="1" applyFill="1" applyBorder="1" applyAlignment="1">
      <alignment horizontal="center" vertical="center" wrapText="1"/>
    </xf>
    <xf numFmtId="0" fontId="17" fillId="0" borderId="0" xfId="16" applyFont="1"/>
    <xf numFmtId="0" fontId="16" fillId="0" borderId="1" xfId="16" applyFont="1" applyBorder="1" applyAlignment="1">
      <alignment horizontal="left" vertical="center"/>
    </xf>
    <xf numFmtId="4" fontId="16" fillId="0" borderId="1" xfId="16" applyNumberFormat="1" applyFont="1" applyBorder="1" applyAlignment="1">
      <alignment horizontal="center" vertical="center" wrapText="1"/>
    </xf>
    <xf numFmtId="4" fontId="16" fillId="0" borderId="5" xfId="16" applyNumberFormat="1" applyFont="1" applyBorder="1" applyAlignment="1">
      <alignment horizontal="center" vertical="center" wrapText="1"/>
    </xf>
    <xf numFmtId="4" fontId="11" fillId="0" borderId="0" xfId="16" applyNumberFormat="1" applyFont="1" applyFill="1" applyBorder="1" applyAlignment="1">
      <alignment horizontal="center" vertical="center" wrapText="1"/>
    </xf>
    <xf numFmtId="0" fontId="16" fillId="0" borderId="1" xfId="16" applyFont="1" applyBorder="1" applyAlignment="1">
      <alignment horizontal="left" vertical="center" wrapText="1"/>
    </xf>
    <xf numFmtId="0" fontId="14" fillId="0" borderId="1" xfId="16" applyFont="1" applyFill="1" applyBorder="1" applyAlignment="1">
      <alignment horizontal="left" vertical="center" wrapText="1"/>
    </xf>
    <xf numFmtId="4" fontId="13" fillId="0" borderId="5" xfId="16" applyNumberFormat="1" applyFont="1" applyBorder="1" applyAlignment="1">
      <alignment horizontal="center" vertical="center" wrapText="1"/>
    </xf>
    <xf numFmtId="4" fontId="14" fillId="0" borderId="0" xfId="16" applyNumberFormat="1" applyFont="1" applyFill="1" applyBorder="1" applyAlignment="1">
      <alignment horizontal="center" vertical="center" wrapText="1"/>
    </xf>
    <xf numFmtId="0" fontId="16" fillId="3" borderId="1" xfId="16" applyFont="1" applyFill="1" applyBorder="1" applyAlignment="1">
      <alignment horizontal="left" vertical="center" wrapText="1"/>
    </xf>
    <xf numFmtId="4" fontId="16" fillId="3" borderId="1" xfId="16" applyNumberFormat="1" applyFont="1" applyFill="1" applyBorder="1" applyAlignment="1">
      <alignment horizontal="center" vertical="center" wrapText="1"/>
    </xf>
    <xf numFmtId="4" fontId="16" fillId="3" borderId="5" xfId="16" applyNumberFormat="1" applyFont="1" applyFill="1" applyBorder="1" applyAlignment="1">
      <alignment horizontal="center" vertical="center" wrapText="1"/>
    </xf>
    <xf numFmtId="4" fontId="10" fillId="3" borderId="1" xfId="16" applyNumberFormat="1" applyFont="1" applyFill="1" applyBorder="1" applyAlignment="1">
      <alignment horizontal="center" vertical="center" wrapText="1"/>
    </xf>
    <xf numFmtId="168" fontId="11" fillId="0" borderId="0" xfId="16" applyNumberFormat="1" applyFont="1" applyFill="1" applyBorder="1" applyAlignment="1">
      <alignment horizontal="center" vertical="center" wrapText="1"/>
    </xf>
    <xf numFmtId="4" fontId="17" fillId="3" borderId="1" xfId="16" applyNumberFormat="1" applyFont="1" applyFill="1" applyBorder="1" applyAlignment="1">
      <alignment horizontal="center" vertical="center" wrapText="1"/>
    </xf>
    <xf numFmtId="4" fontId="12" fillId="3" borderId="1" xfId="16" applyNumberFormat="1" applyFont="1" applyFill="1" applyBorder="1" applyAlignment="1">
      <alignment horizontal="center" vertical="center" wrapText="1"/>
    </xf>
    <xf numFmtId="0" fontId="11" fillId="0" borderId="0" xfId="16" applyFont="1" applyFill="1" applyBorder="1"/>
    <xf numFmtId="4" fontId="11" fillId="0" borderId="1" xfId="16" applyNumberFormat="1" applyFont="1" applyFill="1" applyBorder="1" applyAlignment="1">
      <alignment horizontal="center"/>
    </xf>
    <xf numFmtId="0" fontId="11" fillId="0" borderId="1" xfId="16" applyFont="1" applyFill="1" applyBorder="1" applyAlignment="1">
      <alignment horizontal="center"/>
    </xf>
    <xf numFmtId="0" fontId="11" fillId="0" borderId="0" xfId="16" applyFont="1" applyFill="1" applyBorder="1" applyAlignment="1">
      <alignment horizontal="center"/>
    </xf>
    <xf numFmtId="4" fontId="11" fillId="0" borderId="0" xfId="16" applyNumberFormat="1" applyFont="1" applyFill="1" applyBorder="1"/>
    <xf numFmtId="0" fontId="17" fillId="2" borderId="1" xfId="16" applyFont="1" applyFill="1" applyBorder="1" applyAlignment="1">
      <alignment horizontal="left"/>
    </xf>
    <xf numFmtId="0" fontId="16" fillId="0" borderId="1" xfId="16" applyFont="1" applyBorder="1" applyAlignment="1">
      <alignment horizontal="left" wrapText="1"/>
    </xf>
    <xf numFmtId="0" fontId="16" fillId="0" borderId="0" xfId="16" applyFont="1" applyBorder="1"/>
    <xf numFmtId="0" fontId="17" fillId="0" borderId="1" xfId="16" applyFont="1" applyBorder="1"/>
    <xf numFmtId="0" fontId="16" fillId="0" borderId="1" xfId="16" applyFont="1" applyBorder="1"/>
    <xf numFmtId="168" fontId="11" fillId="0" borderId="5" xfId="16" applyNumberFormat="1" applyFont="1" applyFill="1" applyBorder="1" applyAlignment="1">
      <alignment horizontal="center" vertical="center" wrapText="1"/>
    </xf>
    <xf numFmtId="4" fontId="11" fillId="0" borderId="5" xfId="16" applyNumberFormat="1" applyFont="1" applyFill="1" applyBorder="1" applyAlignment="1">
      <alignment horizontal="center" vertical="center" wrapText="1"/>
    </xf>
    <xf numFmtId="4" fontId="10" fillId="0" borderId="5" xfId="16" applyNumberFormat="1" applyFont="1" applyBorder="1" applyAlignment="1">
      <alignment horizontal="center" vertical="center" wrapText="1"/>
    </xf>
    <xf numFmtId="0" fontId="16" fillId="0" borderId="1" xfId="16" applyFont="1" applyBorder="1" applyAlignment="1">
      <alignment horizontal="center" vertical="center" wrapText="1"/>
    </xf>
    <xf numFmtId="0" fontId="16" fillId="0" borderId="4" xfId="16" applyFont="1" applyBorder="1" applyAlignment="1">
      <alignment horizontal="center" vertical="center" wrapText="1"/>
    </xf>
    <xf numFmtId="0" fontId="11" fillId="0" borderId="8" xfId="17" applyFont="1" applyBorder="1"/>
    <xf numFmtId="4" fontId="11" fillId="3" borderId="1" xfId="16" applyNumberFormat="1" applyFont="1" applyFill="1" applyBorder="1"/>
    <xf numFmtId="4" fontId="11" fillId="3" borderId="0" xfId="16" applyNumberFormat="1" applyFont="1" applyFill="1" applyBorder="1"/>
    <xf numFmtId="0" fontId="16" fillId="3" borderId="1" xfId="16" applyFont="1" applyFill="1" applyBorder="1"/>
    <xf numFmtId="4" fontId="16" fillId="2" borderId="1" xfId="16" applyNumberFormat="1" applyFont="1" applyFill="1" applyBorder="1" applyAlignment="1">
      <alignment horizontal="center" vertical="center" wrapText="1"/>
    </xf>
    <xf numFmtId="0" fontId="21" fillId="0" borderId="1" xfId="16" applyFont="1" applyBorder="1" applyAlignment="1">
      <alignment horizontal="left" vertical="center" wrapText="1"/>
    </xf>
    <xf numFmtId="4" fontId="16" fillId="3" borderId="5" xfId="16" applyNumberFormat="1" applyFont="1" applyFill="1" applyBorder="1" applyAlignment="1">
      <alignment horizontal="left" vertical="center" wrapText="1"/>
    </xf>
    <xf numFmtId="0" fontId="17" fillId="0" borderId="1" xfId="16" applyFont="1" applyBorder="1" applyAlignment="1">
      <alignment vertical="center" wrapText="1"/>
    </xf>
    <xf numFmtId="0" fontId="17" fillId="0" borderId="1" xfId="16" applyFont="1" applyBorder="1" applyAlignment="1">
      <alignment horizontal="left" vertical="center" wrapText="1"/>
    </xf>
    <xf numFmtId="4" fontId="11" fillId="0" borderId="1" xfId="16" applyNumberFormat="1" applyFont="1" applyFill="1" applyBorder="1" applyAlignment="1">
      <alignment vertical="center"/>
    </xf>
    <xf numFmtId="4" fontId="11" fillId="0" borderId="0" xfId="16" applyNumberFormat="1" applyFont="1" applyFill="1" applyBorder="1" applyAlignment="1">
      <alignment vertical="center"/>
    </xf>
    <xf numFmtId="0" fontId="16" fillId="0" borderId="1" xfId="16" applyFont="1" applyBorder="1" applyAlignment="1">
      <alignment vertical="center"/>
    </xf>
    <xf numFmtId="0" fontId="16" fillId="0" borderId="4" xfId="16" applyFont="1" applyBorder="1" applyAlignment="1">
      <alignment horizontal="left" vertical="center"/>
    </xf>
    <xf numFmtId="0" fontId="11" fillId="0" borderId="0" xfId="16" applyFont="1" applyAlignment="1">
      <alignment horizontal="center"/>
    </xf>
    <xf numFmtId="0" fontId="17" fillId="0" borderId="1" xfId="16" applyFont="1" applyBorder="1" applyAlignment="1">
      <alignment horizontal="center" vertical="center" wrapText="1"/>
    </xf>
    <xf numFmtId="0" fontId="16" fillId="0" borderId="1" xfId="16" applyFont="1" applyBorder="1" applyAlignment="1">
      <alignment horizontal="center" wrapText="1"/>
    </xf>
    <xf numFmtId="0" fontId="16" fillId="0" borderId="1" xfId="16" applyFont="1" applyBorder="1" applyAlignment="1">
      <alignment horizontal="center" vertical="center"/>
    </xf>
    <xf numFmtId="0" fontId="16" fillId="0" borderId="1" xfId="16" applyFont="1" applyBorder="1" applyAlignment="1">
      <alignment horizontal="center"/>
    </xf>
    <xf numFmtId="0" fontId="16" fillId="4" borderId="0" xfId="16" applyFont="1" applyFill="1"/>
    <xf numFmtId="4" fontId="16" fillId="5" borderId="5" xfId="16" applyNumberFormat="1" applyFont="1" applyFill="1" applyBorder="1" applyAlignment="1">
      <alignment horizontal="center" vertical="center" wrapText="1"/>
    </xf>
    <xf numFmtId="4" fontId="13" fillId="5" borderId="5" xfId="16" applyNumberFormat="1" applyFont="1" applyFill="1" applyBorder="1" applyAlignment="1">
      <alignment horizontal="center" vertical="center" wrapText="1"/>
    </xf>
    <xf numFmtId="0" fontId="16" fillId="5" borderId="0" xfId="16" applyFont="1" applyFill="1"/>
    <xf numFmtId="0" fontId="17" fillId="5" borderId="1" xfId="16" applyFont="1" applyFill="1" applyBorder="1" applyAlignment="1">
      <alignment horizontal="center" vertical="center" wrapText="1"/>
    </xf>
    <xf numFmtId="0" fontId="16" fillId="5" borderId="4" xfId="16" applyFont="1" applyFill="1" applyBorder="1" applyAlignment="1">
      <alignment horizontal="center" vertical="center" wrapText="1"/>
    </xf>
    <xf numFmtId="0" fontId="16" fillId="5" borderId="1" xfId="16" applyFont="1" applyFill="1" applyBorder="1" applyAlignment="1">
      <alignment horizontal="center" vertical="center" wrapText="1"/>
    </xf>
    <xf numFmtId="0" fontId="16" fillId="0" borderId="1" xfId="16" applyFont="1" applyBorder="1" applyAlignment="1">
      <alignment horizontal="center" wrapText="1"/>
    </xf>
    <xf numFmtId="4" fontId="16" fillId="5" borderId="1" xfId="16" applyNumberFormat="1" applyFont="1" applyFill="1" applyBorder="1" applyAlignment="1">
      <alignment horizontal="center" vertical="center" wrapText="1"/>
    </xf>
    <xf numFmtId="4" fontId="11" fillId="5" borderId="0" xfId="16" applyNumberFormat="1" applyFont="1" applyFill="1" applyBorder="1" applyAlignment="1">
      <alignment horizontal="center" vertical="center" wrapText="1"/>
    </xf>
    <xf numFmtId="0" fontId="11" fillId="5" borderId="0" xfId="16" applyFont="1" applyFill="1"/>
    <xf numFmtId="0" fontId="11" fillId="5" borderId="0" xfId="16" applyFont="1" applyFill="1" applyBorder="1"/>
    <xf numFmtId="4" fontId="15" fillId="5" borderId="0" xfId="16" applyNumberFormat="1" applyFont="1" applyFill="1" applyBorder="1" applyAlignment="1">
      <alignment horizontal="center" vertical="center" wrapText="1"/>
    </xf>
    <xf numFmtId="4" fontId="11" fillId="5" borderId="0" xfId="16" applyNumberFormat="1" applyFont="1" applyFill="1" applyBorder="1"/>
    <xf numFmtId="0" fontId="16" fillId="5" borderId="0" xfId="16" applyFont="1" applyFill="1" applyBorder="1"/>
    <xf numFmtId="0" fontId="11" fillId="0" borderId="0" xfId="17" applyFont="1" applyBorder="1" applyAlignment="1"/>
    <xf numFmtId="0" fontId="11" fillId="5" borderId="0" xfId="17" applyFont="1" applyFill="1" applyBorder="1" applyAlignment="1"/>
    <xf numFmtId="0" fontId="11" fillId="0" borderId="0" xfId="17" applyFont="1" applyBorder="1"/>
    <xf numFmtId="0" fontId="11" fillId="5" borderId="0" xfId="17" applyFont="1" applyFill="1" applyBorder="1"/>
    <xf numFmtId="0" fontId="18" fillId="0" borderId="0" xfId="16" applyFont="1" applyBorder="1"/>
    <xf numFmtId="0" fontId="16" fillId="0" borderId="2" xfId="16" applyFont="1" applyBorder="1" applyAlignment="1">
      <alignment horizontal="left" vertical="center" wrapText="1"/>
    </xf>
    <xf numFmtId="0" fontId="16" fillId="0" borderId="3" xfId="16" applyFont="1" applyBorder="1" applyAlignment="1">
      <alignment horizontal="left" vertical="center"/>
    </xf>
    <xf numFmtId="0" fontId="16" fillId="0" borderId="4" xfId="16" applyFont="1" applyBorder="1" applyAlignment="1">
      <alignment horizontal="left" vertical="center"/>
    </xf>
    <xf numFmtId="0" fontId="17" fillId="0" borderId="2" xfId="16" applyFont="1" applyBorder="1" applyAlignment="1">
      <alignment horizontal="left" vertical="center" wrapText="1"/>
    </xf>
    <xf numFmtId="0" fontId="17" fillId="0" borderId="3" xfId="16" applyFont="1" applyBorder="1" applyAlignment="1">
      <alignment horizontal="left" vertical="center"/>
    </xf>
    <xf numFmtId="0" fontId="17" fillId="0" borderId="4" xfId="16" applyFont="1" applyBorder="1" applyAlignment="1">
      <alignment horizontal="left" vertical="center"/>
    </xf>
    <xf numFmtId="0" fontId="11" fillId="0" borderId="0" xfId="16" applyFont="1" applyBorder="1" applyAlignment="1">
      <alignment horizontal="center"/>
    </xf>
    <xf numFmtId="165" fontId="6" fillId="0" borderId="5" xfId="16" applyNumberFormat="1" applyFont="1" applyFill="1" applyBorder="1" applyAlignment="1">
      <alignment horizontal="center" vertical="center" wrapText="1"/>
    </xf>
    <xf numFmtId="165" fontId="6" fillId="0" borderId="6" xfId="16" applyNumberFormat="1" applyFont="1" applyFill="1" applyBorder="1" applyAlignment="1">
      <alignment horizontal="center" vertical="center" wrapText="1"/>
    </xf>
    <xf numFmtId="165" fontId="6" fillId="0" borderId="7" xfId="16" applyNumberFormat="1" applyFont="1" applyFill="1" applyBorder="1" applyAlignment="1">
      <alignment horizontal="center" vertical="center" wrapText="1"/>
    </xf>
    <xf numFmtId="0" fontId="17" fillId="0" borderId="1" xfId="16" applyFont="1" applyBorder="1" applyAlignment="1">
      <alignment horizontal="center" vertical="center" wrapText="1"/>
    </xf>
    <xf numFmtId="0" fontId="17" fillId="0" borderId="2" xfId="16" applyFont="1" applyBorder="1" applyAlignment="1">
      <alignment horizontal="center" vertical="center" wrapText="1"/>
    </xf>
    <xf numFmtId="0" fontId="17" fillId="0" borderId="4" xfId="16" applyFont="1" applyBorder="1" applyAlignment="1">
      <alignment horizontal="center" vertical="center" wrapText="1"/>
    </xf>
    <xf numFmtId="165" fontId="6" fillId="0" borderId="1" xfId="16" applyNumberFormat="1" applyFont="1" applyFill="1" applyBorder="1" applyAlignment="1">
      <alignment horizontal="center" vertical="center" wrapText="1"/>
    </xf>
    <xf numFmtId="0" fontId="16" fillId="0" borderId="1" xfId="16" applyFont="1" applyBorder="1" applyAlignment="1">
      <alignment horizontal="center" wrapText="1"/>
    </xf>
    <xf numFmtId="0" fontId="22" fillId="0" borderId="0" xfId="16" applyFont="1" applyAlignment="1">
      <alignment horizontal="center" vertical="center" wrapText="1"/>
    </xf>
    <xf numFmtId="0" fontId="11" fillId="5" borderId="0" xfId="17" applyFont="1" applyFill="1" applyBorder="1" applyAlignment="1">
      <alignment horizontal="left"/>
    </xf>
    <xf numFmtId="0" fontId="17" fillId="5" borderId="2" xfId="16" applyFont="1" applyFill="1" applyBorder="1" applyAlignment="1">
      <alignment horizontal="center" vertical="center" wrapText="1"/>
    </xf>
    <xf numFmtId="0" fontId="17" fillId="5" borderId="4" xfId="16" applyFont="1" applyFill="1" applyBorder="1" applyAlignment="1">
      <alignment horizontal="center" vertical="center" wrapText="1"/>
    </xf>
    <xf numFmtId="0" fontId="17" fillId="5" borderId="5" xfId="16" applyFont="1" applyFill="1" applyBorder="1" applyAlignment="1">
      <alignment horizontal="center" vertical="center" wrapText="1"/>
    </xf>
    <xf numFmtId="0" fontId="17" fillId="5" borderId="7" xfId="16" applyFont="1" applyFill="1" applyBorder="1" applyAlignment="1">
      <alignment horizontal="center" vertical="center" wrapText="1"/>
    </xf>
    <xf numFmtId="4" fontId="17" fillId="2" borderId="5" xfId="16" applyNumberFormat="1" applyFont="1" applyFill="1" applyBorder="1" applyAlignment="1">
      <alignment horizontal="center" vertical="center" wrapText="1"/>
    </xf>
    <xf numFmtId="0" fontId="16" fillId="0" borderId="5" xfId="16" applyFont="1" applyBorder="1" applyAlignment="1">
      <alignment horizontal="center" vertical="center" wrapText="1"/>
    </xf>
    <xf numFmtId="0" fontId="16" fillId="0" borderId="6" xfId="16" applyFont="1" applyBorder="1" applyAlignment="1">
      <alignment horizontal="center" vertical="center" wrapText="1"/>
    </xf>
    <xf numFmtId="0" fontId="16" fillId="0" borderId="7" xfId="16" applyFont="1" applyBorder="1" applyAlignment="1">
      <alignment horizontal="center" vertical="center" wrapText="1"/>
    </xf>
    <xf numFmtId="0" fontId="11" fillId="5" borderId="8" xfId="17" applyFont="1" applyFill="1" applyBorder="1" applyAlignment="1">
      <alignment horizontal="center"/>
    </xf>
    <xf numFmtId="0" fontId="22" fillId="0" borderId="0" xfId="16" applyFont="1" applyAlignment="1">
      <alignment vertical="center"/>
    </xf>
  </cellXfs>
  <cellStyles count="30">
    <cellStyle name="Обычный" xfId="0" builtinId="0"/>
    <cellStyle name="Обычный 2" xfId="1"/>
    <cellStyle name="Обычный 2 2" xfId="5"/>
    <cellStyle name="Обычный 2 2 2" xfId="7"/>
    <cellStyle name="Обычный 2 2 3" xfId="8"/>
    <cellStyle name="Обычный 2 3" xfId="9"/>
    <cellStyle name="Обычный 2 3 2" xfId="10"/>
    <cellStyle name="Обычный 2 4" xfId="11"/>
    <cellStyle name="Обычный 2 5" xfId="12"/>
    <cellStyle name="Обычный 2 6" xfId="13"/>
    <cellStyle name="Обычный 2 7" xfId="14"/>
    <cellStyle name="Обычный 2 8" xfId="15"/>
    <cellStyle name="Обычный 3" xfId="3"/>
    <cellStyle name="Обычный 3 2" xfId="18"/>
    <cellStyle name="Обычный 4" xfId="4"/>
    <cellStyle name="Обычный 5" xfId="16"/>
    <cellStyle name="Обычный 5 2" xfId="19"/>
    <cellStyle name="Обычный 5 3" xfId="28"/>
    <cellStyle name="Обычный 6" xfId="17"/>
    <cellStyle name="Обычный 6 2" xfId="29"/>
    <cellStyle name="Обычный 7" xfId="20"/>
    <cellStyle name="Обычный 8" xfId="21"/>
    <cellStyle name="Процентный 2" xfId="22"/>
    <cellStyle name="Финансовый 2" xfId="2"/>
    <cellStyle name="Финансовый 3" xfId="6"/>
    <cellStyle name="Финансовый 4" xfId="23"/>
    <cellStyle name="Финансовый 5" xfId="24"/>
    <cellStyle name="Финансовый 6" xfId="25"/>
    <cellStyle name="Финансовый 7" xfId="26"/>
    <cellStyle name="Финансовый 8" xfId="27"/>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53"/>
  <sheetViews>
    <sheetView tabSelected="1" topLeftCell="D1" zoomScale="60" zoomScaleNormal="60" workbookViewId="0">
      <selection activeCell="L85" sqref="L85"/>
    </sheetView>
  </sheetViews>
  <sheetFormatPr defaultColWidth="9.28515625" defaultRowHeight="16.5" x14ac:dyDescent="0.25"/>
  <cols>
    <col min="1" max="1" width="52.28515625" style="18" customWidth="1"/>
    <col min="2" max="2" width="17.5703125" style="18" hidden="1" customWidth="1"/>
    <col min="3" max="3" width="15.28515625" style="18" customWidth="1"/>
    <col min="4" max="4" width="16.7109375" style="71" customWidth="1"/>
    <col min="5" max="5" width="18.42578125" style="18" customWidth="1"/>
    <col min="6" max="6" width="17.28515625" style="71" customWidth="1"/>
    <col min="7" max="7" width="13.5703125" style="18" customWidth="1"/>
    <col min="8" max="8" width="14.5703125" style="18" customWidth="1"/>
    <col min="9" max="9" width="15.7109375" style="1" customWidth="1"/>
    <col min="10" max="10" width="11" style="1" hidden="1" customWidth="1"/>
    <col min="11" max="11" width="14.28515625" style="1" customWidth="1"/>
    <col min="12" max="12" width="14.42578125" style="1" customWidth="1"/>
    <col min="13" max="13" width="12.7109375" style="1" hidden="1" customWidth="1"/>
    <col min="14" max="14" width="12.7109375" style="1" customWidth="1"/>
    <col min="15" max="15" width="14" style="1" customWidth="1"/>
    <col min="16" max="16" width="9.28515625" style="1" hidden="1" customWidth="1"/>
    <col min="17" max="17" width="15.7109375" style="1" customWidth="1"/>
    <col min="18" max="18" width="14.42578125" style="1" customWidth="1"/>
    <col min="19" max="19" width="9.28515625" style="1" hidden="1" customWidth="1"/>
    <col min="20" max="20" width="12.42578125" style="1" customWidth="1"/>
    <col min="21" max="21" width="16.28515625" style="1" customWidth="1"/>
    <col min="22" max="22" width="9.28515625" style="1" hidden="1" customWidth="1"/>
    <col min="23" max="23" width="11.28515625" style="1" customWidth="1"/>
    <col min="24" max="24" width="12.28515625" style="1" customWidth="1"/>
    <col min="25" max="25" width="9.28515625" style="1" hidden="1" customWidth="1"/>
    <col min="26" max="26" width="12.5703125" style="1" customWidth="1"/>
    <col min="27" max="27" width="13.28515625" style="1" customWidth="1"/>
    <col min="28" max="28" width="9.28515625" style="1" hidden="1" customWidth="1"/>
    <col min="29" max="29" width="12" style="1" customWidth="1"/>
    <col min="30" max="30" width="13" style="1" customWidth="1"/>
    <col min="31" max="31" width="9.28515625" style="1" hidden="1" customWidth="1"/>
    <col min="32" max="32" width="15.5703125" style="1" customWidth="1"/>
    <col min="33" max="33" width="12.7109375" style="1" customWidth="1"/>
    <col min="34" max="34" width="9.28515625" style="1" hidden="1" customWidth="1"/>
    <col min="35" max="35" width="12.42578125" style="1" customWidth="1"/>
    <col min="36" max="36" width="13.28515625" style="1" customWidth="1"/>
    <col min="37" max="37" width="9.28515625" style="1" hidden="1" customWidth="1"/>
    <col min="38" max="39" width="13.7109375" style="1" customWidth="1"/>
    <col min="40" max="40" width="9.28515625" style="1" hidden="1" customWidth="1"/>
    <col min="41" max="41" width="13.28515625" style="1" customWidth="1"/>
    <col min="42" max="42" width="14.42578125" style="1" customWidth="1"/>
    <col min="43" max="43" width="14.42578125" style="18" customWidth="1"/>
    <col min="44" max="44" width="125" style="18" customWidth="1"/>
    <col min="45" max="16384" width="9.28515625" style="18"/>
  </cols>
  <sheetData>
    <row r="1" spans="1:44" ht="47.65" customHeight="1" x14ac:dyDescent="0.25">
      <c r="A1" s="106" t="s">
        <v>37</v>
      </c>
      <c r="B1" s="106"/>
      <c r="C1" s="106"/>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106"/>
      <c r="AD1" s="106"/>
      <c r="AE1" s="106"/>
      <c r="AF1" s="106"/>
      <c r="AG1" s="117"/>
      <c r="AH1" s="117"/>
      <c r="AI1" s="117"/>
      <c r="AJ1" s="117"/>
      <c r="AK1" s="117"/>
      <c r="AL1" s="117"/>
      <c r="AM1" s="117"/>
      <c r="AN1" s="117"/>
      <c r="AO1" s="117"/>
      <c r="AP1" s="117"/>
    </row>
    <row r="2" spans="1:44" ht="19.899999999999999" customHeight="1" x14ac:dyDescent="0.25">
      <c r="D2" s="74"/>
      <c r="E2" s="74"/>
      <c r="F2" s="74"/>
      <c r="G2" s="74"/>
      <c r="H2" s="74"/>
      <c r="I2" s="66"/>
    </row>
    <row r="3" spans="1:44" ht="46.5" customHeight="1" x14ac:dyDescent="0.25">
      <c r="A3" s="101" t="s">
        <v>26</v>
      </c>
      <c r="B3" s="67" t="s">
        <v>27</v>
      </c>
      <c r="C3" s="102" t="s">
        <v>38</v>
      </c>
      <c r="D3" s="108" t="s">
        <v>39</v>
      </c>
      <c r="E3" s="108" t="s">
        <v>40</v>
      </c>
      <c r="F3" s="108" t="s">
        <v>41</v>
      </c>
      <c r="G3" s="110" t="s">
        <v>20</v>
      </c>
      <c r="H3" s="111"/>
      <c r="I3" s="98" t="s">
        <v>0</v>
      </c>
      <c r="J3" s="99"/>
      <c r="K3" s="100"/>
      <c r="L3" s="98" t="s">
        <v>1</v>
      </c>
      <c r="M3" s="99"/>
      <c r="N3" s="100"/>
      <c r="O3" s="98" t="s">
        <v>2</v>
      </c>
      <c r="P3" s="99"/>
      <c r="Q3" s="100"/>
      <c r="R3" s="98" t="s">
        <v>3</v>
      </c>
      <c r="S3" s="99"/>
      <c r="T3" s="100"/>
      <c r="U3" s="98" t="s">
        <v>4</v>
      </c>
      <c r="V3" s="99"/>
      <c r="W3" s="100"/>
      <c r="X3" s="98" t="s">
        <v>5</v>
      </c>
      <c r="Y3" s="99"/>
      <c r="Z3" s="100"/>
      <c r="AA3" s="98" t="s">
        <v>6</v>
      </c>
      <c r="AB3" s="99"/>
      <c r="AC3" s="100"/>
      <c r="AD3" s="98" t="s">
        <v>7</v>
      </c>
      <c r="AE3" s="99"/>
      <c r="AF3" s="100"/>
      <c r="AG3" s="98" t="s">
        <v>8</v>
      </c>
      <c r="AH3" s="99"/>
      <c r="AI3" s="100"/>
      <c r="AJ3" s="98" t="s">
        <v>9</v>
      </c>
      <c r="AK3" s="99"/>
      <c r="AL3" s="100"/>
      <c r="AM3" s="98" t="s">
        <v>10</v>
      </c>
      <c r="AN3" s="99"/>
      <c r="AO3" s="100"/>
      <c r="AP3" s="104" t="s">
        <v>11</v>
      </c>
      <c r="AQ3" s="104"/>
      <c r="AR3" s="105" t="s">
        <v>12</v>
      </c>
    </row>
    <row r="4" spans="1:44" ht="49.5" x14ac:dyDescent="0.25">
      <c r="A4" s="101"/>
      <c r="B4" s="67" t="s">
        <v>28</v>
      </c>
      <c r="C4" s="103"/>
      <c r="D4" s="109"/>
      <c r="E4" s="109"/>
      <c r="F4" s="109"/>
      <c r="G4" s="75" t="s">
        <v>18</v>
      </c>
      <c r="H4" s="75" t="s">
        <v>13</v>
      </c>
      <c r="I4" s="2" t="s">
        <v>19</v>
      </c>
      <c r="J4" s="2" t="s">
        <v>14</v>
      </c>
      <c r="K4" s="2" t="s">
        <v>17</v>
      </c>
      <c r="L4" s="2" t="s">
        <v>19</v>
      </c>
      <c r="M4" s="2" t="s">
        <v>14</v>
      </c>
      <c r="N4" s="2" t="s">
        <v>17</v>
      </c>
      <c r="O4" s="2" t="s">
        <v>19</v>
      </c>
      <c r="P4" s="2" t="s">
        <v>14</v>
      </c>
      <c r="Q4" s="2" t="s">
        <v>17</v>
      </c>
      <c r="R4" s="2" t="s">
        <v>19</v>
      </c>
      <c r="S4" s="2" t="s">
        <v>14</v>
      </c>
      <c r="T4" s="2" t="s">
        <v>17</v>
      </c>
      <c r="U4" s="2" t="s">
        <v>19</v>
      </c>
      <c r="V4" s="2" t="s">
        <v>14</v>
      </c>
      <c r="W4" s="2" t="s">
        <v>17</v>
      </c>
      <c r="X4" s="2" t="s">
        <v>19</v>
      </c>
      <c r="Y4" s="2" t="s">
        <v>14</v>
      </c>
      <c r="Z4" s="2" t="s">
        <v>17</v>
      </c>
      <c r="AA4" s="2" t="s">
        <v>19</v>
      </c>
      <c r="AB4" s="2" t="s">
        <v>14</v>
      </c>
      <c r="AC4" s="2" t="s">
        <v>17</v>
      </c>
      <c r="AD4" s="2" t="s">
        <v>19</v>
      </c>
      <c r="AE4" s="2" t="s">
        <v>14</v>
      </c>
      <c r="AF4" s="2" t="s">
        <v>17</v>
      </c>
      <c r="AG4" s="2" t="s">
        <v>19</v>
      </c>
      <c r="AH4" s="2" t="s">
        <v>14</v>
      </c>
      <c r="AI4" s="2" t="s">
        <v>17</v>
      </c>
      <c r="AJ4" s="2" t="s">
        <v>19</v>
      </c>
      <c r="AK4" s="2" t="s">
        <v>14</v>
      </c>
      <c r="AL4" s="2" t="s">
        <v>17</v>
      </c>
      <c r="AM4" s="2" t="s">
        <v>19</v>
      </c>
      <c r="AN4" s="2" t="s">
        <v>14</v>
      </c>
      <c r="AO4" s="2" t="s">
        <v>17</v>
      </c>
      <c r="AP4" s="2" t="s">
        <v>19</v>
      </c>
      <c r="AQ4" s="2" t="s">
        <v>17</v>
      </c>
      <c r="AR4" s="105"/>
    </row>
    <row r="5" spans="1:44" x14ac:dyDescent="0.25">
      <c r="A5" s="51">
        <v>1</v>
      </c>
      <c r="B5" s="51"/>
      <c r="C5" s="52">
        <v>2</v>
      </c>
      <c r="D5" s="76">
        <v>3</v>
      </c>
      <c r="E5" s="76">
        <v>4</v>
      </c>
      <c r="F5" s="76">
        <v>5</v>
      </c>
      <c r="G5" s="77">
        <v>6</v>
      </c>
      <c r="H5" s="77">
        <v>7</v>
      </c>
      <c r="I5" s="2">
        <v>8</v>
      </c>
      <c r="J5" s="2"/>
      <c r="K5" s="2">
        <v>9</v>
      </c>
      <c r="L5" s="2">
        <v>10</v>
      </c>
      <c r="M5" s="2"/>
      <c r="N5" s="2">
        <v>11</v>
      </c>
      <c r="O5" s="2">
        <v>12</v>
      </c>
      <c r="P5" s="2"/>
      <c r="Q5" s="2">
        <v>13</v>
      </c>
      <c r="R5" s="2">
        <v>14</v>
      </c>
      <c r="S5" s="2"/>
      <c r="T5" s="2">
        <v>15</v>
      </c>
      <c r="U5" s="2">
        <v>16</v>
      </c>
      <c r="V5" s="2"/>
      <c r="W5" s="2">
        <v>17</v>
      </c>
      <c r="X5" s="2">
        <v>18</v>
      </c>
      <c r="Y5" s="2"/>
      <c r="Z5" s="2">
        <v>19</v>
      </c>
      <c r="AA5" s="2">
        <v>20</v>
      </c>
      <c r="AB5" s="2"/>
      <c r="AC5" s="2">
        <v>21</v>
      </c>
      <c r="AD5" s="2">
        <v>22</v>
      </c>
      <c r="AE5" s="2"/>
      <c r="AF5" s="2">
        <v>23</v>
      </c>
      <c r="AG5" s="2">
        <v>24</v>
      </c>
      <c r="AH5" s="2"/>
      <c r="AI5" s="2">
        <v>25</v>
      </c>
      <c r="AJ5" s="2">
        <v>26</v>
      </c>
      <c r="AK5" s="2"/>
      <c r="AL5" s="2">
        <v>27</v>
      </c>
      <c r="AM5" s="2">
        <v>28</v>
      </c>
      <c r="AN5" s="2"/>
      <c r="AO5" s="2">
        <v>29</v>
      </c>
      <c r="AP5" s="2">
        <v>30</v>
      </c>
      <c r="AQ5" s="2">
        <v>31</v>
      </c>
      <c r="AR5" s="68">
        <v>32</v>
      </c>
    </row>
    <row r="6" spans="1:44" ht="16.5" customHeight="1" x14ac:dyDescent="0.25">
      <c r="A6" s="113" t="s">
        <v>52</v>
      </c>
      <c r="B6" s="114"/>
      <c r="C6" s="114"/>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4"/>
      <c r="AL6" s="114"/>
      <c r="AM6" s="114"/>
      <c r="AN6" s="114"/>
      <c r="AO6" s="114"/>
      <c r="AP6" s="114"/>
      <c r="AQ6" s="115"/>
      <c r="AR6" s="78"/>
    </row>
    <row r="7" spans="1:44" s="22" customFormat="1" ht="84.6" customHeight="1" x14ac:dyDescent="0.25">
      <c r="A7" s="19" t="s">
        <v>42</v>
      </c>
      <c r="B7" s="20">
        <f>B9+B10+B8+B12</f>
        <v>82774</v>
      </c>
      <c r="C7" s="20">
        <f>C9+C10+C8+C12</f>
        <v>94598.399999999994</v>
      </c>
      <c r="D7" s="20">
        <f t="shared" ref="D7:F7" si="0">D9+D10+D8+D12</f>
        <v>5530.17</v>
      </c>
      <c r="E7" s="20">
        <f t="shared" si="0"/>
        <v>2589.6</v>
      </c>
      <c r="F7" s="20">
        <f t="shared" si="0"/>
        <v>2589.6</v>
      </c>
      <c r="G7" s="20">
        <f>F7/C7*100</f>
        <v>2.737467018469657</v>
      </c>
      <c r="H7" s="20">
        <f>F7/D7*100</f>
        <v>46.826770243952716</v>
      </c>
      <c r="I7" s="21">
        <f>I8+I9+I10+I11+I12</f>
        <v>5530.17</v>
      </c>
      <c r="J7" s="21">
        <f t="shared" ref="J7:AQ7" si="1">J8+J9+J10+J11+J12</f>
        <v>0</v>
      </c>
      <c r="K7" s="21">
        <f t="shared" si="1"/>
        <v>2589.6</v>
      </c>
      <c r="L7" s="21">
        <f t="shared" si="1"/>
        <v>9197.85</v>
      </c>
      <c r="M7" s="21">
        <f t="shared" si="1"/>
        <v>0</v>
      </c>
      <c r="N7" s="21">
        <f t="shared" si="1"/>
        <v>0</v>
      </c>
      <c r="O7" s="21">
        <f t="shared" si="1"/>
        <v>9411.630000000001</v>
      </c>
      <c r="P7" s="21">
        <f t="shared" si="1"/>
        <v>0</v>
      </c>
      <c r="Q7" s="21">
        <f t="shared" si="1"/>
        <v>0</v>
      </c>
      <c r="R7" s="21">
        <f t="shared" si="1"/>
        <v>10610.439999999999</v>
      </c>
      <c r="S7" s="21">
        <f t="shared" si="1"/>
        <v>0</v>
      </c>
      <c r="T7" s="21">
        <f t="shared" si="1"/>
        <v>0</v>
      </c>
      <c r="U7" s="21">
        <f t="shared" si="1"/>
        <v>11028.830000000002</v>
      </c>
      <c r="V7" s="21">
        <f t="shared" si="1"/>
        <v>0</v>
      </c>
      <c r="W7" s="21">
        <f t="shared" si="1"/>
        <v>0</v>
      </c>
      <c r="X7" s="21">
        <f t="shared" si="1"/>
        <v>9382.16</v>
      </c>
      <c r="Y7" s="21">
        <f t="shared" si="1"/>
        <v>0</v>
      </c>
      <c r="Z7" s="21">
        <f t="shared" si="1"/>
        <v>0</v>
      </c>
      <c r="AA7" s="21">
        <f t="shared" si="1"/>
        <v>8442.36</v>
      </c>
      <c r="AB7" s="21">
        <f t="shared" si="1"/>
        <v>0</v>
      </c>
      <c r="AC7" s="21">
        <f t="shared" si="1"/>
        <v>0</v>
      </c>
      <c r="AD7" s="21">
        <f t="shared" si="1"/>
        <v>8281.26</v>
      </c>
      <c r="AE7" s="21">
        <f t="shared" si="1"/>
        <v>0</v>
      </c>
      <c r="AF7" s="21">
        <f t="shared" si="1"/>
        <v>0</v>
      </c>
      <c r="AG7" s="21">
        <f t="shared" si="1"/>
        <v>7789.66</v>
      </c>
      <c r="AH7" s="21">
        <f t="shared" si="1"/>
        <v>0</v>
      </c>
      <c r="AI7" s="21">
        <f t="shared" si="1"/>
        <v>0</v>
      </c>
      <c r="AJ7" s="21">
        <f t="shared" si="1"/>
        <v>4477.47</v>
      </c>
      <c r="AK7" s="21">
        <f t="shared" si="1"/>
        <v>0</v>
      </c>
      <c r="AL7" s="21">
        <f t="shared" si="1"/>
        <v>0</v>
      </c>
      <c r="AM7" s="21">
        <f t="shared" si="1"/>
        <v>3755.71</v>
      </c>
      <c r="AN7" s="21">
        <f t="shared" si="1"/>
        <v>0</v>
      </c>
      <c r="AO7" s="21">
        <f t="shared" si="1"/>
        <v>0</v>
      </c>
      <c r="AP7" s="21">
        <f t="shared" si="1"/>
        <v>6690.8600000000006</v>
      </c>
      <c r="AQ7" s="21">
        <f t="shared" si="1"/>
        <v>0</v>
      </c>
      <c r="AR7" s="46"/>
    </row>
    <row r="8" spans="1:44" x14ac:dyDescent="0.25">
      <c r="A8" s="23" t="s">
        <v>16</v>
      </c>
      <c r="B8" s="24">
        <f>B14+B20+B26</f>
        <v>0</v>
      </c>
      <c r="C8" s="25">
        <f t="shared" ref="C8:C12" si="2">C14+C20+C26</f>
        <v>0</v>
      </c>
      <c r="D8" s="72"/>
      <c r="E8" s="72"/>
      <c r="F8" s="72"/>
      <c r="G8" s="72"/>
      <c r="H8" s="72"/>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26"/>
      <c r="AO8" s="4"/>
      <c r="AP8" s="4"/>
      <c r="AQ8" s="47"/>
      <c r="AR8" s="47"/>
    </row>
    <row r="9" spans="1:44" ht="47.25" x14ac:dyDescent="0.25">
      <c r="A9" s="27" t="s">
        <v>23</v>
      </c>
      <c r="B9" s="24">
        <f>B15+B21+B27</f>
        <v>0</v>
      </c>
      <c r="C9" s="25">
        <f t="shared" si="2"/>
        <v>0</v>
      </c>
      <c r="D9" s="72"/>
      <c r="E9" s="72"/>
      <c r="F9" s="72"/>
      <c r="G9" s="72"/>
      <c r="H9" s="72"/>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26"/>
      <c r="AO9" s="4"/>
      <c r="AP9" s="4"/>
      <c r="AQ9" s="47"/>
      <c r="AR9" s="47"/>
    </row>
    <row r="10" spans="1:44" x14ac:dyDescent="0.25">
      <c r="A10" s="27" t="s">
        <v>15</v>
      </c>
      <c r="B10" s="24">
        <f>B16+B22+B28</f>
        <v>82774</v>
      </c>
      <c r="C10" s="25">
        <f>C16+C22+C28+2091.8</f>
        <v>94598.399999999994</v>
      </c>
      <c r="D10" s="72">
        <f>D16+D22+D28</f>
        <v>5530.17</v>
      </c>
      <c r="E10" s="72">
        <f>F10</f>
        <v>2589.6</v>
      </c>
      <c r="F10" s="72">
        <f>F16+F22+F28</f>
        <v>2589.6</v>
      </c>
      <c r="G10" s="72">
        <f>F10/C10*100</f>
        <v>2.737467018469657</v>
      </c>
      <c r="H10" s="72">
        <f>F10/D10*100</f>
        <v>46.826770243952716</v>
      </c>
      <c r="I10" s="4">
        <f>I16+I22+I28</f>
        <v>5530.17</v>
      </c>
      <c r="J10" s="4">
        <f t="shared" ref="J10:AQ10" si="3">J16+J22+J28</f>
        <v>0</v>
      </c>
      <c r="K10" s="4">
        <f>K16+K22+K28</f>
        <v>2589.6</v>
      </c>
      <c r="L10" s="4">
        <f t="shared" si="3"/>
        <v>9197.85</v>
      </c>
      <c r="M10" s="4">
        <f t="shared" si="3"/>
        <v>0</v>
      </c>
      <c r="N10" s="4">
        <f t="shared" si="3"/>
        <v>0</v>
      </c>
      <c r="O10" s="4">
        <f t="shared" si="3"/>
        <v>9411.630000000001</v>
      </c>
      <c r="P10" s="4">
        <f t="shared" si="3"/>
        <v>0</v>
      </c>
      <c r="Q10" s="4">
        <f t="shared" si="3"/>
        <v>0</v>
      </c>
      <c r="R10" s="4">
        <f t="shared" si="3"/>
        <v>10610.439999999999</v>
      </c>
      <c r="S10" s="4">
        <f t="shared" si="3"/>
        <v>0</v>
      </c>
      <c r="T10" s="4">
        <f t="shared" si="3"/>
        <v>0</v>
      </c>
      <c r="U10" s="4">
        <f>U16+U22+U28+2091.8</f>
        <v>11028.830000000002</v>
      </c>
      <c r="V10" s="4">
        <f t="shared" si="3"/>
        <v>0</v>
      </c>
      <c r="W10" s="4">
        <f t="shared" si="3"/>
        <v>0</v>
      </c>
      <c r="X10" s="4">
        <f t="shared" si="3"/>
        <v>9382.16</v>
      </c>
      <c r="Y10" s="4">
        <f t="shared" si="3"/>
        <v>0</v>
      </c>
      <c r="Z10" s="4">
        <f t="shared" si="3"/>
        <v>0</v>
      </c>
      <c r="AA10" s="4">
        <f t="shared" si="3"/>
        <v>8442.36</v>
      </c>
      <c r="AB10" s="4">
        <f t="shared" si="3"/>
        <v>0</v>
      </c>
      <c r="AC10" s="4">
        <f t="shared" si="3"/>
        <v>0</v>
      </c>
      <c r="AD10" s="4">
        <f t="shared" si="3"/>
        <v>8281.26</v>
      </c>
      <c r="AE10" s="4">
        <f t="shared" si="3"/>
        <v>0</v>
      </c>
      <c r="AF10" s="4">
        <f t="shared" si="3"/>
        <v>0</v>
      </c>
      <c r="AG10" s="4">
        <f t="shared" si="3"/>
        <v>7789.66</v>
      </c>
      <c r="AH10" s="4">
        <f t="shared" si="3"/>
        <v>0</v>
      </c>
      <c r="AI10" s="4">
        <f t="shared" si="3"/>
        <v>0</v>
      </c>
      <c r="AJ10" s="4">
        <f t="shared" si="3"/>
        <v>4477.47</v>
      </c>
      <c r="AK10" s="4">
        <f t="shared" si="3"/>
        <v>0</v>
      </c>
      <c r="AL10" s="4">
        <f t="shared" si="3"/>
        <v>0</v>
      </c>
      <c r="AM10" s="4">
        <f t="shared" si="3"/>
        <v>3755.71</v>
      </c>
      <c r="AN10" s="4">
        <f t="shared" si="3"/>
        <v>0</v>
      </c>
      <c r="AO10" s="4">
        <f t="shared" si="3"/>
        <v>0</v>
      </c>
      <c r="AP10" s="4">
        <f t="shared" si="3"/>
        <v>6690.8600000000006</v>
      </c>
      <c r="AQ10" s="4">
        <f t="shared" si="3"/>
        <v>0</v>
      </c>
      <c r="AR10" s="47"/>
    </row>
    <row r="11" spans="1:44" s="8" customFormat="1" ht="15.75" x14ac:dyDescent="0.25">
      <c r="A11" s="28" t="s">
        <v>24</v>
      </c>
      <c r="B11" s="6"/>
      <c r="C11" s="25">
        <f t="shared" si="2"/>
        <v>0</v>
      </c>
      <c r="D11" s="73"/>
      <c r="E11" s="73"/>
      <c r="F11" s="73"/>
      <c r="G11" s="73"/>
      <c r="H11" s="73"/>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30"/>
      <c r="AO11" s="7"/>
      <c r="AP11" s="7"/>
      <c r="AQ11" s="17"/>
      <c r="AR11" s="17"/>
    </row>
    <row r="12" spans="1:44" x14ac:dyDescent="0.25">
      <c r="A12" s="27" t="s">
        <v>21</v>
      </c>
      <c r="B12" s="24">
        <f>B18+B24+B30</f>
        <v>0</v>
      </c>
      <c r="C12" s="25">
        <f t="shared" si="2"/>
        <v>0</v>
      </c>
      <c r="D12" s="72"/>
      <c r="E12" s="72"/>
      <c r="F12" s="72"/>
      <c r="G12" s="72"/>
      <c r="H12" s="72"/>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26"/>
      <c r="AO12" s="4"/>
      <c r="AP12" s="4"/>
      <c r="AQ12" s="47"/>
      <c r="AR12" s="47"/>
    </row>
    <row r="13" spans="1:44" ht="409.6" customHeight="1" x14ac:dyDescent="0.25">
      <c r="A13" s="31" t="s">
        <v>29</v>
      </c>
      <c r="B13" s="32">
        <f>B14+B15+B16+B18</f>
        <v>70804</v>
      </c>
      <c r="C13" s="33">
        <f>C14+C15+C16+C18</f>
        <v>60873.799999999996</v>
      </c>
      <c r="D13" s="33">
        <f t="shared" ref="D13:F13" si="4">D14+D15+D16+D18</f>
        <v>4378.8100000000004</v>
      </c>
      <c r="E13" s="33">
        <f t="shared" si="4"/>
        <v>1681.94</v>
      </c>
      <c r="F13" s="33">
        <f t="shared" si="4"/>
        <v>1681.94</v>
      </c>
      <c r="G13" s="33">
        <f>F13/C13*100</f>
        <v>2.7629949173536072</v>
      </c>
      <c r="H13" s="33">
        <f>F13/D13*100</f>
        <v>38.410892457083087</v>
      </c>
      <c r="I13" s="34">
        <f t="shared" ref="I13:AQ13" si="5">I14+I15+I16+I18</f>
        <v>4378.8100000000004</v>
      </c>
      <c r="J13" s="34">
        <f t="shared" si="5"/>
        <v>0</v>
      </c>
      <c r="K13" s="34">
        <f t="shared" si="5"/>
        <v>1681.94</v>
      </c>
      <c r="L13" s="34">
        <f t="shared" si="5"/>
        <v>5159.8900000000003</v>
      </c>
      <c r="M13" s="34">
        <f t="shared" si="5"/>
        <v>0</v>
      </c>
      <c r="N13" s="34">
        <f t="shared" si="5"/>
        <v>0</v>
      </c>
      <c r="O13" s="34">
        <f t="shared" si="5"/>
        <v>3558.5</v>
      </c>
      <c r="P13" s="34">
        <f t="shared" si="5"/>
        <v>0</v>
      </c>
      <c r="Q13" s="34">
        <f t="shared" si="5"/>
        <v>0</v>
      </c>
      <c r="R13" s="34">
        <f t="shared" si="5"/>
        <v>4614.7</v>
      </c>
      <c r="S13" s="34">
        <f t="shared" si="5"/>
        <v>0</v>
      </c>
      <c r="T13" s="34">
        <f t="shared" si="5"/>
        <v>0</v>
      </c>
      <c r="U13" s="34">
        <f t="shared" si="5"/>
        <v>3736.1</v>
      </c>
      <c r="V13" s="34">
        <f t="shared" si="5"/>
        <v>0</v>
      </c>
      <c r="W13" s="34">
        <f t="shared" si="5"/>
        <v>0</v>
      </c>
      <c r="X13" s="34">
        <f t="shared" si="5"/>
        <v>8474.5</v>
      </c>
      <c r="Y13" s="34">
        <f t="shared" si="5"/>
        <v>0</v>
      </c>
      <c r="Z13" s="34">
        <f t="shared" si="5"/>
        <v>0</v>
      </c>
      <c r="AA13" s="34">
        <f t="shared" si="5"/>
        <v>7534.7</v>
      </c>
      <c r="AB13" s="34">
        <f t="shared" si="5"/>
        <v>0</v>
      </c>
      <c r="AC13" s="34">
        <f t="shared" si="5"/>
        <v>0</v>
      </c>
      <c r="AD13" s="34">
        <f t="shared" si="5"/>
        <v>7373.6</v>
      </c>
      <c r="AE13" s="34">
        <f t="shared" si="5"/>
        <v>0</v>
      </c>
      <c r="AF13" s="34">
        <f t="shared" si="5"/>
        <v>0</v>
      </c>
      <c r="AG13" s="34">
        <f t="shared" si="5"/>
        <v>6882</v>
      </c>
      <c r="AH13" s="34">
        <f t="shared" si="5"/>
        <v>0</v>
      </c>
      <c r="AI13" s="34">
        <f t="shared" si="5"/>
        <v>0</v>
      </c>
      <c r="AJ13" s="34">
        <f t="shared" si="5"/>
        <v>3569.8</v>
      </c>
      <c r="AK13" s="34">
        <f t="shared" si="5"/>
        <v>0</v>
      </c>
      <c r="AL13" s="34">
        <f t="shared" si="5"/>
        <v>0</v>
      </c>
      <c r="AM13" s="34">
        <f t="shared" si="5"/>
        <v>2942.6</v>
      </c>
      <c r="AN13" s="34">
        <f t="shared" si="5"/>
        <v>0</v>
      </c>
      <c r="AO13" s="34">
        <f t="shared" si="5"/>
        <v>0</v>
      </c>
      <c r="AP13" s="34">
        <f t="shared" si="5"/>
        <v>2648.6</v>
      </c>
      <c r="AQ13" s="34">
        <f t="shared" si="5"/>
        <v>0</v>
      </c>
      <c r="AR13" s="91" t="s">
        <v>53</v>
      </c>
    </row>
    <row r="14" spans="1:44" ht="35.25" customHeight="1" x14ac:dyDescent="0.25">
      <c r="A14" s="23" t="s">
        <v>16</v>
      </c>
      <c r="B14" s="24">
        <v>0</v>
      </c>
      <c r="C14" s="25"/>
      <c r="D14" s="72"/>
      <c r="E14" s="72"/>
      <c r="F14" s="72"/>
      <c r="G14" s="25"/>
      <c r="H14" s="25"/>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35"/>
      <c r="AO14" s="9"/>
      <c r="AP14" s="9"/>
      <c r="AQ14" s="47"/>
      <c r="AR14" s="92"/>
    </row>
    <row r="15" spans="1:44" ht="39" customHeight="1" x14ac:dyDescent="0.25">
      <c r="A15" s="27" t="s">
        <v>25</v>
      </c>
      <c r="B15" s="24">
        <v>0</v>
      </c>
      <c r="C15" s="25"/>
      <c r="D15" s="72"/>
      <c r="E15" s="72"/>
      <c r="F15" s="72"/>
      <c r="G15" s="25"/>
      <c r="H15" s="25"/>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35"/>
      <c r="AO15" s="9"/>
      <c r="AP15" s="9"/>
      <c r="AQ15" s="47"/>
      <c r="AR15" s="92"/>
    </row>
    <row r="16" spans="1:44" ht="33" customHeight="1" x14ac:dyDescent="0.25">
      <c r="A16" s="27" t="s">
        <v>15</v>
      </c>
      <c r="B16" s="24">
        <v>70804</v>
      </c>
      <c r="C16" s="25">
        <f>I16+L16+O16+R16+U16+X16+AA16+AD16+AG16+AJ16+AM16+AP16</f>
        <v>60873.799999999996</v>
      </c>
      <c r="D16" s="72">
        <f>I16</f>
        <v>4378.8100000000004</v>
      </c>
      <c r="E16" s="72">
        <f>F16</f>
        <v>1681.94</v>
      </c>
      <c r="F16" s="72">
        <f>K16+N16+Q16+T16+W16+Z16+AC16+AF16+AI16+AL16+AO16+AQ16</f>
        <v>1681.94</v>
      </c>
      <c r="G16" s="25">
        <f>F16/C16*100</f>
        <v>2.7629949173536072</v>
      </c>
      <c r="H16" s="25">
        <f>F16/D16*100</f>
        <v>38.410892457083087</v>
      </c>
      <c r="I16" s="9">
        <v>4378.8100000000004</v>
      </c>
      <c r="J16" s="9"/>
      <c r="K16" s="9">
        <v>1681.94</v>
      </c>
      <c r="L16" s="9">
        <v>5159.8900000000003</v>
      </c>
      <c r="M16" s="9"/>
      <c r="N16" s="9"/>
      <c r="O16" s="9">
        <v>3558.5</v>
      </c>
      <c r="P16" s="9"/>
      <c r="Q16" s="9"/>
      <c r="R16" s="9">
        <v>4614.7</v>
      </c>
      <c r="S16" s="9"/>
      <c r="T16" s="9"/>
      <c r="U16" s="9">
        <v>3736.1</v>
      </c>
      <c r="V16" s="9"/>
      <c r="W16" s="9"/>
      <c r="X16" s="9">
        <v>8474.5</v>
      </c>
      <c r="Y16" s="9"/>
      <c r="Z16" s="9"/>
      <c r="AA16" s="9">
        <v>7534.7</v>
      </c>
      <c r="AB16" s="9"/>
      <c r="AC16" s="9"/>
      <c r="AD16" s="9">
        <v>7373.6</v>
      </c>
      <c r="AE16" s="9"/>
      <c r="AF16" s="9"/>
      <c r="AG16" s="9">
        <v>6882</v>
      </c>
      <c r="AH16" s="9"/>
      <c r="AI16" s="9"/>
      <c r="AJ16" s="9">
        <v>3569.8</v>
      </c>
      <c r="AK16" s="9"/>
      <c r="AL16" s="9"/>
      <c r="AM16" s="9">
        <v>2942.6</v>
      </c>
      <c r="AN16" s="35"/>
      <c r="AO16" s="9"/>
      <c r="AP16" s="9">
        <v>2648.6</v>
      </c>
      <c r="AQ16" s="69"/>
      <c r="AR16" s="92"/>
    </row>
    <row r="17" spans="1:44" s="8" customFormat="1" ht="30" customHeight="1" x14ac:dyDescent="0.25">
      <c r="A17" s="28" t="s">
        <v>24</v>
      </c>
      <c r="B17" s="6"/>
      <c r="C17" s="29"/>
      <c r="D17" s="73"/>
      <c r="E17" s="73"/>
      <c r="F17" s="73"/>
      <c r="G17" s="29"/>
      <c r="H17" s="29"/>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30"/>
      <c r="AO17" s="7"/>
      <c r="AP17" s="7"/>
      <c r="AQ17" s="17"/>
      <c r="AR17" s="92"/>
    </row>
    <row r="18" spans="1:44" ht="25.5" customHeight="1" x14ac:dyDescent="0.25">
      <c r="A18" s="27" t="s">
        <v>21</v>
      </c>
      <c r="B18" s="24">
        <v>0</v>
      </c>
      <c r="C18" s="25"/>
      <c r="D18" s="72"/>
      <c r="E18" s="72"/>
      <c r="F18" s="72"/>
      <c r="G18" s="25"/>
      <c r="H18" s="25"/>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35"/>
      <c r="AO18" s="9"/>
      <c r="AP18" s="9"/>
      <c r="AQ18" s="47"/>
      <c r="AR18" s="93"/>
    </row>
    <row r="19" spans="1:44" ht="75.75" customHeight="1" x14ac:dyDescent="0.25">
      <c r="A19" s="31" t="s">
        <v>30</v>
      </c>
      <c r="B19" s="32">
        <f>B22+B20+B21+B24</f>
        <v>10699.5</v>
      </c>
      <c r="C19" s="33">
        <f>C22+C20+C21+C24</f>
        <v>10699.5</v>
      </c>
      <c r="D19" s="33">
        <f t="shared" ref="D19:F19" si="6">D22+D20+D21+D24</f>
        <v>907.66</v>
      </c>
      <c r="E19" s="33">
        <f t="shared" si="6"/>
        <v>907.66</v>
      </c>
      <c r="F19" s="33">
        <f t="shared" si="6"/>
        <v>907.66</v>
      </c>
      <c r="G19" s="33">
        <f>F19/C19*100</f>
        <v>8.483200149539698</v>
      </c>
      <c r="H19" s="33">
        <f>F19/D19*100</f>
        <v>100</v>
      </c>
      <c r="I19" s="34">
        <f t="shared" ref="I19:AQ19" si="7">I22+I20+I21+I24</f>
        <v>907.66</v>
      </c>
      <c r="J19" s="34">
        <f t="shared" si="7"/>
        <v>0</v>
      </c>
      <c r="K19" s="34">
        <f t="shared" si="7"/>
        <v>907.66</v>
      </c>
      <c r="L19" s="34">
        <f t="shared" si="7"/>
        <v>907.66</v>
      </c>
      <c r="M19" s="34">
        <f t="shared" si="7"/>
        <v>0</v>
      </c>
      <c r="N19" s="34">
        <f t="shared" si="7"/>
        <v>0</v>
      </c>
      <c r="O19" s="34">
        <f t="shared" si="7"/>
        <v>907.66</v>
      </c>
      <c r="P19" s="34">
        <f t="shared" si="7"/>
        <v>0</v>
      </c>
      <c r="Q19" s="34">
        <f t="shared" si="7"/>
        <v>0</v>
      </c>
      <c r="R19" s="34">
        <f t="shared" si="7"/>
        <v>907.66</v>
      </c>
      <c r="S19" s="34">
        <f t="shared" si="7"/>
        <v>0</v>
      </c>
      <c r="T19" s="34">
        <f t="shared" si="7"/>
        <v>0</v>
      </c>
      <c r="U19" s="34">
        <f t="shared" si="7"/>
        <v>907.66</v>
      </c>
      <c r="V19" s="34">
        <f t="shared" si="7"/>
        <v>0</v>
      </c>
      <c r="W19" s="34">
        <f t="shared" si="7"/>
        <v>0</v>
      </c>
      <c r="X19" s="34">
        <f t="shared" si="7"/>
        <v>907.66</v>
      </c>
      <c r="Y19" s="34">
        <f t="shared" si="7"/>
        <v>0</v>
      </c>
      <c r="Z19" s="34">
        <f t="shared" si="7"/>
        <v>0</v>
      </c>
      <c r="AA19" s="34">
        <f t="shared" si="7"/>
        <v>907.66</v>
      </c>
      <c r="AB19" s="34">
        <f t="shared" si="7"/>
        <v>0</v>
      </c>
      <c r="AC19" s="34">
        <f t="shared" si="7"/>
        <v>0</v>
      </c>
      <c r="AD19" s="34">
        <f t="shared" si="7"/>
        <v>907.66</v>
      </c>
      <c r="AE19" s="34">
        <f t="shared" si="7"/>
        <v>0</v>
      </c>
      <c r="AF19" s="34">
        <f t="shared" si="7"/>
        <v>0</v>
      </c>
      <c r="AG19" s="34">
        <f t="shared" si="7"/>
        <v>907.66</v>
      </c>
      <c r="AH19" s="34">
        <f t="shared" si="7"/>
        <v>0</v>
      </c>
      <c r="AI19" s="34">
        <f t="shared" si="7"/>
        <v>0</v>
      </c>
      <c r="AJ19" s="34">
        <f t="shared" si="7"/>
        <v>907.67</v>
      </c>
      <c r="AK19" s="34">
        <f t="shared" si="7"/>
        <v>0</v>
      </c>
      <c r="AL19" s="34">
        <f t="shared" si="7"/>
        <v>0</v>
      </c>
      <c r="AM19" s="34">
        <f t="shared" si="7"/>
        <v>813.11</v>
      </c>
      <c r="AN19" s="34">
        <f t="shared" si="7"/>
        <v>0</v>
      </c>
      <c r="AO19" s="34">
        <f t="shared" si="7"/>
        <v>0</v>
      </c>
      <c r="AP19" s="34">
        <f t="shared" si="7"/>
        <v>809.78</v>
      </c>
      <c r="AQ19" s="34">
        <f t="shared" si="7"/>
        <v>0</v>
      </c>
      <c r="AR19" s="47"/>
    </row>
    <row r="20" spans="1:44" x14ac:dyDescent="0.25">
      <c r="A20" s="23" t="s">
        <v>16</v>
      </c>
      <c r="B20" s="24">
        <v>0</v>
      </c>
      <c r="C20" s="25"/>
      <c r="D20" s="72"/>
      <c r="E20" s="72"/>
      <c r="F20" s="72"/>
      <c r="G20" s="25"/>
      <c r="H20" s="25"/>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35"/>
      <c r="AO20" s="9"/>
      <c r="AP20" s="9"/>
      <c r="AQ20" s="47"/>
      <c r="AR20" s="47"/>
    </row>
    <row r="21" spans="1:44" x14ac:dyDescent="0.25">
      <c r="A21" s="27" t="s">
        <v>25</v>
      </c>
      <c r="B21" s="24">
        <v>0</v>
      </c>
      <c r="C21" s="25"/>
      <c r="D21" s="72"/>
      <c r="E21" s="72"/>
      <c r="F21" s="72"/>
      <c r="G21" s="25"/>
      <c r="H21" s="25"/>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35"/>
      <c r="AO21" s="9"/>
      <c r="AP21" s="9"/>
      <c r="AQ21" s="47"/>
      <c r="AR21" s="47"/>
    </row>
    <row r="22" spans="1:44" x14ac:dyDescent="0.25">
      <c r="A22" s="27" t="s">
        <v>15</v>
      </c>
      <c r="B22" s="24">
        <v>10699.5</v>
      </c>
      <c r="C22" s="25">
        <f t="shared" ref="C22:C72" si="8">I22+L22+O22+R22+U22+X22+AA22+AD22+AG22+AJ22+AM22+AP22</f>
        <v>10699.5</v>
      </c>
      <c r="D22" s="72">
        <f>I22</f>
        <v>907.66</v>
      </c>
      <c r="E22" s="72">
        <f>F22</f>
        <v>907.66</v>
      </c>
      <c r="F22" s="72">
        <f>K22+N22+Q22+T22+W22+Z22+AC22+AF22+AI22+AL22+AO22+AQ22</f>
        <v>907.66</v>
      </c>
      <c r="G22" s="25">
        <f>F22/C22*100</f>
        <v>8.483200149539698</v>
      </c>
      <c r="H22" s="25">
        <f>F22/D22*100</f>
        <v>100</v>
      </c>
      <c r="I22" s="9">
        <v>907.66</v>
      </c>
      <c r="J22" s="9"/>
      <c r="K22" s="9">
        <v>907.66</v>
      </c>
      <c r="L22" s="9">
        <v>907.66</v>
      </c>
      <c r="M22" s="9"/>
      <c r="N22" s="9"/>
      <c r="O22" s="9">
        <v>907.66</v>
      </c>
      <c r="P22" s="9"/>
      <c r="Q22" s="9"/>
      <c r="R22" s="9">
        <v>907.66</v>
      </c>
      <c r="S22" s="9"/>
      <c r="T22" s="9"/>
      <c r="U22" s="9">
        <v>907.66</v>
      </c>
      <c r="V22" s="9"/>
      <c r="W22" s="9"/>
      <c r="X22" s="9">
        <v>907.66</v>
      </c>
      <c r="Y22" s="9"/>
      <c r="Z22" s="9"/>
      <c r="AA22" s="9">
        <v>907.66</v>
      </c>
      <c r="AB22" s="9"/>
      <c r="AC22" s="9"/>
      <c r="AD22" s="9">
        <v>907.66</v>
      </c>
      <c r="AE22" s="9"/>
      <c r="AF22" s="9"/>
      <c r="AG22" s="9">
        <v>907.66</v>
      </c>
      <c r="AH22" s="9"/>
      <c r="AI22" s="9"/>
      <c r="AJ22" s="9">
        <v>907.67</v>
      </c>
      <c r="AK22" s="9"/>
      <c r="AL22" s="9"/>
      <c r="AM22" s="9">
        <v>813.11</v>
      </c>
      <c r="AN22" s="48"/>
      <c r="AO22" s="9"/>
      <c r="AP22" s="9">
        <v>809.78</v>
      </c>
      <c r="AQ22" s="69"/>
      <c r="AR22" s="47"/>
    </row>
    <row r="23" spans="1:44" s="8" customFormat="1" ht="15" x14ac:dyDescent="0.25">
      <c r="A23" s="28" t="s">
        <v>24</v>
      </c>
      <c r="B23" s="6"/>
      <c r="C23" s="29"/>
      <c r="D23" s="73"/>
      <c r="E23" s="73"/>
      <c r="F23" s="73"/>
      <c r="G23" s="29"/>
      <c r="H23" s="29"/>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30"/>
      <c r="AO23" s="7"/>
      <c r="AP23" s="7"/>
      <c r="AQ23" s="17"/>
      <c r="AR23" s="17"/>
    </row>
    <row r="24" spans="1:44" x14ac:dyDescent="0.25">
      <c r="A24" s="27" t="s">
        <v>21</v>
      </c>
      <c r="B24" s="24">
        <v>0</v>
      </c>
      <c r="C24" s="25"/>
      <c r="D24" s="72"/>
      <c r="E24" s="72"/>
      <c r="F24" s="72"/>
      <c r="G24" s="25"/>
      <c r="H24" s="25"/>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3"/>
      <c r="AO24" s="16"/>
      <c r="AP24" s="16"/>
      <c r="AQ24" s="47"/>
      <c r="AR24" s="47"/>
    </row>
    <row r="25" spans="1:44" ht="170.25" customHeight="1" x14ac:dyDescent="0.25">
      <c r="A25" s="31" t="s">
        <v>31</v>
      </c>
      <c r="B25" s="32">
        <f>B26+B27+B30+B28</f>
        <v>1270.5</v>
      </c>
      <c r="C25" s="33">
        <f t="shared" ref="C25:AQ25" si="9">C26+C27+C30+C28</f>
        <v>20933.3</v>
      </c>
      <c r="D25" s="33">
        <f>D26+D27+D30+D28</f>
        <v>243.7</v>
      </c>
      <c r="E25" s="33">
        <f t="shared" si="9"/>
        <v>0</v>
      </c>
      <c r="F25" s="33">
        <f t="shared" si="9"/>
        <v>0</v>
      </c>
      <c r="G25" s="33">
        <f>F25/C25*100</f>
        <v>0</v>
      </c>
      <c r="H25" s="33">
        <f>F25/D25*100</f>
        <v>0</v>
      </c>
      <c r="I25" s="34">
        <f t="shared" si="9"/>
        <v>243.7</v>
      </c>
      <c r="J25" s="34">
        <f t="shared" si="9"/>
        <v>0</v>
      </c>
      <c r="K25" s="34"/>
      <c r="L25" s="34">
        <f>L26+L27+L30+L28</f>
        <v>3130.3</v>
      </c>
      <c r="M25" s="34">
        <f>M26+M27+M30+M28</f>
        <v>0</v>
      </c>
      <c r="N25" s="34">
        <f>N26+N27+N30+N28</f>
        <v>0</v>
      </c>
      <c r="O25" s="34">
        <f t="shared" si="9"/>
        <v>4945.47</v>
      </c>
      <c r="P25" s="34">
        <f>P26+P27+P30+P28</f>
        <v>0</v>
      </c>
      <c r="Q25" s="34">
        <f>Q26+Q27+Q30+Q28</f>
        <v>0</v>
      </c>
      <c r="R25" s="34">
        <f t="shared" si="9"/>
        <v>5088.08</v>
      </c>
      <c r="S25" s="34">
        <f t="shared" si="9"/>
        <v>0</v>
      </c>
      <c r="T25" s="34">
        <f t="shared" si="9"/>
        <v>0</v>
      </c>
      <c r="U25" s="34">
        <f t="shared" si="9"/>
        <v>4293.2700000000004</v>
      </c>
      <c r="V25" s="34">
        <f t="shared" si="9"/>
        <v>0</v>
      </c>
      <c r="W25" s="34">
        <f t="shared" si="9"/>
        <v>0</v>
      </c>
      <c r="X25" s="34">
        <f t="shared" si="9"/>
        <v>0</v>
      </c>
      <c r="Y25" s="34">
        <f t="shared" si="9"/>
        <v>0</v>
      </c>
      <c r="Z25" s="34">
        <f t="shared" si="9"/>
        <v>0</v>
      </c>
      <c r="AA25" s="34">
        <f t="shared" si="9"/>
        <v>0</v>
      </c>
      <c r="AB25" s="34">
        <f t="shared" si="9"/>
        <v>0</v>
      </c>
      <c r="AC25" s="34">
        <f t="shared" si="9"/>
        <v>0</v>
      </c>
      <c r="AD25" s="34">
        <f t="shared" si="9"/>
        <v>0</v>
      </c>
      <c r="AE25" s="34">
        <f t="shared" si="9"/>
        <v>0</v>
      </c>
      <c r="AF25" s="34">
        <f t="shared" si="9"/>
        <v>0</v>
      </c>
      <c r="AG25" s="34">
        <f t="shared" si="9"/>
        <v>0</v>
      </c>
      <c r="AH25" s="34">
        <f t="shared" si="9"/>
        <v>0</v>
      </c>
      <c r="AI25" s="34">
        <f t="shared" si="9"/>
        <v>0</v>
      </c>
      <c r="AJ25" s="34">
        <f t="shared" si="9"/>
        <v>0</v>
      </c>
      <c r="AK25" s="34">
        <f t="shared" si="9"/>
        <v>0</v>
      </c>
      <c r="AL25" s="34">
        <f t="shared" si="9"/>
        <v>0</v>
      </c>
      <c r="AM25" s="34">
        <f t="shared" si="9"/>
        <v>0</v>
      </c>
      <c r="AN25" s="34">
        <f t="shared" si="9"/>
        <v>0</v>
      </c>
      <c r="AO25" s="34">
        <f t="shared" si="9"/>
        <v>0</v>
      </c>
      <c r="AP25" s="34">
        <f t="shared" si="9"/>
        <v>3232.48</v>
      </c>
      <c r="AQ25" s="34">
        <f t="shared" si="9"/>
        <v>0</v>
      </c>
      <c r="AR25" s="27" t="s">
        <v>54</v>
      </c>
    </row>
    <row r="26" spans="1:44" x14ac:dyDescent="0.25">
      <c r="A26" s="23" t="s">
        <v>32</v>
      </c>
      <c r="B26" s="24">
        <v>0</v>
      </c>
      <c r="C26" s="25"/>
      <c r="D26" s="72"/>
      <c r="E26" s="72"/>
      <c r="F26" s="72"/>
      <c r="G26" s="25"/>
      <c r="H26" s="72"/>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35"/>
      <c r="AO26" s="9"/>
      <c r="AP26" s="9"/>
      <c r="AQ26" s="47"/>
      <c r="AR26" s="47"/>
    </row>
    <row r="27" spans="1:44" x14ac:dyDescent="0.25">
      <c r="A27" s="27" t="s">
        <v>25</v>
      </c>
      <c r="B27" s="24">
        <v>0</v>
      </c>
      <c r="C27" s="25"/>
      <c r="D27" s="72"/>
      <c r="E27" s="72"/>
      <c r="F27" s="72"/>
      <c r="G27" s="25"/>
      <c r="H27" s="72"/>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35"/>
      <c r="AO27" s="9"/>
      <c r="AP27" s="9"/>
      <c r="AQ27" s="47"/>
      <c r="AR27" s="47"/>
    </row>
    <row r="28" spans="1:44" x14ac:dyDescent="0.25">
      <c r="A28" s="27" t="s">
        <v>15</v>
      </c>
      <c r="B28" s="24">
        <v>1270.5</v>
      </c>
      <c r="C28" s="25">
        <f>I28+L28+O28+R28+U28+X28+AA28+AD28+AG28+AJ28+AM28+AP28</f>
        <v>20933.3</v>
      </c>
      <c r="D28" s="72">
        <f>I28</f>
        <v>243.7</v>
      </c>
      <c r="E28" s="72">
        <f>F28</f>
        <v>0</v>
      </c>
      <c r="F28" s="72">
        <f>K28+N28+Q28+T28+W28+Z28+AC28+AF28+AI28+AL28+AO28+AQ28</f>
        <v>0</v>
      </c>
      <c r="G28" s="25">
        <f>F28/C28*100</f>
        <v>0</v>
      </c>
      <c r="H28" s="72">
        <f t="shared" ref="H28" si="10">F28/D28*100</f>
        <v>0</v>
      </c>
      <c r="I28" s="9">
        <v>243.7</v>
      </c>
      <c r="J28" s="9"/>
      <c r="K28" s="9"/>
      <c r="L28" s="9">
        <v>3130.3</v>
      </c>
      <c r="M28" s="9"/>
      <c r="N28" s="9"/>
      <c r="O28" s="9">
        <f>2794.4+2151.07</f>
        <v>4945.47</v>
      </c>
      <c r="P28" s="9"/>
      <c r="Q28" s="9"/>
      <c r="R28" s="9">
        <f>2937+2151.08</f>
        <v>5088.08</v>
      </c>
      <c r="S28" s="9"/>
      <c r="T28" s="9"/>
      <c r="U28" s="9">
        <f>2142.2+2151.07</f>
        <v>4293.2700000000004</v>
      </c>
      <c r="V28" s="9"/>
      <c r="W28" s="9"/>
      <c r="X28" s="9"/>
      <c r="Y28" s="9"/>
      <c r="Z28" s="9"/>
      <c r="AA28" s="9"/>
      <c r="AB28" s="9"/>
      <c r="AC28" s="9"/>
      <c r="AD28" s="9"/>
      <c r="AE28" s="9"/>
      <c r="AF28" s="9"/>
      <c r="AG28" s="9"/>
      <c r="AH28" s="9"/>
      <c r="AI28" s="9"/>
      <c r="AJ28" s="9"/>
      <c r="AK28" s="9"/>
      <c r="AL28" s="9"/>
      <c r="AM28" s="9"/>
      <c r="AN28" s="35"/>
      <c r="AO28" s="9"/>
      <c r="AP28" s="9">
        <f>1081.4+2151.08</f>
        <v>3232.48</v>
      </c>
      <c r="AQ28" s="69"/>
      <c r="AR28" s="47"/>
    </row>
    <row r="29" spans="1:44" s="8" customFormat="1" ht="15.75" x14ac:dyDescent="0.25">
      <c r="A29" s="28" t="s">
        <v>24</v>
      </c>
      <c r="B29" s="6"/>
      <c r="C29" s="29"/>
      <c r="D29" s="73"/>
      <c r="E29" s="73"/>
      <c r="F29" s="73"/>
      <c r="G29" s="29"/>
      <c r="H29" s="72"/>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30"/>
      <c r="AO29" s="7"/>
      <c r="AP29" s="7"/>
      <c r="AQ29" s="17"/>
      <c r="AR29" s="17"/>
    </row>
    <row r="30" spans="1:44" x14ac:dyDescent="0.25">
      <c r="A30" s="27" t="s">
        <v>21</v>
      </c>
      <c r="B30" s="24">
        <v>0</v>
      </c>
      <c r="C30" s="25"/>
      <c r="D30" s="72"/>
      <c r="E30" s="72"/>
      <c r="F30" s="72"/>
      <c r="G30" s="25"/>
      <c r="H30" s="72"/>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35"/>
      <c r="AO30" s="9"/>
      <c r="AP30" s="9"/>
      <c r="AQ30" s="47"/>
      <c r="AR30" s="47"/>
    </row>
    <row r="31" spans="1:44" s="22" customFormat="1" ht="141" customHeight="1" x14ac:dyDescent="0.25">
      <c r="A31" s="19" t="s">
        <v>43</v>
      </c>
      <c r="B31" s="20">
        <f>B33+B34+B32+B36</f>
        <v>43221.8</v>
      </c>
      <c r="C31" s="20">
        <f t="shared" ref="C31:AQ31" si="11">C33+C34+C32+C36</f>
        <v>47934.5</v>
      </c>
      <c r="D31" s="20">
        <f t="shared" si="11"/>
        <v>7163.01</v>
      </c>
      <c r="E31" s="20">
        <f t="shared" si="11"/>
        <v>3783.99</v>
      </c>
      <c r="F31" s="20">
        <f t="shared" si="11"/>
        <v>3783.99</v>
      </c>
      <c r="G31" s="20">
        <f>F31/C31*100</f>
        <v>7.8940846363266539</v>
      </c>
      <c r="H31" s="20">
        <f>F31/D31*100</f>
        <v>52.826814425779098</v>
      </c>
      <c r="I31" s="21">
        <f t="shared" si="11"/>
        <v>7163.01</v>
      </c>
      <c r="J31" s="21">
        <f t="shared" si="11"/>
        <v>0</v>
      </c>
      <c r="K31" s="21">
        <f t="shared" si="11"/>
        <v>3783.99</v>
      </c>
      <c r="L31" s="21">
        <f t="shared" si="11"/>
        <v>4781.97</v>
      </c>
      <c r="M31" s="21">
        <f t="shared" si="11"/>
        <v>0</v>
      </c>
      <c r="N31" s="21">
        <f t="shared" si="11"/>
        <v>0</v>
      </c>
      <c r="O31" s="21">
        <f t="shared" si="11"/>
        <v>4476.3999999999996</v>
      </c>
      <c r="P31" s="21">
        <f t="shared" si="11"/>
        <v>0</v>
      </c>
      <c r="Q31" s="21">
        <f t="shared" si="11"/>
        <v>0</v>
      </c>
      <c r="R31" s="21">
        <f t="shared" si="11"/>
        <v>3764.37</v>
      </c>
      <c r="S31" s="21">
        <f t="shared" si="11"/>
        <v>0</v>
      </c>
      <c r="T31" s="21">
        <f t="shared" si="11"/>
        <v>0</v>
      </c>
      <c r="U31" s="21">
        <f t="shared" si="11"/>
        <v>2939.9</v>
      </c>
      <c r="V31" s="21">
        <f t="shared" si="11"/>
        <v>0</v>
      </c>
      <c r="W31" s="21">
        <f t="shared" si="11"/>
        <v>0</v>
      </c>
      <c r="X31" s="21">
        <f t="shared" si="11"/>
        <v>2340.9299999999998</v>
      </c>
      <c r="Y31" s="21">
        <f t="shared" si="11"/>
        <v>0</v>
      </c>
      <c r="Z31" s="21">
        <f t="shared" si="11"/>
        <v>0</v>
      </c>
      <c r="AA31" s="21">
        <f t="shared" si="11"/>
        <v>2545.88</v>
      </c>
      <c r="AB31" s="21">
        <f t="shared" si="11"/>
        <v>0</v>
      </c>
      <c r="AC31" s="21">
        <f t="shared" si="11"/>
        <v>0</v>
      </c>
      <c r="AD31" s="21">
        <f t="shared" si="11"/>
        <v>3477.93</v>
      </c>
      <c r="AE31" s="21">
        <f t="shared" si="11"/>
        <v>0</v>
      </c>
      <c r="AF31" s="21">
        <f t="shared" si="11"/>
        <v>0</v>
      </c>
      <c r="AG31" s="21">
        <f t="shared" si="11"/>
        <v>3936.36</v>
      </c>
      <c r="AH31" s="21">
        <f t="shared" si="11"/>
        <v>0</v>
      </c>
      <c r="AI31" s="21">
        <f t="shared" si="11"/>
        <v>0</v>
      </c>
      <c r="AJ31" s="21">
        <f t="shared" si="11"/>
        <v>5754.45</v>
      </c>
      <c r="AK31" s="21">
        <f t="shared" si="11"/>
        <v>0</v>
      </c>
      <c r="AL31" s="21">
        <f t="shared" si="11"/>
        <v>0</v>
      </c>
      <c r="AM31" s="21">
        <f t="shared" si="11"/>
        <v>3886</v>
      </c>
      <c r="AN31" s="21">
        <f t="shared" si="11"/>
        <v>0</v>
      </c>
      <c r="AO31" s="21">
        <f t="shared" si="11"/>
        <v>0</v>
      </c>
      <c r="AP31" s="21">
        <f t="shared" si="11"/>
        <v>2867.3</v>
      </c>
      <c r="AQ31" s="21">
        <f t="shared" si="11"/>
        <v>0</v>
      </c>
      <c r="AR31" s="94" t="s">
        <v>56</v>
      </c>
    </row>
    <row r="32" spans="1:44" x14ac:dyDescent="0.25">
      <c r="A32" s="23" t="s">
        <v>16</v>
      </c>
      <c r="B32" s="24">
        <v>0</v>
      </c>
      <c r="C32" s="72">
        <f t="shared" si="8"/>
        <v>0</v>
      </c>
      <c r="D32" s="72"/>
      <c r="E32" s="72"/>
      <c r="F32" s="72"/>
      <c r="G32" s="25"/>
      <c r="H32" s="25"/>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48"/>
      <c r="AO32" s="9"/>
      <c r="AP32" s="9"/>
      <c r="AQ32" s="47"/>
      <c r="AR32" s="95"/>
    </row>
    <row r="33" spans="1:44" x14ac:dyDescent="0.25">
      <c r="A33" s="27" t="s">
        <v>25</v>
      </c>
      <c r="B33" s="24">
        <v>0</v>
      </c>
      <c r="C33" s="72">
        <f t="shared" si="8"/>
        <v>0</v>
      </c>
      <c r="D33" s="72"/>
      <c r="E33" s="72"/>
      <c r="F33" s="72"/>
      <c r="G33" s="25"/>
      <c r="H33" s="25"/>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48"/>
      <c r="AO33" s="9"/>
      <c r="AP33" s="9"/>
      <c r="AQ33" s="47"/>
      <c r="AR33" s="95"/>
    </row>
    <row r="34" spans="1:44" x14ac:dyDescent="0.25">
      <c r="A34" s="27" t="s">
        <v>15</v>
      </c>
      <c r="B34" s="24">
        <v>43221.8</v>
      </c>
      <c r="C34" s="72">
        <f>I34+L34+O34+R34+U34+X34+AA34+AD34+AG34+AJ34+AM34+AP34</f>
        <v>47934.5</v>
      </c>
      <c r="D34" s="72">
        <f>I34</f>
        <v>7163.01</v>
      </c>
      <c r="E34" s="72">
        <f>F34</f>
        <v>3783.99</v>
      </c>
      <c r="F34" s="72">
        <f>K34+N34+Q34+T34+W34+Z34+AC34+AF34+AI34+AL34+AO34+AQ34</f>
        <v>3783.99</v>
      </c>
      <c r="G34" s="25">
        <f>F34/C34*100</f>
        <v>7.8940846363266539</v>
      </c>
      <c r="H34" s="25">
        <f>F34/D34*100</f>
        <v>52.826814425779098</v>
      </c>
      <c r="I34" s="9">
        <v>7163.01</v>
      </c>
      <c r="J34" s="9"/>
      <c r="K34" s="9">
        <v>3783.99</v>
      </c>
      <c r="L34" s="9">
        <v>4781.97</v>
      </c>
      <c r="M34" s="9"/>
      <c r="N34" s="9"/>
      <c r="O34" s="9">
        <v>4476.3999999999996</v>
      </c>
      <c r="P34" s="9"/>
      <c r="Q34" s="9"/>
      <c r="R34" s="9">
        <v>3764.37</v>
      </c>
      <c r="S34" s="9"/>
      <c r="T34" s="9"/>
      <c r="U34" s="9">
        <v>2939.9</v>
      </c>
      <c r="V34" s="9"/>
      <c r="W34" s="9"/>
      <c r="X34" s="9">
        <v>2340.9299999999998</v>
      </c>
      <c r="Y34" s="9"/>
      <c r="Z34" s="9"/>
      <c r="AA34" s="9">
        <v>2545.88</v>
      </c>
      <c r="AB34" s="9"/>
      <c r="AC34" s="9"/>
      <c r="AD34" s="9">
        <v>3477.93</v>
      </c>
      <c r="AE34" s="9"/>
      <c r="AF34" s="9"/>
      <c r="AG34" s="9">
        <v>3936.36</v>
      </c>
      <c r="AH34" s="9"/>
      <c r="AI34" s="9"/>
      <c r="AJ34" s="9">
        <v>5754.45</v>
      </c>
      <c r="AK34" s="9"/>
      <c r="AL34" s="9"/>
      <c r="AM34" s="9">
        <v>3886</v>
      </c>
      <c r="AN34" s="48"/>
      <c r="AO34" s="9"/>
      <c r="AP34" s="9">
        <v>2867.3</v>
      </c>
      <c r="AQ34" s="69"/>
      <c r="AR34" s="95"/>
    </row>
    <row r="35" spans="1:44" s="8" customFormat="1" x14ac:dyDescent="0.25">
      <c r="A35" s="28" t="s">
        <v>24</v>
      </c>
      <c r="B35" s="6"/>
      <c r="C35" s="73">
        <f t="shared" si="8"/>
        <v>0</v>
      </c>
      <c r="D35" s="73"/>
      <c r="E35" s="73"/>
      <c r="F35" s="73"/>
      <c r="G35" s="29"/>
      <c r="H35" s="2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48"/>
      <c r="AO35" s="9"/>
      <c r="AP35" s="9"/>
      <c r="AQ35" s="17"/>
      <c r="AR35" s="95"/>
    </row>
    <row r="36" spans="1:44" x14ac:dyDescent="0.25">
      <c r="A36" s="27" t="s">
        <v>21</v>
      </c>
      <c r="B36" s="24">
        <v>0</v>
      </c>
      <c r="C36" s="72">
        <f t="shared" si="8"/>
        <v>0</v>
      </c>
      <c r="D36" s="72"/>
      <c r="E36" s="72"/>
      <c r="F36" s="72"/>
      <c r="G36" s="25"/>
      <c r="H36" s="25"/>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48"/>
      <c r="AO36" s="9"/>
      <c r="AP36" s="9"/>
      <c r="AQ36" s="47"/>
      <c r="AR36" s="96"/>
    </row>
    <row r="37" spans="1:44" s="22" customFormat="1" ht="82.5" customHeight="1" x14ac:dyDescent="0.25">
      <c r="A37" s="31" t="s">
        <v>33</v>
      </c>
      <c r="B37" s="36">
        <f>B39+B40+B38+B42</f>
        <v>43221.8</v>
      </c>
      <c r="C37" s="36">
        <f t="shared" ref="C37:AQ37" si="12">C39+C40+C38+C42</f>
        <v>8526.5999999999985</v>
      </c>
      <c r="D37" s="36">
        <f t="shared" si="12"/>
        <v>3681.45</v>
      </c>
      <c r="E37" s="36">
        <f t="shared" si="12"/>
        <v>455.76</v>
      </c>
      <c r="F37" s="36">
        <f t="shared" si="12"/>
        <v>455.76</v>
      </c>
      <c r="G37" s="36">
        <f>F37/C37*100</f>
        <v>5.3451551614946178</v>
      </c>
      <c r="H37" s="36">
        <f>F37/D37*100</f>
        <v>12.37990465713238</v>
      </c>
      <c r="I37" s="37">
        <f t="shared" si="12"/>
        <v>3681.45</v>
      </c>
      <c r="J37" s="37">
        <f t="shared" si="12"/>
        <v>0</v>
      </c>
      <c r="K37" s="37">
        <f t="shared" si="12"/>
        <v>455.76</v>
      </c>
      <c r="L37" s="37">
        <f t="shared" si="12"/>
        <v>951.78</v>
      </c>
      <c r="M37" s="37">
        <f t="shared" si="12"/>
        <v>0</v>
      </c>
      <c r="N37" s="37">
        <f t="shared" si="12"/>
        <v>0</v>
      </c>
      <c r="O37" s="37">
        <f t="shared" si="12"/>
        <v>778.4</v>
      </c>
      <c r="P37" s="37">
        <f t="shared" si="12"/>
        <v>0</v>
      </c>
      <c r="Q37" s="37">
        <f t="shared" si="12"/>
        <v>0</v>
      </c>
      <c r="R37" s="37">
        <f t="shared" si="12"/>
        <v>544.87</v>
      </c>
      <c r="S37" s="37">
        <f t="shared" si="12"/>
        <v>0</v>
      </c>
      <c r="T37" s="37">
        <f t="shared" si="12"/>
        <v>0</v>
      </c>
      <c r="U37" s="37">
        <f t="shared" si="12"/>
        <v>346.8</v>
      </c>
      <c r="V37" s="37">
        <f t="shared" si="12"/>
        <v>0</v>
      </c>
      <c r="W37" s="37">
        <f t="shared" si="12"/>
        <v>0</v>
      </c>
      <c r="X37" s="37">
        <f t="shared" si="12"/>
        <v>9.74</v>
      </c>
      <c r="Y37" s="37">
        <f t="shared" si="12"/>
        <v>0</v>
      </c>
      <c r="Z37" s="37">
        <f t="shared" si="12"/>
        <v>0</v>
      </c>
      <c r="AA37" s="37">
        <f t="shared" si="12"/>
        <v>70.19</v>
      </c>
      <c r="AB37" s="37">
        <f t="shared" si="12"/>
        <v>0</v>
      </c>
      <c r="AC37" s="37">
        <f t="shared" si="12"/>
        <v>0</v>
      </c>
      <c r="AD37" s="37">
        <f t="shared" si="12"/>
        <v>484.24</v>
      </c>
      <c r="AE37" s="37">
        <f t="shared" si="12"/>
        <v>0</v>
      </c>
      <c r="AF37" s="37">
        <f t="shared" si="12"/>
        <v>0</v>
      </c>
      <c r="AG37" s="37">
        <f t="shared" si="12"/>
        <v>705.67</v>
      </c>
      <c r="AH37" s="37">
        <f t="shared" si="12"/>
        <v>0</v>
      </c>
      <c r="AI37" s="37">
        <f t="shared" si="12"/>
        <v>0</v>
      </c>
      <c r="AJ37" s="37">
        <f t="shared" si="12"/>
        <v>953.46</v>
      </c>
      <c r="AK37" s="37">
        <f t="shared" si="12"/>
        <v>0</v>
      </c>
      <c r="AL37" s="37">
        <f t="shared" si="12"/>
        <v>0</v>
      </c>
      <c r="AM37" s="37">
        <f t="shared" si="12"/>
        <v>0</v>
      </c>
      <c r="AN37" s="37">
        <f t="shared" si="12"/>
        <v>0</v>
      </c>
      <c r="AO37" s="37">
        <f t="shared" si="12"/>
        <v>0</v>
      </c>
      <c r="AP37" s="37">
        <f t="shared" si="12"/>
        <v>0</v>
      </c>
      <c r="AQ37" s="37">
        <f t="shared" si="12"/>
        <v>0</v>
      </c>
      <c r="AR37" s="91" t="s">
        <v>55</v>
      </c>
    </row>
    <row r="38" spans="1:44" x14ac:dyDescent="0.25">
      <c r="A38" s="23" t="s">
        <v>16</v>
      </c>
      <c r="B38" s="24">
        <v>0</v>
      </c>
      <c r="C38" s="25">
        <f t="shared" ref="C38:C42" si="13">I38+L38+O38+R38+U38+X38+AA38+AD38+AG38+AJ38+AM38+AP38</f>
        <v>0</v>
      </c>
      <c r="D38" s="72"/>
      <c r="E38" s="72"/>
      <c r="F38" s="72"/>
      <c r="G38" s="25"/>
      <c r="H38" s="25"/>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35"/>
      <c r="AO38" s="9"/>
      <c r="AP38" s="9"/>
      <c r="AQ38" s="47"/>
      <c r="AR38" s="92"/>
    </row>
    <row r="39" spans="1:44" x14ac:dyDescent="0.25">
      <c r="A39" s="27" t="s">
        <v>25</v>
      </c>
      <c r="B39" s="24">
        <v>0</v>
      </c>
      <c r="C39" s="25">
        <f t="shared" si="13"/>
        <v>0</v>
      </c>
      <c r="D39" s="72"/>
      <c r="E39" s="72"/>
      <c r="F39" s="72"/>
      <c r="G39" s="25"/>
      <c r="H39" s="25"/>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35"/>
      <c r="AO39" s="9"/>
      <c r="AP39" s="9"/>
      <c r="AQ39" s="47"/>
      <c r="AR39" s="92"/>
    </row>
    <row r="40" spans="1:44" x14ac:dyDescent="0.25">
      <c r="A40" s="27" t="s">
        <v>15</v>
      </c>
      <c r="B40" s="24">
        <v>43221.8</v>
      </c>
      <c r="C40" s="25">
        <f>I40+L40+O40+R40+U40+X40+AA40+AD40+AG40+AJ40+AM40+AP40</f>
        <v>8526.5999999999985</v>
      </c>
      <c r="D40" s="72">
        <f>I40</f>
        <v>3681.45</v>
      </c>
      <c r="E40" s="72">
        <f>F40</f>
        <v>455.76</v>
      </c>
      <c r="F40" s="72">
        <f>K40+N40+Q40+T40+W40+Z40+AC40+AF40+AI40+AL40+AO40+AQ40</f>
        <v>455.76</v>
      </c>
      <c r="G40" s="25">
        <f>F40/C40*100</f>
        <v>5.3451551614946178</v>
      </c>
      <c r="H40" s="25">
        <f>F40/D40*100</f>
        <v>12.37990465713238</v>
      </c>
      <c r="I40" s="9">
        <v>3681.45</v>
      </c>
      <c r="J40" s="9"/>
      <c r="K40" s="9">
        <v>455.76</v>
      </c>
      <c r="L40" s="9">
        <v>951.78</v>
      </c>
      <c r="M40" s="9"/>
      <c r="N40" s="9"/>
      <c r="O40" s="9">
        <v>778.4</v>
      </c>
      <c r="P40" s="9"/>
      <c r="Q40" s="9"/>
      <c r="R40" s="9">
        <v>544.87</v>
      </c>
      <c r="S40" s="9"/>
      <c r="T40" s="9"/>
      <c r="U40" s="9">
        <v>346.8</v>
      </c>
      <c r="V40" s="9"/>
      <c r="W40" s="9"/>
      <c r="X40" s="9">
        <v>9.74</v>
      </c>
      <c r="Y40" s="9"/>
      <c r="Z40" s="9"/>
      <c r="AA40" s="9">
        <v>70.19</v>
      </c>
      <c r="AB40" s="9"/>
      <c r="AC40" s="9"/>
      <c r="AD40" s="9">
        <v>484.24</v>
      </c>
      <c r="AE40" s="9"/>
      <c r="AF40" s="9"/>
      <c r="AG40" s="9">
        <v>705.67</v>
      </c>
      <c r="AH40" s="9"/>
      <c r="AI40" s="9"/>
      <c r="AJ40" s="9">
        <v>953.46</v>
      </c>
      <c r="AK40" s="9"/>
      <c r="AL40" s="9"/>
      <c r="AM40" s="9"/>
      <c r="AN40" s="35"/>
      <c r="AO40" s="9"/>
      <c r="AP40" s="9"/>
      <c r="AQ40" s="70"/>
      <c r="AR40" s="92"/>
    </row>
    <row r="41" spans="1:44" s="8" customFormat="1" ht="15" x14ac:dyDescent="0.25">
      <c r="A41" s="28" t="s">
        <v>24</v>
      </c>
      <c r="B41" s="6"/>
      <c r="C41" s="29">
        <f t="shared" si="13"/>
        <v>0</v>
      </c>
      <c r="D41" s="73"/>
      <c r="E41" s="73"/>
      <c r="F41" s="73"/>
      <c r="G41" s="29"/>
      <c r="H41" s="29"/>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30"/>
      <c r="AO41" s="7"/>
      <c r="AP41" s="7"/>
      <c r="AQ41" s="17"/>
      <c r="AR41" s="92"/>
    </row>
    <row r="42" spans="1:44" x14ac:dyDescent="0.25">
      <c r="A42" s="27" t="s">
        <v>21</v>
      </c>
      <c r="B42" s="24">
        <v>0</v>
      </c>
      <c r="C42" s="25">
        <f t="shared" si="13"/>
        <v>0</v>
      </c>
      <c r="D42" s="72"/>
      <c r="E42" s="72"/>
      <c r="F42" s="72"/>
      <c r="G42" s="25"/>
      <c r="H42" s="25"/>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35"/>
      <c r="AO42" s="9"/>
      <c r="AP42" s="9"/>
      <c r="AQ42" s="47"/>
      <c r="AR42" s="93"/>
    </row>
    <row r="43" spans="1:44" s="22" customFormat="1" ht="87" customHeight="1" x14ac:dyDescent="0.25">
      <c r="A43" s="19" t="s">
        <v>44</v>
      </c>
      <c r="B43" s="20">
        <f>B45+B46+B44+B48</f>
        <v>4119.1000000000004</v>
      </c>
      <c r="C43" s="20">
        <f t="shared" ref="C43:AQ43" si="14">C45+C46+C44+C48</f>
        <v>5183.8</v>
      </c>
      <c r="D43" s="20">
        <f t="shared" si="14"/>
        <v>355.54</v>
      </c>
      <c r="E43" s="20">
        <f t="shared" si="14"/>
        <v>225.69</v>
      </c>
      <c r="F43" s="20">
        <f t="shared" si="14"/>
        <v>225.69</v>
      </c>
      <c r="G43" s="20">
        <f>F43/C43*100</f>
        <v>4.3537559319418184</v>
      </c>
      <c r="H43" s="20">
        <f>F43/D43*100</f>
        <v>63.478089666422896</v>
      </c>
      <c r="I43" s="21">
        <f t="shared" si="14"/>
        <v>355.54</v>
      </c>
      <c r="J43" s="21">
        <f t="shared" si="14"/>
        <v>0</v>
      </c>
      <c r="K43" s="21">
        <f t="shared" si="14"/>
        <v>225.69</v>
      </c>
      <c r="L43" s="21">
        <f t="shared" si="14"/>
        <v>438.93</v>
      </c>
      <c r="M43" s="21">
        <f t="shared" si="14"/>
        <v>0</v>
      </c>
      <c r="N43" s="21">
        <f t="shared" si="14"/>
        <v>0</v>
      </c>
      <c r="O43" s="21">
        <f t="shared" si="14"/>
        <v>438.93</v>
      </c>
      <c r="P43" s="21">
        <f t="shared" si="14"/>
        <v>0</v>
      </c>
      <c r="Q43" s="21">
        <f t="shared" si="14"/>
        <v>0</v>
      </c>
      <c r="R43" s="21">
        <f t="shared" si="14"/>
        <v>438.93</v>
      </c>
      <c r="S43" s="21">
        <f t="shared" si="14"/>
        <v>0</v>
      </c>
      <c r="T43" s="21">
        <f t="shared" si="14"/>
        <v>0</v>
      </c>
      <c r="U43" s="21">
        <f t="shared" si="14"/>
        <v>438.93</v>
      </c>
      <c r="V43" s="21">
        <f t="shared" si="14"/>
        <v>0</v>
      </c>
      <c r="W43" s="21">
        <f t="shared" si="14"/>
        <v>0</v>
      </c>
      <c r="X43" s="21">
        <f t="shared" si="14"/>
        <v>438.94</v>
      </c>
      <c r="Y43" s="21">
        <f t="shared" si="14"/>
        <v>0</v>
      </c>
      <c r="Z43" s="21">
        <f t="shared" si="14"/>
        <v>0</v>
      </c>
      <c r="AA43" s="21">
        <f t="shared" si="14"/>
        <v>438.93</v>
      </c>
      <c r="AB43" s="21">
        <f t="shared" si="14"/>
        <v>0</v>
      </c>
      <c r="AC43" s="21">
        <f t="shared" si="14"/>
        <v>0</v>
      </c>
      <c r="AD43" s="21">
        <f t="shared" si="14"/>
        <v>438.93</v>
      </c>
      <c r="AE43" s="21">
        <f t="shared" si="14"/>
        <v>0</v>
      </c>
      <c r="AF43" s="21">
        <f t="shared" si="14"/>
        <v>0</v>
      </c>
      <c r="AG43" s="21">
        <f t="shared" si="14"/>
        <v>438.94</v>
      </c>
      <c r="AH43" s="21">
        <f t="shared" si="14"/>
        <v>0</v>
      </c>
      <c r="AI43" s="21">
        <f t="shared" si="14"/>
        <v>0</v>
      </c>
      <c r="AJ43" s="21">
        <f t="shared" si="14"/>
        <v>438.93</v>
      </c>
      <c r="AK43" s="21">
        <f t="shared" si="14"/>
        <v>0</v>
      </c>
      <c r="AL43" s="21">
        <f t="shared" si="14"/>
        <v>0</v>
      </c>
      <c r="AM43" s="21">
        <f t="shared" si="14"/>
        <v>438.93</v>
      </c>
      <c r="AN43" s="21">
        <f t="shared" si="14"/>
        <v>0</v>
      </c>
      <c r="AO43" s="21">
        <f t="shared" si="14"/>
        <v>0</v>
      </c>
      <c r="AP43" s="21">
        <f t="shared" si="14"/>
        <v>438.94</v>
      </c>
      <c r="AQ43" s="21">
        <f t="shared" si="14"/>
        <v>0</v>
      </c>
      <c r="AR43" s="94" t="s">
        <v>57</v>
      </c>
    </row>
    <row r="44" spans="1:44" x14ac:dyDescent="0.25">
      <c r="A44" s="23" t="s">
        <v>16</v>
      </c>
      <c r="B44" s="24">
        <v>0</v>
      </c>
      <c r="C44" s="25">
        <f t="shared" si="8"/>
        <v>0</v>
      </c>
      <c r="D44" s="72"/>
      <c r="E44" s="72"/>
      <c r="F44" s="72"/>
      <c r="G44" s="25"/>
      <c r="H44" s="25"/>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35"/>
      <c r="AO44" s="9"/>
      <c r="AP44" s="9"/>
      <c r="AQ44" s="47"/>
      <c r="AR44" s="95"/>
    </row>
    <row r="45" spans="1:44" x14ac:dyDescent="0.25">
      <c r="A45" s="27" t="s">
        <v>25</v>
      </c>
      <c r="B45" s="24">
        <v>0</v>
      </c>
      <c r="C45" s="25">
        <f t="shared" si="8"/>
        <v>0</v>
      </c>
      <c r="D45" s="72"/>
      <c r="E45" s="72"/>
      <c r="F45" s="72"/>
      <c r="G45" s="25"/>
      <c r="H45" s="25"/>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35"/>
      <c r="AO45" s="9"/>
      <c r="AP45" s="9"/>
      <c r="AQ45" s="47"/>
      <c r="AR45" s="95"/>
    </row>
    <row r="46" spans="1:44" x14ac:dyDescent="0.25">
      <c r="A46" s="27" t="s">
        <v>15</v>
      </c>
      <c r="B46" s="24">
        <v>4119.1000000000004</v>
      </c>
      <c r="C46" s="25">
        <f t="shared" si="8"/>
        <v>5183.8</v>
      </c>
      <c r="D46" s="72">
        <f>I46</f>
        <v>355.54</v>
      </c>
      <c r="E46" s="72">
        <f>F46</f>
        <v>225.69</v>
      </c>
      <c r="F46" s="72">
        <f>K46+N46+Q46+T46+W46+Z46+AC46+AF46+AI46+AL46+AO46+AQ46</f>
        <v>225.69</v>
      </c>
      <c r="G46" s="25">
        <f>F46/C46*100</f>
        <v>4.3537559319418184</v>
      </c>
      <c r="H46" s="25">
        <f>F46/D46*100</f>
        <v>63.478089666422896</v>
      </c>
      <c r="I46" s="9">
        <v>355.54</v>
      </c>
      <c r="J46" s="9"/>
      <c r="K46" s="9">
        <v>225.69</v>
      </c>
      <c r="L46" s="9">
        <v>438.93</v>
      </c>
      <c r="M46" s="9"/>
      <c r="N46" s="9"/>
      <c r="O46" s="9">
        <v>438.93</v>
      </c>
      <c r="P46" s="9"/>
      <c r="Q46" s="9"/>
      <c r="R46" s="9">
        <v>438.93</v>
      </c>
      <c r="S46" s="9"/>
      <c r="T46" s="9"/>
      <c r="U46" s="9">
        <v>438.93</v>
      </c>
      <c r="V46" s="9"/>
      <c r="W46" s="9"/>
      <c r="X46" s="9">
        <v>438.94</v>
      </c>
      <c r="Y46" s="9"/>
      <c r="Z46" s="9"/>
      <c r="AA46" s="9">
        <v>438.93</v>
      </c>
      <c r="AB46" s="9"/>
      <c r="AC46" s="9"/>
      <c r="AD46" s="9">
        <v>438.93</v>
      </c>
      <c r="AE46" s="9"/>
      <c r="AF46" s="9"/>
      <c r="AG46" s="9">
        <v>438.94</v>
      </c>
      <c r="AH46" s="9"/>
      <c r="AI46" s="9"/>
      <c r="AJ46" s="9">
        <v>438.93</v>
      </c>
      <c r="AK46" s="9"/>
      <c r="AL46" s="9"/>
      <c r="AM46" s="9">
        <v>438.93</v>
      </c>
      <c r="AN46" s="35"/>
      <c r="AO46" s="9"/>
      <c r="AP46" s="9">
        <v>438.94</v>
      </c>
      <c r="AQ46" s="69"/>
      <c r="AR46" s="95"/>
    </row>
    <row r="47" spans="1:44" s="8" customFormat="1" ht="15" x14ac:dyDescent="0.25">
      <c r="A47" s="28" t="s">
        <v>24</v>
      </c>
      <c r="B47" s="6"/>
      <c r="C47" s="29">
        <f t="shared" si="8"/>
        <v>0</v>
      </c>
      <c r="D47" s="73"/>
      <c r="E47" s="73"/>
      <c r="F47" s="73"/>
      <c r="G47" s="29"/>
      <c r="H47" s="29"/>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30"/>
      <c r="AO47" s="7"/>
      <c r="AP47" s="7"/>
      <c r="AQ47" s="17"/>
      <c r="AR47" s="95"/>
    </row>
    <row r="48" spans="1:44" x14ac:dyDescent="0.25">
      <c r="A48" s="27" t="s">
        <v>21</v>
      </c>
      <c r="B48" s="24">
        <v>0</v>
      </c>
      <c r="C48" s="25">
        <f t="shared" si="8"/>
        <v>0</v>
      </c>
      <c r="D48" s="72"/>
      <c r="E48" s="72"/>
      <c r="F48" s="72"/>
      <c r="G48" s="25"/>
      <c r="H48" s="25"/>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35"/>
      <c r="AO48" s="9"/>
      <c r="AP48" s="9"/>
      <c r="AQ48" s="47"/>
      <c r="AR48" s="96"/>
    </row>
    <row r="49" spans="1:44" s="22" customFormat="1" ht="48.75" customHeight="1" x14ac:dyDescent="0.25">
      <c r="A49" s="19" t="s">
        <v>45</v>
      </c>
      <c r="B49" s="20">
        <f>B51+B52+B50+B54</f>
        <v>2000</v>
      </c>
      <c r="C49" s="20">
        <f t="shared" ref="C49:AQ49" si="15">C51+C52+C50+C54</f>
        <v>2000</v>
      </c>
      <c r="D49" s="20">
        <f t="shared" si="15"/>
        <v>0</v>
      </c>
      <c r="E49" s="20">
        <f t="shared" si="15"/>
        <v>0</v>
      </c>
      <c r="F49" s="20">
        <f t="shared" si="15"/>
        <v>0</v>
      </c>
      <c r="G49" s="20">
        <f>F49/C49*100</f>
        <v>0</v>
      </c>
      <c r="H49" s="20" t="e">
        <f>F49/D49*100</f>
        <v>#DIV/0!</v>
      </c>
      <c r="I49" s="21">
        <f t="shared" si="15"/>
        <v>0</v>
      </c>
      <c r="J49" s="21">
        <f t="shared" si="15"/>
        <v>0</v>
      </c>
      <c r="K49" s="21">
        <f t="shared" si="15"/>
        <v>0</v>
      </c>
      <c r="L49" s="21">
        <f t="shared" si="15"/>
        <v>0</v>
      </c>
      <c r="M49" s="21">
        <f t="shared" si="15"/>
        <v>0</v>
      </c>
      <c r="N49" s="21">
        <f t="shared" si="15"/>
        <v>0</v>
      </c>
      <c r="O49" s="21">
        <f t="shared" si="15"/>
        <v>0</v>
      </c>
      <c r="P49" s="21">
        <f t="shared" si="15"/>
        <v>0</v>
      </c>
      <c r="Q49" s="21">
        <f t="shared" si="15"/>
        <v>0</v>
      </c>
      <c r="R49" s="21">
        <f t="shared" si="15"/>
        <v>0</v>
      </c>
      <c r="S49" s="21">
        <f t="shared" si="15"/>
        <v>0</v>
      </c>
      <c r="T49" s="21">
        <f t="shared" si="15"/>
        <v>0</v>
      </c>
      <c r="U49" s="21">
        <f t="shared" si="15"/>
        <v>0</v>
      </c>
      <c r="V49" s="21">
        <f t="shared" si="15"/>
        <v>0</v>
      </c>
      <c r="W49" s="21">
        <f t="shared" si="15"/>
        <v>0</v>
      </c>
      <c r="X49" s="21">
        <f t="shared" si="15"/>
        <v>0</v>
      </c>
      <c r="Y49" s="21">
        <f t="shared" si="15"/>
        <v>0</v>
      </c>
      <c r="Z49" s="21">
        <f t="shared" si="15"/>
        <v>0</v>
      </c>
      <c r="AA49" s="21">
        <f t="shared" si="15"/>
        <v>0</v>
      </c>
      <c r="AB49" s="21">
        <f t="shared" si="15"/>
        <v>0</v>
      </c>
      <c r="AC49" s="21">
        <f t="shared" si="15"/>
        <v>0</v>
      </c>
      <c r="AD49" s="21">
        <f t="shared" si="15"/>
        <v>0</v>
      </c>
      <c r="AE49" s="21">
        <f t="shared" si="15"/>
        <v>0</v>
      </c>
      <c r="AF49" s="21">
        <f t="shared" si="15"/>
        <v>0</v>
      </c>
      <c r="AG49" s="21">
        <f t="shared" si="15"/>
        <v>0</v>
      </c>
      <c r="AH49" s="21">
        <f t="shared" si="15"/>
        <v>0</v>
      </c>
      <c r="AI49" s="21">
        <f t="shared" si="15"/>
        <v>0</v>
      </c>
      <c r="AJ49" s="21">
        <f t="shared" si="15"/>
        <v>0</v>
      </c>
      <c r="AK49" s="21">
        <f t="shared" si="15"/>
        <v>0</v>
      </c>
      <c r="AL49" s="21">
        <f t="shared" si="15"/>
        <v>0</v>
      </c>
      <c r="AM49" s="21">
        <f t="shared" si="15"/>
        <v>2000</v>
      </c>
      <c r="AN49" s="21">
        <f t="shared" si="15"/>
        <v>0</v>
      </c>
      <c r="AO49" s="21">
        <f t="shared" si="15"/>
        <v>0</v>
      </c>
      <c r="AP49" s="21">
        <f t="shared" si="15"/>
        <v>0</v>
      </c>
      <c r="AQ49" s="21">
        <f t="shared" si="15"/>
        <v>0</v>
      </c>
      <c r="AR49" s="60" t="s">
        <v>58</v>
      </c>
    </row>
    <row r="50" spans="1:44" x14ac:dyDescent="0.25">
      <c r="A50" s="23" t="s">
        <v>16</v>
      </c>
      <c r="B50" s="24">
        <v>0</v>
      </c>
      <c r="C50" s="25">
        <f t="shared" si="8"/>
        <v>0</v>
      </c>
      <c r="D50" s="72"/>
      <c r="E50" s="72"/>
      <c r="F50" s="72"/>
      <c r="G50" s="72"/>
      <c r="H50" s="25"/>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35"/>
      <c r="AO50" s="9"/>
      <c r="AP50" s="9"/>
      <c r="AQ50" s="47"/>
      <c r="AR50" s="47"/>
    </row>
    <row r="51" spans="1:44" x14ac:dyDescent="0.25">
      <c r="A51" s="27" t="s">
        <v>25</v>
      </c>
      <c r="B51" s="24">
        <v>0</v>
      </c>
      <c r="C51" s="25">
        <f t="shared" si="8"/>
        <v>0</v>
      </c>
      <c r="D51" s="72"/>
      <c r="E51" s="72"/>
      <c r="F51" s="72"/>
      <c r="G51" s="72"/>
      <c r="H51" s="25"/>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35"/>
      <c r="AO51" s="9"/>
      <c r="AP51" s="9"/>
      <c r="AQ51" s="47"/>
      <c r="AR51" s="47"/>
    </row>
    <row r="52" spans="1:44" x14ac:dyDescent="0.25">
      <c r="A52" s="27" t="s">
        <v>15</v>
      </c>
      <c r="B52" s="24">
        <v>2000</v>
      </c>
      <c r="C52" s="25">
        <f t="shared" si="8"/>
        <v>2000</v>
      </c>
      <c r="D52" s="72">
        <f>I52</f>
        <v>0</v>
      </c>
      <c r="E52" s="72">
        <f>F52</f>
        <v>0</v>
      </c>
      <c r="F52" s="72">
        <f>K52+N52+Q52+T52+W52+Z52+AC52+AF52+AI52+AL52+AO52+AQ52</f>
        <v>0</v>
      </c>
      <c r="G52" s="72">
        <f>F52/C52*100</f>
        <v>0</v>
      </c>
      <c r="H52" s="25" t="e">
        <f>F52/D52*100</f>
        <v>#DIV/0!</v>
      </c>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v>2000</v>
      </c>
      <c r="AN52" s="35"/>
      <c r="AO52" s="9"/>
      <c r="AP52" s="9"/>
      <c r="AQ52" s="47"/>
      <c r="AR52" s="47"/>
    </row>
    <row r="53" spans="1:44" s="8" customFormat="1" ht="15" x14ac:dyDescent="0.25">
      <c r="A53" s="28" t="s">
        <v>24</v>
      </c>
      <c r="B53" s="6"/>
      <c r="C53" s="29">
        <f t="shared" si="8"/>
        <v>0</v>
      </c>
      <c r="D53" s="73"/>
      <c r="E53" s="73"/>
      <c r="F53" s="73"/>
      <c r="G53" s="73"/>
      <c r="H53" s="29"/>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30"/>
      <c r="AO53" s="7"/>
      <c r="AP53" s="7"/>
      <c r="AQ53" s="17"/>
      <c r="AR53" s="17"/>
    </row>
    <row r="54" spans="1:44" x14ac:dyDescent="0.25">
      <c r="A54" s="27" t="s">
        <v>21</v>
      </c>
      <c r="B54" s="24">
        <v>0</v>
      </c>
      <c r="C54" s="25">
        <f t="shared" si="8"/>
        <v>0</v>
      </c>
      <c r="D54" s="72"/>
      <c r="E54" s="72"/>
      <c r="F54" s="72"/>
      <c r="G54" s="72"/>
      <c r="H54" s="25"/>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35"/>
      <c r="AO54" s="9"/>
      <c r="AP54" s="9"/>
      <c r="AQ54" s="47"/>
      <c r="AR54" s="47"/>
    </row>
    <row r="55" spans="1:44" s="22" customFormat="1" ht="106.5" customHeight="1" x14ac:dyDescent="0.25">
      <c r="A55" s="19" t="s">
        <v>46</v>
      </c>
      <c r="B55" s="20">
        <f>B57+B58+B56+B60</f>
        <v>30335.8</v>
      </c>
      <c r="C55" s="20">
        <f t="shared" ref="C55:AQ55" si="16">C57+C58+C56+C60</f>
        <v>34539.300000000003</v>
      </c>
      <c r="D55" s="20">
        <f t="shared" si="16"/>
        <v>3632.36</v>
      </c>
      <c r="E55" s="20">
        <f t="shared" si="16"/>
        <v>3543.51</v>
      </c>
      <c r="F55" s="20">
        <f t="shared" si="16"/>
        <v>3543.51</v>
      </c>
      <c r="G55" s="20">
        <f>F55/C55*100</f>
        <v>10.259356732765285</v>
      </c>
      <c r="H55" s="20">
        <f>F55/D55*100</f>
        <v>97.553931878998782</v>
      </c>
      <c r="I55" s="21">
        <f t="shared" si="16"/>
        <v>3632.36</v>
      </c>
      <c r="J55" s="21">
        <f t="shared" si="16"/>
        <v>0</v>
      </c>
      <c r="K55" s="21">
        <f t="shared" si="16"/>
        <v>3543.51</v>
      </c>
      <c r="L55" s="21">
        <f t="shared" si="16"/>
        <v>2725.81</v>
      </c>
      <c r="M55" s="21">
        <f t="shared" si="16"/>
        <v>0</v>
      </c>
      <c r="N55" s="21">
        <f t="shared" si="16"/>
        <v>0</v>
      </c>
      <c r="O55" s="21">
        <f t="shared" si="16"/>
        <v>1570.31</v>
      </c>
      <c r="P55" s="21">
        <f t="shared" si="16"/>
        <v>0</v>
      </c>
      <c r="Q55" s="21">
        <f t="shared" si="16"/>
        <v>0</v>
      </c>
      <c r="R55" s="21">
        <f t="shared" si="16"/>
        <v>3308.38</v>
      </c>
      <c r="S55" s="21">
        <f t="shared" si="16"/>
        <v>0</v>
      </c>
      <c r="T55" s="21">
        <f t="shared" si="16"/>
        <v>0</v>
      </c>
      <c r="U55" s="21">
        <f t="shared" si="16"/>
        <v>2195.23</v>
      </c>
      <c r="V55" s="21">
        <f t="shared" si="16"/>
        <v>0</v>
      </c>
      <c r="W55" s="21">
        <f t="shared" si="16"/>
        <v>0</v>
      </c>
      <c r="X55" s="21">
        <f t="shared" si="16"/>
        <v>3099.61</v>
      </c>
      <c r="Y55" s="21">
        <f t="shared" si="16"/>
        <v>0</v>
      </c>
      <c r="Z55" s="21">
        <f t="shared" si="16"/>
        <v>0</v>
      </c>
      <c r="AA55" s="21">
        <f t="shared" si="16"/>
        <v>4204.3900000000003</v>
      </c>
      <c r="AB55" s="21">
        <f t="shared" si="16"/>
        <v>0</v>
      </c>
      <c r="AC55" s="21">
        <f t="shared" si="16"/>
        <v>0</v>
      </c>
      <c r="AD55" s="21">
        <f t="shared" si="16"/>
        <v>3018.73</v>
      </c>
      <c r="AE55" s="21">
        <f t="shared" si="16"/>
        <v>0</v>
      </c>
      <c r="AF55" s="21">
        <f t="shared" si="16"/>
        <v>0</v>
      </c>
      <c r="AG55" s="21">
        <f t="shared" si="16"/>
        <v>1463.41</v>
      </c>
      <c r="AH55" s="21">
        <f t="shared" si="16"/>
        <v>0</v>
      </c>
      <c r="AI55" s="21">
        <f t="shared" si="16"/>
        <v>0</v>
      </c>
      <c r="AJ55" s="21">
        <f t="shared" si="16"/>
        <v>3199.81</v>
      </c>
      <c r="AK55" s="21">
        <f t="shared" si="16"/>
        <v>0</v>
      </c>
      <c r="AL55" s="21">
        <f t="shared" si="16"/>
        <v>0</v>
      </c>
      <c r="AM55" s="21">
        <f t="shared" si="16"/>
        <v>1859.81</v>
      </c>
      <c r="AN55" s="21">
        <f t="shared" si="16"/>
        <v>0</v>
      </c>
      <c r="AO55" s="21">
        <f t="shared" si="16"/>
        <v>0</v>
      </c>
      <c r="AP55" s="21">
        <f t="shared" si="16"/>
        <v>4261.45</v>
      </c>
      <c r="AQ55" s="21">
        <f t="shared" si="16"/>
        <v>0</v>
      </c>
      <c r="AR55" s="94" t="s">
        <v>59</v>
      </c>
    </row>
    <row r="56" spans="1:44" x14ac:dyDescent="0.25">
      <c r="A56" s="23" t="s">
        <v>16</v>
      </c>
      <c r="B56" s="24">
        <v>0</v>
      </c>
      <c r="C56" s="25">
        <f t="shared" si="8"/>
        <v>0</v>
      </c>
      <c r="D56" s="72"/>
      <c r="E56" s="72"/>
      <c r="F56" s="72"/>
      <c r="G56" s="72"/>
      <c r="H56" s="25"/>
      <c r="I56" s="4"/>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38"/>
      <c r="AO56" s="5"/>
      <c r="AP56" s="5"/>
      <c r="AQ56" s="47"/>
      <c r="AR56" s="95"/>
    </row>
    <row r="57" spans="1:44" x14ac:dyDescent="0.25">
      <c r="A57" s="27" t="s">
        <v>25</v>
      </c>
      <c r="B57" s="24">
        <v>0</v>
      </c>
      <c r="C57" s="25">
        <f t="shared" si="8"/>
        <v>0</v>
      </c>
      <c r="D57" s="72"/>
      <c r="E57" s="72"/>
      <c r="F57" s="72"/>
      <c r="G57" s="72"/>
      <c r="H57" s="25"/>
      <c r="I57" s="4"/>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38"/>
      <c r="AO57" s="5"/>
      <c r="AP57" s="5"/>
      <c r="AQ57" s="47"/>
      <c r="AR57" s="95"/>
    </row>
    <row r="58" spans="1:44" x14ac:dyDescent="0.25">
      <c r="A58" s="27" t="s">
        <v>15</v>
      </c>
      <c r="B58" s="24">
        <v>30335.8</v>
      </c>
      <c r="C58" s="25">
        <f t="shared" si="8"/>
        <v>34539.300000000003</v>
      </c>
      <c r="D58" s="72">
        <f>I58</f>
        <v>3632.36</v>
      </c>
      <c r="E58" s="72">
        <f>F58</f>
        <v>3543.51</v>
      </c>
      <c r="F58" s="72">
        <f>K58+N58+Q58+T58+W58+Z58+AC58+AF58+AI58+AL58+AO58+AQ58</f>
        <v>3543.51</v>
      </c>
      <c r="G58" s="72">
        <f>F58/C58*100</f>
        <v>10.259356732765285</v>
      </c>
      <c r="H58" s="25">
        <f>F58/D58*100</f>
        <v>97.553931878998782</v>
      </c>
      <c r="I58" s="4">
        <v>3632.36</v>
      </c>
      <c r="J58" s="39"/>
      <c r="K58" s="39">
        <v>3543.51</v>
      </c>
      <c r="L58" s="40">
        <v>2725.81</v>
      </c>
      <c r="M58" s="40"/>
      <c r="N58" s="40"/>
      <c r="O58" s="40">
        <v>1570.31</v>
      </c>
      <c r="P58" s="40"/>
      <c r="Q58" s="40"/>
      <c r="R58" s="40">
        <v>3308.38</v>
      </c>
      <c r="S58" s="40"/>
      <c r="T58" s="40"/>
      <c r="U58" s="40">
        <v>2195.23</v>
      </c>
      <c r="V58" s="40"/>
      <c r="W58" s="40"/>
      <c r="X58" s="40">
        <v>3099.61</v>
      </c>
      <c r="Y58" s="40"/>
      <c r="Z58" s="40"/>
      <c r="AA58" s="40">
        <v>4204.3900000000003</v>
      </c>
      <c r="AB58" s="40"/>
      <c r="AC58" s="40"/>
      <c r="AD58" s="40">
        <v>3018.73</v>
      </c>
      <c r="AE58" s="40"/>
      <c r="AF58" s="40"/>
      <c r="AG58" s="40">
        <v>1463.41</v>
      </c>
      <c r="AH58" s="40"/>
      <c r="AI58" s="40"/>
      <c r="AJ58" s="40">
        <v>3199.81</v>
      </c>
      <c r="AK58" s="40"/>
      <c r="AL58" s="40"/>
      <c r="AM58" s="40">
        <v>1859.81</v>
      </c>
      <c r="AN58" s="41"/>
      <c r="AO58" s="40"/>
      <c r="AP58" s="40">
        <v>4261.45</v>
      </c>
      <c r="AQ58" s="69"/>
      <c r="AR58" s="95"/>
    </row>
    <row r="59" spans="1:44" s="8" customFormat="1" ht="15" x14ac:dyDescent="0.25">
      <c r="A59" s="28" t="s">
        <v>24</v>
      </c>
      <c r="B59" s="6"/>
      <c r="C59" s="29">
        <f t="shared" si="8"/>
        <v>0</v>
      </c>
      <c r="D59" s="73"/>
      <c r="E59" s="73"/>
      <c r="F59" s="73"/>
      <c r="G59" s="73"/>
      <c r="H59" s="29"/>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30"/>
      <c r="AO59" s="7"/>
      <c r="AP59" s="7"/>
      <c r="AQ59" s="17"/>
      <c r="AR59" s="95"/>
    </row>
    <row r="60" spans="1:44" x14ac:dyDescent="0.25">
      <c r="A60" s="27" t="s">
        <v>21</v>
      </c>
      <c r="B60" s="24">
        <v>0</v>
      </c>
      <c r="C60" s="25">
        <f t="shared" si="8"/>
        <v>0</v>
      </c>
      <c r="D60" s="72"/>
      <c r="E60" s="72"/>
      <c r="F60" s="72"/>
      <c r="G60" s="72"/>
      <c r="H60" s="25"/>
      <c r="I60" s="4"/>
      <c r="J60" s="11"/>
      <c r="K60" s="11"/>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38"/>
      <c r="AO60" s="5"/>
      <c r="AP60" s="5"/>
      <c r="AQ60" s="47"/>
      <c r="AR60" s="96"/>
    </row>
    <row r="61" spans="1:44" s="22" customFormat="1" ht="117.75" customHeight="1" x14ac:dyDescent="0.25">
      <c r="A61" s="19" t="s">
        <v>47</v>
      </c>
      <c r="B61" s="20">
        <f>B63+B64+B62+B66</f>
        <v>1951.1</v>
      </c>
      <c r="C61" s="20">
        <f t="shared" ref="C61:AQ61" si="17">C63+C64+C62+C66</f>
        <v>2967.2</v>
      </c>
      <c r="D61" s="20">
        <f t="shared" si="17"/>
        <v>0</v>
      </c>
      <c r="E61" s="20">
        <f t="shared" si="17"/>
        <v>0</v>
      </c>
      <c r="F61" s="20">
        <f t="shared" si="17"/>
        <v>0</v>
      </c>
      <c r="G61" s="20">
        <f>F61/C61*100</f>
        <v>0</v>
      </c>
      <c r="H61" s="20" t="e">
        <f>F61/D61*100</f>
        <v>#DIV/0!</v>
      </c>
      <c r="I61" s="21">
        <f t="shared" si="17"/>
        <v>0</v>
      </c>
      <c r="J61" s="21">
        <f t="shared" si="17"/>
        <v>0</v>
      </c>
      <c r="K61" s="21">
        <f t="shared" si="17"/>
        <v>0</v>
      </c>
      <c r="L61" s="21">
        <f t="shared" si="17"/>
        <v>80.44</v>
      </c>
      <c r="M61" s="21">
        <f t="shared" si="17"/>
        <v>0</v>
      </c>
      <c r="N61" s="21">
        <f t="shared" si="17"/>
        <v>0</v>
      </c>
      <c r="O61" s="21">
        <f t="shared" si="17"/>
        <v>80.44</v>
      </c>
      <c r="P61" s="21">
        <f t="shared" si="17"/>
        <v>0</v>
      </c>
      <c r="Q61" s="21">
        <f t="shared" si="17"/>
        <v>0</v>
      </c>
      <c r="R61" s="21">
        <f t="shared" si="17"/>
        <v>80.44</v>
      </c>
      <c r="S61" s="21">
        <f t="shared" si="17"/>
        <v>0</v>
      </c>
      <c r="T61" s="21">
        <f t="shared" si="17"/>
        <v>0</v>
      </c>
      <c r="U61" s="21">
        <f t="shared" si="17"/>
        <v>439.24</v>
      </c>
      <c r="V61" s="21">
        <f t="shared" si="17"/>
        <v>0</v>
      </c>
      <c r="W61" s="21">
        <f t="shared" si="17"/>
        <v>0</v>
      </c>
      <c r="X61" s="21">
        <f t="shared" si="17"/>
        <v>262.04000000000002</v>
      </c>
      <c r="Y61" s="21">
        <f t="shared" si="17"/>
        <v>0</v>
      </c>
      <c r="Z61" s="21">
        <f t="shared" si="17"/>
        <v>0</v>
      </c>
      <c r="AA61" s="21">
        <f t="shared" si="17"/>
        <v>113.44</v>
      </c>
      <c r="AB61" s="21">
        <f t="shared" si="17"/>
        <v>0</v>
      </c>
      <c r="AC61" s="21">
        <f t="shared" si="17"/>
        <v>0</v>
      </c>
      <c r="AD61" s="21">
        <f t="shared" si="17"/>
        <v>114.44</v>
      </c>
      <c r="AE61" s="21">
        <f t="shared" si="17"/>
        <v>0</v>
      </c>
      <c r="AF61" s="21">
        <f t="shared" si="17"/>
        <v>0</v>
      </c>
      <c r="AG61" s="21">
        <f t="shared" si="17"/>
        <v>123.95</v>
      </c>
      <c r="AH61" s="21">
        <f t="shared" si="17"/>
        <v>0</v>
      </c>
      <c r="AI61" s="21">
        <f t="shared" si="17"/>
        <v>0</v>
      </c>
      <c r="AJ61" s="21">
        <f t="shared" si="17"/>
        <v>1431.44</v>
      </c>
      <c r="AK61" s="21">
        <f t="shared" si="17"/>
        <v>0</v>
      </c>
      <c r="AL61" s="21">
        <f t="shared" si="17"/>
        <v>0</v>
      </c>
      <c r="AM61" s="21">
        <f t="shared" si="17"/>
        <v>80.44</v>
      </c>
      <c r="AN61" s="21">
        <f t="shared" si="17"/>
        <v>0</v>
      </c>
      <c r="AO61" s="21">
        <f t="shared" si="17"/>
        <v>0</v>
      </c>
      <c r="AP61" s="21">
        <f t="shared" si="17"/>
        <v>160.88999999999999</v>
      </c>
      <c r="AQ61" s="21">
        <f t="shared" si="17"/>
        <v>0</v>
      </c>
      <c r="AR61" s="91" t="s">
        <v>60</v>
      </c>
    </row>
    <row r="62" spans="1:44" ht="24" customHeight="1" x14ac:dyDescent="0.25">
      <c r="A62" s="23" t="s">
        <v>16</v>
      </c>
      <c r="B62" s="24">
        <v>0</v>
      </c>
      <c r="C62" s="25">
        <f t="shared" si="8"/>
        <v>0</v>
      </c>
      <c r="D62" s="72"/>
      <c r="E62" s="72"/>
      <c r="F62" s="72"/>
      <c r="G62" s="25"/>
      <c r="H62" s="25"/>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26"/>
      <c r="AO62" s="4"/>
      <c r="AP62" s="4"/>
      <c r="AQ62" s="47"/>
      <c r="AR62" s="92"/>
    </row>
    <row r="63" spans="1:44" ht="20.25" customHeight="1" x14ac:dyDescent="0.25">
      <c r="A63" s="27" t="s">
        <v>25</v>
      </c>
      <c r="B63" s="24">
        <v>992.2</v>
      </c>
      <c r="C63" s="25">
        <f t="shared" si="8"/>
        <v>0</v>
      </c>
      <c r="D63" s="72"/>
      <c r="E63" s="72"/>
      <c r="F63" s="72"/>
      <c r="G63" s="25"/>
      <c r="H63" s="25"/>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26"/>
      <c r="AO63" s="4"/>
      <c r="AP63" s="4"/>
      <c r="AQ63" s="47"/>
      <c r="AR63" s="92"/>
    </row>
    <row r="64" spans="1:44" ht="19.5" customHeight="1" x14ac:dyDescent="0.25">
      <c r="A64" s="27" t="s">
        <v>15</v>
      </c>
      <c r="B64" s="24">
        <v>958.9</v>
      </c>
      <c r="C64" s="25">
        <f>I64+L64+O64+R64+U64+X64+AA64+AD64+AG64+AJ64+AM64+AP64</f>
        <v>2967.2</v>
      </c>
      <c r="D64" s="72">
        <f>I64</f>
        <v>0</v>
      </c>
      <c r="E64" s="72">
        <f>F64</f>
        <v>0</v>
      </c>
      <c r="F64" s="72">
        <f>K64+N64+Q64+T64+W64+Z64+AC64+AF64+AI64+AL64+AO64+AQ64</f>
        <v>0</v>
      </c>
      <c r="G64" s="25">
        <f>F64/C64*100</f>
        <v>0</v>
      </c>
      <c r="H64" s="25" t="e">
        <f>F64/D64*100</f>
        <v>#DIV/0!</v>
      </c>
      <c r="I64" s="4"/>
      <c r="J64" s="4"/>
      <c r="K64" s="4"/>
      <c r="L64" s="4">
        <v>80.44</v>
      </c>
      <c r="M64" s="4"/>
      <c r="N64" s="4"/>
      <c r="O64" s="4">
        <v>80.44</v>
      </c>
      <c r="P64" s="4"/>
      <c r="Q64" s="4"/>
      <c r="R64" s="4">
        <v>80.44</v>
      </c>
      <c r="S64" s="4"/>
      <c r="T64" s="4"/>
      <c r="U64" s="4">
        <v>439.24</v>
      </c>
      <c r="V64" s="4"/>
      <c r="W64" s="4"/>
      <c r="X64" s="4">
        <v>262.04000000000002</v>
      </c>
      <c r="Y64" s="4"/>
      <c r="Z64" s="4"/>
      <c r="AA64" s="4">
        <v>113.44</v>
      </c>
      <c r="AB64" s="4"/>
      <c r="AC64" s="4"/>
      <c r="AD64" s="4">
        <v>114.44</v>
      </c>
      <c r="AE64" s="4"/>
      <c r="AF64" s="4"/>
      <c r="AG64" s="4">
        <v>123.95</v>
      </c>
      <c r="AH64" s="4"/>
      <c r="AI64" s="4"/>
      <c r="AJ64" s="4">
        <v>1431.44</v>
      </c>
      <c r="AK64" s="4"/>
      <c r="AL64" s="4"/>
      <c r="AM64" s="4">
        <v>80.44</v>
      </c>
      <c r="AN64" s="26"/>
      <c r="AO64" s="4"/>
      <c r="AP64" s="4">
        <v>160.88999999999999</v>
      </c>
      <c r="AQ64" s="69"/>
      <c r="AR64" s="92"/>
    </row>
    <row r="65" spans="1:44" s="8" customFormat="1" ht="15" x14ac:dyDescent="0.25">
      <c r="A65" s="28" t="s">
        <v>24</v>
      </c>
      <c r="B65" s="6"/>
      <c r="C65" s="29">
        <f t="shared" si="8"/>
        <v>0</v>
      </c>
      <c r="D65" s="73"/>
      <c r="E65" s="73"/>
      <c r="F65" s="73"/>
      <c r="G65" s="29"/>
      <c r="H65" s="29"/>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30"/>
      <c r="AO65" s="7"/>
      <c r="AP65" s="7"/>
      <c r="AQ65" s="17"/>
      <c r="AR65" s="92"/>
    </row>
    <row r="66" spans="1:44" x14ac:dyDescent="0.25">
      <c r="A66" s="27" t="s">
        <v>21</v>
      </c>
      <c r="B66" s="24">
        <v>0</v>
      </c>
      <c r="C66" s="25">
        <f t="shared" si="8"/>
        <v>0</v>
      </c>
      <c r="D66" s="72"/>
      <c r="E66" s="72"/>
      <c r="F66" s="72"/>
      <c r="G66" s="25"/>
      <c r="H66" s="25"/>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26"/>
      <c r="AO66" s="4"/>
      <c r="AP66" s="4"/>
      <c r="AQ66" s="47"/>
      <c r="AR66" s="93"/>
    </row>
    <row r="67" spans="1:44" s="22" customFormat="1" ht="53.25" customHeight="1" x14ac:dyDescent="0.25">
      <c r="A67" s="19" t="s">
        <v>48</v>
      </c>
      <c r="B67" s="20" t="e">
        <f>B68+B69+B70+B72</f>
        <v>#REF!</v>
      </c>
      <c r="C67" s="20">
        <f>C68+C69+C70+C72</f>
        <v>5120</v>
      </c>
      <c r="D67" s="20">
        <f t="shared" ref="C67:AQ67" si="18">D68+D69+D70+D72</f>
        <v>0</v>
      </c>
      <c r="E67" s="20">
        <f t="shared" si="18"/>
        <v>0</v>
      </c>
      <c r="F67" s="20">
        <f t="shared" si="18"/>
        <v>0</v>
      </c>
      <c r="G67" s="20">
        <f>F67/C67*100</f>
        <v>0</v>
      </c>
      <c r="H67" s="20" t="e">
        <f>F67/D67*100</f>
        <v>#DIV/0!</v>
      </c>
      <c r="I67" s="21">
        <f t="shared" si="18"/>
        <v>0</v>
      </c>
      <c r="J67" s="21">
        <f t="shared" si="18"/>
        <v>0</v>
      </c>
      <c r="K67" s="21">
        <f t="shared" si="18"/>
        <v>0</v>
      </c>
      <c r="L67" s="21">
        <f t="shared" si="18"/>
        <v>0</v>
      </c>
      <c r="M67" s="21">
        <f t="shared" si="18"/>
        <v>0</v>
      </c>
      <c r="N67" s="21">
        <f t="shared" si="18"/>
        <v>0</v>
      </c>
      <c r="O67" s="21">
        <f t="shared" si="18"/>
        <v>0</v>
      </c>
      <c r="P67" s="21">
        <f t="shared" si="18"/>
        <v>0</v>
      </c>
      <c r="Q67" s="21">
        <f t="shared" si="18"/>
        <v>0</v>
      </c>
      <c r="R67" s="21">
        <f t="shared" si="18"/>
        <v>0</v>
      </c>
      <c r="S67" s="21">
        <f t="shared" si="18"/>
        <v>0</v>
      </c>
      <c r="T67" s="21">
        <f t="shared" si="18"/>
        <v>0</v>
      </c>
      <c r="U67" s="21">
        <f t="shared" si="18"/>
        <v>0</v>
      </c>
      <c r="V67" s="21">
        <f t="shared" si="18"/>
        <v>0</v>
      </c>
      <c r="W67" s="21">
        <f t="shared" si="18"/>
        <v>0</v>
      </c>
      <c r="X67" s="21">
        <f t="shared" si="18"/>
        <v>0</v>
      </c>
      <c r="Y67" s="21">
        <f t="shared" si="18"/>
        <v>0</v>
      </c>
      <c r="Z67" s="21">
        <f t="shared" si="18"/>
        <v>0</v>
      </c>
      <c r="AA67" s="21">
        <f t="shared" si="18"/>
        <v>0</v>
      </c>
      <c r="AB67" s="21">
        <f t="shared" si="18"/>
        <v>0</v>
      </c>
      <c r="AC67" s="21">
        <f t="shared" si="18"/>
        <v>0</v>
      </c>
      <c r="AD67" s="21">
        <f t="shared" si="18"/>
        <v>0</v>
      </c>
      <c r="AE67" s="21">
        <f t="shared" si="18"/>
        <v>0</v>
      </c>
      <c r="AF67" s="21">
        <f t="shared" si="18"/>
        <v>0</v>
      </c>
      <c r="AG67" s="21">
        <f t="shared" si="18"/>
        <v>286.3</v>
      </c>
      <c r="AH67" s="21">
        <f t="shared" si="18"/>
        <v>0</v>
      </c>
      <c r="AI67" s="21">
        <f t="shared" si="18"/>
        <v>0</v>
      </c>
      <c r="AJ67" s="21">
        <f t="shared" si="18"/>
        <v>4833.7</v>
      </c>
      <c r="AK67" s="21">
        <f t="shared" si="18"/>
        <v>0</v>
      </c>
      <c r="AL67" s="21">
        <f t="shared" si="18"/>
        <v>0</v>
      </c>
      <c r="AM67" s="21">
        <f t="shared" si="18"/>
        <v>0</v>
      </c>
      <c r="AN67" s="21">
        <f t="shared" si="18"/>
        <v>0</v>
      </c>
      <c r="AO67" s="21">
        <f t="shared" si="18"/>
        <v>0</v>
      </c>
      <c r="AP67" s="21">
        <f t="shared" si="18"/>
        <v>0</v>
      </c>
      <c r="AQ67" s="21">
        <f t="shared" si="18"/>
        <v>0</v>
      </c>
      <c r="AR67" s="46"/>
    </row>
    <row r="68" spans="1:44" x14ac:dyDescent="0.25">
      <c r="A68" s="23" t="s">
        <v>16</v>
      </c>
      <c r="B68" s="24" t="e">
        <f>B74+#REF!</f>
        <v>#REF!</v>
      </c>
      <c r="C68" s="25">
        <f t="shared" si="8"/>
        <v>0</v>
      </c>
      <c r="D68" s="72"/>
      <c r="E68" s="72"/>
      <c r="F68" s="72"/>
      <c r="G68" s="25"/>
      <c r="H68" s="25"/>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9"/>
      <c r="AO68" s="4"/>
      <c r="AP68" s="4"/>
      <c r="AQ68" s="47"/>
      <c r="AR68" s="47"/>
    </row>
    <row r="69" spans="1:44" x14ac:dyDescent="0.25">
      <c r="A69" s="27" t="s">
        <v>25</v>
      </c>
      <c r="B69" s="24" t="e">
        <f>B75+#REF!</f>
        <v>#REF!</v>
      </c>
      <c r="C69" s="25">
        <f t="shared" si="8"/>
        <v>0</v>
      </c>
      <c r="D69" s="72"/>
      <c r="E69" s="72"/>
      <c r="F69" s="72"/>
      <c r="G69" s="25"/>
      <c r="H69" s="25"/>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9"/>
      <c r="AO69" s="4"/>
      <c r="AP69" s="4"/>
      <c r="AQ69" s="47"/>
      <c r="AR69" s="47"/>
    </row>
    <row r="70" spans="1:44" x14ac:dyDescent="0.25">
      <c r="A70" s="27" t="s">
        <v>15</v>
      </c>
      <c r="B70" s="24" t="e">
        <f>B76+#REF!</f>
        <v>#REF!</v>
      </c>
      <c r="C70" s="25">
        <f t="shared" si="8"/>
        <v>5120</v>
      </c>
      <c r="D70" s="72">
        <f>D76+D82</f>
        <v>0</v>
      </c>
      <c r="E70" s="72">
        <f>F70</f>
        <v>0</v>
      </c>
      <c r="F70" s="72">
        <f>K70+N70+Q70+T70+W70+Z70+AC70+AF70+AI70+AL70+AO70+AQ70</f>
        <v>0</v>
      </c>
      <c r="G70" s="25">
        <f>F70/C70*100</f>
        <v>0</v>
      </c>
      <c r="H70" s="25" t="e">
        <f>F70/D70*100</f>
        <v>#DIV/0!</v>
      </c>
      <c r="I70" s="4">
        <f>I76+I82</f>
        <v>0</v>
      </c>
      <c r="J70" s="4">
        <f t="shared" ref="J70:AQ70" si="19">J76+J82</f>
        <v>0</v>
      </c>
      <c r="K70" s="4">
        <f t="shared" si="19"/>
        <v>0</v>
      </c>
      <c r="L70" s="4">
        <f t="shared" si="19"/>
        <v>0</v>
      </c>
      <c r="M70" s="4">
        <f t="shared" si="19"/>
        <v>0</v>
      </c>
      <c r="N70" s="4">
        <f t="shared" si="19"/>
        <v>0</v>
      </c>
      <c r="O70" s="4">
        <f t="shared" si="19"/>
        <v>0</v>
      </c>
      <c r="P70" s="4">
        <f t="shared" si="19"/>
        <v>0</v>
      </c>
      <c r="Q70" s="4">
        <f t="shared" si="19"/>
        <v>0</v>
      </c>
      <c r="R70" s="4">
        <f t="shared" si="19"/>
        <v>0</v>
      </c>
      <c r="S70" s="4">
        <f t="shared" si="19"/>
        <v>0</v>
      </c>
      <c r="T70" s="4">
        <f t="shared" si="19"/>
        <v>0</v>
      </c>
      <c r="U70" s="4">
        <f t="shared" si="19"/>
        <v>0</v>
      </c>
      <c r="V70" s="4">
        <f t="shared" si="19"/>
        <v>0</v>
      </c>
      <c r="W70" s="4">
        <f t="shared" si="19"/>
        <v>0</v>
      </c>
      <c r="X70" s="4">
        <f t="shared" si="19"/>
        <v>0</v>
      </c>
      <c r="Y70" s="4">
        <f t="shared" si="19"/>
        <v>0</v>
      </c>
      <c r="Z70" s="4">
        <f t="shared" si="19"/>
        <v>0</v>
      </c>
      <c r="AA70" s="4">
        <f t="shared" si="19"/>
        <v>0</v>
      </c>
      <c r="AB70" s="4">
        <f t="shared" si="19"/>
        <v>0</v>
      </c>
      <c r="AC70" s="4">
        <f t="shared" si="19"/>
        <v>0</v>
      </c>
      <c r="AD70" s="4">
        <f t="shared" si="19"/>
        <v>0</v>
      </c>
      <c r="AE70" s="4">
        <f t="shared" si="19"/>
        <v>0</v>
      </c>
      <c r="AF70" s="4">
        <f t="shared" si="19"/>
        <v>0</v>
      </c>
      <c r="AG70" s="4">
        <f t="shared" si="19"/>
        <v>286.3</v>
      </c>
      <c r="AH70" s="4">
        <f t="shared" si="19"/>
        <v>0</v>
      </c>
      <c r="AI70" s="4">
        <f t="shared" si="19"/>
        <v>0</v>
      </c>
      <c r="AJ70" s="4">
        <f t="shared" si="19"/>
        <v>4833.7</v>
      </c>
      <c r="AK70" s="4">
        <f t="shared" si="19"/>
        <v>0</v>
      </c>
      <c r="AL70" s="4">
        <f t="shared" si="19"/>
        <v>0</v>
      </c>
      <c r="AM70" s="4">
        <f t="shared" si="19"/>
        <v>0</v>
      </c>
      <c r="AN70" s="4">
        <f t="shared" si="19"/>
        <v>0</v>
      </c>
      <c r="AO70" s="4">
        <f t="shared" si="19"/>
        <v>0</v>
      </c>
      <c r="AP70" s="4">
        <f t="shared" si="19"/>
        <v>0</v>
      </c>
      <c r="AQ70" s="4">
        <f t="shared" si="19"/>
        <v>0</v>
      </c>
      <c r="AR70" s="47"/>
    </row>
    <row r="71" spans="1:44" s="8" customFormat="1" x14ac:dyDescent="0.25">
      <c r="A71" s="28" t="s">
        <v>24</v>
      </c>
      <c r="B71" s="6"/>
      <c r="C71" s="29">
        <f t="shared" si="8"/>
        <v>0</v>
      </c>
      <c r="D71" s="73"/>
      <c r="E71" s="73"/>
      <c r="F71" s="73"/>
      <c r="G71" s="29"/>
      <c r="H71" s="29"/>
      <c r="I71" s="4"/>
      <c r="J71" s="7"/>
      <c r="K71" s="7"/>
      <c r="L71" s="4"/>
      <c r="M71" s="7"/>
      <c r="N71" s="7"/>
      <c r="O71" s="4"/>
      <c r="P71" s="7"/>
      <c r="Q71" s="7"/>
      <c r="R71" s="4"/>
      <c r="S71" s="7"/>
      <c r="T71" s="7"/>
      <c r="U71" s="4"/>
      <c r="V71" s="7"/>
      <c r="W71" s="7"/>
      <c r="X71" s="4"/>
      <c r="Y71" s="7"/>
      <c r="Z71" s="7"/>
      <c r="AA71" s="4"/>
      <c r="AB71" s="7"/>
      <c r="AC71" s="7"/>
      <c r="AD71" s="4"/>
      <c r="AE71" s="7"/>
      <c r="AF71" s="7"/>
      <c r="AG71" s="4"/>
      <c r="AH71" s="7"/>
      <c r="AI71" s="7"/>
      <c r="AJ71" s="4"/>
      <c r="AK71" s="7"/>
      <c r="AL71" s="7"/>
      <c r="AM71" s="4"/>
      <c r="AN71" s="30"/>
      <c r="AO71" s="7"/>
      <c r="AP71" s="4"/>
      <c r="AQ71" s="17"/>
      <c r="AR71" s="17"/>
    </row>
    <row r="72" spans="1:44" x14ac:dyDescent="0.25">
      <c r="A72" s="27" t="s">
        <v>21</v>
      </c>
      <c r="B72" s="24" t="e">
        <f>B78+#REF!</f>
        <v>#REF!</v>
      </c>
      <c r="C72" s="25">
        <f t="shared" si="8"/>
        <v>0</v>
      </c>
      <c r="D72" s="72"/>
      <c r="E72" s="72"/>
      <c r="F72" s="72"/>
      <c r="G72" s="25"/>
      <c r="H72" s="25"/>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9"/>
      <c r="AO72" s="4"/>
      <c r="AP72" s="4"/>
      <c r="AQ72" s="47"/>
      <c r="AR72" s="47"/>
    </row>
    <row r="73" spans="1:44" ht="60" customHeight="1" x14ac:dyDescent="0.25">
      <c r="A73" s="31" t="s">
        <v>49</v>
      </c>
      <c r="B73" s="32">
        <f>B75+B76+B74+B78</f>
        <v>5290</v>
      </c>
      <c r="C73" s="32">
        <f>C75+C76+C74+C78</f>
        <v>4833.7</v>
      </c>
      <c r="D73" s="32">
        <f t="shared" ref="D73:AQ73" si="20">D75+D76+D74+D78</f>
        <v>0</v>
      </c>
      <c r="E73" s="32">
        <f t="shared" si="20"/>
        <v>0</v>
      </c>
      <c r="F73" s="32">
        <f t="shared" si="20"/>
        <v>0</v>
      </c>
      <c r="G73" s="32">
        <f>F73/C73*100</f>
        <v>0</v>
      </c>
      <c r="H73" s="32" t="e">
        <f>F73/D73*100</f>
        <v>#DIV/0!</v>
      </c>
      <c r="I73" s="34">
        <f t="shared" si="20"/>
        <v>0</v>
      </c>
      <c r="J73" s="34">
        <f t="shared" si="20"/>
        <v>0</v>
      </c>
      <c r="K73" s="34">
        <f t="shared" si="20"/>
        <v>0</v>
      </c>
      <c r="L73" s="34">
        <f t="shared" si="20"/>
        <v>0</v>
      </c>
      <c r="M73" s="34">
        <f t="shared" si="20"/>
        <v>0</v>
      </c>
      <c r="N73" s="34">
        <f t="shared" si="20"/>
        <v>0</v>
      </c>
      <c r="O73" s="34">
        <f t="shared" si="20"/>
        <v>0</v>
      </c>
      <c r="P73" s="34">
        <f t="shared" si="20"/>
        <v>0</v>
      </c>
      <c r="Q73" s="34">
        <f t="shared" si="20"/>
        <v>0</v>
      </c>
      <c r="R73" s="34">
        <f t="shared" si="20"/>
        <v>0</v>
      </c>
      <c r="S73" s="34">
        <f t="shared" si="20"/>
        <v>0</v>
      </c>
      <c r="T73" s="34">
        <f t="shared" si="20"/>
        <v>0</v>
      </c>
      <c r="U73" s="34">
        <f t="shared" si="20"/>
        <v>0</v>
      </c>
      <c r="V73" s="34">
        <f t="shared" si="20"/>
        <v>0</v>
      </c>
      <c r="W73" s="34">
        <f t="shared" si="20"/>
        <v>0</v>
      </c>
      <c r="X73" s="34">
        <f t="shared" si="20"/>
        <v>0</v>
      </c>
      <c r="Y73" s="34">
        <f t="shared" si="20"/>
        <v>0</v>
      </c>
      <c r="Z73" s="34">
        <f t="shared" si="20"/>
        <v>0</v>
      </c>
      <c r="AA73" s="34">
        <f t="shared" si="20"/>
        <v>0</v>
      </c>
      <c r="AB73" s="34">
        <f t="shared" si="20"/>
        <v>0</v>
      </c>
      <c r="AC73" s="34">
        <f t="shared" si="20"/>
        <v>0</v>
      </c>
      <c r="AD73" s="34">
        <f t="shared" si="20"/>
        <v>0</v>
      </c>
      <c r="AE73" s="34">
        <f t="shared" si="20"/>
        <v>0</v>
      </c>
      <c r="AF73" s="34">
        <f t="shared" si="20"/>
        <v>0</v>
      </c>
      <c r="AG73" s="34">
        <f t="shared" si="20"/>
        <v>0</v>
      </c>
      <c r="AH73" s="34">
        <f t="shared" si="20"/>
        <v>0</v>
      </c>
      <c r="AI73" s="34">
        <f t="shared" si="20"/>
        <v>0</v>
      </c>
      <c r="AJ73" s="34">
        <f t="shared" si="20"/>
        <v>4833.7</v>
      </c>
      <c r="AK73" s="34">
        <f t="shared" si="20"/>
        <v>0</v>
      </c>
      <c r="AL73" s="34">
        <f t="shared" si="20"/>
        <v>0</v>
      </c>
      <c r="AM73" s="34">
        <f t="shared" si="20"/>
        <v>0</v>
      </c>
      <c r="AN73" s="34">
        <f t="shared" si="20"/>
        <v>0</v>
      </c>
      <c r="AO73" s="34">
        <f t="shared" si="20"/>
        <v>0</v>
      </c>
      <c r="AP73" s="34">
        <f t="shared" si="20"/>
        <v>0</v>
      </c>
      <c r="AQ73" s="34">
        <f t="shared" si="20"/>
        <v>0</v>
      </c>
      <c r="AR73" s="91" t="s">
        <v>61</v>
      </c>
    </row>
    <row r="74" spans="1:44" x14ac:dyDescent="0.25">
      <c r="A74" s="23" t="s">
        <v>16</v>
      </c>
      <c r="B74" s="24">
        <v>0</v>
      </c>
      <c r="C74" s="25">
        <f t="shared" ref="C74:C78" si="21">I74+L74+O74+R74+U74+X74+AA74+AD74+AG74+AJ74+AM74+AP74</f>
        <v>0</v>
      </c>
      <c r="D74" s="72"/>
      <c r="E74" s="72"/>
      <c r="F74" s="72"/>
      <c r="G74" s="72"/>
      <c r="H74" s="25"/>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26"/>
      <c r="AO74" s="4"/>
      <c r="AP74" s="4"/>
      <c r="AQ74" s="47"/>
      <c r="AR74" s="92"/>
    </row>
    <row r="75" spans="1:44" x14ac:dyDescent="0.25">
      <c r="A75" s="27" t="s">
        <v>25</v>
      </c>
      <c r="B75" s="24">
        <v>0</v>
      </c>
      <c r="C75" s="25">
        <f t="shared" si="21"/>
        <v>0</v>
      </c>
      <c r="D75" s="72"/>
      <c r="E75" s="72"/>
      <c r="F75" s="72"/>
      <c r="G75" s="72"/>
      <c r="H75" s="25"/>
      <c r="I75" s="4"/>
      <c r="J75" s="10"/>
      <c r="K75" s="10"/>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42"/>
      <c r="AO75" s="11"/>
      <c r="AP75" s="11"/>
      <c r="AQ75" s="47"/>
      <c r="AR75" s="92"/>
    </row>
    <row r="76" spans="1:44" ht="21.75" customHeight="1" x14ac:dyDescent="0.25">
      <c r="A76" s="27" t="s">
        <v>15</v>
      </c>
      <c r="B76" s="24">
        <v>5290</v>
      </c>
      <c r="C76" s="25">
        <f>I76+L76+O76+R76+U76+X76+AA76+AD76+AG76+AJ76+AM76+AP76</f>
        <v>4833.7</v>
      </c>
      <c r="D76" s="72">
        <f>I76</f>
        <v>0</v>
      </c>
      <c r="E76" s="72">
        <f>F76</f>
        <v>0</v>
      </c>
      <c r="F76" s="72">
        <f>K76+N76+Q76+T76+W76+Z76+AC76+AF76+AI76+AL76+AO76+AQ76</f>
        <v>0</v>
      </c>
      <c r="G76" s="72">
        <f>F76/C76*100</f>
        <v>0</v>
      </c>
      <c r="H76" s="25" t="e">
        <f>F76/D76*100</f>
        <v>#DIV/0!</v>
      </c>
      <c r="I76" s="62"/>
      <c r="J76" s="62"/>
      <c r="K76" s="62"/>
      <c r="L76" s="62"/>
      <c r="M76" s="62"/>
      <c r="N76" s="62"/>
      <c r="O76" s="62"/>
      <c r="P76" s="62"/>
      <c r="Q76" s="62"/>
      <c r="R76" s="62"/>
      <c r="S76" s="62"/>
      <c r="T76" s="62"/>
      <c r="U76" s="62"/>
      <c r="V76" s="62"/>
      <c r="W76" s="62"/>
      <c r="X76" s="62"/>
      <c r="Y76" s="62"/>
      <c r="Z76" s="62"/>
      <c r="AA76" s="62"/>
      <c r="AB76" s="62"/>
      <c r="AC76" s="62"/>
      <c r="AD76" s="62"/>
      <c r="AE76" s="62"/>
      <c r="AF76" s="62"/>
      <c r="AG76" s="62"/>
      <c r="AH76" s="62"/>
      <c r="AI76" s="62"/>
      <c r="AJ76" s="62">
        <v>4833.7</v>
      </c>
      <c r="AK76" s="62"/>
      <c r="AL76" s="62"/>
      <c r="AM76" s="62"/>
      <c r="AN76" s="63"/>
      <c r="AO76" s="62"/>
      <c r="AP76" s="62"/>
      <c r="AQ76" s="64"/>
      <c r="AR76" s="92"/>
    </row>
    <row r="77" spans="1:44" s="8" customFormat="1" ht="15" x14ac:dyDescent="0.25">
      <c r="A77" s="28" t="s">
        <v>24</v>
      </c>
      <c r="B77" s="6"/>
      <c r="C77" s="29">
        <f t="shared" si="21"/>
        <v>0</v>
      </c>
      <c r="D77" s="73"/>
      <c r="E77" s="73"/>
      <c r="F77" s="73"/>
      <c r="G77" s="73"/>
      <c r="H77" s="29"/>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30"/>
      <c r="AO77" s="7"/>
      <c r="AP77" s="7"/>
      <c r="AQ77" s="17"/>
      <c r="AR77" s="92"/>
    </row>
    <row r="78" spans="1:44" x14ac:dyDescent="0.25">
      <c r="A78" s="27" t="s">
        <v>21</v>
      </c>
      <c r="B78" s="24">
        <v>0</v>
      </c>
      <c r="C78" s="25">
        <f t="shared" si="21"/>
        <v>0</v>
      </c>
      <c r="D78" s="72"/>
      <c r="E78" s="72"/>
      <c r="F78" s="72"/>
      <c r="G78" s="72"/>
      <c r="H78" s="25"/>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42"/>
      <c r="AO78" s="11"/>
      <c r="AP78" s="11"/>
      <c r="AQ78" s="47"/>
      <c r="AR78" s="93"/>
    </row>
    <row r="79" spans="1:44" ht="62.25" customHeight="1" x14ac:dyDescent="0.25">
      <c r="A79" s="59" t="s">
        <v>50</v>
      </c>
      <c r="B79" s="32"/>
      <c r="C79" s="33">
        <f>C80+C81+C82+C83+C84</f>
        <v>286.3</v>
      </c>
      <c r="D79" s="33">
        <f t="shared" ref="D79:F79" si="22">D80+D81+D82+D83+D84</f>
        <v>0</v>
      </c>
      <c r="E79" s="33">
        <f t="shared" si="22"/>
        <v>0</v>
      </c>
      <c r="F79" s="33">
        <f t="shared" si="22"/>
        <v>0</v>
      </c>
      <c r="G79" s="33">
        <f>F79/C79*100</f>
        <v>0</v>
      </c>
      <c r="H79" s="33" t="e">
        <f>F79/D79*100</f>
        <v>#DIV/0!</v>
      </c>
      <c r="I79" s="54"/>
      <c r="J79" s="54"/>
      <c r="K79" s="54"/>
      <c r="L79" s="54"/>
      <c r="M79" s="54"/>
      <c r="N79" s="54"/>
      <c r="O79" s="54"/>
      <c r="P79" s="54"/>
      <c r="Q79" s="54"/>
      <c r="R79" s="54"/>
      <c r="S79" s="54"/>
      <c r="T79" s="54"/>
      <c r="U79" s="54"/>
      <c r="V79" s="54"/>
      <c r="W79" s="54"/>
      <c r="X79" s="54"/>
      <c r="Y79" s="54"/>
      <c r="Z79" s="54"/>
      <c r="AA79" s="54"/>
      <c r="AB79" s="54"/>
      <c r="AC79" s="54"/>
      <c r="AD79" s="54"/>
      <c r="AE79" s="54"/>
      <c r="AF79" s="54"/>
      <c r="AG79" s="54"/>
      <c r="AH79" s="54"/>
      <c r="AI79" s="54"/>
      <c r="AJ79" s="54"/>
      <c r="AK79" s="54"/>
      <c r="AL79" s="54"/>
      <c r="AM79" s="54"/>
      <c r="AN79" s="55"/>
      <c r="AO79" s="54"/>
      <c r="AP79" s="54"/>
      <c r="AQ79" s="56"/>
      <c r="AR79" s="94" t="s">
        <v>58</v>
      </c>
    </row>
    <row r="80" spans="1:44" x14ac:dyDescent="0.25">
      <c r="A80" s="23" t="s">
        <v>16</v>
      </c>
      <c r="B80" s="24"/>
      <c r="C80" s="25"/>
      <c r="D80" s="72"/>
      <c r="E80" s="72"/>
      <c r="F80" s="72"/>
      <c r="G80" s="72"/>
      <c r="H80" s="25"/>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42"/>
      <c r="AO80" s="11"/>
      <c r="AP80" s="11"/>
      <c r="AQ80" s="47"/>
      <c r="AR80" s="92"/>
    </row>
    <row r="81" spans="1:44" x14ac:dyDescent="0.25">
      <c r="A81" s="27" t="s">
        <v>25</v>
      </c>
      <c r="B81" s="24"/>
      <c r="C81" s="25"/>
      <c r="D81" s="72"/>
      <c r="E81" s="72"/>
      <c r="F81" s="72"/>
      <c r="G81" s="72"/>
      <c r="H81" s="25"/>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42"/>
      <c r="AO81" s="11"/>
      <c r="AP81" s="11"/>
      <c r="AQ81" s="47"/>
      <c r="AR81" s="92"/>
    </row>
    <row r="82" spans="1:44" x14ac:dyDescent="0.25">
      <c r="A82" s="27" t="s">
        <v>15</v>
      </c>
      <c r="B82" s="24"/>
      <c r="C82" s="25">
        <f>I82+L82+O82+R82+U82+X82+AA82+AD82+AG82+AJ82+AM82+AP82</f>
        <v>286.3</v>
      </c>
      <c r="D82" s="72">
        <f>I82</f>
        <v>0</v>
      </c>
      <c r="E82" s="72">
        <f t="shared" ref="E82" si="23">F82</f>
        <v>0</v>
      </c>
      <c r="F82" s="72">
        <f>K82+N82+Q82+T82+W82+Z82+AC82+AF82+AI82+AL82+AO82+AQ82</f>
        <v>0</v>
      </c>
      <c r="G82" s="72">
        <f>F82/C82*100</f>
        <v>0</v>
      </c>
      <c r="H82" s="25" t="e">
        <f>F82/D82*100</f>
        <v>#DIV/0!</v>
      </c>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v>286.3</v>
      </c>
      <c r="AH82" s="11"/>
      <c r="AI82" s="11"/>
      <c r="AJ82" s="11"/>
      <c r="AK82" s="11"/>
      <c r="AL82" s="11"/>
      <c r="AM82" s="11"/>
      <c r="AN82" s="42"/>
      <c r="AO82" s="11"/>
      <c r="AP82" s="11"/>
      <c r="AQ82" s="47"/>
      <c r="AR82" s="92"/>
    </row>
    <row r="83" spans="1:44" x14ac:dyDescent="0.25">
      <c r="A83" s="28" t="s">
        <v>24</v>
      </c>
      <c r="B83" s="24"/>
      <c r="C83" s="25"/>
      <c r="D83" s="72"/>
      <c r="E83" s="72"/>
      <c r="F83" s="72"/>
      <c r="G83" s="72"/>
      <c r="H83" s="25"/>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42"/>
      <c r="AO83" s="11"/>
      <c r="AP83" s="11"/>
      <c r="AQ83" s="47"/>
      <c r="AR83" s="92"/>
    </row>
    <row r="84" spans="1:44" x14ac:dyDescent="0.25">
      <c r="A84" s="27" t="s">
        <v>21</v>
      </c>
      <c r="B84" s="24"/>
      <c r="C84" s="25"/>
      <c r="D84" s="72"/>
      <c r="E84" s="72"/>
      <c r="F84" s="72"/>
      <c r="G84" s="72"/>
      <c r="H84" s="25"/>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42"/>
      <c r="AO84" s="11"/>
      <c r="AP84" s="11"/>
      <c r="AQ84" s="47"/>
      <c r="AR84" s="93"/>
    </row>
    <row r="85" spans="1:44" ht="58.5" customHeight="1" x14ac:dyDescent="0.25">
      <c r="A85" s="19" t="s">
        <v>51</v>
      </c>
      <c r="B85" s="57"/>
      <c r="C85" s="112">
        <f t="shared" ref="C85:AQ85" si="24">C88</f>
        <v>5144.6000000000004</v>
      </c>
      <c r="D85" s="112">
        <f t="shared" si="24"/>
        <v>0</v>
      </c>
      <c r="E85" s="112">
        <f t="shared" si="24"/>
        <v>0</v>
      </c>
      <c r="F85" s="112">
        <f t="shared" si="24"/>
        <v>0</v>
      </c>
      <c r="G85" s="112">
        <f t="shared" si="24"/>
        <v>0</v>
      </c>
      <c r="H85" s="112" t="e">
        <f t="shared" si="24"/>
        <v>#DIV/0!</v>
      </c>
      <c r="I85" s="112">
        <f t="shared" si="24"/>
        <v>0</v>
      </c>
      <c r="J85" s="112">
        <f t="shared" si="24"/>
        <v>0</v>
      </c>
      <c r="K85" s="112">
        <f t="shared" si="24"/>
        <v>0</v>
      </c>
      <c r="L85" s="112">
        <f t="shared" si="24"/>
        <v>0</v>
      </c>
      <c r="M85" s="112">
        <f t="shared" si="24"/>
        <v>0</v>
      </c>
      <c r="N85" s="112">
        <f t="shared" si="24"/>
        <v>0</v>
      </c>
      <c r="O85" s="112">
        <f t="shared" si="24"/>
        <v>0</v>
      </c>
      <c r="P85" s="112">
        <f t="shared" si="24"/>
        <v>0</v>
      </c>
      <c r="Q85" s="112">
        <f t="shared" si="24"/>
        <v>0</v>
      </c>
      <c r="R85" s="112">
        <f t="shared" si="24"/>
        <v>0</v>
      </c>
      <c r="S85" s="112">
        <f t="shared" si="24"/>
        <v>0</v>
      </c>
      <c r="T85" s="112">
        <f t="shared" si="24"/>
        <v>0</v>
      </c>
      <c r="U85" s="112">
        <f t="shared" si="24"/>
        <v>0</v>
      </c>
      <c r="V85" s="112">
        <f t="shared" si="24"/>
        <v>0</v>
      </c>
      <c r="W85" s="112">
        <f t="shared" si="24"/>
        <v>0</v>
      </c>
      <c r="X85" s="112">
        <f t="shared" si="24"/>
        <v>0</v>
      </c>
      <c r="Y85" s="112">
        <f t="shared" si="24"/>
        <v>0</v>
      </c>
      <c r="Z85" s="112">
        <f t="shared" si="24"/>
        <v>0</v>
      </c>
      <c r="AA85" s="112">
        <f t="shared" si="24"/>
        <v>0</v>
      </c>
      <c r="AB85" s="112">
        <f t="shared" si="24"/>
        <v>0</v>
      </c>
      <c r="AC85" s="112">
        <f t="shared" si="24"/>
        <v>0</v>
      </c>
      <c r="AD85" s="112">
        <f t="shared" si="24"/>
        <v>0</v>
      </c>
      <c r="AE85" s="112">
        <f t="shared" si="24"/>
        <v>0</v>
      </c>
      <c r="AF85" s="112">
        <f t="shared" si="24"/>
        <v>0</v>
      </c>
      <c r="AG85" s="112">
        <f t="shared" si="24"/>
        <v>5144.6000000000004</v>
      </c>
      <c r="AH85" s="112">
        <f t="shared" si="24"/>
        <v>0</v>
      </c>
      <c r="AI85" s="112">
        <f t="shared" si="24"/>
        <v>0</v>
      </c>
      <c r="AJ85" s="112">
        <f t="shared" si="24"/>
        <v>0</v>
      </c>
      <c r="AK85" s="112">
        <f t="shared" si="24"/>
        <v>0</v>
      </c>
      <c r="AL85" s="112">
        <f t="shared" si="24"/>
        <v>0</v>
      </c>
      <c r="AM85" s="112">
        <f t="shared" si="24"/>
        <v>0</v>
      </c>
      <c r="AN85" s="112">
        <f t="shared" si="24"/>
        <v>0</v>
      </c>
      <c r="AO85" s="112">
        <f t="shared" si="24"/>
        <v>0</v>
      </c>
      <c r="AP85" s="112">
        <f t="shared" si="24"/>
        <v>0</v>
      </c>
      <c r="AQ85" s="112">
        <f t="shared" si="24"/>
        <v>0</v>
      </c>
      <c r="AR85" s="61" t="s">
        <v>58</v>
      </c>
    </row>
    <row r="86" spans="1:44" x14ac:dyDescent="0.25">
      <c r="A86" s="23" t="s">
        <v>16</v>
      </c>
      <c r="B86" s="24"/>
      <c r="C86" s="25"/>
      <c r="D86" s="72"/>
      <c r="E86" s="72"/>
      <c r="F86" s="72"/>
      <c r="G86" s="25"/>
      <c r="H86" s="25"/>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42"/>
      <c r="AO86" s="11"/>
      <c r="AP86" s="11"/>
      <c r="AQ86" s="47"/>
      <c r="AR86" s="65"/>
    </row>
    <row r="87" spans="1:44" x14ac:dyDescent="0.25">
      <c r="A87" s="27" t="s">
        <v>25</v>
      </c>
      <c r="B87" s="24"/>
      <c r="C87" s="25"/>
      <c r="D87" s="72"/>
      <c r="E87" s="72"/>
      <c r="F87" s="72"/>
      <c r="G87" s="25"/>
      <c r="H87" s="25"/>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42"/>
      <c r="AO87" s="11"/>
      <c r="AP87" s="11"/>
      <c r="AQ87" s="47"/>
      <c r="AR87" s="65"/>
    </row>
    <row r="88" spans="1:44" x14ac:dyDescent="0.25">
      <c r="A88" s="27" t="s">
        <v>15</v>
      </c>
      <c r="B88" s="24"/>
      <c r="C88" s="25">
        <f>I88+L88+O88+R88+U88+X88+AA88+AD88+AG88+AJ88+AM88+AP88</f>
        <v>5144.6000000000004</v>
      </c>
      <c r="D88" s="72">
        <f>I88</f>
        <v>0</v>
      </c>
      <c r="E88" s="72">
        <f>F88</f>
        <v>0</v>
      </c>
      <c r="F88" s="72">
        <f>K88+N88+Q88+T88+W88+Z88+AC88+AF88+AI88+AL88+AO88+AQ88</f>
        <v>0</v>
      </c>
      <c r="G88" s="25">
        <f>F88/C88*100</f>
        <v>0</v>
      </c>
      <c r="H88" s="25" t="e">
        <f>F88/D88*100</f>
        <v>#DIV/0!</v>
      </c>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v>5144.6000000000004</v>
      </c>
      <c r="AH88" s="11"/>
      <c r="AI88" s="11"/>
      <c r="AJ88" s="11"/>
      <c r="AK88" s="11"/>
      <c r="AL88" s="11"/>
      <c r="AM88" s="11"/>
      <c r="AN88" s="42"/>
      <c r="AO88" s="11"/>
      <c r="AP88" s="11"/>
      <c r="AQ88" s="47"/>
      <c r="AR88" s="65"/>
    </row>
    <row r="89" spans="1:44" x14ac:dyDescent="0.25">
      <c r="A89" s="58" t="s">
        <v>24</v>
      </c>
      <c r="B89" s="24"/>
      <c r="C89" s="25"/>
      <c r="D89" s="72"/>
      <c r="E89" s="72"/>
      <c r="F89" s="72"/>
      <c r="G89" s="25"/>
      <c r="H89" s="25"/>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42"/>
      <c r="AO89" s="11"/>
      <c r="AP89" s="11"/>
      <c r="AQ89" s="47"/>
      <c r="AR89" s="65"/>
    </row>
    <row r="90" spans="1:44" x14ac:dyDescent="0.25">
      <c r="A90" s="27" t="s">
        <v>21</v>
      </c>
      <c r="B90" s="24"/>
      <c r="C90" s="25"/>
      <c r="D90" s="72"/>
      <c r="E90" s="72"/>
      <c r="F90" s="72"/>
      <c r="G90" s="25"/>
      <c r="H90" s="25"/>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42"/>
      <c r="AO90" s="11"/>
      <c r="AP90" s="11"/>
      <c r="AQ90" s="47"/>
      <c r="AR90" s="65"/>
    </row>
    <row r="91" spans="1:44" s="22" customFormat="1" x14ac:dyDescent="0.25">
      <c r="A91" s="43" t="s">
        <v>34</v>
      </c>
      <c r="B91" s="20" t="e">
        <f>B93+B94</f>
        <v>#REF!</v>
      </c>
      <c r="C91" s="20">
        <f>C93+C94</f>
        <v>197487.8</v>
      </c>
      <c r="D91" s="20">
        <f t="shared" ref="D91:F91" si="25">D93+D94</f>
        <v>16681.080000000002</v>
      </c>
      <c r="E91" s="20">
        <f t="shared" si="25"/>
        <v>10142.790000000001</v>
      </c>
      <c r="F91" s="20">
        <f t="shared" si="25"/>
        <v>10142.790000000001</v>
      </c>
      <c r="G91" s="20">
        <f>F91/C91*100</f>
        <v>5.1359071294530612</v>
      </c>
      <c r="H91" s="20">
        <f>F91/D91*100</f>
        <v>60.804156565402238</v>
      </c>
      <c r="I91" s="21">
        <f t="shared" ref="I91:AQ91" si="26">I93+I94</f>
        <v>16681.080000000002</v>
      </c>
      <c r="J91" s="21">
        <f t="shared" si="26"/>
        <v>0</v>
      </c>
      <c r="K91" s="21">
        <f t="shared" si="26"/>
        <v>10142.790000000001</v>
      </c>
      <c r="L91" s="21">
        <f t="shared" si="26"/>
        <v>17225</v>
      </c>
      <c r="M91" s="21">
        <f t="shared" si="26"/>
        <v>0</v>
      </c>
      <c r="N91" s="21">
        <f t="shared" si="26"/>
        <v>0</v>
      </c>
      <c r="O91" s="21">
        <f t="shared" si="26"/>
        <v>15977.710000000001</v>
      </c>
      <c r="P91" s="21">
        <f t="shared" si="26"/>
        <v>0</v>
      </c>
      <c r="Q91" s="21">
        <f t="shared" si="26"/>
        <v>0</v>
      </c>
      <c r="R91" s="21">
        <f t="shared" si="26"/>
        <v>18202.559999999998</v>
      </c>
      <c r="S91" s="21">
        <f t="shared" si="26"/>
        <v>0</v>
      </c>
      <c r="T91" s="21">
        <f t="shared" si="26"/>
        <v>0</v>
      </c>
      <c r="U91" s="21">
        <f t="shared" si="26"/>
        <v>17042.130000000005</v>
      </c>
      <c r="V91" s="21">
        <f t="shared" si="26"/>
        <v>0</v>
      </c>
      <c r="W91" s="21">
        <f t="shared" si="26"/>
        <v>0</v>
      </c>
      <c r="X91" s="21">
        <f t="shared" si="26"/>
        <v>15523.680000000002</v>
      </c>
      <c r="Y91" s="21">
        <f t="shared" si="26"/>
        <v>0</v>
      </c>
      <c r="Z91" s="21">
        <f t="shared" si="26"/>
        <v>0</v>
      </c>
      <c r="AA91" s="21">
        <f t="shared" si="26"/>
        <v>15745.000000000002</v>
      </c>
      <c r="AB91" s="21">
        <f t="shared" si="26"/>
        <v>0</v>
      </c>
      <c r="AC91" s="21">
        <f t="shared" si="26"/>
        <v>0</v>
      </c>
      <c r="AD91" s="21">
        <f t="shared" si="26"/>
        <v>15331.29</v>
      </c>
      <c r="AE91" s="21">
        <f t="shared" si="26"/>
        <v>0</v>
      </c>
      <c r="AF91" s="21">
        <f t="shared" si="26"/>
        <v>0</v>
      </c>
      <c r="AG91" s="21">
        <f t="shared" si="26"/>
        <v>19183.22</v>
      </c>
      <c r="AH91" s="21">
        <f t="shared" si="26"/>
        <v>0</v>
      </c>
      <c r="AI91" s="21">
        <f t="shared" si="26"/>
        <v>0</v>
      </c>
      <c r="AJ91" s="21">
        <f t="shared" si="26"/>
        <v>20135.8</v>
      </c>
      <c r="AK91" s="21">
        <f t="shared" si="26"/>
        <v>0</v>
      </c>
      <c r="AL91" s="21">
        <f t="shared" si="26"/>
        <v>0</v>
      </c>
      <c r="AM91" s="21">
        <f t="shared" si="26"/>
        <v>12020.89</v>
      </c>
      <c r="AN91" s="21">
        <f t="shared" si="26"/>
        <v>0</v>
      </c>
      <c r="AO91" s="21">
        <f t="shared" si="26"/>
        <v>0</v>
      </c>
      <c r="AP91" s="21">
        <f t="shared" si="26"/>
        <v>14419.439999999999</v>
      </c>
      <c r="AQ91" s="21">
        <f t="shared" si="26"/>
        <v>0</v>
      </c>
      <c r="AR91" s="46"/>
    </row>
    <row r="92" spans="1:44" x14ac:dyDescent="0.25">
      <c r="A92" s="23" t="s">
        <v>16</v>
      </c>
      <c r="B92" s="24" t="e">
        <f>#REF!+B68+B62+B56+B50+B44+B32+B8</f>
        <v>#REF!</v>
      </c>
      <c r="C92" s="24"/>
      <c r="D92" s="79"/>
      <c r="E92" s="79"/>
      <c r="F92" s="79"/>
      <c r="G92" s="79"/>
      <c r="H92" s="24"/>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47"/>
    </row>
    <row r="93" spans="1:44" x14ac:dyDescent="0.25">
      <c r="A93" s="44" t="s">
        <v>25</v>
      </c>
      <c r="B93" s="24" t="e">
        <f>#REF!+#REF!+B69+B63+B57+B51+B45+B33+B9</f>
        <v>#REF!</v>
      </c>
      <c r="C93" s="24"/>
      <c r="D93" s="79"/>
      <c r="E93" s="79"/>
      <c r="F93" s="79"/>
      <c r="G93" s="79"/>
      <c r="H93" s="24"/>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50"/>
      <c r="AO93" s="3"/>
      <c r="AP93" s="3"/>
      <c r="AQ93" s="3"/>
      <c r="AR93" s="47"/>
    </row>
    <row r="94" spans="1:44" x14ac:dyDescent="0.25">
      <c r="A94" s="44" t="s">
        <v>15</v>
      </c>
      <c r="B94" s="24" t="e">
        <f>#REF!+B70+B64+B58+B52+B46+B34+B10</f>
        <v>#REF!</v>
      </c>
      <c r="C94" s="24">
        <f>I94+L94+O94+R94+U94+X94+AA94+AD94+AG94+AJ94+AM94+AP94</f>
        <v>197487.8</v>
      </c>
      <c r="D94" s="79">
        <f>D70+D64+D58+D52+D46+D34+D10+D88</f>
        <v>16681.080000000002</v>
      </c>
      <c r="E94" s="79">
        <f>F94</f>
        <v>10142.790000000001</v>
      </c>
      <c r="F94" s="79">
        <f>K94+N94+Q94+T94+W94+Z94+AC94+AF94+AI94+AL94+AO94+AQ94</f>
        <v>10142.790000000001</v>
      </c>
      <c r="G94" s="79">
        <f>F94/C94*100</f>
        <v>5.1359071294530612</v>
      </c>
      <c r="H94" s="24">
        <f>F94/D94*100</f>
        <v>60.804156565402238</v>
      </c>
      <c r="I94" s="3">
        <f>I10+I34+I46+I52+I58+I64+I70+I88</f>
        <v>16681.080000000002</v>
      </c>
      <c r="J94" s="3">
        <f t="shared" ref="J94:AQ94" si="27">J10+J34+J46+J52+J58+J64+J70+J88</f>
        <v>0</v>
      </c>
      <c r="K94" s="3">
        <f t="shared" si="27"/>
        <v>10142.790000000001</v>
      </c>
      <c r="L94" s="3">
        <f t="shared" si="27"/>
        <v>17225</v>
      </c>
      <c r="M94" s="3">
        <f t="shared" si="27"/>
        <v>0</v>
      </c>
      <c r="N94" s="3">
        <f t="shared" si="27"/>
        <v>0</v>
      </c>
      <c r="O94" s="3">
        <f t="shared" si="27"/>
        <v>15977.710000000001</v>
      </c>
      <c r="P94" s="3">
        <f t="shared" si="27"/>
        <v>0</v>
      </c>
      <c r="Q94" s="3">
        <f t="shared" si="27"/>
        <v>0</v>
      </c>
      <c r="R94" s="3">
        <f t="shared" si="27"/>
        <v>18202.559999999998</v>
      </c>
      <c r="S94" s="3">
        <f t="shared" si="27"/>
        <v>0</v>
      </c>
      <c r="T94" s="3">
        <f t="shared" si="27"/>
        <v>0</v>
      </c>
      <c r="U94" s="3">
        <f t="shared" si="27"/>
        <v>17042.130000000005</v>
      </c>
      <c r="V94" s="3">
        <f t="shared" si="27"/>
        <v>0</v>
      </c>
      <c r="W94" s="3">
        <f t="shared" si="27"/>
        <v>0</v>
      </c>
      <c r="X94" s="3">
        <f t="shared" si="27"/>
        <v>15523.680000000002</v>
      </c>
      <c r="Y94" s="3">
        <f t="shared" si="27"/>
        <v>0</v>
      </c>
      <c r="Z94" s="3">
        <f t="shared" si="27"/>
        <v>0</v>
      </c>
      <c r="AA94" s="3">
        <f t="shared" si="27"/>
        <v>15745.000000000002</v>
      </c>
      <c r="AB94" s="3">
        <f t="shared" si="27"/>
        <v>0</v>
      </c>
      <c r="AC94" s="3">
        <f t="shared" si="27"/>
        <v>0</v>
      </c>
      <c r="AD94" s="3">
        <f t="shared" si="27"/>
        <v>15331.29</v>
      </c>
      <c r="AE94" s="3">
        <f t="shared" si="27"/>
        <v>0</v>
      </c>
      <c r="AF94" s="3">
        <f t="shared" si="27"/>
        <v>0</v>
      </c>
      <c r="AG94" s="3">
        <f t="shared" si="27"/>
        <v>19183.22</v>
      </c>
      <c r="AH94" s="3">
        <f t="shared" si="27"/>
        <v>0</v>
      </c>
      <c r="AI94" s="3">
        <f t="shared" si="27"/>
        <v>0</v>
      </c>
      <c r="AJ94" s="3">
        <f t="shared" si="27"/>
        <v>20135.8</v>
      </c>
      <c r="AK94" s="3">
        <f t="shared" si="27"/>
        <v>0</v>
      </c>
      <c r="AL94" s="3">
        <f t="shared" si="27"/>
        <v>0</v>
      </c>
      <c r="AM94" s="3">
        <f t="shared" si="27"/>
        <v>12020.89</v>
      </c>
      <c r="AN94" s="3">
        <f t="shared" si="27"/>
        <v>0</v>
      </c>
      <c r="AO94" s="3">
        <f t="shared" si="27"/>
        <v>0</v>
      </c>
      <c r="AP94" s="3">
        <f t="shared" si="27"/>
        <v>14419.439999999999</v>
      </c>
      <c r="AQ94" s="3">
        <f t="shared" si="27"/>
        <v>0</v>
      </c>
      <c r="AR94" s="47"/>
    </row>
    <row r="95" spans="1:44" s="8" customFormat="1" x14ac:dyDescent="0.25">
      <c r="A95" s="28" t="s">
        <v>24</v>
      </c>
      <c r="B95" s="6" t="e">
        <f>#REF!+B71+B65+B59+B53+B47+B35+B11</f>
        <v>#REF!</v>
      </c>
      <c r="C95" s="24"/>
      <c r="D95" s="79"/>
      <c r="E95" s="79"/>
      <c r="F95" s="79"/>
      <c r="G95" s="79"/>
      <c r="H95" s="24"/>
      <c r="I95" s="3"/>
      <c r="J95" s="7"/>
      <c r="K95" s="3"/>
      <c r="L95" s="3"/>
      <c r="M95" s="7"/>
      <c r="N95" s="3"/>
      <c r="O95" s="3"/>
      <c r="P95" s="7"/>
      <c r="Q95" s="3"/>
      <c r="R95" s="3"/>
      <c r="S95" s="7"/>
      <c r="T95" s="3"/>
      <c r="U95" s="3"/>
      <c r="V95" s="7"/>
      <c r="W95" s="3"/>
      <c r="X95" s="3"/>
      <c r="Y95" s="7"/>
      <c r="Z95" s="3"/>
      <c r="AA95" s="3"/>
      <c r="AB95" s="7"/>
      <c r="AC95" s="3"/>
      <c r="AD95" s="3"/>
      <c r="AE95" s="7"/>
      <c r="AF95" s="3"/>
      <c r="AG95" s="3"/>
      <c r="AH95" s="7"/>
      <c r="AI95" s="3"/>
      <c r="AJ95" s="3"/>
      <c r="AK95" s="7"/>
      <c r="AL95" s="3"/>
      <c r="AM95" s="3"/>
      <c r="AN95" s="30"/>
      <c r="AO95" s="3"/>
      <c r="AP95" s="3"/>
      <c r="AQ95" s="3"/>
      <c r="AR95" s="17"/>
    </row>
    <row r="96" spans="1:44" x14ac:dyDescent="0.25">
      <c r="A96" s="27" t="s">
        <v>21</v>
      </c>
      <c r="B96" s="24" t="e">
        <f>#REF!+B72+B66+B60+B54+B48+B36+B12</f>
        <v>#REF!</v>
      </c>
      <c r="C96" s="24"/>
      <c r="D96" s="79"/>
      <c r="E96" s="79"/>
      <c r="F96" s="79"/>
      <c r="G96" s="79"/>
      <c r="H96" s="24"/>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50"/>
      <c r="AO96" s="3"/>
      <c r="AP96" s="3"/>
      <c r="AQ96" s="3"/>
      <c r="AR96" s="47"/>
    </row>
    <row r="97" spans="1:42" x14ac:dyDescent="0.25">
      <c r="A97" s="45"/>
      <c r="B97" s="45"/>
      <c r="C97" s="85"/>
      <c r="D97" s="85"/>
      <c r="E97" s="85"/>
      <c r="F97" s="85"/>
      <c r="G97" s="85"/>
      <c r="H97" s="85"/>
      <c r="I97" s="80"/>
      <c r="J97" s="80"/>
      <c r="K97" s="80"/>
      <c r="L97" s="80"/>
      <c r="M97" s="80"/>
      <c r="N97" s="80"/>
      <c r="O97" s="80"/>
      <c r="P97" s="26"/>
      <c r="Q97" s="26"/>
      <c r="R97" s="26"/>
      <c r="S97" s="26"/>
      <c r="T97" s="26"/>
      <c r="U97" s="26"/>
      <c r="V97" s="26"/>
      <c r="W97" s="26"/>
      <c r="X97" s="26"/>
      <c r="Y97" s="26"/>
      <c r="Z97" s="26"/>
      <c r="AA97" s="26"/>
      <c r="AB97" s="26"/>
      <c r="AC97" s="26"/>
      <c r="AD97" s="26"/>
      <c r="AE97" s="26"/>
      <c r="AF97" s="26"/>
      <c r="AG97" s="26"/>
      <c r="AH97" s="26"/>
      <c r="AI97" s="26"/>
      <c r="AJ97" s="26"/>
      <c r="AK97" s="26"/>
      <c r="AL97" s="26"/>
      <c r="AM97" s="26"/>
      <c r="AN97" s="26"/>
      <c r="AO97" s="26"/>
      <c r="AP97" s="26"/>
    </row>
    <row r="98" spans="1:42" x14ac:dyDescent="0.25">
      <c r="A98" s="45"/>
      <c r="B98" s="45"/>
      <c r="C98" s="85"/>
      <c r="D98" s="85"/>
      <c r="E98" s="85"/>
      <c r="F98" s="85"/>
      <c r="G98" s="85"/>
      <c r="H98" s="85"/>
      <c r="I98" s="80"/>
      <c r="J98" s="80"/>
      <c r="K98" s="80"/>
      <c r="L98" s="80"/>
      <c r="M98" s="80"/>
      <c r="N98" s="80"/>
      <c r="O98" s="80"/>
      <c r="P98" s="26"/>
      <c r="Q98" s="26"/>
      <c r="R98" s="26"/>
      <c r="S98" s="26"/>
      <c r="T98" s="26"/>
      <c r="U98" s="26"/>
      <c r="V98" s="26"/>
      <c r="W98" s="26"/>
      <c r="X98" s="26"/>
      <c r="Y98" s="26"/>
      <c r="Z98" s="26"/>
      <c r="AA98" s="26"/>
      <c r="AB98" s="26"/>
      <c r="AC98" s="26"/>
      <c r="AD98" s="26"/>
      <c r="AE98" s="26"/>
      <c r="AF98" s="26"/>
      <c r="AG98" s="26"/>
      <c r="AH98" s="26"/>
      <c r="AI98" s="26"/>
      <c r="AJ98" s="26"/>
      <c r="AK98" s="26"/>
      <c r="AL98" s="26"/>
      <c r="AM98" s="26"/>
      <c r="AN98" s="26"/>
      <c r="AO98" s="26"/>
      <c r="AP98" s="26"/>
    </row>
    <row r="99" spans="1:42" x14ac:dyDescent="0.25">
      <c r="A99" s="86" t="s">
        <v>36</v>
      </c>
      <c r="B99" s="86"/>
      <c r="C99" s="87"/>
      <c r="D99" s="87"/>
      <c r="E99" s="87"/>
      <c r="F99" s="87"/>
      <c r="G99" s="107" t="s">
        <v>22</v>
      </c>
      <c r="H99" s="107"/>
      <c r="I99" s="107"/>
      <c r="J99" s="107"/>
      <c r="K99" s="107"/>
      <c r="L99" s="107"/>
      <c r="M99" s="107"/>
      <c r="N99" s="107"/>
      <c r="O99" s="87"/>
      <c r="P99" s="12"/>
      <c r="Q99" s="12"/>
      <c r="R99" s="12"/>
      <c r="S99" s="12"/>
      <c r="T99" s="12"/>
      <c r="U99" s="12"/>
      <c r="V99" s="12"/>
      <c r="W99" s="12"/>
      <c r="X99" s="97"/>
      <c r="Y99" s="97"/>
      <c r="Z99" s="97"/>
      <c r="AA99" s="97"/>
      <c r="AB99" s="97"/>
      <c r="AC99" s="97"/>
      <c r="AD99" s="97"/>
      <c r="AE99" s="97"/>
      <c r="AF99" s="97"/>
      <c r="AG99" s="97"/>
      <c r="AH99" s="97"/>
      <c r="AI99" s="97"/>
      <c r="AJ99" s="97"/>
      <c r="AN99" s="26"/>
      <c r="AO99" s="26"/>
      <c r="AP99" s="26"/>
    </row>
    <row r="100" spans="1:42" x14ac:dyDescent="0.25">
      <c r="A100" s="88"/>
      <c r="B100" s="88"/>
      <c r="C100" s="89"/>
      <c r="D100" s="89"/>
      <c r="E100" s="89"/>
      <c r="F100" s="89"/>
      <c r="G100" s="89"/>
      <c r="H100" s="89"/>
      <c r="I100" s="89"/>
      <c r="J100" s="89"/>
      <c r="K100" s="89"/>
      <c r="L100" s="89"/>
      <c r="M100" s="89"/>
      <c r="N100" s="89"/>
      <c r="O100" s="89"/>
      <c r="P100" s="12"/>
      <c r="Q100" s="12"/>
      <c r="R100" s="12"/>
      <c r="S100" s="12"/>
      <c r="T100" s="12"/>
      <c r="U100" s="12"/>
      <c r="V100" s="12"/>
      <c r="W100" s="12"/>
      <c r="X100" s="12"/>
      <c r="Y100" s="12"/>
      <c r="Z100" s="12"/>
      <c r="AA100" s="12"/>
      <c r="AB100" s="12"/>
      <c r="AC100" s="12"/>
      <c r="AD100" s="12"/>
      <c r="AE100" s="12"/>
      <c r="AF100" s="12"/>
      <c r="AG100" s="12"/>
      <c r="AH100" s="12"/>
      <c r="AI100" s="12"/>
      <c r="AJ100" s="12"/>
      <c r="AN100" s="38"/>
      <c r="AO100" s="38"/>
      <c r="AP100" s="38"/>
    </row>
    <row r="101" spans="1:42" x14ac:dyDescent="0.25">
      <c r="A101" s="88"/>
      <c r="B101" s="88"/>
      <c r="C101" s="89"/>
      <c r="D101" s="89"/>
      <c r="E101" s="89"/>
      <c r="F101" s="89"/>
      <c r="G101" s="89"/>
      <c r="H101" s="89"/>
      <c r="I101" s="89"/>
      <c r="J101" s="89"/>
      <c r="K101" s="89"/>
      <c r="L101" s="89"/>
      <c r="M101" s="89"/>
      <c r="N101" s="89"/>
      <c r="O101" s="89"/>
      <c r="P101" s="12"/>
      <c r="Q101" s="12"/>
      <c r="R101" s="12"/>
      <c r="S101" s="12"/>
      <c r="T101" s="12"/>
      <c r="U101" s="12"/>
      <c r="V101" s="12"/>
      <c r="W101" s="12"/>
      <c r="X101" s="12"/>
      <c r="Y101" s="12"/>
      <c r="Z101" s="12"/>
      <c r="AA101" s="12"/>
      <c r="AB101" s="12"/>
      <c r="AC101" s="12"/>
      <c r="AD101" s="12"/>
      <c r="AE101" s="12"/>
      <c r="AF101" s="12"/>
      <c r="AG101" s="12"/>
      <c r="AH101" s="12"/>
      <c r="AI101" s="12"/>
      <c r="AJ101" s="12"/>
      <c r="AN101" s="38"/>
      <c r="AO101" s="38"/>
      <c r="AP101" s="38"/>
    </row>
    <row r="102" spans="1:42" x14ac:dyDescent="0.25">
      <c r="A102" s="53"/>
      <c r="B102" s="88"/>
      <c r="C102" s="107" t="s">
        <v>62</v>
      </c>
      <c r="D102" s="107"/>
      <c r="E102" s="89"/>
      <c r="F102" s="89"/>
      <c r="G102" s="116"/>
      <c r="H102" s="116"/>
      <c r="I102" s="107" t="s">
        <v>35</v>
      </c>
      <c r="J102" s="107"/>
      <c r="K102" s="107"/>
      <c r="L102" s="107"/>
      <c r="M102" s="107"/>
      <c r="N102" s="107"/>
      <c r="O102" s="107"/>
      <c r="P102" s="12"/>
      <c r="Q102" s="12"/>
      <c r="R102" s="12"/>
      <c r="S102" s="12"/>
      <c r="T102" s="12"/>
      <c r="U102" s="12"/>
      <c r="V102" s="12"/>
      <c r="W102" s="12"/>
      <c r="X102" s="12"/>
      <c r="Y102" s="12"/>
      <c r="Z102" s="12"/>
      <c r="AA102" s="12"/>
      <c r="AB102" s="12"/>
      <c r="AC102" s="12"/>
      <c r="AD102" s="12"/>
      <c r="AE102" s="12"/>
      <c r="AF102" s="12"/>
      <c r="AG102" s="12"/>
      <c r="AH102" s="12"/>
      <c r="AI102" s="12"/>
      <c r="AJ102" s="12"/>
      <c r="AN102" s="38"/>
      <c r="AO102" s="38"/>
      <c r="AP102" s="38"/>
    </row>
    <row r="103" spans="1:42" x14ac:dyDescent="0.25">
      <c r="A103" s="90"/>
      <c r="B103" s="12"/>
      <c r="C103" s="82"/>
      <c r="D103" s="82"/>
      <c r="E103" s="82"/>
      <c r="F103" s="82"/>
      <c r="G103" s="82"/>
      <c r="H103" s="82"/>
      <c r="I103" s="82"/>
      <c r="J103" s="82"/>
      <c r="K103" s="82"/>
      <c r="L103" s="82"/>
      <c r="M103" s="82"/>
      <c r="N103" s="82"/>
      <c r="O103" s="82"/>
      <c r="P103" s="12"/>
      <c r="Q103" s="12"/>
      <c r="R103" s="12"/>
      <c r="S103" s="12"/>
      <c r="T103" s="12"/>
      <c r="U103" s="12"/>
      <c r="V103" s="12"/>
      <c r="W103" s="12"/>
      <c r="X103" s="12"/>
      <c r="Y103" s="12"/>
      <c r="Z103" s="12"/>
      <c r="AA103" s="12"/>
      <c r="AB103" s="12"/>
      <c r="AC103" s="12"/>
      <c r="AD103" s="12"/>
      <c r="AE103" s="12"/>
      <c r="AF103" s="12"/>
      <c r="AG103" s="12"/>
      <c r="AH103" s="12"/>
      <c r="AI103" s="12"/>
      <c r="AJ103" s="12"/>
      <c r="AN103" s="38"/>
      <c r="AO103" s="38"/>
      <c r="AP103" s="38"/>
    </row>
    <row r="104" spans="1:42" x14ac:dyDescent="0.25">
      <c r="A104" s="90"/>
      <c r="B104" s="12"/>
      <c r="C104" s="82"/>
      <c r="D104" s="82"/>
      <c r="E104" s="82"/>
      <c r="F104" s="82"/>
      <c r="G104" s="82"/>
      <c r="H104" s="82"/>
      <c r="I104" s="82"/>
      <c r="J104" s="82"/>
      <c r="K104" s="82"/>
      <c r="L104" s="82"/>
      <c r="M104" s="82"/>
      <c r="N104" s="82"/>
      <c r="O104" s="82"/>
      <c r="P104" s="12"/>
      <c r="Q104" s="12"/>
      <c r="R104" s="12"/>
      <c r="S104" s="12"/>
      <c r="T104" s="12"/>
      <c r="U104" s="12"/>
      <c r="V104" s="12"/>
      <c r="W104" s="12"/>
      <c r="X104" s="12"/>
      <c r="Y104" s="12"/>
      <c r="Z104" s="12"/>
      <c r="AA104" s="12"/>
      <c r="AB104" s="12"/>
      <c r="AC104" s="12"/>
      <c r="AD104" s="12"/>
      <c r="AE104" s="12"/>
      <c r="AF104" s="12"/>
      <c r="AG104" s="12"/>
      <c r="AH104" s="12"/>
      <c r="AI104" s="12"/>
      <c r="AJ104" s="12"/>
      <c r="AN104" s="38"/>
      <c r="AO104" s="38"/>
      <c r="AP104" s="38"/>
    </row>
    <row r="105" spans="1:42" x14ac:dyDescent="0.25">
      <c r="A105" s="90"/>
      <c r="B105" s="12"/>
      <c r="C105" s="82"/>
      <c r="D105" s="82"/>
      <c r="E105" s="82"/>
      <c r="F105" s="82"/>
      <c r="G105" s="82"/>
      <c r="H105" s="82"/>
      <c r="I105" s="82"/>
      <c r="J105" s="82"/>
      <c r="K105" s="82"/>
      <c r="L105" s="82"/>
      <c r="M105" s="82"/>
      <c r="N105" s="82"/>
      <c r="O105" s="82"/>
      <c r="P105" s="12"/>
      <c r="Q105" s="12"/>
      <c r="R105" s="12"/>
      <c r="S105" s="12"/>
      <c r="T105" s="12"/>
      <c r="U105" s="12"/>
      <c r="V105" s="12"/>
      <c r="W105" s="12"/>
      <c r="X105" s="12"/>
      <c r="Y105" s="12"/>
      <c r="Z105" s="12"/>
      <c r="AA105" s="12"/>
      <c r="AB105" s="12"/>
      <c r="AC105" s="12"/>
      <c r="AD105" s="12"/>
      <c r="AE105" s="12"/>
      <c r="AF105" s="12"/>
      <c r="AG105" s="12"/>
      <c r="AH105" s="12"/>
      <c r="AI105" s="12"/>
      <c r="AJ105" s="12"/>
      <c r="AN105" s="38"/>
      <c r="AO105" s="38"/>
      <c r="AP105" s="38"/>
    </row>
    <row r="106" spans="1:42" x14ac:dyDescent="0.25">
      <c r="A106" s="45"/>
      <c r="B106" s="45"/>
      <c r="C106" s="85"/>
      <c r="D106" s="85"/>
      <c r="E106" s="85"/>
      <c r="F106" s="85"/>
      <c r="G106" s="85"/>
      <c r="H106" s="85"/>
      <c r="I106" s="80"/>
      <c r="J106" s="80"/>
      <c r="K106" s="80"/>
      <c r="L106" s="80"/>
      <c r="M106" s="80"/>
      <c r="N106" s="80"/>
      <c r="O106" s="80"/>
      <c r="P106" s="26"/>
      <c r="Q106" s="26"/>
      <c r="R106" s="26"/>
      <c r="S106" s="26"/>
      <c r="T106" s="26"/>
      <c r="U106" s="26"/>
      <c r="V106" s="26"/>
      <c r="W106" s="26"/>
      <c r="X106" s="26"/>
      <c r="Y106" s="26"/>
      <c r="Z106" s="26"/>
      <c r="AA106" s="26"/>
      <c r="AB106" s="26"/>
      <c r="AC106" s="26"/>
      <c r="AD106" s="26"/>
      <c r="AE106" s="26"/>
      <c r="AF106" s="26"/>
      <c r="AG106" s="26"/>
      <c r="AH106" s="26"/>
      <c r="AI106" s="26"/>
      <c r="AJ106" s="26"/>
      <c r="AK106" s="26"/>
      <c r="AL106" s="26"/>
      <c r="AM106" s="26"/>
      <c r="AN106" s="26"/>
      <c r="AO106" s="26"/>
      <c r="AP106" s="26"/>
    </row>
    <row r="107" spans="1:42" x14ac:dyDescent="0.25">
      <c r="A107" s="45"/>
      <c r="B107" s="45"/>
      <c r="C107" s="85"/>
      <c r="D107" s="85"/>
      <c r="E107" s="85"/>
      <c r="F107" s="85"/>
      <c r="G107" s="85"/>
      <c r="H107" s="85"/>
      <c r="I107" s="80"/>
      <c r="J107" s="82"/>
      <c r="K107" s="82"/>
      <c r="L107" s="82"/>
      <c r="M107" s="82"/>
      <c r="N107" s="82"/>
      <c r="O107" s="82"/>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row>
    <row r="108" spans="1:42" x14ac:dyDescent="0.25">
      <c r="A108" s="45"/>
      <c r="B108" s="45"/>
      <c r="C108" s="85"/>
      <c r="D108" s="85"/>
      <c r="E108" s="85"/>
      <c r="F108" s="85"/>
      <c r="G108" s="85"/>
      <c r="H108" s="85"/>
      <c r="I108" s="80"/>
      <c r="J108" s="80"/>
      <c r="K108" s="80"/>
      <c r="L108" s="80"/>
      <c r="M108" s="80"/>
      <c r="N108" s="80"/>
      <c r="O108" s="80"/>
      <c r="P108" s="26"/>
      <c r="Q108" s="26"/>
      <c r="R108" s="26"/>
      <c r="S108" s="26"/>
      <c r="T108" s="26"/>
      <c r="U108" s="26"/>
      <c r="V108" s="26"/>
      <c r="W108" s="26"/>
      <c r="X108" s="26"/>
      <c r="Y108" s="26"/>
      <c r="Z108" s="26"/>
      <c r="AA108" s="26"/>
      <c r="AB108" s="26"/>
      <c r="AC108" s="26"/>
      <c r="AD108" s="26"/>
      <c r="AE108" s="26"/>
      <c r="AF108" s="26"/>
      <c r="AG108" s="26"/>
      <c r="AH108" s="26"/>
      <c r="AI108" s="26"/>
      <c r="AJ108" s="26"/>
      <c r="AK108" s="26"/>
      <c r="AL108" s="26"/>
      <c r="AM108" s="26"/>
      <c r="AN108" s="26"/>
      <c r="AO108" s="26"/>
      <c r="AP108" s="26"/>
    </row>
    <row r="109" spans="1:42" x14ac:dyDescent="0.25">
      <c r="A109" s="45"/>
      <c r="B109" s="45"/>
      <c r="C109" s="85"/>
      <c r="D109" s="85"/>
      <c r="E109" s="85"/>
      <c r="F109" s="85"/>
      <c r="G109" s="85"/>
      <c r="H109" s="85"/>
      <c r="I109" s="80"/>
      <c r="J109" s="80"/>
      <c r="K109" s="80"/>
      <c r="L109" s="80"/>
      <c r="M109" s="80"/>
      <c r="N109" s="80"/>
      <c r="O109" s="80"/>
      <c r="P109" s="26"/>
      <c r="Q109" s="26"/>
      <c r="R109" s="26"/>
      <c r="S109" s="26"/>
      <c r="T109" s="26"/>
      <c r="U109" s="26"/>
      <c r="V109" s="26"/>
      <c r="W109" s="26"/>
      <c r="X109" s="26"/>
      <c r="Y109" s="26"/>
      <c r="Z109" s="26"/>
      <c r="AA109" s="26"/>
      <c r="AB109" s="26"/>
      <c r="AC109" s="26"/>
      <c r="AD109" s="26"/>
      <c r="AE109" s="26"/>
      <c r="AF109" s="26"/>
      <c r="AG109" s="26"/>
      <c r="AH109" s="26"/>
      <c r="AI109" s="26"/>
      <c r="AJ109" s="26"/>
      <c r="AK109" s="26"/>
      <c r="AL109" s="26"/>
      <c r="AM109" s="26"/>
      <c r="AN109" s="26"/>
      <c r="AO109" s="26"/>
      <c r="AP109" s="26"/>
    </row>
    <row r="110" spans="1:42" x14ac:dyDescent="0.25">
      <c r="A110" s="45"/>
      <c r="B110" s="45"/>
      <c r="C110" s="85"/>
      <c r="D110" s="85"/>
      <c r="E110" s="85"/>
      <c r="F110" s="85"/>
      <c r="G110" s="85"/>
      <c r="H110" s="85"/>
      <c r="I110" s="80"/>
      <c r="J110" s="80"/>
      <c r="K110" s="80"/>
      <c r="L110" s="80"/>
      <c r="M110" s="80"/>
      <c r="N110" s="80"/>
      <c r="O110" s="80"/>
      <c r="P110" s="26"/>
      <c r="Q110" s="26"/>
      <c r="R110" s="26"/>
      <c r="S110" s="26"/>
      <c r="T110" s="26"/>
      <c r="U110" s="26"/>
      <c r="V110" s="26"/>
      <c r="W110" s="26"/>
      <c r="X110" s="26"/>
      <c r="Y110" s="26"/>
      <c r="Z110" s="26"/>
      <c r="AA110" s="26"/>
      <c r="AB110" s="26"/>
      <c r="AC110" s="26"/>
      <c r="AD110" s="26"/>
      <c r="AE110" s="26"/>
      <c r="AF110" s="26"/>
      <c r="AG110" s="26"/>
      <c r="AH110" s="26"/>
      <c r="AI110" s="26"/>
      <c r="AJ110" s="26"/>
      <c r="AK110" s="26"/>
      <c r="AL110" s="26"/>
      <c r="AM110" s="26"/>
      <c r="AN110" s="26"/>
      <c r="AO110" s="26"/>
      <c r="AP110" s="26"/>
    </row>
    <row r="111" spans="1:42" x14ac:dyDescent="0.25">
      <c r="A111" s="45"/>
      <c r="B111" s="45"/>
      <c r="C111" s="85"/>
      <c r="D111" s="85"/>
      <c r="E111" s="85"/>
      <c r="F111" s="85"/>
      <c r="G111" s="85"/>
      <c r="H111" s="85"/>
      <c r="I111" s="80"/>
      <c r="J111" s="80"/>
      <c r="K111" s="80"/>
      <c r="L111" s="80"/>
      <c r="M111" s="80"/>
      <c r="N111" s="80"/>
      <c r="O111" s="80"/>
      <c r="P111" s="26"/>
      <c r="Q111" s="26"/>
      <c r="R111" s="26"/>
      <c r="S111" s="26"/>
      <c r="T111" s="26"/>
      <c r="U111" s="26"/>
      <c r="V111" s="26"/>
      <c r="W111" s="26"/>
      <c r="X111" s="26"/>
      <c r="Y111" s="26"/>
      <c r="Z111" s="26"/>
      <c r="AA111" s="26"/>
      <c r="AB111" s="26"/>
      <c r="AC111" s="26"/>
      <c r="AD111" s="26"/>
      <c r="AE111" s="26"/>
      <c r="AF111" s="26"/>
      <c r="AG111" s="26"/>
      <c r="AH111" s="26"/>
      <c r="AI111" s="26"/>
      <c r="AJ111" s="26"/>
      <c r="AK111" s="26"/>
      <c r="AL111" s="26"/>
      <c r="AM111" s="26"/>
      <c r="AN111" s="26"/>
      <c r="AO111" s="26"/>
      <c r="AP111" s="26"/>
    </row>
    <row r="112" spans="1:42" x14ac:dyDescent="0.25">
      <c r="A112" s="45"/>
      <c r="B112" s="45"/>
      <c r="C112" s="85"/>
      <c r="D112" s="85"/>
      <c r="E112" s="85"/>
      <c r="F112" s="85"/>
      <c r="G112" s="85"/>
      <c r="H112" s="85"/>
      <c r="I112" s="80"/>
      <c r="J112" s="80"/>
      <c r="K112" s="80"/>
      <c r="L112" s="80"/>
      <c r="M112" s="80"/>
      <c r="N112" s="80"/>
      <c r="O112" s="80"/>
      <c r="P112" s="26"/>
      <c r="Q112" s="26"/>
      <c r="R112" s="26"/>
      <c r="S112" s="26"/>
      <c r="T112" s="26"/>
      <c r="U112" s="26"/>
      <c r="V112" s="26"/>
      <c r="W112" s="26"/>
      <c r="X112" s="26"/>
      <c r="Y112" s="26"/>
      <c r="Z112" s="26"/>
      <c r="AA112" s="26"/>
      <c r="AB112" s="26"/>
      <c r="AC112" s="26"/>
      <c r="AD112" s="26"/>
      <c r="AE112" s="26"/>
      <c r="AF112" s="26"/>
      <c r="AG112" s="26"/>
      <c r="AH112" s="26"/>
      <c r="AI112" s="26"/>
      <c r="AJ112" s="26"/>
      <c r="AK112" s="26"/>
      <c r="AL112" s="26"/>
      <c r="AM112" s="26"/>
      <c r="AN112" s="26"/>
      <c r="AO112" s="26"/>
      <c r="AP112" s="26"/>
    </row>
    <row r="113" spans="1:42" x14ac:dyDescent="0.25">
      <c r="A113" s="45"/>
      <c r="B113" s="45"/>
      <c r="C113" s="85"/>
      <c r="D113" s="85"/>
      <c r="E113" s="85"/>
      <c r="F113" s="85"/>
      <c r="G113" s="85"/>
      <c r="H113" s="85"/>
      <c r="I113" s="83"/>
      <c r="J113" s="83"/>
      <c r="K113" s="83"/>
      <c r="L113" s="83"/>
      <c r="M113" s="83"/>
      <c r="N113" s="83"/>
      <c r="O113" s="83"/>
      <c r="P113" s="14"/>
      <c r="Q113" s="14"/>
      <c r="R113" s="14"/>
      <c r="S113" s="14"/>
      <c r="T113" s="14"/>
      <c r="U113" s="14"/>
      <c r="V113" s="14"/>
      <c r="W113" s="14"/>
      <c r="X113" s="14"/>
      <c r="Y113" s="14"/>
      <c r="Z113" s="14"/>
      <c r="AA113" s="14"/>
      <c r="AB113" s="14"/>
      <c r="AC113" s="14"/>
      <c r="AD113" s="14"/>
      <c r="AE113" s="14"/>
      <c r="AF113" s="14"/>
      <c r="AG113" s="14"/>
      <c r="AH113" s="14"/>
      <c r="AI113" s="14"/>
      <c r="AJ113" s="14"/>
      <c r="AK113" s="14"/>
      <c r="AL113" s="14"/>
      <c r="AM113" s="14"/>
      <c r="AN113" s="14"/>
      <c r="AO113" s="14"/>
      <c r="AP113" s="14"/>
    </row>
    <row r="114" spans="1:42" x14ac:dyDescent="0.25">
      <c r="A114" s="45"/>
      <c r="B114" s="45"/>
      <c r="C114" s="85"/>
      <c r="D114" s="85"/>
      <c r="E114" s="85"/>
      <c r="F114" s="85"/>
      <c r="G114" s="85"/>
      <c r="H114" s="85"/>
      <c r="I114" s="82"/>
      <c r="J114" s="82"/>
      <c r="K114" s="82"/>
      <c r="L114" s="82"/>
      <c r="M114" s="82"/>
      <c r="N114" s="82"/>
      <c r="O114" s="8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row>
    <row r="115" spans="1:42" x14ac:dyDescent="0.25">
      <c r="A115" s="45"/>
      <c r="B115" s="45"/>
      <c r="C115" s="85"/>
      <c r="D115" s="85"/>
      <c r="E115" s="85"/>
      <c r="F115" s="85"/>
      <c r="G115" s="85"/>
      <c r="H115" s="85"/>
      <c r="I115" s="84"/>
      <c r="J115" s="84"/>
      <c r="K115" s="84"/>
      <c r="L115" s="84"/>
      <c r="M115" s="84"/>
      <c r="N115" s="84"/>
      <c r="O115" s="84"/>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c r="AO115" s="15"/>
      <c r="AP115" s="15"/>
    </row>
    <row r="116" spans="1:42" x14ac:dyDescent="0.25">
      <c r="A116" s="45"/>
      <c r="B116" s="45"/>
      <c r="C116" s="85"/>
      <c r="D116" s="85"/>
      <c r="E116" s="85"/>
      <c r="F116" s="85"/>
      <c r="G116" s="85"/>
      <c r="H116" s="85"/>
      <c r="I116" s="84"/>
      <c r="J116" s="84"/>
      <c r="K116" s="84"/>
      <c r="L116" s="84"/>
      <c r="M116" s="84"/>
      <c r="N116" s="84"/>
      <c r="O116" s="84"/>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row>
    <row r="117" spans="1:42" x14ac:dyDescent="0.25">
      <c r="A117" s="45"/>
      <c r="B117" s="45"/>
      <c r="C117" s="85"/>
      <c r="D117" s="85"/>
      <c r="E117" s="85"/>
      <c r="F117" s="85"/>
      <c r="G117" s="85"/>
      <c r="H117" s="85"/>
      <c r="I117" s="84"/>
      <c r="J117" s="84"/>
      <c r="K117" s="84"/>
      <c r="L117" s="84"/>
      <c r="M117" s="84"/>
      <c r="N117" s="84"/>
      <c r="O117" s="84"/>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c r="AO117" s="15"/>
      <c r="AP117" s="15"/>
    </row>
    <row r="118" spans="1:42" x14ac:dyDescent="0.25">
      <c r="A118" s="45"/>
      <c r="B118" s="45"/>
      <c r="C118" s="85"/>
      <c r="D118" s="85"/>
      <c r="E118" s="85"/>
      <c r="F118" s="85"/>
      <c r="G118" s="85"/>
      <c r="H118" s="85"/>
      <c r="I118" s="84"/>
      <c r="J118" s="84"/>
      <c r="K118" s="84"/>
      <c r="L118" s="84"/>
      <c r="M118" s="84"/>
      <c r="N118" s="84"/>
      <c r="O118" s="84"/>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c r="AP118" s="15"/>
    </row>
    <row r="119" spans="1:42" x14ac:dyDescent="0.25">
      <c r="A119" s="45"/>
      <c r="B119" s="45"/>
      <c r="C119" s="85"/>
      <c r="D119" s="85"/>
      <c r="E119" s="85"/>
      <c r="F119" s="85"/>
      <c r="G119" s="85"/>
      <c r="H119" s="85"/>
      <c r="I119" s="84"/>
      <c r="J119" s="84"/>
      <c r="K119" s="84"/>
      <c r="L119" s="84"/>
      <c r="M119" s="84"/>
      <c r="N119" s="84"/>
      <c r="O119" s="84"/>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c r="AO119" s="15"/>
      <c r="AP119" s="15"/>
    </row>
    <row r="120" spans="1:42" x14ac:dyDescent="0.25">
      <c r="A120" s="45"/>
      <c r="B120" s="45"/>
      <c r="C120" s="85"/>
      <c r="D120" s="85"/>
      <c r="E120" s="85"/>
      <c r="F120" s="85"/>
      <c r="G120" s="85"/>
      <c r="H120" s="85"/>
      <c r="I120" s="82"/>
      <c r="J120" s="82"/>
      <c r="K120" s="82"/>
      <c r="L120" s="82"/>
      <c r="M120" s="82"/>
      <c r="N120" s="82"/>
      <c r="O120" s="8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row>
    <row r="121" spans="1:42" x14ac:dyDescent="0.25">
      <c r="A121" s="45"/>
      <c r="B121" s="45"/>
      <c r="C121" s="85"/>
      <c r="D121" s="85"/>
      <c r="E121" s="85"/>
      <c r="F121" s="85"/>
      <c r="G121" s="85"/>
      <c r="H121" s="85"/>
      <c r="I121" s="82"/>
      <c r="J121" s="82"/>
      <c r="K121" s="82"/>
      <c r="L121" s="82"/>
      <c r="M121" s="82"/>
      <c r="N121" s="82"/>
      <c r="O121" s="8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row>
    <row r="122" spans="1:42" x14ac:dyDescent="0.25">
      <c r="A122" s="45"/>
      <c r="B122" s="45"/>
      <c r="C122" s="85"/>
      <c r="D122" s="85"/>
      <c r="E122" s="85"/>
      <c r="F122" s="85"/>
      <c r="G122" s="85"/>
      <c r="H122" s="85"/>
      <c r="I122" s="82"/>
      <c r="J122" s="82"/>
      <c r="K122" s="82"/>
      <c r="L122" s="82"/>
      <c r="M122" s="82"/>
      <c r="N122" s="82"/>
      <c r="O122" s="8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row>
    <row r="123" spans="1:42" x14ac:dyDescent="0.25">
      <c r="A123" s="45"/>
      <c r="B123" s="45"/>
      <c r="C123" s="85"/>
      <c r="D123" s="85"/>
      <c r="E123" s="85"/>
      <c r="F123" s="85"/>
      <c r="G123" s="85"/>
      <c r="H123" s="85"/>
      <c r="I123" s="82"/>
      <c r="J123" s="82"/>
      <c r="K123" s="82"/>
      <c r="L123" s="82"/>
      <c r="M123" s="82"/>
      <c r="N123" s="82"/>
      <c r="O123" s="8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row>
    <row r="124" spans="1:42" x14ac:dyDescent="0.25">
      <c r="A124" s="45"/>
      <c r="B124" s="45"/>
      <c r="C124" s="85"/>
      <c r="D124" s="85"/>
      <c r="E124" s="85"/>
      <c r="F124" s="85"/>
      <c r="G124" s="85"/>
      <c r="H124" s="85"/>
      <c r="I124" s="82"/>
      <c r="J124" s="82"/>
      <c r="K124" s="82"/>
      <c r="L124" s="82"/>
      <c r="M124" s="82"/>
      <c r="N124" s="82"/>
      <c r="O124" s="8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row>
    <row r="125" spans="1:42" x14ac:dyDescent="0.25">
      <c r="A125" s="45"/>
      <c r="B125" s="45"/>
      <c r="C125" s="85"/>
      <c r="D125" s="85"/>
      <c r="E125" s="85"/>
      <c r="F125" s="85"/>
      <c r="G125" s="85"/>
      <c r="H125" s="85"/>
      <c r="I125" s="82"/>
      <c r="J125" s="82"/>
      <c r="K125" s="82"/>
      <c r="L125" s="82"/>
      <c r="M125" s="82"/>
      <c r="N125" s="82"/>
      <c r="O125" s="8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row>
    <row r="126" spans="1:42" x14ac:dyDescent="0.25">
      <c r="A126" s="45"/>
      <c r="B126" s="45"/>
      <c r="C126" s="85"/>
      <c r="D126" s="85"/>
      <c r="E126" s="85"/>
      <c r="F126" s="85"/>
      <c r="G126" s="85"/>
      <c r="H126" s="85"/>
      <c r="I126" s="82"/>
      <c r="J126" s="82"/>
      <c r="K126" s="82"/>
      <c r="L126" s="82"/>
      <c r="M126" s="82"/>
      <c r="N126" s="82"/>
      <c r="O126" s="8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row>
    <row r="127" spans="1:42" x14ac:dyDescent="0.25">
      <c r="A127" s="45"/>
      <c r="B127" s="45"/>
      <c r="C127" s="85"/>
      <c r="D127" s="85"/>
      <c r="E127" s="85"/>
      <c r="F127" s="85"/>
      <c r="G127" s="85"/>
      <c r="H127" s="85"/>
      <c r="I127" s="82"/>
      <c r="J127" s="82"/>
      <c r="K127" s="82"/>
      <c r="L127" s="82"/>
      <c r="M127" s="82"/>
      <c r="N127" s="82"/>
      <c r="O127" s="8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row>
    <row r="128" spans="1:42" x14ac:dyDescent="0.25">
      <c r="A128" s="45"/>
      <c r="B128" s="45"/>
      <c r="C128" s="85"/>
      <c r="D128" s="85"/>
      <c r="E128" s="85"/>
      <c r="F128" s="85"/>
      <c r="G128" s="85"/>
      <c r="H128" s="85"/>
      <c r="I128" s="82"/>
      <c r="J128" s="82"/>
      <c r="K128" s="82"/>
      <c r="L128" s="82"/>
      <c r="M128" s="82"/>
      <c r="N128" s="82"/>
      <c r="O128" s="8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row>
    <row r="129" spans="1:42" x14ac:dyDescent="0.25">
      <c r="A129" s="45"/>
      <c r="B129" s="45"/>
      <c r="C129" s="85"/>
      <c r="D129" s="85"/>
      <c r="E129" s="85"/>
      <c r="F129" s="85"/>
      <c r="G129" s="85"/>
      <c r="H129" s="85"/>
      <c r="I129" s="82"/>
      <c r="J129" s="82"/>
      <c r="K129" s="82"/>
      <c r="L129" s="82"/>
      <c r="M129" s="82"/>
      <c r="N129" s="82"/>
      <c r="O129" s="8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row>
    <row r="130" spans="1:42" x14ac:dyDescent="0.25">
      <c r="A130" s="45"/>
      <c r="B130" s="45"/>
      <c r="C130" s="85"/>
      <c r="D130" s="85"/>
      <c r="E130" s="85"/>
      <c r="F130" s="85"/>
      <c r="G130" s="85"/>
      <c r="H130" s="85"/>
      <c r="I130" s="82"/>
      <c r="J130" s="82"/>
      <c r="K130" s="82"/>
      <c r="L130" s="82"/>
      <c r="M130" s="82"/>
      <c r="N130" s="82"/>
      <c r="O130" s="8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row>
    <row r="131" spans="1:42" x14ac:dyDescent="0.25">
      <c r="A131" s="45"/>
      <c r="B131" s="45"/>
      <c r="C131" s="85"/>
      <c r="D131" s="85"/>
      <c r="E131" s="85"/>
      <c r="F131" s="85"/>
      <c r="G131" s="85"/>
      <c r="H131" s="85"/>
      <c r="I131" s="82"/>
      <c r="J131" s="82"/>
      <c r="K131" s="82"/>
      <c r="L131" s="82"/>
      <c r="M131" s="82"/>
      <c r="N131" s="82"/>
      <c r="O131" s="8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row>
    <row r="132" spans="1:42" x14ac:dyDescent="0.25">
      <c r="A132" s="45"/>
      <c r="B132" s="45"/>
      <c r="C132" s="85"/>
      <c r="D132" s="85"/>
      <c r="E132" s="85"/>
      <c r="F132" s="85"/>
      <c r="G132" s="85"/>
      <c r="H132" s="85"/>
      <c r="I132" s="82"/>
      <c r="J132" s="82"/>
      <c r="K132" s="82"/>
      <c r="L132" s="82"/>
      <c r="M132" s="82"/>
      <c r="N132" s="82"/>
      <c r="O132" s="8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row>
    <row r="133" spans="1:42" x14ac:dyDescent="0.25">
      <c r="A133" s="45"/>
      <c r="B133" s="45"/>
      <c r="C133" s="85"/>
      <c r="D133" s="85"/>
      <c r="E133" s="85"/>
      <c r="F133" s="85"/>
      <c r="G133" s="85"/>
      <c r="H133" s="85"/>
      <c r="I133" s="83"/>
      <c r="J133" s="83"/>
      <c r="K133" s="83"/>
      <c r="L133" s="83"/>
      <c r="M133" s="83"/>
      <c r="N133" s="83"/>
      <c r="O133" s="83"/>
      <c r="P133" s="14"/>
      <c r="Q133" s="14"/>
      <c r="R133" s="14"/>
      <c r="S133" s="14"/>
      <c r="T133" s="14"/>
      <c r="U133" s="14"/>
      <c r="V133" s="14"/>
      <c r="W133" s="14"/>
      <c r="X133" s="14"/>
      <c r="Y133" s="14"/>
      <c r="Z133" s="14"/>
      <c r="AA133" s="14"/>
      <c r="AB133" s="14"/>
      <c r="AC133" s="14"/>
      <c r="AD133" s="14"/>
      <c r="AE133" s="14"/>
      <c r="AF133" s="14"/>
      <c r="AG133" s="14"/>
      <c r="AH133" s="14"/>
      <c r="AI133" s="14"/>
      <c r="AJ133" s="14"/>
      <c r="AK133" s="14"/>
      <c r="AL133" s="14"/>
      <c r="AM133" s="14"/>
      <c r="AN133" s="14"/>
      <c r="AO133" s="14"/>
      <c r="AP133" s="14"/>
    </row>
    <row r="134" spans="1:42" x14ac:dyDescent="0.25">
      <c r="A134" s="45"/>
      <c r="B134" s="45"/>
      <c r="C134" s="85"/>
      <c r="D134" s="85"/>
      <c r="E134" s="85"/>
      <c r="F134" s="85"/>
      <c r="G134" s="85"/>
      <c r="H134" s="85"/>
      <c r="I134" s="84"/>
      <c r="J134" s="84"/>
      <c r="K134" s="84"/>
      <c r="L134" s="84"/>
      <c r="M134" s="84"/>
      <c r="N134" s="84"/>
      <c r="O134" s="84"/>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c r="AP134" s="15"/>
    </row>
    <row r="135" spans="1:42" x14ac:dyDescent="0.25">
      <c r="A135" s="45"/>
      <c r="B135" s="45"/>
      <c r="C135" s="85"/>
      <c r="D135" s="85"/>
      <c r="E135" s="85"/>
      <c r="F135" s="85"/>
      <c r="G135" s="85"/>
      <c r="H135" s="85"/>
      <c r="I135" s="84"/>
      <c r="J135" s="84"/>
      <c r="K135" s="84"/>
      <c r="L135" s="84"/>
      <c r="M135" s="84"/>
      <c r="N135" s="84"/>
      <c r="O135" s="84"/>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c r="AN135" s="15"/>
      <c r="AO135" s="15"/>
      <c r="AP135" s="15"/>
    </row>
    <row r="136" spans="1:42" x14ac:dyDescent="0.25">
      <c r="A136" s="45"/>
      <c r="B136" s="45"/>
      <c r="C136" s="85"/>
      <c r="D136" s="85"/>
      <c r="E136" s="85"/>
      <c r="F136" s="85"/>
      <c r="G136" s="85"/>
      <c r="H136" s="85"/>
      <c r="I136" s="84"/>
      <c r="J136" s="84"/>
      <c r="K136" s="84"/>
      <c r="L136" s="84"/>
      <c r="M136" s="84"/>
      <c r="N136" s="84"/>
      <c r="O136" s="84"/>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c r="AO136" s="15"/>
      <c r="AP136" s="15"/>
    </row>
    <row r="137" spans="1:42" x14ac:dyDescent="0.25">
      <c r="A137" s="45"/>
      <c r="B137" s="45"/>
      <c r="C137" s="85"/>
      <c r="D137" s="85"/>
      <c r="E137" s="85"/>
      <c r="F137" s="85"/>
      <c r="G137" s="85"/>
      <c r="H137" s="85"/>
      <c r="I137" s="84"/>
      <c r="J137" s="84"/>
      <c r="K137" s="84"/>
      <c r="L137" s="84"/>
      <c r="M137" s="84"/>
      <c r="N137" s="84"/>
      <c r="O137" s="84"/>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c r="AO137" s="15"/>
      <c r="AP137" s="15"/>
    </row>
    <row r="138" spans="1:42" x14ac:dyDescent="0.25">
      <c r="A138" s="45"/>
      <c r="B138" s="45"/>
      <c r="C138" s="85"/>
      <c r="D138" s="85"/>
      <c r="E138" s="85"/>
      <c r="F138" s="85"/>
      <c r="G138" s="85"/>
      <c r="H138" s="85"/>
      <c r="I138" s="84"/>
      <c r="J138" s="84"/>
      <c r="K138" s="84"/>
      <c r="L138" s="84"/>
      <c r="M138" s="84"/>
      <c r="N138" s="84"/>
      <c r="O138" s="84"/>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c r="AP138" s="15"/>
    </row>
    <row r="139" spans="1:42" x14ac:dyDescent="0.25">
      <c r="A139" s="45"/>
      <c r="B139" s="45"/>
      <c r="C139" s="85"/>
      <c r="D139" s="85"/>
      <c r="E139" s="85"/>
      <c r="F139" s="85"/>
      <c r="G139" s="85"/>
      <c r="H139" s="85"/>
      <c r="I139" s="82"/>
      <c r="J139" s="82"/>
      <c r="K139" s="82"/>
      <c r="L139" s="82"/>
      <c r="M139" s="82"/>
      <c r="N139" s="82"/>
      <c r="O139" s="8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row>
    <row r="140" spans="1:42" x14ac:dyDescent="0.25">
      <c r="A140" s="45"/>
      <c r="B140" s="45"/>
      <c r="C140" s="85"/>
      <c r="D140" s="85"/>
      <c r="E140" s="85"/>
      <c r="F140" s="85"/>
      <c r="G140" s="85"/>
      <c r="H140" s="85"/>
      <c r="I140" s="82"/>
      <c r="J140" s="82"/>
      <c r="K140" s="82"/>
      <c r="L140" s="82"/>
      <c r="M140" s="82"/>
      <c r="N140" s="82"/>
      <c r="O140" s="8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row>
    <row r="141" spans="1:42" x14ac:dyDescent="0.25">
      <c r="A141" s="45"/>
      <c r="B141" s="45"/>
      <c r="C141" s="85"/>
      <c r="D141" s="85"/>
      <c r="E141" s="85"/>
      <c r="F141" s="85"/>
      <c r="G141" s="85"/>
      <c r="H141" s="85"/>
      <c r="I141" s="82"/>
      <c r="J141" s="82"/>
      <c r="K141" s="82"/>
      <c r="L141" s="82"/>
      <c r="M141" s="82"/>
      <c r="N141" s="82"/>
      <c r="O141" s="8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row>
    <row r="142" spans="1:42" x14ac:dyDescent="0.25">
      <c r="A142" s="45"/>
      <c r="B142" s="45"/>
      <c r="C142" s="85"/>
      <c r="D142" s="85"/>
      <c r="E142" s="85"/>
      <c r="F142" s="85"/>
      <c r="G142" s="85"/>
      <c r="H142" s="85"/>
      <c r="I142" s="82"/>
      <c r="J142" s="82"/>
      <c r="K142" s="82"/>
      <c r="L142" s="82"/>
      <c r="M142" s="82"/>
      <c r="N142" s="82"/>
      <c r="O142" s="8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row>
    <row r="143" spans="1:42" x14ac:dyDescent="0.25">
      <c r="C143" s="74"/>
      <c r="D143" s="74"/>
      <c r="E143" s="74"/>
      <c r="F143" s="74"/>
      <c r="G143" s="74"/>
      <c r="H143" s="74"/>
      <c r="I143" s="82"/>
      <c r="J143" s="82"/>
      <c r="K143" s="82"/>
      <c r="L143" s="82"/>
      <c r="M143" s="82"/>
      <c r="N143" s="82"/>
      <c r="O143" s="8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row>
    <row r="144" spans="1:42" x14ac:dyDescent="0.25">
      <c r="C144" s="74"/>
      <c r="D144" s="74"/>
      <c r="E144" s="74"/>
      <c r="F144" s="74"/>
      <c r="G144" s="74"/>
      <c r="H144" s="74"/>
      <c r="I144" s="82"/>
      <c r="J144" s="82"/>
      <c r="K144" s="82"/>
      <c r="L144" s="82"/>
      <c r="M144" s="82"/>
      <c r="N144" s="82"/>
      <c r="O144" s="8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row>
    <row r="145" spans="3:42" x14ac:dyDescent="0.25">
      <c r="C145" s="74"/>
      <c r="D145" s="74"/>
      <c r="E145" s="74"/>
      <c r="F145" s="74"/>
      <c r="G145" s="74"/>
      <c r="H145" s="74"/>
      <c r="I145" s="82"/>
      <c r="J145" s="82"/>
      <c r="K145" s="82"/>
      <c r="L145" s="82"/>
      <c r="M145" s="82"/>
      <c r="N145" s="82"/>
      <c r="O145" s="8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row>
    <row r="146" spans="3:42" x14ac:dyDescent="0.25">
      <c r="C146" s="74"/>
      <c r="D146" s="74"/>
      <c r="E146" s="74"/>
      <c r="F146" s="74"/>
      <c r="G146" s="74"/>
      <c r="H146" s="74"/>
      <c r="I146" s="85"/>
      <c r="J146" s="85"/>
      <c r="K146" s="85"/>
      <c r="L146" s="85"/>
      <c r="M146" s="85"/>
      <c r="N146" s="85"/>
      <c r="O146" s="85"/>
      <c r="P146" s="12"/>
      <c r="Q146" s="12"/>
      <c r="R146" s="12"/>
      <c r="S146" s="12"/>
      <c r="T146" s="12"/>
      <c r="U146" s="12"/>
      <c r="V146" s="12"/>
      <c r="W146" s="12"/>
      <c r="X146" s="97"/>
      <c r="Y146" s="97"/>
      <c r="Z146" s="97"/>
      <c r="AA146" s="97"/>
      <c r="AB146" s="97"/>
      <c r="AC146" s="97"/>
      <c r="AD146" s="97"/>
      <c r="AE146" s="97"/>
      <c r="AF146" s="97"/>
      <c r="AG146" s="97"/>
      <c r="AH146" s="97"/>
      <c r="AI146" s="97"/>
      <c r="AJ146" s="97"/>
      <c r="AK146" s="12"/>
      <c r="AL146" s="12"/>
      <c r="AM146" s="12"/>
      <c r="AN146" s="12"/>
      <c r="AO146" s="12"/>
      <c r="AP146" s="12"/>
    </row>
    <row r="147" spans="3:42" x14ac:dyDescent="0.25">
      <c r="C147" s="74"/>
      <c r="D147" s="74"/>
      <c r="E147" s="74"/>
      <c r="F147" s="74"/>
      <c r="G147" s="74"/>
      <c r="H147" s="74"/>
      <c r="I147" s="82"/>
      <c r="J147" s="82"/>
      <c r="K147" s="82"/>
      <c r="L147" s="82"/>
      <c r="M147" s="82"/>
      <c r="N147" s="82"/>
      <c r="O147" s="8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row>
    <row r="148" spans="3:42" x14ac:dyDescent="0.25">
      <c r="C148" s="74"/>
      <c r="D148" s="74"/>
      <c r="E148" s="74"/>
      <c r="F148" s="74"/>
      <c r="G148" s="74"/>
      <c r="H148" s="74"/>
      <c r="I148" s="81"/>
      <c r="J148" s="81"/>
      <c r="K148" s="81"/>
      <c r="L148" s="81"/>
      <c r="M148" s="81"/>
      <c r="N148" s="81"/>
      <c r="O148" s="81"/>
    </row>
    <row r="149" spans="3:42" x14ac:dyDescent="0.25">
      <c r="C149" s="74"/>
      <c r="D149" s="74"/>
      <c r="E149" s="74"/>
      <c r="F149" s="74"/>
      <c r="G149" s="74"/>
      <c r="H149" s="74"/>
      <c r="I149" s="81"/>
      <c r="J149" s="81"/>
      <c r="K149" s="81"/>
      <c r="L149" s="81"/>
      <c r="M149" s="81"/>
      <c r="N149" s="81"/>
      <c r="O149" s="81"/>
    </row>
    <row r="150" spans="3:42" x14ac:dyDescent="0.25">
      <c r="C150" s="74"/>
      <c r="D150" s="74"/>
      <c r="E150" s="74"/>
      <c r="F150" s="74"/>
      <c r="G150" s="74"/>
      <c r="H150" s="74"/>
      <c r="I150" s="81"/>
      <c r="J150" s="81"/>
      <c r="K150" s="81"/>
      <c r="L150" s="81"/>
      <c r="M150" s="81"/>
      <c r="N150" s="81"/>
      <c r="O150" s="81"/>
    </row>
    <row r="151" spans="3:42" x14ac:dyDescent="0.25">
      <c r="C151" s="74"/>
      <c r="D151" s="74"/>
      <c r="E151" s="74"/>
      <c r="F151" s="74"/>
      <c r="G151" s="74"/>
      <c r="H151" s="74"/>
      <c r="I151" s="81"/>
      <c r="J151" s="81"/>
      <c r="K151" s="81"/>
      <c r="L151" s="81"/>
      <c r="M151" s="81"/>
      <c r="N151" s="81"/>
      <c r="O151" s="81"/>
    </row>
    <row r="152" spans="3:42" x14ac:dyDescent="0.25">
      <c r="C152" s="74"/>
      <c r="D152" s="74"/>
      <c r="E152" s="74"/>
      <c r="F152" s="74"/>
      <c r="G152" s="74"/>
      <c r="H152" s="74"/>
      <c r="I152" s="81"/>
      <c r="J152" s="81"/>
      <c r="K152" s="81"/>
      <c r="L152" s="81"/>
      <c r="M152" s="81"/>
      <c r="N152" s="81"/>
      <c r="O152" s="81"/>
    </row>
    <row r="153" spans="3:42" x14ac:dyDescent="0.25">
      <c r="C153" s="74"/>
      <c r="D153" s="74"/>
      <c r="E153" s="74"/>
      <c r="F153" s="74"/>
      <c r="G153" s="74"/>
      <c r="H153" s="74"/>
      <c r="I153" s="81"/>
      <c r="J153" s="81"/>
      <c r="K153" s="81"/>
      <c r="L153" s="81"/>
      <c r="M153" s="81"/>
      <c r="N153" s="81"/>
      <c r="O153" s="81"/>
    </row>
    <row r="154" spans="3:42" x14ac:dyDescent="0.25">
      <c r="C154" s="74"/>
      <c r="D154" s="74"/>
      <c r="E154" s="74"/>
      <c r="F154" s="74"/>
      <c r="G154" s="74"/>
      <c r="H154" s="74"/>
      <c r="I154" s="81"/>
      <c r="J154" s="81"/>
      <c r="K154" s="81"/>
      <c r="L154" s="81"/>
      <c r="M154" s="81"/>
      <c r="N154" s="81"/>
      <c r="O154" s="81"/>
    </row>
    <row r="155" spans="3:42" x14ac:dyDescent="0.25">
      <c r="C155" s="74"/>
      <c r="D155" s="74"/>
      <c r="E155" s="74"/>
      <c r="F155" s="74"/>
      <c r="G155" s="74"/>
      <c r="H155" s="74"/>
      <c r="I155" s="81"/>
      <c r="J155" s="81"/>
      <c r="K155" s="81"/>
      <c r="L155" s="81"/>
      <c r="M155" s="81"/>
      <c r="N155" s="81"/>
      <c r="O155" s="81"/>
    </row>
    <row r="156" spans="3:42" x14ac:dyDescent="0.25">
      <c r="C156" s="74"/>
      <c r="D156" s="74"/>
      <c r="E156" s="74"/>
      <c r="F156" s="74"/>
      <c r="G156" s="74"/>
      <c r="H156" s="74"/>
      <c r="I156" s="81"/>
      <c r="J156" s="81"/>
      <c r="K156" s="81"/>
      <c r="L156" s="81"/>
      <c r="M156" s="81"/>
      <c r="N156" s="81"/>
      <c r="O156" s="81"/>
    </row>
    <row r="157" spans="3:42" x14ac:dyDescent="0.25">
      <c r="C157" s="74"/>
      <c r="D157" s="74"/>
      <c r="E157" s="74"/>
      <c r="F157" s="74"/>
      <c r="G157" s="74"/>
      <c r="H157" s="74"/>
      <c r="I157" s="81"/>
      <c r="J157" s="81"/>
      <c r="K157" s="81"/>
      <c r="L157" s="81"/>
      <c r="M157" s="81"/>
      <c r="N157" s="81"/>
      <c r="O157" s="81"/>
    </row>
    <row r="158" spans="3:42" x14ac:dyDescent="0.25">
      <c r="C158" s="74"/>
      <c r="D158" s="74"/>
      <c r="E158" s="74"/>
      <c r="F158" s="74"/>
      <c r="G158" s="74"/>
      <c r="H158" s="74"/>
      <c r="I158" s="81"/>
      <c r="J158" s="81"/>
      <c r="K158" s="81"/>
      <c r="L158" s="81"/>
      <c r="M158" s="81"/>
      <c r="N158" s="81"/>
      <c r="O158" s="81"/>
    </row>
    <row r="159" spans="3:42" x14ac:dyDescent="0.25">
      <c r="C159" s="74"/>
      <c r="D159" s="74"/>
      <c r="E159" s="74"/>
      <c r="F159" s="74"/>
      <c r="G159" s="74"/>
      <c r="H159" s="74"/>
      <c r="I159" s="81"/>
      <c r="J159" s="81"/>
      <c r="K159" s="81"/>
      <c r="L159" s="81"/>
      <c r="M159" s="81"/>
      <c r="N159" s="81"/>
      <c r="O159" s="81"/>
    </row>
    <row r="160" spans="3:42" x14ac:dyDescent="0.25">
      <c r="C160" s="74"/>
      <c r="D160" s="74"/>
      <c r="E160" s="74"/>
      <c r="F160" s="74"/>
      <c r="G160" s="74"/>
      <c r="H160" s="74"/>
      <c r="I160" s="81"/>
      <c r="J160" s="81"/>
      <c r="K160" s="81"/>
      <c r="L160" s="81"/>
      <c r="M160" s="81"/>
      <c r="N160" s="81"/>
      <c r="O160" s="81"/>
    </row>
    <row r="161" spans="3:15" x14ac:dyDescent="0.25">
      <c r="C161" s="74"/>
      <c r="D161" s="74"/>
      <c r="E161" s="74"/>
      <c r="F161" s="74"/>
      <c r="G161" s="74"/>
      <c r="H161" s="74"/>
      <c r="I161" s="81"/>
      <c r="J161" s="81"/>
      <c r="K161" s="81"/>
      <c r="L161" s="81"/>
      <c r="M161" s="81"/>
      <c r="N161" s="81"/>
      <c r="O161" s="81"/>
    </row>
    <row r="162" spans="3:15" x14ac:dyDescent="0.25">
      <c r="C162" s="74"/>
      <c r="D162" s="74"/>
      <c r="E162" s="74"/>
      <c r="F162" s="74"/>
      <c r="G162" s="74"/>
      <c r="H162" s="74"/>
      <c r="I162" s="81"/>
      <c r="J162" s="81"/>
      <c r="K162" s="81"/>
      <c r="L162" s="81"/>
      <c r="M162" s="81"/>
      <c r="N162" s="81"/>
      <c r="O162" s="81"/>
    </row>
    <row r="163" spans="3:15" x14ac:dyDescent="0.25">
      <c r="C163" s="74"/>
      <c r="D163" s="74"/>
      <c r="E163" s="74"/>
      <c r="F163" s="74"/>
      <c r="G163" s="74"/>
      <c r="H163" s="74"/>
      <c r="I163" s="81"/>
      <c r="J163" s="81"/>
      <c r="K163" s="81"/>
      <c r="L163" s="81"/>
      <c r="M163" s="81"/>
      <c r="N163" s="81"/>
      <c r="O163" s="81"/>
    </row>
    <row r="164" spans="3:15" x14ac:dyDescent="0.25">
      <c r="C164" s="74"/>
      <c r="D164" s="74"/>
      <c r="E164" s="74"/>
      <c r="F164" s="74"/>
      <c r="G164" s="74"/>
      <c r="H164" s="74"/>
      <c r="I164" s="81"/>
      <c r="J164" s="81"/>
      <c r="K164" s="81"/>
      <c r="L164" s="81"/>
      <c r="M164" s="81"/>
      <c r="N164" s="81"/>
      <c r="O164" s="81"/>
    </row>
    <row r="165" spans="3:15" x14ac:dyDescent="0.25">
      <c r="C165" s="74"/>
      <c r="D165" s="74"/>
      <c r="E165" s="74"/>
      <c r="F165" s="74"/>
      <c r="G165" s="74"/>
      <c r="H165" s="74"/>
      <c r="I165" s="81"/>
      <c r="J165" s="81"/>
      <c r="K165" s="81"/>
      <c r="L165" s="81"/>
      <c r="M165" s="81"/>
      <c r="N165" s="81"/>
      <c r="O165" s="81"/>
    </row>
    <row r="166" spans="3:15" x14ac:dyDescent="0.25">
      <c r="C166" s="74"/>
      <c r="D166" s="74"/>
      <c r="E166" s="74"/>
      <c r="F166" s="74"/>
      <c r="G166" s="74"/>
      <c r="H166" s="74"/>
      <c r="I166" s="81"/>
      <c r="J166" s="81"/>
      <c r="K166" s="81"/>
      <c r="L166" s="81"/>
      <c r="M166" s="81"/>
      <c r="N166" s="81"/>
      <c r="O166" s="81"/>
    </row>
    <row r="167" spans="3:15" x14ac:dyDescent="0.25">
      <c r="C167" s="74"/>
      <c r="D167" s="74"/>
      <c r="E167" s="74"/>
      <c r="F167" s="74"/>
      <c r="G167" s="74"/>
      <c r="H167" s="74"/>
      <c r="I167" s="81"/>
      <c r="J167" s="81"/>
      <c r="K167" s="81"/>
      <c r="L167" s="81"/>
      <c r="M167" s="81"/>
      <c r="N167" s="81"/>
      <c r="O167" s="81"/>
    </row>
    <row r="168" spans="3:15" x14ac:dyDescent="0.25">
      <c r="C168" s="74"/>
      <c r="D168" s="74"/>
      <c r="E168" s="74"/>
      <c r="F168" s="74"/>
      <c r="G168" s="74"/>
      <c r="H168" s="74"/>
      <c r="I168" s="81"/>
      <c r="J168" s="81"/>
      <c r="K168" s="81"/>
      <c r="L168" s="81"/>
      <c r="M168" s="81"/>
      <c r="N168" s="81"/>
      <c r="O168" s="81"/>
    </row>
    <row r="169" spans="3:15" x14ac:dyDescent="0.25">
      <c r="C169" s="74"/>
      <c r="D169" s="74"/>
      <c r="E169" s="74"/>
      <c r="F169" s="74"/>
      <c r="G169" s="74"/>
      <c r="H169" s="74"/>
      <c r="I169" s="81"/>
      <c r="J169" s="81"/>
      <c r="K169" s="81"/>
      <c r="L169" s="81"/>
      <c r="M169" s="81"/>
      <c r="N169" s="81"/>
      <c r="O169" s="81"/>
    </row>
    <row r="170" spans="3:15" x14ac:dyDescent="0.25">
      <c r="C170" s="74"/>
      <c r="D170" s="74"/>
      <c r="E170" s="74"/>
      <c r="F170" s="74"/>
      <c r="G170" s="74"/>
      <c r="H170" s="74"/>
      <c r="I170" s="81"/>
      <c r="J170" s="81"/>
      <c r="K170" s="81"/>
      <c r="L170" s="81"/>
      <c r="M170" s="81"/>
      <c r="N170" s="81"/>
      <c r="O170" s="81"/>
    </row>
    <row r="171" spans="3:15" x14ac:dyDescent="0.25">
      <c r="C171" s="74"/>
      <c r="D171" s="74"/>
      <c r="E171" s="74"/>
      <c r="F171" s="74"/>
      <c r="G171" s="74"/>
      <c r="H171" s="74"/>
      <c r="I171" s="81"/>
      <c r="J171" s="81"/>
      <c r="K171" s="81"/>
      <c r="L171" s="81"/>
      <c r="M171" s="81"/>
      <c r="N171" s="81"/>
      <c r="O171" s="81"/>
    </row>
    <row r="172" spans="3:15" x14ac:dyDescent="0.25">
      <c r="C172" s="74"/>
      <c r="D172" s="74"/>
      <c r="E172" s="74"/>
      <c r="F172" s="74"/>
      <c r="G172" s="74"/>
      <c r="H172" s="74"/>
      <c r="I172" s="81"/>
      <c r="J172" s="81"/>
      <c r="K172" s="81"/>
      <c r="L172" s="81"/>
      <c r="M172" s="81"/>
      <c r="N172" s="81"/>
      <c r="O172" s="81"/>
    </row>
    <row r="173" spans="3:15" x14ac:dyDescent="0.25">
      <c r="C173" s="74"/>
      <c r="D173" s="74"/>
      <c r="E173" s="74"/>
      <c r="F173" s="74"/>
      <c r="G173" s="74"/>
      <c r="H173" s="74"/>
      <c r="I173" s="81"/>
      <c r="J173" s="81"/>
      <c r="K173" s="81"/>
      <c r="L173" s="81"/>
      <c r="M173" s="81"/>
      <c r="N173" s="81"/>
      <c r="O173" s="81"/>
    </row>
    <row r="174" spans="3:15" x14ac:dyDescent="0.25">
      <c r="C174" s="74"/>
      <c r="D174" s="74"/>
      <c r="E174" s="74"/>
      <c r="F174" s="74"/>
      <c r="G174" s="74"/>
      <c r="H174" s="74"/>
      <c r="I174" s="81"/>
      <c r="J174" s="81"/>
      <c r="K174" s="81"/>
      <c r="L174" s="81"/>
      <c r="M174" s="81"/>
      <c r="N174" s="81"/>
      <c r="O174" s="81"/>
    </row>
    <row r="175" spans="3:15" x14ac:dyDescent="0.25">
      <c r="C175" s="74"/>
      <c r="D175" s="74"/>
      <c r="E175" s="74"/>
      <c r="F175" s="74"/>
      <c r="G175" s="74"/>
      <c r="H175" s="74"/>
      <c r="I175" s="81"/>
      <c r="J175" s="81"/>
      <c r="K175" s="81"/>
      <c r="L175" s="81"/>
      <c r="M175" s="81"/>
      <c r="N175" s="81"/>
      <c r="O175" s="81"/>
    </row>
    <row r="176" spans="3:15" x14ac:dyDescent="0.25">
      <c r="C176" s="74"/>
      <c r="D176" s="74"/>
      <c r="E176" s="74"/>
      <c r="F176" s="74"/>
      <c r="G176" s="74"/>
      <c r="H176" s="74"/>
      <c r="I176" s="81"/>
      <c r="J176" s="81"/>
      <c r="K176" s="81"/>
      <c r="L176" s="81"/>
      <c r="M176" s="81"/>
      <c r="N176" s="81"/>
      <c r="O176" s="81"/>
    </row>
    <row r="177" spans="3:15" x14ac:dyDescent="0.25">
      <c r="C177" s="74"/>
      <c r="D177" s="74"/>
      <c r="E177" s="74"/>
      <c r="F177" s="74"/>
      <c r="G177" s="74"/>
      <c r="H177" s="74"/>
      <c r="I177" s="81"/>
      <c r="J177" s="81"/>
      <c r="K177" s="81"/>
      <c r="L177" s="81"/>
      <c r="M177" s="81"/>
      <c r="N177" s="81"/>
      <c r="O177" s="81"/>
    </row>
    <row r="178" spans="3:15" x14ac:dyDescent="0.25">
      <c r="C178" s="74"/>
      <c r="D178" s="74"/>
      <c r="E178" s="74"/>
      <c r="F178" s="74"/>
      <c r="G178" s="74"/>
      <c r="H178" s="74"/>
      <c r="I178" s="81"/>
      <c r="J178" s="81"/>
      <c r="K178" s="81"/>
      <c r="L178" s="81"/>
      <c r="M178" s="81"/>
      <c r="N178" s="81"/>
      <c r="O178" s="81"/>
    </row>
    <row r="179" spans="3:15" x14ac:dyDescent="0.25">
      <c r="C179" s="74"/>
      <c r="D179" s="74"/>
      <c r="E179" s="74"/>
      <c r="F179" s="74"/>
      <c r="G179" s="74"/>
      <c r="H179" s="74"/>
      <c r="I179" s="81"/>
      <c r="J179" s="81"/>
      <c r="K179" s="81"/>
      <c r="L179" s="81"/>
      <c r="M179" s="81"/>
      <c r="N179" s="81"/>
      <c r="O179" s="81"/>
    </row>
    <row r="180" spans="3:15" x14ac:dyDescent="0.25">
      <c r="C180" s="74"/>
      <c r="D180" s="74"/>
      <c r="E180" s="74"/>
      <c r="F180" s="74"/>
      <c r="G180" s="74"/>
      <c r="H180" s="74"/>
      <c r="I180" s="81"/>
      <c r="J180" s="81"/>
      <c r="K180" s="81"/>
      <c r="L180" s="81"/>
      <c r="M180" s="81"/>
      <c r="N180" s="81"/>
      <c r="O180" s="81"/>
    </row>
    <row r="181" spans="3:15" x14ac:dyDescent="0.25">
      <c r="C181" s="74"/>
      <c r="D181" s="74"/>
      <c r="E181" s="74"/>
      <c r="F181" s="74"/>
      <c r="G181" s="74"/>
      <c r="H181" s="74"/>
      <c r="I181" s="81"/>
      <c r="J181" s="81"/>
      <c r="K181" s="81"/>
      <c r="L181" s="81"/>
      <c r="M181" s="81"/>
      <c r="N181" s="81"/>
      <c r="O181" s="81"/>
    </row>
    <row r="182" spans="3:15" x14ac:dyDescent="0.25">
      <c r="C182" s="74"/>
      <c r="D182" s="74"/>
      <c r="E182" s="74"/>
      <c r="F182" s="74"/>
      <c r="G182" s="74"/>
      <c r="H182" s="74"/>
      <c r="I182" s="81"/>
      <c r="J182" s="81"/>
      <c r="K182" s="81"/>
      <c r="L182" s="81"/>
      <c r="M182" s="81"/>
      <c r="N182" s="81"/>
      <c r="O182" s="81"/>
    </row>
    <row r="183" spans="3:15" x14ac:dyDescent="0.25">
      <c r="C183" s="74"/>
      <c r="D183" s="74"/>
      <c r="E183" s="74"/>
      <c r="F183" s="74"/>
      <c r="G183" s="74"/>
      <c r="H183" s="74"/>
      <c r="I183" s="81"/>
      <c r="J183" s="81"/>
      <c r="K183" s="81"/>
      <c r="L183" s="81"/>
      <c r="M183" s="81"/>
      <c r="N183" s="81"/>
      <c r="O183" s="81"/>
    </row>
    <row r="184" spans="3:15" x14ac:dyDescent="0.25">
      <c r="C184" s="74"/>
      <c r="D184" s="74"/>
      <c r="E184" s="74"/>
      <c r="F184" s="74"/>
      <c r="G184" s="74"/>
      <c r="H184" s="74"/>
      <c r="I184" s="81"/>
      <c r="J184" s="81"/>
      <c r="K184" s="81"/>
      <c r="L184" s="81"/>
      <c r="M184" s="81"/>
      <c r="N184" s="81"/>
      <c r="O184" s="81"/>
    </row>
    <row r="185" spans="3:15" x14ac:dyDescent="0.25">
      <c r="C185" s="74"/>
      <c r="D185" s="74"/>
      <c r="E185" s="74"/>
      <c r="F185" s="74"/>
      <c r="G185" s="74"/>
      <c r="H185" s="74"/>
      <c r="I185" s="81"/>
      <c r="J185" s="81"/>
      <c r="K185" s="81"/>
      <c r="L185" s="81"/>
      <c r="M185" s="81"/>
      <c r="N185" s="81"/>
      <c r="O185" s="81"/>
    </row>
    <row r="186" spans="3:15" x14ac:dyDescent="0.25">
      <c r="C186" s="74"/>
      <c r="D186" s="74"/>
      <c r="E186" s="74"/>
      <c r="F186" s="74"/>
      <c r="G186" s="74"/>
      <c r="H186" s="74"/>
      <c r="I186" s="81"/>
      <c r="J186" s="81"/>
      <c r="K186" s="81"/>
      <c r="L186" s="81"/>
      <c r="M186" s="81"/>
      <c r="N186" s="81"/>
      <c r="O186" s="81"/>
    </row>
    <row r="187" spans="3:15" x14ac:dyDescent="0.25">
      <c r="C187" s="74"/>
      <c r="D187" s="74"/>
      <c r="E187" s="74"/>
      <c r="F187" s="74"/>
      <c r="G187" s="74"/>
      <c r="H187" s="74"/>
      <c r="I187" s="81"/>
      <c r="J187" s="81"/>
      <c r="K187" s="81"/>
      <c r="L187" s="81"/>
      <c r="M187" s="81"/>
      <c r="N187" s="81"/>
      <c r="O187" s="81"/>
    </row>
    <row r="188" spans="3:15" x14ac:dyDescent="0.25">
      <c r="C188" s="74"/>
      <c r="D188" s="74"/>
      <c r="E188" s="74"/>
      <c r="F188" s="74"/>
      <c r="G188" s="74"/>
      <c r="H188" s="74"/>
      <c r="I188" s="81"/>
      <c r="J188" s="81"/>
      <c r="K188" s="81"/>
      <c r="L188" s="81"/>
      <c r="M188" s="81"/>
      <c r="N188" s="81"/>
      <c r="O188" s="81"/>
    </row>
    <row r="189" spans="3:15" x14ac:dyDescent="0.25">
      <c r="C189" s="74"/>
      <c r="D189" s="74"/>
      <c r="E189" s="74"/>
      <c r="F189" s="74"/>
      <c r="G189" s="74"/>
      <c r="H189" s="74"/>
      <c r="I189" s="81"/>
      <c r="J189" s="81"/>
      <c r="K189" s="81"/>
      <c r="L189" s="81"/>
      <c r="M189" s="81"/>
      <c r="N189" s="81"/>
      <c r="O189" s="81"/>
    </row>
    <row r="190" spans="3:15" x14ac:dyDescent="0.25">
      <c r="C190" s="74"/>
      <c r="D190" s="74"/>
      <c r="E190" s="74"/>
      <c r="F190" s="74"/>
      <c r="G190" s="74"/>
      <c r="H190" s="74"/>
      <c r="I190" s="81"/>
      <c r="J190" s="81"/>
      <c r="K190" s="81"/>
      <c r="L190" s="81"/>
      <c r="M190" s="81"/>
      <c r="N190" s="81"/>
      <c r="O190" s="81"/>
    </row>
    <row r="191" spans="3:15" x14ac:dyDescent="0.25">
      <c r="C191" s="74"/>
      <c r="D191" s="74"/>
      <c r="E191" s="74"/>
      <c r="F191" s="74"/>
      <c r="G191" s="74"/>
      <c r="H191" s="74"/>
      <c r="I191" s="81"/>
      <c r="J191" s="81"/>
      <c r="K191" s="81"/>
      <c r="L191" s="81"/>
      <c r="M191" s="81"/>
      <c r="N191" s="81"/>
      <c r="O191" s="81"/>
    </row>
    <row r="192" spans="3:15" x14ac:dyDescent="0.25">
      <c r="C192" s="74"/>
      <c r="D192" s="74"/>
      <c r="E192" s="74"/>
      <c r="F192" s="74"/>
      <c r="G192" s="74"/>
      <c r="H192" s="74"/>
      <c r="I192" s="81"/>
      <c r="J192" s="81"/>
      <c r="K192" s="81"/>
      <c r="L192" s="81"/>
      <c r="M192" s="81"/>
      <c r="N192" s="81"/>
      <c r="O192" s="81"/>
    </row>
    <row r="193" spans="3:15" x14ac:dyDescent="0.25">
      <c r="C193" s="74"/>
      <c r="D193" s="74"/>
      <c r="E193" s="74"/>
      <c r="F193" s="74"/>
      <c r="G193" s="74"/>
      <c r="H193" s="74"/>
      <c r="I193" s="81"/>
      <c r="J193" s="81"/>
      <c r="K193" s="81"/>
      <c r="L193" s="81"/>
      <c r="M193" s="81"/>
      <c r="N193" s="81"/>
      <c r="O193" s="81"/>
    </row>
    <row r="194" spans="3:15" x14ac:dyDescent="0.25">
      <c r="C194" s="74"/>
      <c r="D194" s="74"/>
      <c r="E194" s="74"/>
      <c r="F194" s="74"/>
      <c r="G194" s="74"/>
      <c r="H194" s="74"/>
      <c r="I194" s="81"/>
      <c r="J194" s="81"/>
      <c r="K194" s="81"/>
      <c r="L194" s="81"/>
      <c r="M194" s="81"/>
      <c r="N194" s="81"/>
      <c r="O194" s="81"/>
    </row>
    <row r="195" spans="3:15" x14ac:dyDescent="0.25">
      <c r="C195" s="74"/>
      <c r="D195" s="74"/>
      <c r="E195" s="74"/>
      <c r="F195" s="74"/>
      <c r="G195" s="74"/>
      <c r="H195" s="74"/>
      <c r="I195" s="81"/>
      <c r="J195" s="81"/>
      <c r="K195" s="81"/>
      <c r="L195" s="81"/>
      <c r="M195" s="81"/>
      <c r="N195" s="81"/>
      <c r="O195" s="81"/>
    </row>
    <row r="196" spans="3:15" x14ac:dyDescent="0.25">
      <c r="C196" s="74"/>
      <c r="D196" s="74"/>
      <c r="E196" s="74"/>
      <c r="F196" s="74"/>
      <c r="G196" s="74"/>
      <c r="H196" s="74"/>
      <c r="I196" s="81"/>
      <c r="J196" s="81"/>
      <c r="K196" s="81"/>
      <c r="L196" s="81"/>
      <c r="M196" s="81"/>
      <c r="N196" s="81"/>
      <c r="O196" s="81"/>
    </row>
    <row r="197" spans="3:15" x14ac:dyDescent="0.25">
      <c r="C197" s="74"/>
      <c r="D197" s="74"/>
      <c r="E197" s="74"/>
      <c r="F197" s="74"/>
      <c r="G197" s="74"/>
      <c r="H197" s="74"/>
      <c r="I197" s="81"/>
      <c r="J197" s="81"/>
      <c r="K197" s="81"/>
      <c r="L197" s="81"/>
      <c r="M197" s="81"/>
      <c r="N197" s="81"/>
      <c r="O197" s="81"/>
    </row>
    <row r="198" spans="3:15" x14ac:dyDescent="0.25">
      <c r="C198" s="74"/>
      <c r="D198" s="74"/>
      <c r="E198" s="74"/>
      <c r="F198" s="74"/>
      <c r="G198" s="74"/>
      <c r="H198" s="74"/>
      <c r="I198" s="81"/>
      <c r="J198" s="81"/>
      <c r="K198" s="81"/>
      <c r="L198" s="81"/>
      <c r="M198" s="81"/>
      <c r="N198" s="81"/>
      <c r="O198" s="81"/>
    </row>
    <row r="199" spans="3:15" x14ac:dyDescent="0.25">
      <c r="C199" s="74"/>
      <c r="D199" s="74"/>
      <c r="E199" s="74"/>
      <c r="F199" s="74"/>
      <c r="G199" s="74"/>
      <c r="H199" s="74"/>
      <c r="I199" s="81"/>
      <c r="J199" s="81"/>
      <c r="K199" s="81"/>
      <c r="L199" s="81"/>
      <c r="M199" s="81"/>
      <c r="N199" s="81"/>
      <c r="O199" s="81"/>
    </row>
    <row r="200" spans="3:15" x14ac:dyDescent="0.25">
      <c r="C200" s="74"/>
      <c r="D200" s="74"/>
      <c r="E200" s="74"/>
      <c r="F200" s="74"/>
      <c r="G200" s="74"/>
      <c r="H200" s="74"/>
      <c r="I200" s="81"/>
      <c r="J200" s="81"/>
      <c r="K200" s="81"/>
      <c r="L200" s="81"/>
      <c r="M200" s="81"/>
      <c r="N200" s="81"/>
      <c r="O200" s="81"/>
    </row>
    <row r="201" spans="3:15" x14ac:dyDescent="0.25">
      <c r="C201" s="74"/>
      <c r="D201" s="74"/>
      <c r="E201" s="74"/>
      <c r="F201" s="74"/>
      <c r="G201" s="74"/>
      <c r="H201" s="74"/>
      <c r="I201" s="81"/>
      <c r="J201" s="81"/>
      <c r="K201" s="81"/>
      <c r="L201" s="81"/>
      <c r="M201" s="81"/>
      <c r="N201" s="81"/>
      <c r="O201" s="81"/>
    </row>
    <row r="202" spans="3:15" x14ac:dyDescent="0.25">
      <c r="C202" s="74"/>
      <c r="D202" s="74"/>
      <c r="E202" s="74"/>
      <c r="F202" s="74"/>
      <c r="G202" s="74"/>
      <c r="H202" s="74"/>
      <c r="I202" s="81"/>
      <c r="J202" s="81"/>
      <c r="K202" s="81"/>
      <c r="L202" s="81"/>
      <c r="M202" s="81"/>
      <c r="N202" s="81"/>
      <c r="O202" s="81"/>
    </row>
    <row r="203" spans="3:15" x14ac:dyDescent="0.25">
      <c r="C203" s="74"/>
      <c r="D203" s="74"/>
      <c r="E203" s="74"/>
      <c r="F203" s="74"/>
      <c r="G203" s="74"/>
      <c r="H203" s="74"/>
      <c r="I203" s="81"/>
      <c r="J203" s="81"/>
      <c r="K203" s="81"/>
      <c r="L203" s="81"/>
      <c r="M203" s="81"/>
      <c r="N203" s="81"/>
      <c r="O203" s="81"/>
    </row>
    <row r="204" spans="3:15" x14ac:dyDescent="0.25">
      <c r="C204" s="74"/>
      <c r="D204" s="74"/>
      <c r="E204" s="74"/>
      <c r="F204" s="74"/>
      <c r="G204" s="74"/>
      <c r="H204" s="74"/>
      <c r="I204" s="81"/>
      <c r="J204" s="81"/>
      <c r="K204" s="81"/>
      <c r="L204" s="81"/>
      <c r="M204" s="81"/>
      <c r="N204" s="81"/>
      <c r="O204" s="81"/>
    </row>
    <row r="205" spans="3:15" x14ac:dyDescent="0.25">
      <c r="C205" s="74"/>
      <c r="D205" s="74"/>
      <c r="E205" s="74"/>
      <c r="F205" s="74"/>
      <c r="G205" s="74"/>
      <c r="H205" s="74"/>
      <c r="I205" s="81"/>
      <c r="J205" s="81"/>
      <c r="K205" s="81"/>
      <c r="L205" s="81"/>
      <c r="M205" s="81"/>
      <c r="N205" s="81"/>
      <c r="O205" s="81"/>
    </row>
    <row r="206" spans="3:15" x14ac:dyDescent="0.25">
      <c r="C206" s="74"/>
      <c r="D206" s="74"/>
      <c r="E206" s="74"/>
      <c r="F206" s="74"/>
      <c r="G206" s="74"/>
      <c r="H206" s="74"/>
      <c r="I206" s="81"/>
      <c r="J206" s="81"/>
      <c r="K206" s="81"/>
      <c r="L206" s="81"/>
      <c r="M206" s="81"/>
      <c r="N206" s="81"/>
      <c r="O206" s="81"/>
    </row>
    <row r="207" spans="3:15" x14ac:dyDescent="0.25">
      <c r="C207" s="74"/>
      <c r="D207" s="74"/>
      <c r="E207" s="74"/>
      <c r="F207" s="74"/>
      <c r="G207" s="74"/>
      <c r="H207" s="74"/>
      <c r="I207" s="81"/>
      <c r="J207" s="81"/>
      <c r="K207" s="81"/>
      <c r="L207" s="81"/>
      <c r="M207" s="81"/>
      <c r="N207" s="81"/>
      <c r="O207" s="81"/>
    </row>
    <row r="208" spans="3:15" x14ac:dyDescent="0.25">
      <c r="C208" s="74"/>
      <c r="D208" s="74"/>
      <c r="E208" s="74"/>
      <c r="F208" s="74"/>
      <c r="G208" s="74"/>
      <c r="H208" s="74"/>
      <c r="I208" s="81"/>
      <c r="J208" s="81"/>
      <c r="K208" s="81"/>
      <c r="L208" s="81"/>
      <c r="M208" s="81"/>
      <c r="N208" s="81"/>
      <c r="O208" s="81"/>
    </row>
    <row r="209" spans="3:15" x14ac:dyDescent="0.25">
      <c r="C209" s="74"/>
      <c r="D209" s="74"/>
      <c r="E209" s="74"/>
      <c r="F209" s="74"/>
      <c r="G209" s="74"/>
      <c r="H209" s="74"/>
      <c r="I209" s="81"/>
      <c r="J209" s="81"/>
      <c r="K209" s="81"/>
      <c r="L209" s="81"/>
      <c r="M209" s="81"/>
      <c r="N209" s="81"/>
      <c r="O209" s="81"/>
    </row>
    <row r="210" spans="3:15" x14ac:dyDescent="0.25">
      <c r="C210" s="74"/>
      <c r="D210" s="74"/>
      <c r="E210" s="74"/>
      <c r="F210" s="74"/>
      <c r="G210" s="74"/>
      <c r="H210" s="74"/>
      <c r="I210" s="81"/>
      <c r="J210" s="81"/>
      <c r="K210" s="81"/>
      <c r="L210" s="81"/>
      <c r="M210" s="81"/>
      <c r="N210" s="81"/>
      <c r="O210" s="81"/>
    </row>
    <row r="211" spans="3:15" x14ac:dyDescent="0.25">
      <c r="C211" s="74"/>
      <c r="D211" s="74"/>
      <c r="E211" s="74"/>
      <c r="F211" s="74"/>
      <c r="G211" s="74"/>
      <c r="H211" s="74"/>
      <c r="I211" s="81"/>
      <c r="J211" s="81"/>
      <c r="K211" s="81"/>
      <c r="L211" s="81"/>
      <c r="M211" s="81"/>
      <c r="N211" s="81"/>
      <c r="O211" s="81"/>
    </row>
    <row r="212" spans="3:15" x14ac:dyDescent="0.25">
      <c r="C212" s="74"/>
      <c r="D212" s="74"/>
      <c r="E212" s="74"/>
      <c r="F212" s="74"/>
      <c r="G212" s="74"/>
      <c r="H212" s="74"/>
      <c r="I212" s="81"/>
      <c r="J212" s="81"/>
      <c r="K212" s="81"/>
      <c r="L212" s="81"/>
      <c r="M212" s="81"/>
      <c r="N212" s="81"/>
      <c r="O212" s="81"/>
    </row>
    <row r="213" spans="3:15" x14ac:dyDescent="0.25">
      <c r="C213" s="74"/>
      <c r="D213" s="74"/>
      <c r="E213" s="74"/>
      <c r="F213" s="74"/>
      <c r="G213" s="74"/>
      <c r="H213" s="74"/>
      <c r="I213" s="81"/>
      <c r="J213" s="81"/>
      <c r="K213" s="81"/>
      <c r="L213" s="81"/>
      <c r="M213" s="81"/>
      <c r="N213" s="81"/>
      <c r="O213" s="81"/>
    </row>
    <row r="214" spans="3:15" x14ac:dyDescent="0.25">
      <c r="C214" s="74"/>
      <c r="D214" s="74"/>
      <c r="E214" s="74"/>
      <c r="F214" s="74"/>
      <c r="G214" s="74"/>
      <c r="H214" s="74"/>
      <c r="I214" s="81"/>
      <c r="J214" s="81"/>
      <c r="K214" s="81"/>
      <c r="L214" s="81"/>
      <c r="M214" s="81"/>
      <c r="N214" s="81"/>
      <c r="O214" s="81"/>
    </row>
    <row r="215" spans="3:15" x14ac:dyDescent="0.25">
      <c r="C215" s="74"/>
      <c r="D215" s="74"/>
      <c r="E215" s="74"/>
      <c r="F215" s="74"/>
      <c r="G215" s="74"/>
      <c r="H215" s="74"/>
      <c r="I215" s="81"/>
      <c r="J215" s="81"/>
      <c r="K215" s="81"/>
      <c r="L215" s="81"/>
      <c r="M215" s="81"/>
      <c r="N215" s="81"/>
      <c r="O215" s="81"/>
    </row>
    <row r="216" spans="3:15" x14ac:dyDescent="0.25">
      <c r="C216" s="74"/>
      <c r="D216" s="74"/>
      <c r="E216" s="74"/>
      <c r="F216" s="74"/>
      <c r="G216" s="74"/>
      <c r="H216" s="74"/>
      <c r="I216" s="81"/>
      <c r="J216" s="81"/>
      <c r="K216" s="81"/>
      <c r="L216" s="81"/>
      <c r="M216" s="81"/>
      <c r="N216" s="81"/>
      <c r="O216" s="81"/>
    </row>
    <row r="217" spans="3:15" x14ac:dyDescent="0.25">
      <c r="C217" s="74"/>
      <c r="D217" s="74"/>
      <c r="E217" s="74"/>
      <c r="F217" s="74"/>
      <c r="G217" s="74"/>
      <c r="H217" s="74"/>
      <c r="I217" s="81"/>
      <c r="J217" s="81"/>
      <c r="K217" s="81"/>
      <c r="L217" s="81"/>
      <c r="M217" s="81"/>
      <c r="N217" s="81"/>
      <c r="O217" s="81"/>
    </row>
    <row r="218" spans="3:15" x14ac:dyDescent="0.25">
      <c r="C218" s="74"/>
      <c r="D218" s="74"/>
      <c r="E218" s="74"/>
      <c r="F218" s="74"/>
      <c r="G218" s="74"/>
      <c r="H218" s="74"/>
      <c r="I218" s="81"/>
      <c r="J218" s="81"/>
      <c r="K218" s="81"/>
      <c r="L218" s="81"/>
      <c r="M218" s="81"/>
      <c r="N218" s="81"/>
      <c r="O218" s="81"/>
    </row>
    <row r="219" spans="3:15" x14ac:dyDescent="0.25">
      <c r="C219" s="74"/>
      <c r="D219" s="74"/>
      <c r="E219" s="74"/>
      <c r="F219" s="74"/>
      <c r="G219" s="74"/>
      <c r="H219" s="74"/>
      <c r="I219" s="81"/>
      <c r="J219" s="81"/>
      <c r="K219" s="81"/>
      <c r="L219" s="81"/>
      <c r="M219" s="81"/>
      <c r="N219" s="81"/>
      <c r="O219" s="81"/>
    </row>
    <row r="220" spans="3:15" x14ac:dyDescent="0.25">
      <c r="C220" s="74"/>
      <c r="D220" s="74"/>
      <c r="E220" s="74"/>
      <c r="F220" s="74"/>
      <c r="G220" s="74"/>
      <c r="H220" s="74"/>
      <c r="I220" s="81"/>
      <c r="J220" s="81"/>
      <c r="K220" s="81"/>
      <c r="L220" s="81"/>
      <c r="M220" s="81"/>
      <c r="N220" s="81"/>
      <c r="O220" s="81"/>
    </row>
    <row r="221" spans="3:15" x14ac:dyDescent="0.25">
      <c r="C221" s="74"/>
      <c r="D221" s="74"/>
      <c r="E221" s="74"/>
      <c r="F221" s="74"/>
      <c r="G221" s="74"/>
      <c r="H221" s="74"/>
      <c r="I221" s="81"/>
      <c r="J221" s="81"/>
      <c r="K221" s="81"/>
      <c r="L221" s="81"/>
      <c r="M221" s="81"/>
      <c r="N221" s="81"/>
      <c r="O221" s="81"/>
    </row>
    <row r="222" spans="3:15" x14ac:dyDescent="0.25">
      <c r="C222" s="74"/>
      <c r="D222" s="74"/>
      <c r="E222" s="74"/>
      <c r="F222" s="74"/>
      <c r="G222" s="74"/>
      <c r="H222" s="74"/>
      <c r="I222" s="81"/>
      <c r="J222" s="81"/>
      <c r="K222" s="81"/>
      <c r="L222" s="81"/>
      <c r="M222" s="81"/>
      <c r="N222" s="81"/>
      <c r="O222" s="81"/>
    </row>
    <row r="223" spans="3:15" x14ac:dyDescent="0.25">
      <c r="C223" s="74"/>
      <c r="D223" s="74"/>
      <c r="E223" s="74"/>
      <c r="F223" s="74"/>
      <c r="G223" s="74"/>
      <c r="H223" s="74"/>
      <c r="I223" s="81"/>
      <c r="J223" s="81"/>
      <c r="K223" s="81"/>
      <c r="L223" s="81"/>
      <c r="M223" s="81"/>
      <c r="N223" s="81"/>
      <c r="O223" s="81"/>
    </row>
    <row r="224" spans="3:15" x14ac:dyDescent="0.25">
      <c r="C224" s="74"/>
      <c r="D224" s="74"/>
      <c r="E224" s="74"/>
      <c r="F224" s="74"/>
      <c r="G224" s="74"/>
      <c r="H224" s="74"/>
      <c r="I224" s="81"/>
      <c r="J224" s="81"/>
      <c r="K224" s="81"/>
      <c r="L224" s="81"/>
      <c r="M224" s="81"/>
      <c r="N224" s="81"/>
      <c r="O224" s="81"/>
    </row>
    <row r="225" spans="3:15" x14ac:dyDescent="0.25">
      <c r="C225" s="74"/>
      <c r="D225" s="74"/>
      <c r="E225" s="74"/>
      <c r="F225" s="74"/>
      <c r="G225" s="74"/>
      <c r="H225" s="74"/>
      <c r="I225" s="81"/>
      <c r="J225" s="81"/>
      <c r="K225" s="81"/>
      <c r="L225" s="81"/>
      <c r="M225" s="81"/>
      <c r="N225" s="81"/>
      <c r="O225" s="81"/>
    </row>
    <row r="226" spans="3:15" x14ac:dyDescent="0.25">
      <c r="C226" s="74"/>
      <c r="D226" s="74"/>
      <c r="E226" s="74"/>
      <c r="F226" s="74"/>
      <c r="G226" s="74"/>
      <c r="H226" s="74"/>
      <c r="I226" s="81"/>
      <c r="J226" s="81"/>
      <c r="K226" s="81"/>
      <c r="L226" s="81"/>
      <c r="M226" s="81"/>
      <c r="N226" s="81"/>
      <c r="O226" s="81"/>
    </row>
    <row r="227" spans="3:15" x14ac:dyDescent="0.25">
      <c r="C227" s="74"/>
      <c r="D227" s="74"/>
      <c r="E227" s="74"/>
      <c r="F227" s="74"/>
      <c r="G227" s="74"/>
      <c r="H227" s="74"/>
      <c r="I227" s="81"/>
      <c r="J227" s="81"/>
      <c r="K227" s="81"/>
      <c r="L227" s="81"/>
      <c r="M227" s="81"/>
      <c r="N227" s="81"/>
      <c r="O227" s="81"/>
    </row>
    <row r="228" spans="3:15" x14ac:dyDescent="0.25">
      <c r="C228" s="74"/>
      <c r="D228" s="74"/>
      <c r="E228" s="74"/>
      <c r="F228" s="74"/>
      <c r="G228" s="74"/>
      <c r="H228" s="74"/>
      <c r="I228" s="81"/>
      <c r="J228" s="81"/>
      <c r="K228" s="81"/>
      <c r="L228" s="81"/>
      <c r="M228" s="81"/>
      <c r="N228" s="81"/>
      <c r="O228" s="81"/>
    </row>
    <row r="229" spans="3:15" x14ac:dyDescent="0.25">
      <c r="C229" s="74"/>
      <c r="D229" s="74"/>
      <c r="E229" s="74"/>
      <c r="F229" s="74"/>
      <c r="G229" s="74"/>
      <c r="H229" s="74"/>
      <c r="I229" s="81"/>
      <c r="J229" s="81"/>
      <c r="K229" s="81"/>
      <c r="L229" s="81"/>
      <c r="M229" s="81"/>
      <c r="N229" s="81"/>
      <c r="O229" s="81"/>
    </row>
    <row r="230" spans="3:15" x14ac:dyDescent="0.25">
      <c r="C230" s="74"/>
      <c r="D230" s="74"/>
      <c r="E230" s="74"/>
      <c r="F230" s="74"/>
      <c r="G230" s="74"/>
      <c r="H230" s="74"/>
      <c r="I230" s="81"/>
      <c r="J230" s="81"/>
      <c r="K230" s="81"/>
      <c r="L230" s="81"/>
      <c r="M230" s="81"/>
      <c r="N230" s="81"/>
      <c r="O230" s="81"/>
    </row>
    <row r="231" spans="3:15" x14ac:dyDescent="0.25">
      <c r="C231" s="74"/>
      <c r="D231" s="74"/>
      <c r="E231" s="74"/>
      <c r="F231" s="74"/>
      <c r="G231" s="74"/>
      <c r="H231" s="74"/>
      <c r="I231" s="81"/>
      <c r="J231" s="81"/>
      <c r="K231" s="81"/>
      <c r="L231" s="81"/>
      <c r="M231" s="81"/>
      <c r="N231" s="81"/>
      <c r="O231" s="81"/>
    </row>
    <row r="232" spans="3:15" x14ac:dyDescent="0.25">
      <c r="C232" s="74"/>
      <c r="D232" s="74"/>
      <c r="E232" s="74"/>
      <c r="F232" s="74"/>
      <c r="G232" s="74"/>
      <c r="H232" s="74"/>
      <c r="I232" s="81"/>
      <c r="J232" s="81"/>
      <c r="K232" s="81"/>
      <c r="L232" s="81"/>
      <c r="M232" s="81"/>
      <c r="N232" s="81"/>
      <c r="O232" s="81"/>
    </row>
    <row r="233" spans="3:15" x14ac:dyDescent="0.25">
      <c r="C233" s="74"/>
      <c r="D233" s="74"/>
      <c r="E233" s="74"/>
      <c r="F233" s="74"/>
      <c r="G233" s="74"/>
      <c r="H233" s="74"/>
      <c r="I233" s="81"/>
      <c r="J233" s="81"/>
      <c r="K233" s="81"/>
      <c r="L233" s="81"/>
      <c r="M233" s="81"/>
      <c r="N233" s="81"/>
      <c r="O233" s="81"/>
    </row>
    <row r="234" spans="3:15" x14ac:dyDescent="0.25">
      <c r="C234" s="74"/>
      <c r="D234" s="74"/>
      <c r="E234" s="74"/>
      <c r="F234" s="74"/>
      <c r="G234" s="74"/>
      <c r="H234" s="74"/>
      <c r="I234" s="81"/>
      <c r="J234" s="81"/>
      <c r="K234" s="81"/>
      <c r="L234" s="81"/>
      <c r="M234" s="81"/>
      <c r="N234" s="81"/>
      <c r="O234" s="81"/>
    </row>
    <row r="235" spans="3:15" x14ac:dyDescent="0.25">
      <c r="C235" s="74"/>
      <c r="D235" s="74"/>
      <c r="E235" s="74"/>
      <c r="F235" s="74"/>
      <c r="G235" s="74"/>
      <c r="H235" s="74"/>
      <c r="I235" s="81"/>
      <c r="J235" s="81"/>
      <c r="K235" s="81"/>
      <c r="L235" s="81"/>
      <c r="M235" s="81"/>
      <c r="N235" s="81"/>
      <c r="O235" s="81"/>
    </row>
    <row r="236" spans="3:15" x14ac:dyDescent="0.25">
      <c r="C236" s="74"/>
      <c r="D236" s="74"/>
      <c r="E236" s="74"/>
      <c r="F236" s="74"/>
      <c r="G236" s="74"/>
      <c r="H236" s="74"/>
      <c r="I236" s="81"/>
      <c r="J236" s="81"/>
      <c r="K236" s="81"/>
      <c r="L236" s="81"/>
      <c r="M236" s="81"/>
      <c r="N236" s="81"/>
      <c r="O236" s="81"/>
    </row>
    <row r="237" spans="3:15" x14ac:dyDescent="0.25">
      <c r="C237" s="74"/>
      <c r="D237" s="74"/>
      <c r="E237" s="74"/>
      <c r="F237" s="74"/>
      <c r="G237" s="74"/>
      <c r="H237" s="74"/>
      <c r="I237" s="81"/>
      <c r="J237" s="81"/>
      <c r="K237" s="81"/>
      <c r="L237" s="81"/>
      <c r="M237" s="81"/>
      <c r="N237" s="81"/>
      <c r="O237" s="81"/>
    </row>
    <row r="238" spans="3:15" x14ac:dyDescent="0.25">
      <c r="C238" s="74"/>
      <c r="D238" s="74"/>
      <c r="E238" s="74"/>
      <c r="F238" s="74"/>
      <c r="G238" s="74"/>
      <c r="H238" s="74"/>
      <c r="I238" s="81"/>
      <c r="J238" s="81"/>
      <c r="K238" s="81"/>
      <c r="L238" s="81"/>
      <c r="M238" s="81"/>
      <c r="N238" s="81"/>
      <c r="O238" s="81"/>
    </row>
    <row r="239" spans="3:15" x14ac:dyDescent="0.25">
      <c r="C239" s="74"/>
      <c r="D239" s="74"/>
      <c r="E239" s="74"/>
      <c r="F239" s="74"/>
      <c r="G239" s="74"/>
      <c r="H239" s="74"/>
      <c r="I239" s="81"/>
      <c r="J239" s="81"/>
      <c r="K239" s="81"/>
      <c r="L239" s="81"/>
      <c r="M239" s="81"/>
      <c r="N239" s="81"/>
      <c r="O239" s="81"/>
    </row>
    <row r="240" spans="3:15" x14ac:dyDescent="0.25">
      <c r="C240" s="74"/>
      <c r="D240" s="74"/>
      <c r="E240" s="74"/>
      <c r="F240" s="74"/>
      <c r="G240" s="74"/>
      <c r="H240" s="74"/>
      <c r="I240" s="81"/>
      <c r="J240" s="81"/>
      <c r="K240" s="81"/>
      <c r="L240" s="81"/>
      <c r="M240" s="81"/>
      <c r="N240" s="81"/>
      <c r="O240" s="81"/>
    </row>
    <row r="241" spans="3:15" x14ac:dyDescent="0.25">
      <c r="C241" s="74"/>
      <c r="D241" s="74"/>
      <c r="E241" s="74"/>
      <c r="F241" s="74"/>
      <c r="G241" s="74"/>
      <c r="H241" s="74"/>
      <c r="I241" s="81"/>
      <c r="J241" s="81"/>
      <c r="K241" s="81"/>
      <c r="L241" s="81"/>
      <c r="M241" s="81"/>
      <c r="N241" s="81"/>
      <c r="O241" s="81"/>
    </row>
    <row r="242" spans="3:15" x14ac:dyDescent="0.25">
      <c r="C242" s="74"/>
      <c r="D242" s="74"/>
      <c r="E242" s="74"/>
      <c r="F242" s="74"/>
      <c r="G242" s="74"/>
      <c r="H242" s="74"/>
      <c r="I242" s="81"/>
      <c r="J242" s="81"/>
      <c r="K242" s="81"/>
      <c r="L242" s="81"/>
      <c r="M242" s="81"/>
      <c r="N242" s="81"/>
      <c r="O242" s="81"/>
    </row>
    <row r="243" spans="3:15" x14ac:dyDescent="0.25">
      <c r="C243" s="74"/>
      <c r="D243" s="74"/>
      <c r="E243" s="74"/>
      <c r="F243" s="74"/>
      <c r="G243" s="74"/>
      <c r="H243" s="74"/>
      <c r="I243" s="81"/>
      <c r="J243" s="81"/>
      <c r="K243" s="81"/>
      <c r="L243" s="81"/>
      <c r="M243" s="81"/>
      <c r="N243" s="81"/>
      <c r="O243" s="81"/>
    </row>
    <row r="244" spans="3:15" x14ac:dyDescent="0.25">
      <c r="C244" s="74"/>
      <c r="D244" s="74"/>
      <c r="E244" s="74"/>
      <c r="F244" s="74"/>
      <c r="G244" s="74"/>
      <c r="H244" s="74"/>
      <c r="I244" s="81"/>
      <c r="J244" s="81"/>
      <c r="K244" s="81"/>
      <c r="L244" s="81"/>
      <c r="M244" s="81"/>
      <c r="N244" s="81"/>
      <c r="O244" s="81"/>
    </row>
    <row r="245" spans="3:15" x14ac:dyDescent="0.25">
      <c r="C245" s="74"/>
      <c r="D245" s="74"/>
      <c r="E245" s="74"/>
      <c r="F245" s="74"/>
      <c r="G245" s="74"/>
      <c r="H245" s="74"/>
      <c r="I245" s="81"/>
      <c r="J245" s="81"/>
      <c r="K245" s="81"/>
      <c r="L245" s="81"/>
      <c r="M245" s="81"/>
      <c r="N245" s="81"/>
      <c r="O245" s="81"/>
    </row>
    <row r="246" spans="3:15" x14ac:dyDescent="0.25">
      <c r="C246" s="74"/>
      <c r="D246" s="74"/>
      <c r="E246" s="74"/>
      <c r="F246" s="74"/>
      <c r="G246" s="74"/>
      <c r="H246" s="74"/>
      <c r="I246" s="81"/>
      <c r="J246" s="81"/>
      <c r="K246" s="81"/>
      <c r="L246" s="81"/>
      <c r="M246" s="81"/>
      <c r="N246" s="81"/>
      <c r="O246" s="81"/>
    </row>
    <row r="247" spans="3:15" x14ac:dyDescent="0.25">
      <c r="C247" s="74"/>
      <c r="D247" s="74"/>
      <c r="E247" s="74"/>
      <c r="F247" s="74"/>
      <c r="G247" s="74"/>
      <c r="H247" s="74"/>
      <c r="I247" s="81"/>
      <c r="J247" s="81"/>
      <c r="K247" s="81"/>
      <c r="L247" s="81"/>
      <c r="M247" s="81"/>
      <c r="N247" s="81"/>
      <c r="O247" s="81"/>
    </row>
    <row r="248" spans="3:15" x14ac:dyDescent="0.25">
      <c r="C248" s="74"/>
      <c r="D248" s="74"/>
      <c r="E248" s="74"/>
      <c r="F248" s="74"/>
      <c r="G248" s="74"/>
      <c r="H248" s="74"/>
      <c r="I248" s="81"/>
      <c r="J248" s="81"/>
      <c r="K248" s="81"/>
      <c r="L248" s="81"/>
      <c r="M248" s="81"/>
      <c r="N248" s="81"/>
      <c r="O248" s="81"/>
    </row>
    <row r="249" spans="3:15" x14ac:dyDescent="0.25">
      <c r="C249" s="74"/>
      <c r="D249" s="74"/>
      <c r="E249" s="74"/>
      <c r="F249" s="74"/>
      <c r="G249" s="74"/>
      <c r="H249" s="74"/>
      <c r="I249" s="81"/>
      <c r="J249" s="81"/>
      <c r="K249" s="81"/>
      <c r="L249" s="81"/>
      <c r="M249" s="81"/>
      <c r="N249" s="81"/>
      <c r="O249" s="81"/>
    </row>
    <row r="250" spans="3:15" x14ac:dyDescent="0.25">
      <c r="C250" s="74"/>
      <c r="D250" s="74"/>
      <c r="E250" s="74"/>
      <c r="F250" s="74"/>
      <c r="G250" s="74"/>
      <c r="H250" s="74"/>
      <c r="I250" s="81"/>
      <c r="J250" s="81"/>
      <c r="K250" s="81"/>
      <c r="L250" s="81"/>
      <c r="M250" s="81"/>
      <c r="N250" s="81"/>
      <c r="O250" s="81"/>
    </row>
    <row r="251" spans="3:15" x14ac:dyDescent="0.25">
      <c r="C251" s="74"/>
      <c r="D251" s="74"/>
      <c r="E251" s="74"/>
      <c r="F251" s="74"/>
      <c r="G251" s="74"/>
      <c r="H251" s="74"/>
      <c r="I251" s="81"/>
      <c r="J251" s="81"/>
      <c r="K251" s="81"/>
      <c r="L251" s="81"/>
      <c r="M251" s="81"/>
      <c r="N251" s="81"/>
      <c r="O251" s="81"/>
    </row>
    <row r="252" spans="3:15" x14ac:dyDescent="0.25">
      <c r="C252" s="74"/>
      <c r="D252" s="74"/>
      <c r="E252" s="74"/>
      <c r="F252" s="74"/>
      <c r="G252" s="74"/>
      <c r="H252" s="74"/>
      <c r="I252" s="81"/>
      <c r="J252" s="81"/>
      <c r="K252" s="81"/>
      <c r="L252" s="81"/>
      <c r="M252" s="81"/>
      <c r="N252" s="81"/>
      <c r="O252" s="81"/>
    </row>
    <row r="253" spans="3:15" x14ac:dyDescent="0.25">
      <c r="C253" s="74"/>
      <c r="D253" s="74"/>
      <c r="E253" s="74"/>
      <c r="F253" s="74"/>
      <c r="G253" s="74"/>
      <c r="H253" s="74"/>
      <c r="I253" s="81"/>
      <c r="J253" s="81"/>
      <c r="K253" s="81"/>
      <c r="L253" s="81"/>
      <c r="M253" s="81"/>
      <c r="N253" s="81"/>
      <c r="O253" s="81"/>
    </row>
    <row r="254" spans="3:15" x14ac:dyDescent="0.25">
      <c r="C254" s="74"/>
      <c r="D254" s="74"/>
      <c r="E254" s="74"/>
      <c r="F254" s="74"/>
      <c r="G254" s="74"/>
      <c r="H254" s="74"/>
      <c r="I254" s="81"/>
      <c r="J254" s="81"/>
      <c r="K254" s="81"/>
      <c r="L254" s="81"/>
      <c r="M254" s="81"/>
      <c r="N254" s="81"/>
      <c r="O254" s="81"/>
    </row>
    <row r="255" spans="3:15" x14ac:dyDescent="0.25">
      <c r="C255" s="74"/>
      <c r="D255" s="74"/>
      <c r="E255" s="74"/>
      <c r="F255" s="74"/>
      <c r="G255" s="74"/>
      <c r="H255" s="74"/>
      <c r="I255" s="81"/>
      <c r="J255" s="81"/>
      <c r="K255" s="81"/>
      <c r="L255" s="81"/>
      <c r="M255" s="81"/>
      <c r="N255" s="81"/>
      <c r="O255" s="81"/>
    </row>
    <row r="256" spans="3:15" x14ac:dyDescent="0.25">
      <c r="C256" s="74"/>
      <c r="D256" s="74"/>
      <c r="E256" s="74"/>
      <c r="F256" s="74"/>
      <c r="G256" s="74"/>
      <c r="H256" s="74"/>
      <c r="I256" s="81"/>
      <c r="J256" s="81"/>
      <c r="K256" s="81"/>
      <c r="L256" s="81"/>
      <c r="M256" s="81"/>
      <c r="N256" s="81"/>
      <c r="O256" s="81"/>
    </row>
    <row r="257" spans="3:15" x14ac:dyDescent="0.25">
      <c r="C257" s="74"/>
      <c r="D257" s="74"/>
      <c r="E257" s="74"/>
      <c r="F257" s="74"/>
      <c r="G257" s="74"/>
      <c r="H257" s="74"/>
      <c r="I257" s="81"/>
      <c r="J257" s="81"/>
      <c r="K257" s="81"/>
      <c r="L257" s="81"/>
      <c r="M257" s="81"/>
      <c r="N257" s="81"/>
      <c r="O257" s="81"/>
    </row>
    <row r="258" spans="3:15" x14ac:dyDescent="0.25">
      <c r="C258" s="74"/>
      <c r="D258" s="74"/>
      <c r="E258" s="74"/>
      <c r="F258" s="74"/>
      <c r="G258" s="74"/>
      <c r="H258" s="74"/>
      <c r="I258" s="81"/>
      <c r="J258" s="81"/>
      <c r="K258" s="81"/>
      <c r="L258" s="81"/>
      <c r="M258" s="81"/>
      <c r="N258" s="81"/>
      <c r="O258" s="81"/>
    </row>
    <row r="259" spans="3:15" x14ac:dyDescent="0.25">
      <c r="C259" s="74"/>
      <c r="D259" s="74"/>
      <c r="E259" s="74"/>
      <c r="F259" s="74"/>
      <c r="G259" s="74"/>
      <c r="H259" s="74"/>
      <c r="I259" s="81"/>
      <c r="J259" s="81"/>
      <c r="K259" s="81"/>
      <c r="L259" s="81"/>
      <c r="M259" s="81"/>
      <c r="N259" s="81"/>
      <c r="O259" s="81"/>
    </row>
    <row r="260" spans="3:15" x14ac:dyDescent="0.25">
      <c r="C260" s="74"/>
      <c r="D260" s="74"/>
      <c r="E260" s="74"/>
      <c r="F260" s="74"/>
      <c r="G260" s="74"/>
      <c r="H260" s="74"/>
      <c r="I260" s="81"/>
      <c r="J260" s="81"/>
      <c r="K260" s="81"/>
      <c r="L260" s="81"/>
      <c r="M260" s="81"/>
      <c r="N260" s="81"/>
      <c r="O260" s="81"/>
    </row>
    <row r="261" spans="3:15" x14ac:dyDescent="0.25">
      <c r="C261" s="74"/>
      <c r="D261" s="74"/>
      <c r="E261" s="74"/>
      <c r="F261" s="74"/>
      <c r="G261" s="74"/>
      <c r="H261" s="74"/>
      <c r="I261" s="81"/>
      <c r="J261" s="81"/>
      <c r="K261" s="81"/>
      <c r="L261" s="81"/>
      <c r="M261" s="81"/>
      <c r="N261" s="81"/>
      <c r="O261" s="81"/>
    </row>
    <row r="262" spans="3:15" x14ac:dyDescent="0.25">
      <c r="C262" s="74"/>
      <c r="D262" s="74"/>
      <c r="E262" s="74"/>
      <c r="F262" s="74"/>
      <c r="G262" s="74"/>
      <c r="H262" s="74"/>
      <c r="I262" s="81"/>
      <c r="J262" s="81"/>
      <c r="K262" s="81"/>
      <c r="L262" s="81"/>
      <c r="M262" s="81"/>
      <c r="N262" s="81"/>
      <c r="O262" s="81"/>
    </row>
    <row r="263" spans="3:15" x14ac:dyDescent="0.25">
      <c r="C263" s="74"/>
      <c r="D263" s="74"/>
      <c r="E263" s="74"/>
      <c r="F263" s="74"/>
      <c r="G263" s="74"/>
      <c r="H263" s="74"/>
      <c r="I263" s="81"/>
      <c r="J263" s="81"/>
      <c r="K263" s="81"/>
      <c r="L263" s="81"/>
      <c r="M263" s="81"/>
      <c r="N263" s="81"/>
      <c r="O263" s="81"/>
    </row>
    <row r="264" spans="3:15" x14ac:dyDescent="0.25">
      <c r="C264" s="74"/>
      <c r="D264" s="74"/>
      <c r="E264" s="74"/>
      <c r="F264" s="74"/>
      <c r="G264" s="74"/>
      <c r="H264" s="74"/>
      <c r="I264" s="81"/>
      <c r="J264" s="81"/>
      <c r="K264" s="81"/>
      <c r="L264" s="81"/>
      <c r="M264" s="81"/>
      <c r="N264" s="81"/>
      <c r="O264" s="81"/>
    </row>
    <row r="265" spans="3:15" x14ac:dyDescent="0.25">
      <c r="C265" s="74"/>
      <c r="D265" s="74"/>
      <c r="E265" s="74"/>
      <c r="F265" s="74"/>
      <c r="G265" s="74"/>
      <c r="H265" s="74"/>
      <c r="I265" s="81"/>
      <c r="J265" s="81"/>
      <c r="K265" s="81"/>
      <c r="L265" s="81"/>
      <c r="M265" s="81"/>
      <c r="N265" s="81"/>
      <c r="O265" s="81"/>
    </row>
    <row r="266" spans="3:15" x14ac:dyDescent="0.25">
      <c r="C266" s="74"/>
      <c r="D266" s="74"/>
      <c r="E266" s="74"/>
      <c r="F266" s="74"/>
      <c r="G266" s="74"/>
      <c r="H266" s="74"/>
      <c r="I266" s="81"/>
      <c r="J266" s="81"/>
      <c r="K266" s="81"/>
      <c r="L266" s="81"/>
      <c r="M266" s="81"/>
      <c r="N266" s="81"/>
      <c r="O266" s="81"/>
    </row>
    <row r="267" spans="3:15" x14ac:dyDescent="0.25">
      <c r="C267" s="74"/>
      <c r="D267" s="74"/>
      <c r="E267" s="74"/>
      <c r="F267" s="74"/>
      <c r="G267" s="74"/>
      <c r="H267" s="74"/>
      <c r="I267" s="81"/>
      <c r="J267" s="81"/>
      <c r="K267" s="81"/>
      <c r="L267" s="81"/>
      <c r="M267" s="81"/>
      <c r="N267" s="81"/>
      <c r="O267" s="81"/>
    </row>
    <row r="268" spans="3:15" x14ac:dyDescent="0.25">
      <c r="C268" s="74"/>
      <c r="D268" s="74"/>
      <c r="E268" s="74"/>
      <c r="F268" s="74"/>
      <c r="G268" s="74"/>
      <c r="H268" s="74"/>
      <c r="I268" s="81"/>
      <c r="J268" s="81"/>
      <c r="K268" s="81"/>
      <c r="L268" s="81"/>
      <c r="M268" s="81"/>
      <c r="N268" s="81"/>
      <c r="O268" s="81"/>
    </row>
    <row r="269" spans="3:15" x14ac:dyDescent="0.25">
      <c r="C269" s="74"/>
      <c r="D269" s="74"/>
      <c r="E269" s="74"/>
      <c r="F269" s="74"/>
      <c r="G269" s="74"/>
      <c r="H269" s="74"/>
      <c r="I269" s="81"/>
      <c r="J269" s="81"/>
      <c r="K269" s="81"/>
      <c r="L269" s="81"/>
      <c r="M269" s="81"/>
      <c r="N269" s="81"/>
      <c r="O269" s="81"/>
    </row>
    <row r="270" spans="3:15" x14ac:dyDescent="0.25">
      <c r="C270" s="74"/>
      <c r="D270" s="74"/>
      <c r="E270" s="74"/>
      <c r="F270" s="74"/>
      <c r="G270" s="74"/>
      <c r="H270" s="74"/>
      <c r="I270" s="81"/>
      <c r="J270" s="81"/>
      <c r="K270" s="81"/>
      <c r="L270" s="81"/>
      <c r="M270" s="81"/>
      <c r="N270" s="81"/>
      <c r="O270" s="81"/>
    </row>
    <row r="271" spans="3:15" x14ac:dyDescent="0.25">
      <c r="C271" s="74"/>
      <c r="D271" s="74"/>
      <c r="E271" s="74"/>
      <c r="F271" s="74"/>
      <c r="G271" s="74"/>
      <c r="H271" s="74"/>
      <c r="I271" s="81"/>
      <c r="J271" s="81"/>
      <c r="K271" s="81"/>
      <c r="L271" s="81"/>
      <c r="M271" s="81"/>
      <c r="N271" s="81"/>
      <c r="O271" s="81"/>
    </row>
    <row r="272" spans="3:15" x14ac:dyDescent="0.25">
      <c r="C272" s="74"/>
      <c r="D272" s="74"/>
      <c r="E272" s="74"/>
      <c r="F272" s="74"/>
      <c r="G272" s="74"/>
      <c r="H272" s="74"/>
      <c r="I272" s="81"/>
      <c r="J272" s="81"/>
      <c r="K272" s="81"/>
      <c r="L272" s="81"/>
      <c r="M272" s="81"/>
      <c r="N272" s="81"/>
      <c r="O272" s="81"/>
    </row>
    <row r="273" spans="3:15" x14ac:dyDescent="0.25">
      <c r="C273" s="74"/>
      <c r="D273" s="74"/>
      <c r="E273" s="74"/>
      <c r="F273" s="74"/>
      <c r="G273" s="74"/>
      <c r="H273" s="74"/>
      <c r="I273" s="81"/>
      <c r="J273" s="81"/>
      <c r="K273" s="81"/>
      <c r="L273" s="81"/>
      <c r="M273" s="81"/>
      <c r="N273" s="81"/>
      <c r="O273" s="81"/>
    </row>
    <row r="274" spans="3:15" x14ac:dyDescent="0.25">
      <c r="C274" s="74"/>
      <c r="D274" s="74"/>
      <c r="E274" s="74"/>
      <c r="F274" s="74"/>
      <c r="G274" s="74"/>
      <c r="H274" s="74"/>
      <c r="I274" s="81"/>
      <c r="J274" s="81"/>
      <c r="K274" s="81"/>
      <c r="L274" s="81"/>
      <c r="M274" s="81"/>
      <c r="N274" s="81"/>
      <c r="O274" s="81"/>
    </row>
    <row r="275" spans="3:15" x14ac:dyDescent="0.25">
      <c r="C275" s="74"/>
      <c r="D275" s="74"/>
      <c r="E275" s="74"/>
      <c r="F275" s="74"/>
      <c r="G275" s="74"/>
      <c r="H275" s="74"/>
      <c r="I275" s="81"/>
      <c r="J275" s="81"/>
      <c r="K275" s="81"/>
      <c r="L275" s="81"/>
      <c r="M275" s="81"/>
      <c r="N275" s="81"/>
      <c r="O275" s="81"/>
    </row>
    <row r="276" spans="3:15" x14ac:dyDescent="0.25">
      <c r="C276" s="74"/>
      <c r="D276" s="74"/>
      <c r="E276" s="74"/>
      <c r="F276" s="74"/>
      <c r="G276" s="74"/>
      <c r="H276" s="74"/>
      <c r="I276" s="81"/>
      <c r="J276" s="81"/>
      <c r="K276" s="81"/>
      <c r="L276" s="81"/>
      <c r="M276" s="81"/>
      <c r="N276" s="81"/>
      <c r="O276" s="81"/>
    </row>
    <row r="277" spans="3:15" x14ac:dyDescent="0.25">
      <c r="C277" s="74"/>
      <c r="D277" s="74"/>
      <c r="E277" s="74"/>
      <c r="F277" s="74"/>
      <c r="G277" s="74"/>
      <c r="H277" s="74"/>
      <c r="I277" s="81"/>
      <c r="J277" s="81"/>
      <c r="K277" s="81"/>
      <c r="L277" s="81"/>
      <c r="M277" s="81"/>
      <c r="N277" s="81"/>
      <c r="O277" s="81"/>
    </row>
    <row r="278" spans="3:15" x14ac:dyDescent="0.25">
      <c r="C278" s="74"/>
      <c r="D278" s="74"/>
      <c r="E278" s="74"/>
      <c r="F278" s="74"/>
      <c r="G278" s="74"/>
      <c r="H278" s="74"/>
      <c r="I278" s="81"/>
      <c r="J278" s="81"/>
      <c r="K278" s="81"/>
      <c r="L278" s="81"/>
      <c r="M278" s="81"/>
      <c r="N278" s="81"/>
      <c r="O278" s="81"/>
    </row>
    <row r="279" spans="3:15" x14ac:dyDescent="0.25">
      <c r="C279" s="74"/>
      <c r="D279" s="74"/>
      <c r="E279" s="74"/>
      <c r="F279" s="74"/>
      <c r="G279" s="74"/>
      <c r="H279" s="74"/>
      <c r="I279" s="81"/>
      <c r="J279" s="81"/>
      <c r="K279" s="81"/>
      <c r="L279" s="81"/>
      <c r="M279" s="81"/>
      <c r="N279" s="81"/>
      <c r="O279" s="81"/>
    </row>
    <row r="280" spans="3:15" x14ac:dyDescent="0.25">
      <c r="C280" s="74"/>
      <c r="D280" s="74"/>
      <c r="E280" s="74"/>
      <c r="F280" s="74"/>
      <c r="G280" s="74"/>
      <c r="H280" s="74"/>
      <c r="I280" s="81"/>
      <c r="J280" s="81"/>
      <c r="K280" s="81"/>
      <c r="L280" s="81"/>
      <c r="M280" s="81"/>
      <c r="N280" s="81"/>
      <c r="O280" s="81"/>
    </row>
    <row r="281" spans="3:15" x14ac:dyDescent="0.25">
      <c r="C281" s="74"/>
      <c r="D281" s="74"/>
      <c r="E281" s="74"/>
      <c r="F281" s="74"/>
      <c r="G281" s="74"/>
      <c r="H281" s="74"/>
      <c r="I281" s="81"/>
      <c r="J281" s="81"/>
      <c r="K281" s="81"/>
      <c r="L281" s="81"/>
      <c r="M281" s="81"/>
      <c r="N281" s="81"/>
      <c r="O281" s="81"/>
    </row>
    <row r="282" spans="3:15" x14ac:dyDescent="0.25">
      <c r="C282" s="74"/>
      <c r="D282" s="74"/>
      <c r="E282" s="74"/>
      <c r="F282" s="74"/>
      <c r="G282" s="74"/>
      <c r="H282" s="74"/>
      <c r="I282" s="81"/>
      <c r="J282" s="81"/>
      <c r="K282" s="81"/>
      <c r="L282" s="81"/>
      <c r="M282" s="81"/>
      <c r="N282" s="81"/>
      <c r="O282" s="81"/>
    </row>
    <row r="283" spans="3:15" x14ac:dyDescent="0.25">
      <c r="C283" s="74"/>
      <c r="D283" s="74"/>
      <c r="E283" s="74"/>
      <c r="F283" s="74"/>
      <c r="G283" s="74"/>
      <c r="H283" s="74"/>
      <c r="I283" s="81"/>
      <c r="J283" s="81"/>
      <c r="K283" s="81"/>
      <c r="L283" s="81"/>
      <c r="M283" s="81"/>
      <c r="N283" s="81"/>
      <c r="O283" s="81"/>
    </row>
    <row r="284" spans="3:15" x14ac:dyDescent="0.25">
      <c r="C284" s="74"/>
      <c r="D284" s="74"/>
      <c r="E284" s="74"/>
      <c r="F284" s="74"/>
      <c r="G284" s="74"/>
      <c r="H284" s="74"/>
      <c r="I284" s="81"/>
      <c r="J284" s="81"/>
      <c r="K284" s="81"/>
      <c r="L284" s="81"/>
      <c r="M284" s="81"/>
      <c r="N284" s="81"/>
      <c r="O284" s="81"/>
    </row>
    <row r="285" spans="3:15" x14ac:dyDescent="0.25">
      <c r="C285" s="74"/>
      <c r="D285" s="74"/>
      <c r="E285" s="74"/>
      <c r="F285" s="74"/>
      <c r="G285" s="74"/>
      <c r="H285" s="74"/>
      <c r="I285" s="81"/>
      <c r="J285" s="81"/>
      <c r="K285" s="81"/>
      <c r="L285" s="81"/>
      <c r="M285" s="81"/>
      <c r="N285" s="81"/>
      <c r="O285" s="81"/>
    </row>
    <row r="286" spans="3:15" x14ac:dyDescent="0.25">
      <c r="C286" s="74"/>
      <c r="D286" s="74"/>
      <c r="E286" s="74"/>
      <c r="F286" s="74"/>
      <c r="G286" s="74"/>
      <c r="H286" s="74"/>
      <c r="I286" s="81"/>
      <c r="J286" s="81"/>
      <c r="K286" s="81"/>
      <c r="L286" s="81"/>
      <c r="M286" s="81"/>
      <c r="N286" s="81"/>
      <c r="O286" s="81"/>
    </row>
    <row r="287" spans="3:15" x14ac:dyDescent="0.25">
      <c r="C287" s="74"/>
      <c r="D287" s="74"/>
      <c r="E287" s="74"/>
      <c r="F287" s="74"/>
      <c r="G287" s="74"/>
      <c r="H287" s="74"/>
      <c r="I287" s="81"/>
      <c r="J287" s="81"/>
      <c r="K287" s="81"/>
      <c r="L287" s="81"/>
      <c r="M287" s="81"/>
      <c r="N287" s="81"/>
      <c r="O287" s="81"/>
    </row>
    <row r="288" spans="3:15" x14ac:dyDescent="0.25">
      <c r="C288" s="74"/>
      <c r="D288" s="74"/>
      <c r="E288" s="74"/>
      <c r="F288" s="74"/>
      <c r="G288" s="74"/>
      <c r="H288" s="74"/>
      <c r="I288" s="81"/>
      <c r="J288" s="81"/>
      <c r="K288" s="81"/>
      <c r="L288" s="81"/>
      <c r="M288" s="81"/>
      <c r="N288" s="81"/>
      <c r="O288" s="81"/>
    </row>
    <row r="289" spans="3:15" x14ac:dyDescent="0.25">
      <c r="C289" s="74"/>
      <c r="D289" s="74"/>
      <c r="E289" s="74"/>
      <c r="F289" s="74"/>
      <c r="G289" s="74"/>
      <c r="H289" s="74"/>
      <c r="I289" s="81"/>
      <c r="J289" s="81"/>
      <c r="K289" s="81"/>
      <c r="L289" s="81"/>
      <c r="M289" s="81"/>
      <c r="N289" s="81"/>
      <c r="O289" s="81"/>
    </row>
    <row r="290" spans="3:15" x14ac:dyDescent="0.25">
      <c r="C290" s="74"/>
      <c r="D290" s="74"/>
      <c r="E290" s="74"/>
      <c r="F290" s="74"/>
      <c r="G290" s="74"/>
      <c r="H290" s="74"/>
      <c r="I290" s="81"/>
      <c r="J290" s="81"/>
      <c r="K290" s="81"/>
      <c r="L290" s="81"/>
      <c r="M290" s="81"/>
      <c r="N290" s="81"/>
      <c r="O290" s="81"/>
    </row>
    <row r="291" spans="3:15" x14ac:dyDescent="0.25">
      <c r="C291" s="74"/>
      <c r="D291" s="74"/>
      <c r="E291" s="74"/>
      <c r="F291" s="74"/>
      <c r="G291" s="74"/>
      <c r="H291" s="74"/>
      <c r="I291" s="81"/>
      <c r="J291" s="81"/>
      <c r="K291" s="81"/>
      <c r="L291" s="81"/>
      <c r="M291" s="81"/>
      <c r="N291" s="81"/>
      <c r="O291" s="81"/>
    </row>
    <row r="292" spans="3:15" x14ac:dyDescent="0.25">
      <c r="C292" s="74"/>
      <c r="D292" s="74"/>
      <c r="E292" s="74"/>
      <c r="F292" s="74"/>
      <c r="G292" s="74"/>
      <c r="H292" s="74"/>
      <c r="I292" s="81"/>
      <c r="J292" s="81"/>
      <c r="K292" s="81"/>
      <c r="L292" s="81"/>
      <c r="M292" s="81"/>
      <c r="N292" s="81"/>
      <c r="O292" s="81"/>
    </row>
    <row r="293" spans="3:15" x14ac:dyDescent="0.25">
      <c r="C293" s="74"/>
      <c r="D293" s="74"/>
      <c r="E293" s="74"/>
      <c r="F293" s="74"/>
      <c r="G293" s="74"/>
      <c r="H293" s="74"/>
      <c r="I293" s="81"/>
      <c r="J293" s="81"/>
      <c r="K293" s="81"/>
      <c r="L293" s="81"/>
      <c r="M293" s="81"/>
      <c r="N293" s="81"/>
      <c r="O293" s="81"/>
    </row>
    <row r="294" spans="3:15" x14ac:dyDescent="0.25">
      <c r="C294" s="74"/>
      <c r="D294" s="74"/>
      <c r="E294" s="74"/>
      <c r="F294" s="74"/>
      <c r="G294" s="74"/>
      <c r="H294" s="74"/>
      <c r="I294" s="81"/>
      <c r="J294" s="81"/>
      <c r="K294" s="81"/>
      <c r="L294" s="81"/>
      <c r="M294" s="81"/>
      <c r="N294" s="81"/>
      <c r="O294" s="81"/>
    </row>
    <row r="295" spans="3:15" x14ac:dyDescent="0.25">
      <c r="C295" s="74"/>
      <c r="D295" s="74"/>
      <c r="E295" s="74"/>
      <c r="F295" s="74"/>
      <c r="G295" s="74"/>
      <c r="H295" s="74"/>
      <c r="I295" s="81"/>
      <c r="J295" s="81"/>
      <c r="K295" s="81"/>
      <c r="L295" s="81"/>
      <c r="M295" s="81"/>
      <c r="N295" s="81"/>
      <c r="O295" s="81"/>
    </row>
    <row r="296" spans="3:15" x14ac:dyDescent="0.25">
      <c r="C296" s="74"/>
      <c r="D296" s="74"/>
      <c r="E296" s="74"/>
      <c r="F296" s="74"/>
      <c r="G296" s="74"/>
      <c r="H296" s="74"/>
      <c r="I296" s="81"/>
      <c r="J296" s="81"/>
      <c r="K296" s="81"/>
      <c r="L296" s="81"/>
      <c r="M296" s="81"/>
      <c r="N296" s="81"/>
      <c r="O296" s="81"/>
    </row>
    <row r="297" spans="3:15" x14ac:dyDescent="0.25">
      <c r="C297" s="74"/>
      <c r="D297" s="74"/>
      <c r="E297" s="74"/>
      <c r="F297" s="74"/>
      <c r="G297" s="74"/>
      <c r="H297" s="74"/>
      <c r="I297" s="81"/>
      <c r="J297" s="81"/>
      <c r="K297" s="81"/>
      <c r="L297" s="81"/>
      <c r="M297" s="81"/>
      <c r="N297" s="81"/>
      <c r="O297" s="81"/>
    </row>
    <row r="298" spans="3:15" x14ac:dyDescent="0.25">
      <c r="C298" s="74"/>
      <c r="D298" s="74"/>
      <c r="E298" s="74"/>
      <c r="F298" s="74"/>
      <c r="G298" s="74"/>
      <c r="H298" s="74"/>
      <c r="I298" s="81"/>
      <c r="J298" s="81"/>
      <c r="K298" s="81"/>
      <c r="L298" s="81"/>
      <c r="M298" s="81"/>
      <c r="N298" s="81"/>
      <c r="O298" s="81"/>
    </row>
    <row r="299" spans="3:15" x14ac:dyDescent="0.25">
      <c r="C299" s="74"/>
      <c r="D299" s="74"/>
      <c r="E299" s="74"/>
      <c r="F299" s="74"/>
      <c r="G299" s="74"/>
      <c r="H299" s="74"/>
      <c r="I299" s="81"/>
      <c r="J299" s="81"/>
      <c r="K299" s="81"/>
      <c r="L299" s="81"/>
      <c r="M299" s="81"/>
      <c r="N299" s="81"/>
      <c r="O299" s="81"/>
    </row>
    <row r="300" spans="3:15" x14ac:dyDescent="0.25">
      <c r="C300" s="74"/>
      <c r="D300" s="74"/>
      <c r="E300" s="74"/>
      <c r="F300" s="74"/>
      <c r="G300" s="74"/>
      <c r="H300" s="74"/>
      <c r="I300" s="81"/>
      <c r="J300" s="81"/>
      <c r="K300" s="81"/>
      <c r="L300" s="81"/>
      <c r="M300" s="81"/>
      <c r="N300" s="81"/>
      <c r="O300" s="81"/>
    </row>
    <row r="301" spans="3:15" x14ac:dyDescent="0.25">
      <c r="C301" s="74"/>
      <c r="D301" s="74"/>
      <c r="E301" s="74"/>
      <c r="F301" s="74"/>
      <c r="G301" s="74"/>
      <c r="H301" s="74"/>
      <c r="I301" s="81"/>
      <c r="J301" s="81"/>
      <c r="K301" s="81"/>
      <c r="L301" s="81"/>
      <c r="M301" s="81"/>
      <c r="N301" s="81"/>
      <c r="O301" s="81"/>
    </row>
    <row r="302" spans="3:15" x14ac:dyDescent="0.25">
      <c r="C302" s="74"/>
      <c r="D302" s="74"/>
      <c r="E302" s="74"/>
      <c r="F302" s="74"/>
      <c r="G302" s="74"/>
      <c r="H302" s="74"/>
      <c r="I302" s="81"/>
      <c r="J302" s="81"/>
      <c r="K302" s="81"/>
      <c r="L302" s="81"/>
      <c r="M302" s="81"/>
      <c r="N302" s="81"/>
      <c r="O302" s="81"/>
    </row>
    <row r="303" spans="3:15" x14ac:dyDescent="0.25">
      <c r="C303" s="74"/>
      <c r="D303" s="74"/>
      <c r="E303" s="74"/>
      <c r="F303" s="74"/>
      <c r="G303" s="74"/>
      <c r="H303" s="74"/>
      <c r="I303" s="81"/>
      <c r="J303" s="81"/>
      <c r="K303" s="81"/>
      <c r="L303" s="81"/>
      <c r="M303" s="81"/>
      <c r="N303" s="81"/>
      <c r="O303" s="81"/>
    </row>
    <row r="304" spans="3:15" x14ac:dyDescent="0.25">
      <c r="C304" s="74"/>
      <c r="D304" s="74"/>
      <c r="E304" s="74"/>
      <c r="F304" s="74"/>
      <c r="G304" s="74"/>
      <c r="H304" s="74"/>
      <c r="I304" s="81"/>
      <c r="J304" s="81"/>
      <c r="K304" s="81"/>
      <c r="L304" s="81"/>
      <c r="M304" s="81"/>
      <c r="N304" s="81"/>
      <c r="O304" s="81"/>
    </row>
    <row r="305" spans="3:15" x14ac:dyDescent="0.25">
      <c r="C305" s="74"/>
      <c r="D305" s="74"/>
      <c r="E305" s="74"/>
      <c r="F305" s="74"/>
      <c r="G305" s="74"/>
      <c r="H305" s="74"/>
      <c r="I305" s="81"/>
      <c r="J305" s="81"/>
      <c r="K305" s="81"/>
      <c r="L305" s="81"/>
      <c r="M305" s="81"/>
      <c r="N305" s="81"/>
      <c r="O305" s="81"/>
    </row>
    <row r="306" spans="3:15" x14ac:dyDescent="0.25">
      <c r="C306" s="74"/>
      <c r="D306" s="74"/>
      <c r="E306" s="74"/>
      <c r="F306" s="74"/>
      <c r="G306" s="74"/>
      <c r="H306" s="74"/>
      <c r="I306" s="81"/>
      <c r="J306" s="81"/>
      <c r="K306" s="81"/>
      <c r="L306" s="81"/>
      <c r="M306" s="81"/>
      <c r="N306" s="81"/>
      <c r="O306" s="81"/>
    </row>
    <row r="307" spans="3:15" x14ac:dyDescent="0.25">
      <c r="C307" s="74"/>
      <c r="D307" s="74"/>
      <c r="E307" s="74"/>
      <c r="F307" s="74"/>
      <c r="G307" s="74"/>
      <c r="H307" s="74"/>
      <c r="I307" s="81"/>
      <c r="J307" s="81"/>
      <c r="K307" s="81"/>
      <c r="L307" s="81"/>
      <c r="M307" s="81"/>
      <c r="N307" s="81"/>
      <c r="O307" s="81"/>
    </row>
    <row r="308" spans="3:15" x14ac:dyDescent="0.25">
      <c r="C308" s="74"/>
      <c r="D308" s="74"/>
      <c r="E308" s="74"/>
      <c r="F308" s="74"/>
      <c r="G308" s="74"/>
      <c r="H308" s="74"/>
      <c r="I308" s="81"/>
      <c r="J308" s="81"/>
      <c r="K308" s="81"/>
      <c r="L308" s="81"/>
      <c r="M308" s="81"/>
      <c r="N308" s="81"/>
      <c r="O308" s="81"/>
    </row>
    <row r="309" spans="3:15" x14ac:dyDescent="0.25">
      <c r="C309" s="74"/>
      <c r="D309" s="74"/>
      <c r="E309" s="74"/>
      <c r="F309" s="74"/>
      <c r="G309" s="74"/>
      <c r="H309" s="74"/>
      <c r="I309" s="81"/>
      <c r="J309" s="81"/>
      <c r="K309" s="81"/>
      <c r="L309" s="81"/>
      <c r="M309" s="81"/>
      <c r="N309" s="81"/>
      <c r="O309" s="81"/>
    </row>
    <row r="310" spans="3:15" x14ac:dyDescent="0.25">
      <c r="C310" s="74"/>
      <c r="D310" s="74"/>
      <c r="E310" s="74"/>
      <c r="F310" s="74"/>
      <c r="G310" s="74"/>
      <c r="H310" s="74"/>
      <c r="I310" s="81"/>
      <c r="J310" s="81"/>
      <c r="K310" s="81"/>
      <c r="L310" s="81"/>
      <c r="M310" s="81"/>
      <c r="N310" s="81"/>
      <c r="O310" s="81"/>
    </row>
    <row r="311" spans="3:15" x14ac:dyDescent="0.25">
      <c r="C311" s="74"/>
      <c r="D311" s="74"/>
      <c r="E311" s="74"/>
      <c r="F311" s="74"/>
      <c r="G311" s="74"/>
      <c r="H311" s="74"/>
      <c r="I311" s="81"/>
      <c r="J311" s="81"/>
      <c r="K311" s="81"/>
      <c r="L311" s="81"/>
      <c r="M311" s="81"/>
      <c r="N311" s="81"/>
      <c r="O311" s="81"/>
    </row>
    <row r="312" spans="3:15" x14ac:dyDescent="0.25">
      <c r="C312" s="74"/>
      <c r="D312" s="74"/>
      <c r="E312" s="74"/>
      <c r="F312" s="74"/>
      <c r="G312" s="74"/>
      <c r="H312" s="74"/>
      <c r="I312" s="81"/>
      <c r="J312" s="81"/>
      <c r="K312" s="81"/>
      <c r="L312" s="81"/>
      <c r="M312" s="81"/>
      <c r="N312" s="81"/>
      <c r="O312" s="81"/>
    </row>
    <row r="313" spans="3:15" x14ac:dyDescent="0.25">
      <c r="C313" s="74"/>
      <c r="D313" s="74"/>
      <c r="E313" s="74"/>
      <c r="F313" s="74"/>
      <c r="G313" s="74"/>
      <c r="H313" s="74"/>
      <c r="I313" s="81"/>
      <c r="J313" s="81"/>
      <c r="K313" s="81"/>
      <c r="L313" s="81"/>
      <c r="M313" s="81"/>
      <c r="N313" s="81"/>
      <c r="O313" s="81"/>
    </row>
    <row r="314" spans="3:15" x14ac:dyDescent="0.25">
      <c r="C314" s="74"/>
      <c r="D314" s="74"/>
      <c r="E314" s="74"/>
      <c r="F314" s="74"/>
      <c r="G314" s="74"/>
      <c r="H314" s="74"/>
      <c r="I314" s="81"/>
      <c r="J314" s="81"/>
      <c r="K314" s="81"/>
      <c r="L314" s="81"/>
      <c r="M314" s="81"/>
      <c r="N314" s="81"/>
      <c r="O314" s="81"/>
    </row>
    <row r="315" spans="3:15" x14ac:dyDescent="0.25">
      <c r="C315" s="74"/>
      <c r="D315" s="74"/>
      <c r="E315" s="74"/>
      <c r="F315" s="74"/>
      <c r="G315" s="74"/>
      <c r="H315" s="74"/>
      <c r="I315" s="81"/>
      <c r="J315" s="81"/>
      <c r="K315" s="81"/>
      <c r="L315" s="81"/>
      <c r="M315" s="81"/>
      <c r="N315" s="81"/>
      <c r="O315" s="81"/>
    </row>
    <row r="316" spans="3:15" x14ac:dyDescent="0.25">
      <c r="C316" s="74"/>
      <c r="D316" s="74"/>
      <c r="E316" s="74"/>
      <c r="F316" s="74"/>
      <c r="G316" s="74"/>
      <c r="H316" s="74"/>
      <c r="I316" s="81"/>
      <c r="J316" s="81"/>
      <c r="K316" s="81"/>
      <c r="L316" s="81"/>
      <c r="M316" s="81"/>
      <c r="N316" s="81"/>
      <c r="O316" s="81"/>
    </row>
    <row r="317" spans="3:15" x14ac:dyDescent="0.25">
      <c r="C317" s="74"/>
      <c r="D317" s="74"/>
      <c r="E317" s="74"/>
      <c r="F317" s="74"/>
      <c r="G317" s="74"/>
      <c r="H317" s="74"/>
      <c r="I317" s="81"/>
      <c r="J317" s="81"/>
      <c r="K317" s="81"/>
      <c r="L317" s="81"/>
      <c r="M317" s="81"/>
      <c r="N317" s="81"/>
      <c r="O317" s="81"/>
    </row>
    <row r="318" spans="3:15" x14ac:dyDescent="0.25">
      <c r="C318" s="74"/>
      <c r="D318" s="74"/>
      <c r="E318" s="74"/>
      <c r="F318" s="74"/>
      <c r="G318" s="74"/>
      <c r="H318" s="74"/>
      <c r="I318" s="81"/>
      <c r="J318" s="81"/>
      <c r="K318" s="81"/>
      <c r="L318" s="81"/>
      <c r="M318" s="81"/>
      <c r="N318" s="81"/>
      <c r="O318" s="81"/>
    </row>
    <row r="319" spans="3:15" x14ac:dyDescent="0.25">
      <c r="C319" s="74"/>
      <c r="D319" s="74"/>
      <c r="E319" s="74"/>
      <c r="F319" s="74"/>
      <c r="G319" s="74"/>
      <c r="H319" s="74"/>
      <c r="I319" s="81"/>
      <c r="J319" s="81"/>
      <c r="K319" s="81"/>
      <c r="L319" s="81"/>
      <c r="M319" s="81"/>
      <c r="N319" s="81"/>
      <c r="O319" s="81"/>
    </row>
    <row r="320" spans="3:15" x14ac:dyDescent="0.25">
      <c r="C320" s="74"/>
      <c r="D320" s="74"/>
      <c r="E320" s="74"/>
      <c r="F320" s="74"/>
      <c r="G320" s="74"/>
      <c r="H320" s="74"/>
      <c r="I320" s="81"/>
      <c r="J320" s="81"/>
      <c r="K320" s="81"/>
      <c r="L320" s="81"/>
      <c r="M320" s="81"/>
      <c r="N320" s="81"/>
      <c r="O320" s="81"/>
    </row>
    <row r="321" spans="3:15" x14ac:dyDescent="0.25">
      <c r="C321" s="74"/>
      <c r="D321" s="74"/>
      <c r="E321" s="74"/>
      <c r="F321" s="74"/>
      <c r="G321" s="74"/>
      <c r="H321" s="74"/>
      <c r="I321" s="81"/>
      <c r="J321" s="81"/>
      <c r="K321" s="81"/>
      <c r="L321" s="81"/>
      <c r="M321" s="81"/>
      <c r="N321" s="81"/>
      <c r="O321" s="81"/>
    </row>
    <row r="322" spans="3:15" x14ac:dyDescent="0.25">
      <c r="C322" s="74"/>
      <c r="D322" s="74"/>
      <c r="E322" s="74"/>
      <c r="F322" s="74"/>
      <c r="G322" s="74"/>
      <c r="H322" s="74"/>
      <c r="I322" s="81"/>
      <c r="J322" s="81"/>
      <c r="K322" s="81"/>
      <c r="L322" s="81"/>
      <c r="M322" s="81"/>
      <c r="N322" s="81"/>
      <c r="O322" s="81"/>
    </row>
    <row r="323" spans="3:15" x14ac:dyDescent="0.25">
      <c r="C323" s="74"/>
      <c r="D323" s="74"/>
      <c r="E323" s="74"/>
      <c r="F323" s="74"/>
      <c r="G323" s="74"/>
      <c r="H323" s="74"/>
      <c r="I323" s="81"/>
      <c r="J323" s="81"/>
      <c r="K323" s="81"/>
      <c r="L323" s="81"/>
      <c r="M323" s="81"/>
      <c r="N323" s="81"/>
      <c r="O323" s="81"/>
    </row>
    <row r="324" spans="3:15" x14ac:dyDescent="0.25">
      <c r="C324" s="74"/>
      <c r="D324" s="74"/>
      <c r="E324" s="74"/>
      <c r="F324" s="74"/>
      <c r="G324" s="74"/>
      <c r="H324" s="74"/>
      <c r="I324" s="81"/>
      <c r="J324" s="81"/>
      <c r="K324" s="81"/>
      <c r="L324" s="81"/>
      <c r="M324" s="81"/>
      <c r="N324" s="81"/>
      <c r="O324" s="81"/>
    </row>
    <row r="325" spans="3:15" x14ac:dyDescent="0.25">
      <c r="C325" s="74"/>
      <c r="D325" s="74"/>
      <c r="E325" s="74"/>
      <c r="F325" s="74"/>
      <c r="G325" s="74"/>
      <c r="H325" s="74"/>
      <c r="I325" s="81"/>
      <c r="J325" s="81"/>
      <c r="K325" s="81"/>
      <c r="L325" s="81"/>
      <c r="M325" s="81"/>
      <c r="N325" s="81"/>
      <c r="O325" s="81"/>
    </row>
    <row r="326" spans="3:15" x14ac:dyDescent="0.25">
      <c r="C326" s="74"/>
      <c r="D326" s="74"/>
      <c r="E326" s="74"/>
      <c r="F326" s="74"/>
      <c r="G326" s="74"/>
      <c r="H326" s="74"/>
      <c r="I326" s="81"/>
      <c r="J326" s="81"/>
      <c r="K326" s="81"/>
      <c r="L326" s="81"/>
      <c r="M326" s="81"/>
      <c r="N326" s="81"/>
      <c r="O326" s="81"/>
    </row>
    <row r="327" spans="3:15" x14ac:dyDescent="0.25">
      <c r="C327" s="74"/>
      <c r="D327" s="74"/>
      <c r="E327" s="74"/>
      <c r="F327" s="74"/>
      <c r="G327" s="74"/>
      <c r="H327" s="74"/>
      <c r="I327" s="81"/>
      <c r="J327" s="81"/>
      <c r="K327" s="81"/>
      <c r="L327" s="81"/>
      <c r="M327" s="81"/>
      <c r="N327" s="81"/>
      <c r="O327" s="81"/>
    </row>
    <row r="328" spans="3:15" x14ac:dyDescent="0.25">
      <c r="C328" s="74"/>
      <c r="D328" s="74"/>
      <c r="E328" s="74"/>
      <c r="F328" s="74"/>
      <c r="G328" s="74"/>
      <c r="H328" s="74"/>
      <c r="I328" s="81"/>
      <c r="J328" s="81"/>
      <c r="K328" s="81"/>
      <c r="L328" s="81"/>
      <c r="M328" s="81"/>
      <c r="N328" s="81"/>
      <c r="O328" s="81"/>
    </row>
    <row r="329" spans="3:15" x14ac:dyDescent="0.25">
      <c r="C329" s="74"/>
      <c r="D329" s="74"/>
      <c r="E329" s="74"/>
      <c r="F329" s="74"/>
      <c r="G329" s="74"/>
      <c r="H329" s="74"/>
      <c r="I329" s="81"/>
      <c r="J329" s="81"/>
      <c r="K329" s="81"/>
      <c r="L329" s="81"/>
      <c r="M329" s="81"/>
      <c r="N329" s="81"/>
      <c r="O329" s="81"/>
    </row>
    <row r="330" spans="3:15" x14ac:dyDescent="0.25">
      <c r="C330" s="74"/>
      <c r="D330" s="74"/>
      <c r="E330" s="74"/>
      <c r="F330" s="74"/>
      <c r="G330" s="74"/>
      <c r="H330" s="74"/>
      <c r="I330" s="81"/>
      <c r="J330" s="81"/>
      <c r="K330" s="81"/>
      <c r="L330" s="81"/>
      <c r="M330" s="81"/>
      <c r="N330" s="81"/>
      <c r="O330" s="81"/>
    </row>
    <row r="331" spans="3:15" x14ac:dyDescent="0.25">
      <c r="C331" s="74"/>
      <c r="D331" s="74"/>
      <c r="E331" s="74"/>
      <c r="F331" s="74"/>
      <c r="G331" s="74"/>
      <c r="H331" s="74"/>
      <c r="I331" s="81"/>
      <c r="J331" s="81"/>
      <c r="K331" s="81"/>
      <c r="L331" s="81"/>
      <c r="M331" s="81"/>
      <c r="N331" s="81"/>
      <c r="O331" s="81"/>
    </row>
    <row r="332" spans="3:15" x14ac:dyDescent="0.25">
      <c r="C332" s="74"/>
      <c r="D332" s="74"/>
      <c r="E332" s="74"/>
      <c r="F332" s="74"/>
      <c r="G332" s="74"/>
      <c r="H332" s="74"/>
      <c r="I332" s="81"/>
      <c r="J332" s="81"/>
      <c r="K332" s="81"/>
      <c r="L332" s="81"/>
      <c r="M332" s="81"/>
      <c r="N332" s="81"/>
      <c r="O332" s="81"/>
    </row>
    <row r="333" spans="3:15" x14ac:dyDescent="0.25">
      <c r="C333" s="74"/>
      <c r="D333" s="74"/>
      <c r="E333" s="74"/>
      <c r="F333" s="74"/>
      <c r="G333" s="74"/>
      <c r="H333" s="74"/>
      <c r="I333" s="81"/>
      <c r="J333" s="81"/>
      <c r="K333" s="81"/>
      <c r="L333" s="81"/>
      <c r="M333" s="81"/>
      <c r="N333" s="81"/>
      <c r="O333" s="81"/>
    </row>
    <row r="334" spans="3:15" x14ac:dyDescent="0.25">
      <c r="C334" s="74"/>
      <c r="D334" s="74"/>
      <c r="E334" s="74"/>
      <c r="F334" s="74"/>
      <c r="G334" s="74"/>
      <c r="H334" s="74"/>
      <c r="I334" s="81"/>
      <c r="J334" s="81"/>
      <c r="K334" s="81"/>
      <c r="L334" s="81"/>
      <c r="M334" s="81"/>
      <c r="N334" s="81"/>
      <c r="O334" s="81"/>
    </row>
    <row r="335" spans="3:15" x14ac:dyDescent="0.25">
      <c r="C335" s="74"/>
      <c r="D335" s="74"/>
      <c r="E335" s="74"/>
      <c r="F335" s="74"/>
      <c r="G335" s="74"/>
      <c r="H335" s="74"/>
      <c r="I335" s="81"/>
      <c r="J335" s="81"/>
      <c r="K335" s="81"/>
      <c r="L335" s="81"/>
      <c r="M335" s="81"/>
      <c r="N335" s="81"/>
      <c r="O335" s="81"/>
    </row>
    <row r="336" spans="3:15" x14ac:dyDescent="0.25">
      <c r="C336" s="74"/>
      <c r="D336" s="74"/>
      <c r="E336" s="74"/>
      <c r="F336" s="74"/>
      <c r="G336" s="74"/>
      <c r="H336" s="74"/>
      <c r="I336" s="81"/>
      <c r="J336" s="81"/>
      <c r="K336" s="81"/>
      <c r="L336" s="81"/>
      <c r="M336" s="81"/>
      <c r="N336" s="81"/>
      <c r="O336" s="81"/>
    </row>
    <row r="337" spans="3:15" x14ac:dyDescent="0.25">
      <c r="C337" s="74"/>
      <c r="D337" s="74"/>
      <c r="E337" s="74"/>
      <c r="F337" s="74"/>
      <c r="G337" s="74"/>
      <c r="H337" s="74"/>
      <c r="I337" s="81"/>
      <c r="J337" s="81"/>
      <c r="K337" s="81"/>
      <c r="L337" s="81"/>
      <c r="M337" s="81"/>
      <c r="N337" s="81"/>
      <c r="O337" s="81"/>
    </row>
    <row r="338" spans="3:15" x14ac:dyDescent="0.25">
      <c r="C338" s="74"/>
      <c r="D338" s="74"/>
      <c r="E338" s="74"/>
      <c r="F338" s="74"/>
      <c r="G338" s="74"/>
      <c r="H338" s="74"/>
      <c r="I338" s="81"/>
      <c r="J338" s="81"/>
      <c r="K338" s="81"/>
      <c r="L338" s="81"/>
      <c r="M338" s="81"/>
      <c r="N338" s="81"/>
      <c r="O338" s="81"/>
    </row>
    <row r="339" spans="3:15" x14ac:dyDescent="0.25">
      <c r="C339" s="74"/>
      <c r="D339" s="74"/>
      <c r="E339" s="74"/>
      <c r="F339" s="74"/>
      <c r="G339" s="74"/>
      <c r="H339" s="74"/>
      <c r="I339" s="81"/>
      <c r="J339" s="81"/>
      <c r="K339" s="81"/>
      <c r="L339" s="81"/>
      <c r="M339" s="81"/>
      <c r="N339" s="81"/>
      <c r="O339" s="81"/>
    </row>
    <row r="340" spans="3:15" x14ac:dyDescent="0.25">
      <c r="C340" s="74"/>
      <c r="D340" s="74"/>
      <c r="E340" s="74"/>
      <c r="F340" s="74"/>
      <c r="G340" s="74"/>
      <c r="H340" s="74"/>
      <c r="I340" s="81"/>
      <c r="J340" s="81"/>
      <c r="K340" s="81"/>
      <c r="L340" s="81"/>
      <c r="M340" s="81"/>
      <c r="N340" s="81"/>
      <c r="O340" s="81"/>
    </row>
    <row r="341" spans="3:15" x14ac:dyDescent="0.25">
      <c r="C341" s="74"/>
      <c r="D341" s="74"/>
      <c r="E341" s="74"/>
      <c r="F341" s="74"/>
      <c r="G341" s="74"/>
      <c r="H341" s="74"/>
      <c r="I341" s="81"/>
      <c r="J341" s="81"/>
      <c r="K341" s="81"/>
      <c r="L341" s="81"/>
      <c r="M341" s="81"/>
      <c r="N341" s="81"/>
      <c r="O341" s="81"/>
    </row>
    <row r="342" spans="3:15" x14ac:dyDescent="0.25">
      <c r="C342" s="74"/>
      <c r="D342" s="74"/>
      <c r="E342" s="74"/>
      <c r="F342" s="74"/>
      <c r="G342" s="74"/>
      <c r="H342" s="74"/>
      <c r="I342" s="81"/>
      <c r="J342" s="81"/>
      <c r="K342" s="81"/>
      <c r="L342" s="81"/>
      <c r="M342" s="81"/>
      <c r="N342" s="81"/>
      <c r="O342" s="81"/>
    </row>
    <row r="343" spans="3:15" x14ac:dyDescent="0.25">
      <c r="C343" s="74"/>
      <c r="D343" s="74"/>
      <c r="E343" s="74"/>
      <c r="F343" s="74"/>
      <c r="G343" s="74"/>
      <c r="H343" s="74"/>
      <c r="I343" s="81"/>
      <c r="J343" s="81"/>
      <c r="K343" s="81"/>
      <c r="L343" s="81"/>
      <c r="M343" s="81"/>
      <c r="N343" s="81"/>
      <c r="O343" s="81"/>
    </row>
    <row r="344" spans="3:15" x14ac:dyDescent="0.25">
      <c r="C344" s="74"/>
      <c r="D344" s="74"/>
      <c r="E344" s="74"/>
      <c r="F344" s="74"/>
      <c r="G344" s="74"/>
      <c r="H344" s="74"/>
      <c r="I344" s="81"/>
      <c r="J344" s="81"/>
      <c r="K344" s="81"/>
      <c r="L344" s="81"/>
      <c r="M344" s="81"/>
      <c r="N344" s="81"/>
      <c r="O344" s="81"/>
    </row>
    <row r="345" spans="3:15" x14ac:dyDescent="0.25">
      <c r="C345" s="74"/>
      <c r="D345" s="74"/>
      <c r="E345" s="74"/>
      <c r="F345" s="74"/>
      <c r="G345" s="74"/>
      <c r="H345" s="74"/>
      <c r="I345" s="81"/>
      <c r="J345" s="81"/>
      <c r="K345" s="81"/>
      <c r="L345" s="81"/>
      <c r="M345" s="81"/>
      <c r="N345" s="81"/>
      <c r="O345" s="81"/>
    </row>
    <row r="346" spans="3:15" x14ac:dyDescent="0.25">
      <c r="C346" s="74"/>
      <c r="D346" s="74"/>
      <c r="E346" s="74"/>
      <c r="F346" s="74"/>
      <c r="G346" s="74"/>
      <c r="H346" s="74"/>
      <c r="I346" s="81"/>
      <c r="J346" s="81"/>
      <c r="K346" s="81"/>
      <c r="L346" s="81"/>
      <c r="M346" s="81"/>
      <c r="N346" s="81"/>
      <c r="O346" s="81"/>
    </row>
    <row r="347" spans="3:15" x14ac:dyDescent="0.25">
      <c r="C347" s="74"/>
      <c r="D347" s="74"/>
      <c r="E347" s="74"/>
      <c r="F347" s="74"/>
      <c r="G347" s="74"/>
      <c r="H347" s="74"/>
      <c r="I347" s="81"/>
      <c r="J347" s="81"/>
      <c r="K347" s="81"/>
      <c r="L347" s="81"/>
      <c r="M347" s="81"/>
      <c r="N347" s="81"/>
      <c r="O347" s="81"/>
    </row>
    <row r="348" spans="3:15" x14ac:dyDescent="0.25">
      <c r="C348" s="74"/>
      <c r="D348" s="74"/>
      <c r="E348" s="74"/>
      <c r="F348" s="74"/>
      <c r="G348" s="74"/>
      <c r="H348" s="74"/>
      <c r="I348" s="81"/>
      <c r="J348" s="81"/>
      <c r="K348" s="81"/>
      <c r="L348" s="81"/>
      <c r="M348" s="81"/>
      <c r="N348" s="81"/>
      <c r="O348" s="81"/>
    </row>
    <row r="349" spans="3:15" x14ac:dyDescent="0.25">
      <c r="C349" s="74"/>
      <c r="D349" s="74"/>
      <c r="E349" s="74"/>
      <c r="F349" s="74"/>
      <c r="G349" s="74"/>
      <c r="H349" s="74"/>
      <c r="I349" s="81"/>
      <c r="J349" s="81"/>
      <c r="K349" s="81"/>
      <c r="L349" s="81"/>
      <c r="M349" s="81"/>
      <c r="N349" s="81"/>
      <c r="O349" s="81"/>
    </row>
    <row r="350" spans="3:15" x14ac:dyDescent="0.25">
      <c r="C350" s="74"/>
      <c r="D350" s="74"/>
      <c r="E350" s="74"/>
      <c r="F350" s="74"/>
      <c r="G350" s="74"/>
      <c r="H350" s="74"/>
      <c r="I350" s="81"/>
      <c r="J350" s="81"/>
      <c r="K350" s="81"/>
      <c r="L350" s="81"/>
      <c r="M350" s="81"/>
      <c r="N350" s="81"/>
      <c r="O350" s="81"/>
    </row>
    <row r="351" spans="3:15" x14ac:dyDescent="0.25">
      <c r="C351" s="74"/>
      <c r="D351" s="74"/>
      <c r="E351" s="74"/>
      <c r="F351" s="74"/>
      <c r="G351" s="74"/>
      <c r="H351" s="74"/>
      <c r="I351" s="81"/>
      <c r="J351" s="81"/>
      <c r="K351" s="81"/>
      <c r="L351" s="81"/>
      <c r="M351" s="81"/>
      <c r="N351" s="81"/>
      <c r="O351" s="81"/>
    </row>
    <row r="352" spans="3:15" x14ac:dyDescent="0.25">
      <c r="C352" s="74"/>
      <c r="D352" s="74"/>
      <c r="E352" s="74"/>
      <c r="F352" s="74"/>
      <c r="G352" s="74"/>
      <c r="H352" s="74"/>
      <c r="I352" s="81"/>
      <c r="J352" s="81"/>
      <c r="K352" s="81"/>
      <c r="L352" s="81"/>
      <c r="M352" s="81"/>
      <c r="N352" s="81"/>
      <c r="O352" s="81"/>
    </row>
    <row r="353" spans="3:15" x14ac:dyDescent="0.25">
      <c r="C353" s="74"/>
      <c r="D353" s="74"/>
      <c r="E353" s="74"/>
      <c r="F353" s="74"/>
      <c r="G353" s="74"/>
      <c r="H353" s="74"/>
      <c r="I353" s="81"/>
      <c r="J353" s="81"/>
      <c r="K353" s="81"/>
      <c r="L353" s="81"/>
      <c r="M353" s="81"/>
      <c r="N353" s="81"/>
      <c r="O353" s="81"/>
    </row>
  </sheetData>
  <mergeCells count="35">
    <mergeCell ref="A3:A4"/>
    <mergeCell ref="C3:C4"/>
    <mergeCell ref="D3:D4"/>
    <mergeCell ref="E3:E4"/>
    <mergeCell ref="F3:F4"/>
    <mergeCell ref="G3:H3"/>
    <mergeCell ref="I3:K3"/>
    <mergeCell ref="L3:N3"/>
    <mergeCell ref="O3:Q3"/>
    <mergeCell ref="A1:AF1"/>
    <mergeCell ref="AR31:AR36"/>
    <mergeCell ref="R3:T3"/>
    <mergeCell ref="U3:W3"/>
    <mergeCell ref="X3:Z3"/>
    <mergeCell ref="AA3:AC3"/>
    <mergeCell ref="AD3:AF3"/>
    <mergeCell ref="AG3:AI3"/>
    <mergeCell ref="AJ3:AL3"/>
    <mergeCell ref="AM3:AO3"/>
    <mergeCell ref="AP3:AQ3"/>
    <mergeCell ref="AR3:AR4"/>
    <mergeCell ref="AR13:AR18"/>
    <mergeCell ref="A6:AQ6"/>
    <mergeCell ref="X146:AJ146"/>
    <mergeCell ref="AR37:AR42"/>
    <mergeCell ref="AR43:AR48"/>
    <mergeCell ref="AR55:AR60"/>
    <mergeCell ref="AR61:AR66"/>
    <mergeCell ref="AR73:AR78"/>
    <mergeCell ref="AR79:AR84"/>
    <mergeCell ref="G99:N99"/>
    <mergeCell ref="X99:AJ99"/>
    <mergeCell ref="C102:D102"/>
    <mergeCell ref="G102:H102"/>
    <mergeCell ref="I102:O102"/>
  </mergeCells>
  <pageMargins left="0.70866141732283472" right="0.70866141732283472" top="0.74803149606299213" bottom="0.74803149606299213" header="0.31496062992125984" footer="0.31496062992125984"/>
  <pageSetup paperSize="9" scale="3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на 01.02.2022</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2022-02-07T09:27:55Z</dcterms:modified>
</cp:coreProperties>
</file>