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8. РЖС\Январь\"/>
    </mc:Choice>
  </mc:AlternateContent>
  <bookViews>
    <workbookView xWindow="0" yWindow="0" windowWidth="38400" windowHeight="17580"/>
  </bookViews>
  <sheets>
    <sheet name="8. РЖ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I56" i="1" s="1"/>
  <c r="E54" i="1"/>
  <c r="E52" i="1"/>
  <c r="I54" i="1"/>
  <c r="H56" i="1"/>
  <c r="E9" i="1"/>
  <c r="J11" i="1" l="1"/>
  <c r="L11" i="1"/>
  <c r="M11" i="1"/>
  <c r="N11" i="1"/>
  <c r="O11" i="1"/>
  <c r="Q11" i="1"/>
  <c r="S11" i="1"/>
  <c r="T11" i="1"/>
  <c r="U11" i="1"/>
  <c r="W11" i="1"/>
  <c r="X11" i="1"/>
  <c r="Y11" i="1"/>
  <c r="Z11" i="1"/>
  <c r="AA11" i="1"/>
  <c r="AB11" i="1"/>
  <c r="AC11" i="1"/>
  <c r="AE11" i="1"/>
  <c r="AF11" i="1"/>
  <c r="E10" i="1"/>
  <c r="E11" i="1"/>
  <c r="E14" i="1"/>
  <c r="E15" i="1"/>
  <c r="E16" i="1"/>
  <c r="E19" i="1"/>
  <c r="E20" i="1"/>
  <c r="E22" i="1"/>
  <c r="E23" i="1"/>
  <c r="E25" i="1"/>
  <c r="E26" i="1"/>
  <c r="E28" i="1"/>
  <c r="E29" i="1"/>
  <c r="E31" i="1"/>
  <c r="E32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E35" i="1"/>
  <c r="E36" i="1"/>
  <c r="E37" i="1"/>
  <c r="E39" i="1"/>
  <c r="E41" i="1"/>
  <c r="G42" i="1"/>
  <c r="F42" i="1"/>
  <c r="E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E43" i="1"/>
  <c r="E45" i="1"/>
  <c r="E47" i="1"/>
  <c r="E46" i="1" s="1"/>
  <c r="G44" i="1"/>
  <c r="I44" i="1" s="1"/>
  <c r="E44" i="1"/>
  <c r="D44" i="1"/>
  <c r="G46" i="1"/>
  <c r="F46" i="1"/>
  <c r="D46" i="1"/>
  <c r="E48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G49" i="1"/>
  <c r="F49" i="1" s="1"/>
  <c r="E49" i="1"/>
  <c r="E60" i="1"/>
  <c r="F44" i="1" l="1"/>
  <c r="H44" i="1"/>
  <c r="G60" i="1"/>
  <c r="F60" i="1" s="1"/>
  <c r="F59" i="1" s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G58" i="1"/>
  <c r="AG57" i="1" s="1"/>
  <c r="AF58" i="1"/>
  <c r="AF57" i="1" s="1"/>
  <c r="AE58" i="1"/>
  <c r="AE57" i="1" s="1"/>
  <c r="AD58" i="1"/>
  <c r="AC58" i="1"/>
  <c r="AB58" i="1"/>
  <c r="AB57" i="1" s="1"/>
  <c r="AA58" i="1"/>
  <c r="AA57" i="1" s="1"/>
  <c r="Z58" i="1"/>
  <c r="Z57" i="1" s="1"/>
  <c r="Y58" i="1"/>
  <c r="Y57" i="1" s="1"/>
  <c r="X58" i="1"/>
  <c r="X57" i="1" s="1"/>
  <c r="W58" i="1"/>
  <c r="W57" i="1" s="1"/>
  <c r="V58" i="1"/>
  <c r="U58" i="1"/>
  <c r="T58" i="1"/>
  <c r="T57" i="1" s="1"/>
  <c r="S58" i="1"/>
  <c r="S57" i="1" s="1"/>
  <c r="R58" i="1"/>
  <c r="R11" i="1" s="1"/>
  <c r="Q58" i="1"/>
  <c r="Q57" i="1" s="1"/>
  <c r="P58" i="1"/>
  <c r="O58" i="1"/>
  <c r="O57" i="1" s="1"/>
  <c r="N58" i="1"/>
  <c r="N57" i="1" s="1"/>
  <c r="M58" i="1"/>
  <c r="M57" i="1" s="1"/>
  <c r="L58" i="1"/>
  <c r="K58" i="1"/>
  <c r="J58" i="1"/>
  <c r="E58" i="1" s="1"/>
  <c r="AC57" i="1"/>
  <c r="U57" i="1"/>
  <c r="O55" i="1"/>
  <c r="M52" i="1"/>
  <c r="E55" i="1"/>
  <c r="D56" i="1"/>
  <c r="D55" i="1" s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L55" i="1"/>
  <c r="K55" i="1"/>
  <c r="J55" i="1"/>
  <c r="O53" i="1"/>
  <c r="G54" i="1"/>
  <c r="E53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N53" i="1"/>
  <c r="L53" i="1"/>
  <c r="K53" i="1"/>
  <c r="J53" i="1"/>
  <c r="AG52" i="1"/>
  <c r="AG51" i="1" s="1"/>
  <c r="AF52" i="1"/>
  <c r="AF51" i="1" s="1"/>
  <c r="AE52" i="1"/>
  <c r="AD52" i="1"/>
  <c r="AD51" i="1" s="1"/>
  <c r="AC52" i="1"/>
  <c r="AC51" i="1" s="1"/>
  <c r="AB52" i="1"/>
  <c r="AB51" i="1" s="1"/>
  <c r="AA52" i="1"/>
  <c r="AA51" i="1" s="1"/>
  <c r="Z52" i="1"/>
  <c r="Z51" i="1" s="1"/>
  <c r="Y52" i="1"/>
  <c r="Y51" i="1" s="1"/>
  <c r="X52" i="1"/>
  <c r="X51" i="1" s="1"/>
  <c r="W52" i="1"/>
  <c r="V52" i="1"/>
  <c r="V51" i="1" s="1"/>
  <c r="U52" i="1"/>
  <c r="T52" i="1"/>
  <c r="T51" i="1" s="1"/>
  <c r="S52" i="1"/>
  <c r="S51" i="1" s="1"/>
  <c r="R52" i="1"/>
  <c r="R51" i="1" s="1"/>
  <c r="Q52" i="1"/>
  <c r="Q51" i="1" s="1"/>
  <c r="P52" i="1"/>
  <c r="P51" i="1" s="1"/>
  <c r="O52" i="1"/>
  <c r="O51" i="1" s="1"/>
  <c r="N52" i="1"/>
  <c r="N51" i="1" s="1"/>
  <c r="L52" i="1"/>
  <c r="K52" i="1"/>
  <c r="K51" i="1" s="1"/>
  <c r="J52" i="1"/>
  <c r="U51" i="1"/>
  <c r="J51" i="1"/>
  <c r="G48" i="1"/>
  <c r="F48" i="1" s="1"/>
  <c r="D48" i="1"/>
  <c r="G47" i="1"/>
  <c r="F47" i="1"/>
  <c r="D47" i="1"/>
  <c r="G45" i="1"/>
  <c r="D45" i="1"/>
  <c r="G43" i="1"/>
  <c r="F43" i="1" s="1"/>
  <c r="D43" i="1"/>
  <c r="H43" i="1" s="1"/>
  <c r="G41" i="1"/>
  <c r="E40" i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39" i="1"/>
  <c r="F39" i="1" s="1"/>
  <c r="F38" i="1" s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G35" i="1"/>
  <c r="AG9" i="1" s="1"/>
  <c r="AF35" i="1"/>
  <c r="AF9" i="1" s="1"/>
  <c r="AE35" i="1"/>
  <c r="AE9" i="1" s="1"/>
  <c r="AD35" i="1"/>
  <c r="AD34" i="1" s="1"/>
  <c r="AC35" i="1"/>
  <c r="AC34" i="1" s="1"/>
  <c r="AB35" i="1"/>
  <c r="AA35" i="1"/>
  <c r="AA9" i="1" s="1"/>
  <c r="Z35" i="1"/>
  <c r="Y35" i="1"/>
  <c r="Y9" i="1" s="1"/>
  <c r="X35" i="1"/>
  <c r="W35" i="1"/>
  <c r="W9" i="1" s="1"/>
  <c r="V35" i="1"/>
  <c r="V9" i="1" s="1"/>
  <c r="U35" i="1"/>
  <c r="T35" i="1"/>
  <c r="T9" i="1" s="1"/>
  <c r="S35" i="1"/>
  <c r="S34" i="1" s="1"/>
  <c r="R35" i="1"/>
  <c r="R9" i="1" s="1"/>
  <c r="Q35" i="1"/>
  <c r="Q9" i="1" s="1"/>
  <c r="P35" i="1"/>
  <c r="P9" i="1" s="1"/>
  <c r="O35" i="1"/>
  <c r="O9" i="1" s="1"/>
  <c r="N35" i="1"/>
  <c r="N34" i="1" s="1"/>
  <c r="M35" i="1"/>
  <c r="M34" i="1" s="1"/>
  <c r="L35" i="1"/>
  <c r="L34" i="1" s="1"/>
  <c r="K35" i="1"/>
  <c r="K9" i="1" s="1"/>
  <c r="J35" i="1"/>
  <c r="AG34" i="1"/>
  <c r="G32" i="1"/>
  <c r="D32" i="1"/>
  <c r="G31" i="1"/>
  <c r="I31" i="1" s="1"/>
  <c r="D31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E27" i="1"/>
  <c r="D29" i="1"/>
  <c r="G28" i="1"/>
  <c r="D28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F26" i="1" s="1"/>
  <c r="D26" i="1"/>
  <c r="G25" i="1"/>
  <c r="F25" i="1" s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3" i="1"/>
  <c r="F23" i="1" s="1"/>
  <c r="G22" i="1"/>
  <c r="F22" i="1" s="1"/>
  <c r="E21" i="1"/>
  <c r="D22" i="1"/>
  <c r="AG21" i="1"/>
  <c r="AF21" i="1"/>
  <c r="AE21" i="1"/>
  <c r="AD21" i="1"/>
  <c r="AC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G20" i="1"/>
  <c r="AF20" i="1"/>
  <c r="AE20" i="1"/>
  <c r="AD20" i="1"/>
  <c r="AC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G19" i="1"/>
  <c r="AG10" i="1" s="1"/>
  <c r="AF19" i="1"/>
  <c r="AF10" i="1" s="1"/>
  <c r="AE19" i="1"/>
  <c r="AD19" i="1"/>
  <c r="AC19" i="1"/>
  <c r="AB19" i="1"/>
  <c r="AA19" i="1"/>
  <c r="AA10" i="1" s="1"/>
  <c r="Z19" i="1"/>
  <c r="Z10" i="1" s="1"/>
  <c r="Y19" i="1"/>
  <c r="Y10" i="1" s="1"/>
  <c r="X19" i="1"/>
  <c r="X10" i="1" s="1"/>
  <c r="W19" i="1"/>
  <c r="W18" i="1" s="1"/>
  <c r="V19" i="1"/>
  <c r="U19" i="1"/>
  <c r="T19" i="1"/>
  <c r="S19" i="1"/>
  <c r="S10" i="1" s="1"/>
  <c r="R19" i="1"/>
  <c r="R10" i="1" s="1"/>
  <c r="Q19" i="1"/>
  <c r="Q10" i="1" s="1"/>
  <c r="P19" i="1"/>
  <c r="P10" i="1" s="1"/>
  <c r="O19" i="1"/>
  <c r="O18" i="1" s="1"/>
  <c r="N19" i="1"/>
  <c r="N18" i="1" s="1"/>
  <c r="M19" i="1"/>
  <c r="L19" i="1"/>
  <c r="K19" i="1"/>
  <c r="K10" i="1" s="1"/>
  <c r="J19" i="1"/>
  <c r="G16" i="1"/>
  <c r="D16" i="1"/>
  <c r="G15" i="1"/>
  <c r="F15" i="1" s="1"/>
  <c r="D15" i="1"/>
  <c r="G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J10" i="1"/>
  <c r="AD9" i="1"/>
  <c r="AB9" i="1"/>
  <c r="Z9" i="1"/>
  <c r="N9" i="1"/>
  <c r="J9" i="1"/>
  <c r="K57" i="1" l="1"/>
  <c r="K11" i="1"/>
  <c r="AD57" i="1"/>
  <c r="AD11" i="1"/>
  <c r="R57" i="1"/>
  <c r="P57" i="1"/>
  <c r="P11" i="1"/>
  <c r="P8" i="1" s="1"/>
  <c r="V57" i="1"/>
  <c r="V11" i="1"/>
  <c r="I14" i="1"/>
  <c r="H15" i="1"/>
  <c r="D13" i="1"/>
  <c r="I25" i="1"/>
  <c r="H26" i="1"/>
  <c r="I26" i="1"/>
  <c r="G24" i="1"/>
  <c r="D30" i="1"/>
  <c r="AG18" i="1"/>
  <c r="Y34" i="1"/>
  <c r="G37" i="1"/>
  <c r="H37" i="1" s="1"/>
  <c r="V34" i="1"/>
  <c r="L9" i="1"/>
  <c r="F21" i="1"/>
  <c r="U34" i="1"/>
  <c r="H16" i="1"/>
  <c r="Q34" i="1"/>
  <c r="D42" i="1"/>
  <c r="H42" i="1" s="1"/>
  <c r="D49" i="1"/>
  <c r="G21" i="1"/>
  <c r="I21" i="1" s="1"/>
  <c r="Z34" i="1"/>
  <c r="D37" i="1"/>
  <c r="R34" i="1"/>
  <c r="G38" i="1"/>
  <c r="U9" i="1"/>
  <c r="J18" i="1"/>
  <c r="J57" i="1"/>
  <c r="I39" i="1"/>
  <c r="I48" i="1"/>
  <c r="AE18" i="1"/>
  <c r="AD18" i="1"/>
  <c r="R18" i="1"/>
  <c r="Z18" i="1"/>
  <c r="U18" i="1"/>
  <c r="AC9" i="1"/>
  <c r="E13" i="1"/>
  <c r="Q18" i="1"/>
  <c r="L10" i="1"/>
  <c r="T10" i="1"/>
  <c r="AB10" i="1"/>
  <c r="L18" i="1"/>
  <c r="T18" i="1"/>
  <c r="AB20" i="1"/>
  <c r="AB18" i="1" s="1"/>
  <c r="I22" i="1"/>
  <c r="F24" i="1"/>
  <c r="H29" i="1"/>
  <c r="G36" i="1"/>
  <c r="I36" i="1" s="1"/>
  <c r="U10" i="1"/>
  <c r="AC10" i="1"/>
  <c r="D38" i="1"/>
  <c r="H39" i="1"/>
  <c r="I43" i="1"/>
  <c r="G30" i="1"/>
  <c r="I29" i="1"/>
  <c r="H22" i="1"/>
  <c r="D27" i="1"/>
  <c r="J34" i="1"/>
  <c r="P34" i="1"/>
  <c r="X34" i="1"/>
  <c r="AF34" i="1"/>
  <c r="H47" i="1"/>
  <c r="AB21" i="1"/>
  <c r="D35" i="1"/>
  <c r="I47" i="1"/>
  <c r="E24" i="1"/>
  <c r="AC18" i="1"/>
  <c r="M9" i="1"/>
  <c r="V10" i="1"/>
  <c r="Y18" i="1"/>
  <c r="D23" i="1"/>
  <c r="D21" i="1" s="1"/>
  <c r="X9" i="1"/>
  <c r="D9" i="1" s="1"/>
  <c r="H25" i="1"/>
  <c r="I28" i="1"/>
  <c r="E30" i="1"/>
  <c r="W34" i="1"/>
  <c r="AE34" i="1"/>
  <c r="F45" i="1"/>
  <c r="F14" i="1"/>
  <c r="F31" i="1"/>
  <c r="D36" i="1"/>
  <c r="T34" i="1"/>
  <c r="AB34" i="1"/>
  <c r="I41" i="1"/>
  <c r="G20" i="1"/>
  <c r="F20" i="1" s="1"/>
  <c r="S18" i="1"/>
  <c r="AA18" i="1"/>
  <c r="R8" i="1"/>
  <c r="M18" i="1"/>
  <c r="D40" i="1"/>
  <c r="Q8" i="1"/>
  <c r="Y8" i="1"/>
  <c r="H46" i="1"/>
  <c r="O34" i="1"/>
  <c r="H48" i="1"/>
  <c r="Z8" i="1"/>
  <c r="D52" i="1"/>
  <c r="D51" i="1" s="1"/>
  <c r="E51" i="1"/>
  <c r="AG11" i="1"/>
  <c r="AG8" i="1" s="1"/>
  <c r="AF8" i="1"/>
  <c r="G58" i="1"/>
  <c r="G57" i="1" s="1"/>
  <c r="E57" i="1"/>
  <c r="D58" i="1"/>
  <c r="D57" i="1" s="1"/>
  <c r="G59" i="1"/>
  <c r="H60" i="1"/>
  <c r="I60" i="1"/>
  <c r="G53" i="1"/>
  <c r="H54" i="1"/>
  <c r="F54" i="1"/>
  <c r="F53" i="1" s="1"/>
  <c r="I23" i="1"/>
  <c r="K8" i="1"/>
  <c r="AA8" i="1"/>
  <c r="G52" i="1"/>
  <c r="M51" i="1"/>
  <c r="S9" i="1"/>
  <c r="M10" i="1"/>
  <c r="J8" i="1"/>
  <c r="N10" i="1"/>
  <c r="AD10" i="1"/>
  <c r="D19" i="1"/>
  <c r="O10" i="1"/>
  <c r="W10" i="1"/>
  <c r="AE10" i="1"/>
  <c r="I16" i="1"/>
  <c r="K18" i="1"/>
  <c r="F28" i="1"/>
  <c r="F27" i="1" s="1"/>
  <c r="F32" i="1"/>
  <c r="F30" i="1" s="1"/>
  <c r="F41" i="1"/>
  <c r="F40" i="1" s="1"/>
  <c r="L51" i="1"/>
  <c r="L57" i="1"/>
  <c r="I15" i="1"/>
  <c r="G19" i="1"/>
  <c r="H28" i="1"/>
  <c r="H32" i="1"/>
  <c r="H41" i="1"/>
  <c r="H14" i="1"/>
  <c r="G27" i="1"/>
  <c r="I32" i="1"/>
  <c r="K34" i="1"/>
  <c r="AA34" i="1"/>
  <c r="G40" i="1"/>
  <c r="W51" i="1"/>
  <c r="AE51" i="1"/>
  <c r="M55" i="1"/>
  <c r="G56" i="1"/>
  <c r="V18" i="1"/>
  <c r="G13" i="1"/>
  <c r="H31" i="1"/>
  <c r="H45" i="1"/>
  <c r="D59" i="1"/>
  <c r="F16" i="1"/>
  <c r="P18" i="1"/>
  <c r="X18" i="1"/>
  <c r="AF18" i="1"/>
  <c r="G35" i="1"/>
  <c r="E38" i="1"/>
  <c r="I42" i="1"/>
  <c r="I45" i="1"/>
  <c r="M53" i="1"/>
  <c r="E59" i="1"/>
  <c r="D24" i="1"/>
  <c r="F13" i="1" l="1"/>
  <c r="H21" i="1"/>
  <c r="I24" i="1"/>
  <c r="H24" i="1"/>
  <c r="H30" i="1"/>
  <c r="E18" i="1"/>
  <c r="F36" i="1"/>
  <c r="I37" i="1"/>
  <c r="F37" i="1"/>
  <c r="H38" i="1"/>
  <c r="X8" i="1"/>
  <c r="I38" i="1"/>
  <c r="T8" i="1"/>
  <c r="AB8" i="1"/>
  <c r="D20" i="1"/>
  <c r="D18" i="1" s="1"/>
  <c r="E34" i="1"/>
  <c r="I49" i="1"/>
  <c r="H49" i="1"/>
  <c r="I30" i="1"/>
  <c r="M8" i="1"/>
  <c r="D34" i="1"/>
  <c r="G18" i="1"/>
  <c r="L8" i="1"/>
  <c r="H36" i="1"/>
  <c r="W8" i="1"/>
  <c r="H23" i="1"/>
  <c r="AE8" i="1"/>
  <c r="U8" i="1"/>
  <c r="AC8" i="1"/>
  <c r="V8" i="1"/>
  <c r="I46" i="1"/>
  <c r="S8" i="1"/>
  <c r="AD8" i="1"/>
  <c r="H59" i="1"/>
  <c r="I59" i="1"/>
  <c r="G11" i="1"/>
  <c r="F11" i="1" s="1"/>
  <c r="I58" i="1"/>
  <c r="F58" i="1"/>
  <c r="F57" i="1" s="1"/>
  <c r="O8" i="1"/>
  <c r="H58" i="1"/>
  <c r="I57" i="1"/>
  <c r="H57" i="1"/>
  <c r="G55" i="1"/>
  <c r="F56" i="1"/>
  <c r="F55" i="1" s="1"/>
  <c r="I52" i="1"/>
  <c r="G51" i="1"/>
  <c r="H52" i="1"/>
  <c r="F52" i="1"/>
  <c r="F51" i="1" s="1"/>
  <c r="I27" i="1"/>
  <c r="H27" i="1"/>
  <c r="I53" i="1"/>
  <c r="H53" i="1"/>
  <c r="F19" i="1"/>
  <c r="F18" i="1" s="1"/>
  <c r="I19" i="1"/>
  <c r="H19" i="1"/>
  <c r="G10" i="1"/>
  <c r="D10" i="1"/>
  <c r="G9" i="1"/>
  <c r="N8" i="1"/>
  <c r="I35" i="1"/>
  <c r="G34" i="1"/>
  <c r="H35" i="1"/>
  <c r="F35" i="1"/>
  <c r="F34" i="1" s="1"/>
  <c r="H13" i="1"/>
  <c r="I13" i="1"/>
  <c r="I40" i="1"/>
  <c r="H40" i="1"/>
  <c r="I11" i="1" l="1"/>
  <c r="D11" i="1"/>
  <c r="H11" i="1" s="1"/>
  <c r="I20" i="1"/>
  <c r="H18" i="1"/>
  <c r="H20" i="1"/>
  <c r="I18" i="1"/>
  <c r="H10" i="1"/>
  <c r="I10" i="1"/>
  <c r="F10" i="1"/>
  <c r="I34" i="1"/>
  <c r="H34" i="1"/>
  <c r="I51" i="1"/>
  <c r="H51" i="1"/>
  <c r="I55" i="1"/>
  <c r="H55" i="1"/>
  <c r="I9" i="1"/>
  <c r="G8" i="1"/>
  <c r="H9" i="1"/>
  <c r="F9" i="1"/>
  <c r="E8" i="1" l="1"/>
  <c r="I8" i="1" s="1"/>
  <c r="D8" i="1"/>
  <c r="H8" i="1" s="1"/>
  <c r="F8" i="1"/>
</calcChain>
</file>

<file path=xl/sharedStrings.xml><?xml version="1.0" encoding="utf-8"?>
<sst xmlns="http://schemas.openxmlformats.org/spreadsheetml/2006/main" count="133" uniqueCount="65">
  <si>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</si>
  <si>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</si>
  <si>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</si>
  <si>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</si>
  <si>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</si>
  <si>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</si>
  <si>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</si>
  <si>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</si>
  <si>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</si>
  <si>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</si>
  <si>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</si>
  <si>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</si>
  <si>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</si>
  <si>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</si>
  <si>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</si>
  <si>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</si>
  <si>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</si>
  <si>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</si>
  <si>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</si>
  <si>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</si>
  <si>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</si>
  <si>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</si>
  <si>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</si>
  <si>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</si>
  <si>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</si>
  <si>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</si>
  <si>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</si>
  <si>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</si>
  <si>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</si>
  <si>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</si>
  <si>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</si>
  <si>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</si>
  <si>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</si>
  <si>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</si>
  <si>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</si>
  <si>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</si>
  <si>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</si>
  <si>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</si>
  <si>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</si>
  <si>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</si>
  <si>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</si>
  <si>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</si>
  <si>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</si>
  <si>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</si>
  <si>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</si>
  <si>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</si>
  <si>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</si>
  <si>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</si>
  <si>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</si>
  <si>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</si>
  <si>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</si>
  <si>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</si>
  <si>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</si>
  <si>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</si>
  <si>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t>Мероприятие (результат) «Предоставлены субсидии на обеспечение жильем граждан из числа коренных малочисленных народов Ханты-Мансийского автономного округа - Югры»</t>
  </si>
  <si>
    <t>Мероприятие (результат) «Освобождены земельные участки, планируемые для жилищного строительства и комплекса мероприятий по формированию земельных участков для индивидуального жилищного строительства»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</si>
  <si>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Мероприятие (результат) "Обеспечены жильем молодые семьи в городе Когалыме
жилищно-коммунальных услуг"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</si>
  <si>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в связи с наличием вакансий</t>
    </r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</si>
  <si>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30.01.2026 в списке молодых семей, претендующих на получение меры государственной поддержки  по городу Когалыму, состоят 12 семей. В 2026 году в соответствии с условиями муниципальной программы получателями субсидий являются 3 молодые семьи, которым выданы свидетельства о праве на получение социальной выплаты.</t>
    </r>
  </si>
  <si>
    <r>
      <t xml:space="preserve">УпоЖП:
</t>
    </r>
    <r>
      <rPr>
        <sz val="12"/>
        <rFont val="Times New Roman"/>
        <family val="1"/>
        <charset val="204"/>
      </rPr>
      <t>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30.01.2026 состоят 2 инвалида. Граждане, изъявившие желание на получение субсидии в 2026 году, отсутствуют.</t>
    </r>
  </si>
  <si>
    <t>МКУ "УОДОМС"</t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</si>
  <si>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30.01.2026 заявления на признание участниками мероприятия поданы 9 семьями, которые находятся в стадии рассмотрения.</t>
    </r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</si>
  <si>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снижения надбавок к должностному окладу сотруднику управления по жилищной политике Администрации города Когалыма, а также временной нетрудоспособности сотрудника.</t>
    </r>
  </si>
  <si>
    <t>ОАиГ</t>
  </si>
  <si>
    <r>
      <t xml:space="preserve">ОАиГ: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в связи с наличием вакансии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</si>
</sst>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3" fillId="0" borderId="0" xfId="1" applyFont="1" applyProtection="1"/>
    <xf numFmtId="0" fontId="2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6" fontId="4" fillId="4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2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 wrapText="1"/>
    </xf>
    <xf numFmtId="0" fontId="4" fillId="4" borderId="9" xfId="1" applyFont="1" applyFill="1" applyBorder="1" applyAlignment="1" applyProtection="1">
      <alignment horizontal="left" vertical="center" wrapText="1"/>
    </xf>
    <xf numFmtId="166" fontId="4" fillId="4" borderId="9" xfId="1" applyNumberFormat="1" applyFont="1" applyFill="1" applyBorder="1" applyAlignment="1" applyProtection="1">
      <alignment horizontal="center" vertical="center"/>
    </xf>
    <xf numFmtId="166" fontId="11" fillId="4" borderId="0" xfId="1" applyNumberFormat="1" applyFont="1" applyFill="1" applyAlignment="1" applyProtection="1">
      <alignment vertical="center"/>
    </xf>
    <xf numFmtId="0" fontId="3" fillId="4" borderId="0" xfId="1" applyFont="1" applyFill="1" applyAlignment="1" applyProtection="1">
      <alignment vertical="center"/>
    </xf>
    <xf numFmtId="0" fontId="14" fillId="0" borderId="0" xfId="1" applyFont="1" applyProtection="1"/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left" vertical="center" wrapText="1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8" xfId="1" applyFont="1" applyFill="1" applyBorder="1" applyAlignment="1" applyProtection="1">
      <alignment horizontal="left" vertical="top" wrapText="1"/>
    </xf>
    <xf numFmtId="0" fontId="4" fillId="0" borderId="9" xfId="1" applyFont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60"/>
  <sheetViews>
    <sheetView tabSelected="1" view="pageBreakPreview" zoomScale="6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B53" sqref="B53:B54"/>
    </sheetView>
  </sheetViews>
  <sheetFormatPr defaultColWidth="9.140625" defaultRowHeight="15" x14ac:dyDescent="0.25"/>
  <cols>
    <col min="1" max="1" width="6.5703125" style="2" customWidth="1"/>
    <col min="2" max="2" width="42.140625" style="2" customWidth="1"/>
    <col min="3" max="3" width="18.5703125" style="50" customWidth="1"/>
    <col min="4" max="4" width="18" style="2" customWidth="1"/>
    <col min="5" max="5" width="14.710937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3.85546875" style="2" customWidth="1"/>
    <col min="13" max="13" width="13" style="2" customWidth="1"/>
    <col min="14" max="14" width="13.42578125" style="2" customWidth="1"/>
    <col min="15" max="15" width="11.5703125" style="2" customWidth="1"/>
    <col min="16" max="16" width="13.42578125" style="2" customWidth="1"/>
    <col min="17" max="17" width="11.5703125" style="2" customWidth="1"/>
    <col min="18" max="18" width="13" style="2" customWidth="1"/>
    <col min="19" max="19" width="11.5703125" style="2" customWidth="1"/>
    <col min="20" max="20" width="13" style="2" customWidth="1"/>
    <col min="21" max="21" width="11.5703125" style="2" customWidth="1"/>
    <col min="22" max="22" width="14.28515625" style="2" customWidth="1"/>
    <col min="23" max="23" width="11.5703125" style="2" customWidth="1"/>
    <col min="24" max="24" width="13.5703125" style="2" customWidth="1"/>
    <col min="25" max="25" width="11.5703125" style="2" customWidth="1"/>
    <col min="26" max="26" width="16.140625" style="2" customWidth="1"/>
    <col min="27" max="27" width="11.5703125" style="2" customWidth="1"/>
    <col min="28" max="28" width="14.85546875" style="2" customWidth="1"/>
    <col min="29" max="29" width="11.5703125" style="2" customWidth="1"/>
    <col min="30" max="30" width="13.42578125" style="2" customWidth="1"/>
    <col min="31" max="31" width="11.5703125" style="2" customWidth="1"/>
    <col min="32" max="32" width="18.42578125" style="2" customWidth="1"/>
    <col min="33" max="33" width="11.5703125" style="2" customWidth="1"/>
    <col min="34" max="34" width="38.5703125" style="2" customWidth="1"/>
    <col min="35" max="16384" width="9.140625" style="2"/>
  </cols>
  <sheetData>
    <row r="1" spans="1:35" s="1" customFormat="1" ht="23.25" customHeight="1" x14ac:dyDescent="0.25">
      <c r="B1" s="2"/>
      <c r="C1" s="3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58"/>
      <c r="C2" s="59" t="s">
        <v>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9"/>
      <c r="B3" s="58"/>
      <c r="C3" s="60" t="s">
        <v>1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61" t="s">
        <v>3</v>
      </c>
      <c r="B4" s="64" t="s">
        <v>4</v>
      </c>
      <c r="C4" s="64" t="s">
        <v>5</v>
      </c>
      <c r="D4" s="67" t="s">
        <v>6</v>
      </c>
      <c r="E4" s="67" t="s">
        <v>6</v>
      </c>
      <c r="F4" s="67" t="s">
        <v>7</v>
      </c>
      <c r="G4" s="67" t="s">
        <v>8</v>
      </c>
      <c r="H4" s="69" t="s">
        <v>9</v>
      </c>
      <c r="I4" s="70"/>
      <c r="J4" s="69" t="s">
        <v>10</v>
      </c>
      <c r="K4" s="70"/>
      <c r="L4" s="69" t="s">
        <v>11</v>
      </c>
      <c r="M4" s="70"/>
      <c r="N4" s="69" t="s">
        <v>12</v>
      </c>
      <c r="O4" s="70"/>
      <c r="P4" s="69" t="s">
        <v>13</v>
      </c>
      <c r="Q4" s="70"/>
      <c r="R4" s="69" t="s">
        <v>14</v>
      </c>
      <c r="S4" s="70"/>
      <c r="T4" s="69" t="s">
        <v>15</v>
      </c>
      <c r="U4" s="70"/>
      <c r="V4" s="69" t="s">
        <v>16</v>
      </c>
      <c r="W4" s="70"/>
      <c r="X4" s="69" t="s">
        <v>17</v>
      </c>
      <c r="Y4" s="70"/>
      <c r="Z4" s="69" t="s">
        <v>18</v>
      </c>
      <c r="AA4" s="70"/>
      <c r="AB4" s="69" t="s">
        <v>19</v>
      </c>
      <c r="AC4" s="70"/>
      <c r="AD4" s="69" t="s">
        <v>20</v>
      </c>
      <c r="AE4" s="70"/>
      <c r="AF4" s="69" t="s">
        <v>21</v>
      </c>
      <c r="AG4" s="70"/>
      <c r="AH4" s="64" t="s">
        <v>22</v>
      </c>
    </row>
    <row r="5" spans="1:35" s="1" customFormat="1" ht="39" customHeight="1" x14ac:dyDescent="0.25">
      <c r="A5" s="62"/>
      <c r="B5" s="65"/>
      <c r="C5" s="65"/>
      <c r="D5" s="68"/>
      <c r="E5" s="68"/>
      <c r="F5" s="68"/>
      <c r="G5" s="68"/>
      <c r="H5" s="71"/>
      <c r="I5" s="72"/>
      <c r="J5" s="71"/>
      <c r="K5" s="72"/>
      <c r="L5" s="71"/>
      <c r="M5" s="72"/>
      <c r="N5" s="71"/>
      <c r="O5" s="72"/>
      <c r="P5" s="71"/>
      <c r="Q5" s="72"/>
      <c r="R5" s="71"/>
      <c r="S5" s="72"/>
      <c r="T5" s="71"/>
      <c r="U5" s="72"/>
      <c r="V5" s="71"/>
      <c r="W5" s="72"/>
      <c r="X5" s="71"/>
      <c r="Y5" s="72"/>
      <c r="Z5" s="71"/>
      <c r="AA5" s="72"/>
      <c r="AB5" s="71"/>
      <c r="AC5" s="72"/>
      <c r="AD5" s="71"/>
      <c r="AE5" s="72"/>
      <c r="AF5" s="71"/>
      <c r="AG5" s="72"/>
      <c r="AH5" s="65"/>
    </row>
    <row r="6" spans="1:35" s="1" customFormat="1" ht="64.5" customHeight="1" x14ac:dyDescent="0.25">
      <c r="A6" s="63"/>
      <c r="B6" s="66"/>
      <c r="C6" s="66"/>
      <c r="D6" s="13">
        <v>2026</v>
      </c>
      <c r="E6" s="14">
        <v>46054</v>
      </c>
      <c r="F6" s="14">
        <v>46054</v>
      </c>
      <c r="G6" s="14">
        <v>46054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66"/>
    </row>
    <row r="7" spans="1:35" s="17" customFormat="1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1" customFormat="1" ht="15.75" x14ac:dyDescent="0.25">
      <c r="A8" s="79"/>
      <c r="B8" s="82" t="s">
        <v>27</v>
      </c>
      <c r="C8" s="18" t="s">
        <v>28</v>
      </c>
      <c r="D8" s="19">
        <f>D9+D10+D11</f>
        <v>224280.91600000003</v>
      </c>
      <c r="E8" s="19">
        <f t="shared" ref="E8:G8" si="0">E9+E10+E11</f>
        <v>10802.815000000001</v>
      </c>
      <c r="F8" s="19">
        <f t="shared" si="0"/>
        <v>7201.07</v>
      </c>
      <c r="G8" s="19">
        <f t="shared" si="0"/>
        <v>7201.07</v>
      </c>
      <c r="H8" s="19">
        <f>IFERROR(G8/D8*100,0)</f>
        <v>3.2107368421841107</v>
      </c>
      <c r="I8" s="19">
        <f>IFERROR(G8/E8*100,0)</f>
        <v>66.659199477173303</v>
      </c>
      <c r="J8" s="20">
        <f>J9+J10+J11</f>
        <v>10802.815000000001</v>
      </c>
      <c r="K8" s="20">
        <f t="shared" ref="K8:AG8" si="1">K9+K10+K11</f>
        <v>7201.07</v>
      </c>
      <c r="L8" s="20">
        <f t="shared" si="1"/>
        <v>10557.873</v>
      </c>
      <c r="M8" s="20">
        <f t="shared" si="1"/>
        <v>0</v>
      </c>
      <c r="N8" s="20">
        <f t="shared" si="1"/>
        <v>8303.65</v>
      </c>
      <c r="O8" s="20">
        <f t="shared" si="1"/>
        <v>0</v>
      </c>
      <c r="P8" s="20">
        <f t="shared" si="1"/>
        <v>18622.576000000001</v>
      </c>
      <c r="Q8" s="20">
        <f t="shared" si="1"/>
        <v>0</v>
      </c>
      <c r="R8" s="20">
        <f t="shared" si="1"/>
        <v>9646.4330000000009</v>
      </c>
      <c r="S8" s="20">
        <f t="shared" si="1"/>
        <v>0</v>
      </c>
      <c r="T8" s="20">
        <f t="shared" si="1"/>
        <v>9595.0190000000002</v>
      </c>
      <c r="U8" s="20">
        <f t="shared" si="1"/>
        <v>0</v>
      </c>
      <c r="V8" s="20">
        <f t="shared" si="1"/>
        <v>11787.800999999999</v>
      </c>
      <c r="W8" s="20">
        <f t="shared" si="1"/>
        <v>0</v>
      </c>
      <c r="X8" s="20">
        <f t="shared" si="1"/>
        <v>10554.429</v>
      </c>
      <c r="Y8" s="20">
        <f t="shared" si="1"/>
        <v>0</v>
      </c>
      <c r="Z8" s="20">
        <f t="shared" si="1"/>
        <v>9712.0190000000002</v>
      </c>
      <c r="AA8" s="20">
        <f t="shared" si="1"/>
        <v>0</v>
      </c>
      <c r="AB8" s="20">
        <f t="shared" si="1"/>
        <v>9371.1829999999991</v>
      </c>
      <c r="AC8" s="20">
        <f t="shared" si="1"/>
        <v>0</v>
      </c>
      <c r="AD8" s="20">
        <f t="shared" si="1"/>
        <v>13459.627</v>
      </c>
      <c r="AE8" s="20">
        <f t="shared" si="1"/>
        <v>0</v>
      </c>
      <c r="AF8" s="20">
        <f t="shared" si="1"/>
        <v>101867.49100000001</v>
      </c>
      <c r="AG8" s="20">
        <f t="shared" si="1"/>
        <v>0</v>
      </c>
      <c r="AH8" s="85"/>
    </row>
    <row r="9" spans="1:35" s="24" customFormat="1" ht="31.5" x14ac:dyDescent="0.25">
      <c r="A9" s="80"/>
      <c r="B9" s="83"/>
      <c r="C9" s="22" t="s">
        <v>29</v>
      </c>
      <c r="D9" s="23">
        <f>J9+L9+N9+P9+R9+T9+V9+X9+Z9+AB9+AD9+AF9</f>
        <v>4729.5</v>
      </c>
      <c r="E9" s="23">
        <f>J9</f>
        <v>0</v>
      </c>
      <c r="F9" s="23">
        <f>G9</f>
        <v>0</v>
      </c>
      <c r="G9" s="23">
        <f>K9+M9+O9+Q9+S9+U9+W9+Y9+AA9+AC9+AE9+AG9</f>
        <v>0</v>
      </c>
      <c r="H9" s="23">
        <f t="shared" ref="H9" si="2">IFERROR(G9/D9*100,0)</f>
        <v>0</v>
      </c>
      <c r="I9" s="23">
        <f t="shared" ref="I9" si="3">IFERROR(G9/E9*100,0)</f>
        <v>0</v>
      </c>
      <c r="J9" s="23">
        <f>J14+J35</f>
        <v>0</v>
      </c>
      <c r="K9" s="23">
        <f t="shared" ref="K9:AG9" si="4">K14+K35</f>
        <v>0</v>
      </c>
      <c r="L9" s="23">
        <f t="shared" si="4"/>
        <v>0</v>
      </c>
      <c r="M9" s="23">
        <f t="shared" si="4"/>
        <v>0</v>
      </c>
      <c r="N9" s="23">
        <f t="shared" si="4"/>
        <v>0</v>
      </c>
      <c r="O9" s="23">
        <f t="shared" si="4"/>
        <v>0</v>
      </c>
      <c r="P9" s="23">
        <f t="shared" si="4"/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0</v>
      </c>
      <c r="U9" s="23">
        <f t="shared" si="4"/>
        <v>0</v>
      </c>
      <c r="V9" s="23">
        <f t="shared" si="4"/>
        <v>0</v>
      </c>
      <c r="W9" s="23">
        <f t="shared" si="4"/>
        <v>0</v>
      </c>
      <c r="X9" s="23">
        <f t="shared" si="4"/>
        <v>0</v>
      </c>
      <c r="Y9" s="23">
        <f t="shared" si="4"/>
        <v>0</v>
      </c>
      <c r="Z9" s="23">
        <f t="shared" si="4"/>
        <v>0</v>
      </c>
      <c r="AA9" s="23">
        <f t="shared" si="4"/>
        <v>0</v>
      </c>
      <c r="AB9" s="23">
        <f t="shared" si="4"/>
        <v>0</v>
      </c>
      <c r="AC9" s="23">
        <f t="shared" si="4"/>
        <v>0</v>
      </c>
      <c r="AD9" s="23">
        <f t="shared" si="4"/>
        <v>0</v>
      </c>
      <c r="AE9" s="23">
        <f t="shared" si="4"/>
        <v>0</v>
      </c>
      <c r="AF9" s="23">
        <f t="shared" si="4"/>
        <v>4729.5</v>
      </c>
      <c r="AG9" s="23">
        <f t="shared" si="4"/>
        <v>0</v>
      </c>
      <c r="AH9" s="86"/>
    </row>
    <row r="10" spans="1:35" s="24" customFormat="1" ht="47.25" x14ac:dyDescent="0.25">
      <c r="A10" s="80"/>
      <c r="B10" s="83"/>
      <c r="C10" s="22" t="s">
        <v>30</v>
      </c>
      <c r="D10" s="23">
        <f t="shared" ref="D10:D11" si="5">J10+L10+N10+P10+R10+T10+V10+X10+Z10+AB10+AD10+AF10</f>
        <v>86249.5</v>
      </c>
      <c r="E10" s="23">
        <f>J10</f>
        <v>0</v>
      </c>
      <c r="F10" s="23">
        <f t="shared" ref="F10:F11" si="6">G10</f>
        <v>0</v>
      </c>
      <c r="G10" s="23">
        <f t="shared" ref="G10:G11" si="7">K10+M10+O10+Q10+S10+U10+W10+Y10+AA10+AC10+AE10+AG10</f>
        <v>0</v>
      </c>
      <c r="H10" s="23">
        <f>IFERROR(G10/D10*100,0)</f>
        <v>0</v>
      </c>
      <c r="I10" s="23">
        <f>IFERROR(G10/E10*100,0)</f>
        <v>0</v>
      </c>
      <c r="J10" s="23">
        <f>J15+J19+J36</f>
        <v>0</v>
      </c>
      <c r="K10" s="23">
        <f t="shared" ref="K10:AG10" si="8">K15+K19+K36</f>
        <v>0</v>
      </c>
      <c r="L10" s="23">
        <f t="shared" si="8"/>
        <v>0</v>
      </c>
      <c r="M10" s="23">
        <f t="shared" si="8"/>
        <v>0</v>
      </c>
      <c r="N10" s="23">
        <f t="shared" si="8"/>
        <v>2.1</v>
      </c>
      <c r="O10" s="23">
        <f t="shared" si="8"/>
        <v>0</v>
      </c>
      <c r="P10" s="23">
        <f t="shared" si="8"/>
        <v>7279.9</v>
      </c>
      <c r="Q10" s="23">
        <f t="shared" si="8"/>
        <v>0</v>
      </c>
      <c r="R10" s="23">
        <f t="shared" si="8"/>
        <v>0</v>
      </c>
      <c r="S10" s="23">
        <f t="shared" si="8"/>
        <v>0</v>
      </c>
      <c r="T10" s="23">
        <f t="shared" si="8"/>
        <v>0</v>
      </c>
      <c r="U10" s="23">
        <f t="shared" si="8"/>
        <v>0</v>
      </c>
      <c r="V10" s="23">
        <f t="shared" si="8"/>
        <v>0</v>
      </c>
      <c r="W10" s="23">
        <f t="shared" si="8"/>
        <v>0</v>
      </c>
      <c r="X10" s="23">
        <f t="shared" si="8"/>
        <v>0</v>
      </c>
      <c r="Y10" s="23">
        <f t="shared" si="8"/>
        <v>0</v>
      </c>
      <c r="Z10" s="23">
        <f t="shared" si="8"/>
        <v>0</v>
      </c>
      <c r="AA10" s="23">
        <f t="shared" si="8"/>
        <v>0</v>
      </c>
      <c r="AB10" s="23">
        <f t="shared" si="8"/>
        <v>0</v>
      </c>
      <c r="AC10" s="23">
        <f t="shared" si="8"/>
        <v>0</v>
      </c>
      <c r="AD10" s="23">
        <f t="shared" si="8"/>
        <v>4703.2</v>
      </c>
      <c r="AE10" s="23">
        <f t="shared" si="8"/>
        <v>0</v>
      </c>
      <c r="AF10" s="23">
        <f t="shared" si="8"/>
        <v>74264.3</v>
      </c>
      <c r="AG10" s="23">
        <f t="shared" si="8"/>
        <v>0</v>
      </c>
      <c r="AH10" s="86"/>
    </row>
    <row r="11" spans="1:35" s="24" customFormat="1" ht="31.5" x14ac:dyDescent="0.25">
      <c r="A11" s="81"/>
      <c r="B11" s="84"/>
      <c r="C11" s="22" t="s">
        <v>31</v>
      </c>
      <c r="D11" s="23">
        <f t="shared" si="5"/>
        <v>133301.91600000003</v>
      </c>
      <c r="E11" s="23">
        <f>J11</f>
        <v>10802.815000000001</v>
      </c>
      <c r="F11" s="23">
        <f t="shared" si="6"/>
        <v>7201.07</v>
      </c>
      <c r="G11" s="23">
        <f t="shared" si="7"/>
        <v>7201.07</v>
      </c>
      <c r="H11" s="23">
        <f>IFERROR(G11/D11*100,0)</f>
        <v>5.4020753910243862</v>
      </c>
      <c r="I11" s="23">
        <f>IFERROR(G11/E11*100,0)</f>
        <v>66.659199477173303</v>
      </c>
      <c r="J11" s="23">
        <f t="shared" ref="J11:AE11" si="9">J16+J20+J52+J58+J37</f>
        <v>10802.815000000001</v>
      </c>
      <c r="K11" s="23">
        <f t="shared" si="9"/>
        <v>7201.07</v>
      </c>
      <c r="L11" s="23">
        <f t="shared" si="9"/>
        <v>10557.873</v>
      </c>
      <c r="M11" s="23">
        <f t="shared" si="9"/>
        <v>0</v>
      </c>
      <c r="N11" s="23">
        <f t="shared" si="9"/>
        <v>8301.5499999999993</v>
      </c>
      <c r="O11" s="23">
        <f t="shared" si="9"/>
        <v>0</v>
      </c>
      <c r="P11" s="23">
        <f t="shared" si="9"/>
        <v>11342.675999999999</v>
      </c>
      <c r="Q11" s="23">
        <f t="shared" si="9"/>
        <v>0</v>
      </c>
      <c r="R11" s="23">
        <f t="shared" si="9"/>
        <v>9646.4330000000009</v>
      </c>
      <c r="S11" s="23">
        <f t="shared" si="9"/>
        <v>0</v>
      </c>
      <c r="T11" s="23">
        <f t="shared" si="9"/>
        <v>9595.0190000000002</v>
      </c>
      <c r="U11" s="23">
        <f t="shared" si="9"/>
        <v>0</v>
      </c>
      <c r="V11" s="23">
        <f t="shared" si="9"/>
        <v>11787.800999999999</v>
      </c>
      <c r="W11" s="23">
        <f t="shared" si="9"/>
        <v>0</v>
      </c>
      <c r="X11" s="23">
        <f t="shared" si="9"/>
        <v>10554.429</v>
      </c>
      <c r="Y11" s="23">
        <f t="shared" si="9"/>
        <v>0</v>
      </c>
      <c r="Z11" s="23">
        <f t="shared" si="9"/>
        <v>9712.0190000000002</v>
      </c>
      <c r="AA11" s="23">
        <f t="shared" si="9"/>
        <v>0</v>
      </c>
      <c r="AB11" s="23">
        <f t="shared" si="9"/>
        <v>9371.1829999999991</v>
      </c>
      <c r="AC11" s="23">
        <f t="shared" si="9"/>
        <v>0</v>
      </c>
      <c r="AD11" s="23">
        <f t="shared" si="9"/>
        <v>8756.4269999999997</v>
      </c>
      <c r="AE11" s="23">
        <f t="shared" si="9"/>
        <v>0</v>
      </c>
      <c r="AF11" s="23">
        <f>AF16+AF20+AF52+AF58+AF37</f>
        <v>22873.690999999999</v>
      </c>
      <c r="AG11" s="23">
        <f>AG16+AG20+AG52+AG58+AG45</f>
        <v>0</v>
      </c>
      <c r="AH11" s="87"/>
    </row>
    <row r="12" spans="1:35" s="34" customFormat="1" ht="18.75" customHeight="1" x14ac:dyDescent="0.25">
      <c r="A12" s="51"/>
      <c r="B12" s="88" t="s">
        <v>32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90"/>
      <c r="AH12" s="36"/>
    </row>
    <row r="13" spans="1:35" s="28" customFormat="1" ht="15.75" x14ac:dyDescent="0.25">
      <c r="A13" s="73" t="s">
        <v>33</v>
      </c>
      <c r="B13" s="76" t="s">
        <v>56</v>
      </c>
      <c r="C13" s="25" t="s">
        <v>28</v>
      </c>
      <c r="D13" s="26">
        <f>D15+D16+D14</f>
        <v>9803.9000000000015</v>
      </c>
      <c r="E13" s="26">
        <f t="shared" ref="E13:AG13" si="10">E15+E16+E14</f>
        <v>0</v>
      </c>
      <c r="F13" s="26">
        <f t="shared" si="10"/>
        <v>0</v>
      </c>
      <c r="G13" s="26">
        <f t="shared" si="10"/>
        <v>0</v>
      </c>
      <c r="H13" s="26">
        <f t="shared" ref="H13:H46" si="11">IFERROR(G13/D13*100,0)</f>
        <v>0</v>
      </c>
      <c r="I13" s="26">
        <f t="shared" ref="I13:I46" si="12">IFERROR(G13/E13*100,0)</f>
        <v>0</v>
      </c>
      <c r="J13" s="26">
        <f t="shared" si="10"/>
        <v>0</v>
      </c>
      <c r="K13" s="26">
        <f t="shared" si="10"/>
        <v>0</v>
      </c>
      <c r="L13" s="26">
        <f t="shared" si="10"/>
        <v>0</v>
      </c>
      <c r="M13" s="26">
        <f t="shared" si="10"/>
        <v>0</v>
      </c>
      <c r="N13" s="26">
        <f t="shared" si="10"/>
        <v>0</v>
      </c>
      <c r="O13" s="26">
        <f t="shared" si="10"/>
        <v>0</v>
      </c>
      <c r="P13" s="26">
        <f t="shared" si="10"/>
        <v>0</v>
      </c>
      <c r="Q13" s="26">
        <f t="shared" si="10"/>
        <v>0</v>
      </c>
      <c r="R13" s="26">
        <f t="shared" si="10"/>
        <v>0</v>
      </c>
      <c r="S13" s="26">
        <f t="shared" si="10"/>
        <v>0</v>
      </c>
      <c r="T13" s="26">
        <f t="shared" si="10"/>
        <v>0</v>
      </c>
      <c r="U13" s="26">
        <f t="shared" si="10"/>
        <v>0</v>
      </c>
      <c r="V13" s="26">
        <f t="shared" si="10"/>
        <v>0</v>
      </c>
      <c r="W13" s="26">
        <f t="shared" si="10"/>
        <v>0</v>
      </c>
      <c r="X13" s="26">
        <f t="shared" si="10"/>
        <v>0</v>
      </c>
      <c r="Y13" s="26">
        <f t="shared" si="10"/>
        <v>0</v>
      </c>
      <c r="Z13" s="26">
        <f t="shared" si="10"/>
        <v>0</v>
      </c>
      <c r="AA13" s="26">
        <f t="shared" si="10"/>
        <v>0</v>
      </c>
      <c r="AB13" s="26">
        <f t="shared" si="10"/>
        <v>0</v>
      </c>
      <c r="AC13" s="26">
        <f t="shared" si="10"/>
        <v>0</v>
      </c>
      <c r="AD13" s="26">
        <f t="shared" si="10"/>
        <v>0</v>
      </c>
      <c r="AE13" s="26">
        <f t="shared" si="10"/>
        <v>0</v>
      </c>
      <c r="AF13" s="26">
        <f t="shared" si="10"/>
        <v>9803.9000000000015</v>
      </c>
      <c r="AG13" s="26">
        <f t="shared" si="10"/>
        <v>0</v>
      </c>
      <c r="AH13" s="61" t="s">
        <v>58</v>
      </c>
      <c r="AI13" s="27"/>
    </row>
    <row r="14" spans="1:35" s="28" customFormat="1" ht="31.5" x14ac:dyDescent="0.25">
      <c r="A14" s="74"/>
      <c r="B14" s="77"/>
      <c r="C14" s="29" t="s">
        <v>29</v>
      </c>
      <c r="D14" s="30">
        <f>SUM(J14,L14,N14,P14,R14,T14,V14,X14,Z14,AB14,AD14,AF14)</f>
        <v>330.6</v>
      </c>
      <c r="E14" s="30">
        <f>J14</f>
        <v>0</v>
      </c>
      <c r="F14" s="30">
        <f>G14</f>
        <v>0</v>
      </c>
      <c r="G14" s="30">
        <f>SUM(K14,M14,O14,Q14,S14,U14,W14,Y14,AA14,AC14,AE14,AG14)</f>
        <v>0</v>
      </c>
      <c r="H14" s="30">
        <f t="shared" si="11"/>
        <v>0</v>
      </c>
      <c r="I14" s="30">
        <f t="shared" si="12"/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330.6</v>
      </c>
      <c r="AG14" s="30">
        <v>0</v>
      </c>
      <c r="AH14" s="62"/>
      <c r="AI14" s="27"/>
    </row>
    <row r="15" spans="1:35" s="28" customFormat="1" ht="47.25" x14ac:dyDescent="0.25">
      <c r="A15" s="74"/>
      <c r="B15" s="77"/>
      <c r="C15" s="29" t="s">
        <v>30</v>
      </c>
      <c r="D15" s="30">
        <f>SUM(J15,L15,N15,P15,R15,T15,V15,X15,Z15,AB15,AD15,AF15)</f>
        <v>8983.1</v>
      </c>
      <c r="E15" s="30">
        <f>J15</f>
        <v>0</v>
      </c>
      <c r="F15" s="30">
        <f>G15</f>
        <v>0</v>
      </c>
      <c r="G15" s="30">
        <f>SUM(K15,M15,O15,Q15,S15,U15,W15,Y15,AA15,AC15,AE15,AG15)</f>
        <v>0</v>
      </c>
      <c r="H15" s="30">
        <f t="shared" si="11"/>
        <v>0</v>
      </c>
      <c r="I15" s="30">
        <f t="shared" si="12"/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8983.1</v>
      </c>
      <c r="AG15" s="31">
        <v>0</v>
      </c>
      <c r="AH15" s="62"/>
      <c r="AI15" s="27"/>
    </row>
    <row r="16" spans="1:35" s="34" customFormat="1" ht="31.5" x14ac:dyDescent="0.25">
      <c r="A16" s="75"/>
      <c r="B16" s="78"/>
      <c r="C16" s="29" t="s">
        <v>31</v>
      </c>
      <c r="D16" s="30">
        <f>SUM(J16,L16,N16,P16,R16,T16,V16,X16,Z16,AB16,AD16,AF16)</f>
        <v>490.2</v>
      </c>
      <c r="E16" s="30">
        <f>J16</f>
        <v>0</v>
      </c>
      <c r="F16" s="30">
        <f>G16</f>
        <v>0</v>
      </c>
      <c r="G16" s="30">
        <f>SUM(K16,M16,O16,Q16,S16,U16,W16,Y16,AA16,AC16,AE16,AG16)</f>
        <v>0</v>
      </c>
      <c r="H16" s="30">
        <f t="shared" si="11"/>
        <v>0</v>
      </c>
      <c r="I16" s="30">
        <f t="shared" si="12"/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490.2</v>
      </c>
      <c r="AG16" s="32">
        <v>0</v>
      </c>
      <c r="AH16" s="63"/>
      <c r="AI16" s="33"/>
    </row>
    <row r="17" spans="1:35" s="34" customFormat="1" ht="23.25" customHeight="1" x14ac:dyDescent="0.25">
      <c r="A17" s="35"/>
      <c r="B17" s="88" t="s">
        <v>34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90"/>
      <c r="AH17" s="36"/>
      <c r="AI17" s="33"/>
    </row>
    <row r="18" spans="1:35" s="34" customFormat="1" ht="28.5" customHeight="1" x14ac:dyDescent="0.25">
      <c r="A18" s="91" t="s">
        <v>35</v>
      </c>
      <c r="B18" s="76" t="s">
        <v>36</v>
      </c>
      <c r="C18" s="25" t="s">
        <v>28</v>
      </c>
      <c r="D18" s="26">
        <f>D20+D19</f>
        <v>66398.7</v>
      </c>
      <c r="E18" s="26">
        <f t="shared" ref="E18:G18" si="13">E20+E19</f>
        <v>0</v>
      </c>
      <c r="F18" s="26">
        <f t="shared" si="13"/>
        <v>0</v>
      </c>
      <c r="G18" s="26">
        <f t="shared" si="13"/>
        <v>0</v>
      </c>
      <c r="H18" s="26">
        <f t="shared" si="11"/>
        <v>0</v>
      </c>
      <c r="I18" s="26">
        <f t="shared" si="12"/>
        <v>0</v>
      </c>
      <c r="J18" s="37">
        <f>J20+J19</f>
        <v>0</v>
      </c>
      <c r="K18" s="37">
        <f t="shared" ref="K18:AG18" si="14">K20+K19</f>
        <v>0</v>
      </c>
      <c r="L18" s="37">
        <f t="shared" si="14"/>
        <v>0</v>
      </c>
      <c r="M18" s="37">
        <f t="shared" si="14"/>
        <v>0</v>
      </c>
      <c r="N18" s="37">
        <f t="shared" si="14"/>
        <v>0</v>
      </c>
      <c r="O18" s="37">
        <f t="shared" si="14"/>
        <v>0</v>
      </c>
      <c r="P18" s="37">
        <f t="shared" si="14"/>
        <v>8179.7</v>
      </c>
      <c r="Q18" s="37">
        <f t="shared" si="14"/>
        <v>0</v>
      </c>
      <c r="R18" s="37">
        <f t="shared" si="14"/>
        <v>0</v>
      </c>
      <c r="S18" s="37">
        <f t="shared" si="14"/>
        <v>0</v>
      </c>
      <c r="T18" s="37">
        <f t="shared" si="14"/>
        <v>0</v>
      </c>
      <c r="U18" s="37">
        <f t="shared" si="14"/>
        <v>0</v>
      </c>
      <c r="V18" s="37">
        <f t="shared" si="14"/>
        <v>0</v>
      </c>
      <c r="W18" s="37">
        <f t="shared" si="14"/>
        <v>0</v>
      </c>
      <c r="X18" s="37">
        <f t="shared" si="14"/>
        <v>0</v>
      </c>
      <c r="Y18" s="37">
        <f t="shared" si="14"/>
        <v>0</v>
      </c>
      <c r="Z18" s="37">
        <f t="shared" si="14"/>
        <v>0</v>
      </c>
      <c r="AA18" s="37">
        <f t="shared" si="14"/>
        <v>0</v>
      </c>
      <c r="AB18" s="37">
        <f t="shared" si="14"/>
        <v>0</v>
      </c>
      <c r="AC18" s="37">
        <f t="shared" si="14"/>
        <v>0</v>
      </c>
      <c r="AD18" s="37">
        <f t="shared" si="14"/>
        <v>5168.3999999999996</v>
      </c>
      <c r="AE18" s="37">
        <f t="shared" si="14"/>
        <v>0</v>
      </c>
      <c r="AF18" s="37">
        <f t="shared" si="14"/>
        <v>53050.6</v>
      </c>
      <c r="AG18" s="37">
        <f t="shared" si="14"/>
        <v>0</v>
      </c>
      <c r="AH18" s="64"/>
      <c r="AI18" s="33"/>
    </row>
    <row r="19" spans="1:35" s="24" customFormat="1" ht="47.25" x14ac:dyDescent="0.25">
      <c r="A19" s="92"/>
      <c r="B19" s="77"/>
      <c r="C19" s="22" t="s">
        <v>30</v>
      </c>
      <c r="D19" s="23">
        <f>SUM(J19,L19,N19,P19,R19,T19,V19,X19,Z19,AB19,AD19,AF19)</f>
        <v>58352.6</v>
      </c>
      <c r="E19" s="23">
        <f>J19</f>
        <v>0</v>
      </c>
      <c r="F19" s="23">
        <f>G19</f>
        <v>0</v>
      </c>
      <c r="G19" s="23">
        <f>SUM(K19,M19,O19,Q19,S19,U19,W19,Y19,AA19,AC19,AE19,AG19)</f>
        <v>0</v>
      </c>
      <c r="H19" s="23">
        <f>IFERROR(G19/D19*100,0)</f>
        <v>0</v>
      </c>
      <c r="I19" s="23">
        <f>IFERROR(G19/E19*100,0)</f>
        <v>0</v>
      </c>
      <c r="J19" s="32">
        <f>J22+J25+J28+J31</f>
        <v>0</v>
      </c>
      <c r="K19" s="32">
        <f t="shared" ref="K19:AG20" si="15">K22+K25+K28+K31</f>
        <v>0</v>
      </c>
      <c r="L19" s="32">
        <f t="shared" si="15"/>
        <v>0</v>
      </c>
      <c r="M19" s="32">
        <f t="shared" si="15"/>
        <v>0</v>
      </c>
      <c r="N19" s="32">
        <f t="shared" si="15"/>
        <v>0</v>
      </c>
      <c r="O19" s="32">
        <f t="shared" si="15"/>
        <v>0</v>
      </c>
      <c r="P19" s="32">
        <f t="shared" si="15"/>
        <v>7279.9</v>
      </c>
      <c r="Q19" s="32">
        <f t="shared" si="15"/>
        <v>0</v>
      </c>
      <c r="R19" s="32">
        <f t="shared" si="15"/>
        <v>0</v>
      </c>
      <c r="S19" s="32">
        <f t="shared" si="15"/>
        <v>0</v>
      </c>
      <c r="T19" s="32">
        <f t="shared" si="15"/>
        <v>0</v>
      </c>
      <c r="U19" s="32">
        <f t="shared" si="15"/>
        <v>0</v>
      </c>
      <c r="V19" s="32">
        <f t="shared" si="15"/>
        <v>0</v>
      </c>
      <c r="W19" s="32">
        <f t="shared" si="15"/>
        <v>0</v>
      </c>
      <c r="X19" s="32">
        <f t="shared" si="15"/>
        <v>0</v>
      </c>
      <c r="Y19" s="32">
        <f t="shared" si="15"/>
        <v>0</v>
      </c>
      <c r="Z19" s="32">
        <f t="shared" si="15"/>
        <v>0</v>
      </c>
      <c r="AA19" s="32">
        <f t="shared" si="15"/>
        <v>0</v>
      </c>
      <c r="AB19" s="32">
        <f t="shared" si="15"/>
        <v>0</v>
      </c>
      <c r="AC19" s="32">
        <f t="shared" si="15"/>
        <v>0</v>
      </c>
      <c r="AD19" s="32">
        <f t="shared" si="15"/>
        <v>4703.2</v>
      </c>
      <c r="AE19" s="32">
        <f t="shared" si="15"/>
        <v>0</v>
      </c>
      <c r="AF19" s="32">
        <f t="shared" si="15"/>
        <v>46369.5</v>
      </c>
      <c r="AG19" s="32">
        <f t="shared" si="15"/>
        <v>0</v>
      </c>
      <c r="AH19" s="65"/>
      <c r="AI19" s="38"/>
    </row>
    <row r="20" spans="1:35" s="24" customFormat="1" ht="31.5" x14ac:dyDescent="0.25">
      <c r="A20" s="74"/>
      <c r="B20" s="77"/>
      <c r="C20" s="22" t="s">
        <v>31</v>
      </c>
      <c r="D20" s="23">
        <f>SUM(J20,L20,N20,P20,R20,T20,V20,X20,Z20,AB20,AD20,AF20)</f>
        <v>8046.1</v>
      </c>
      <c r="E20" s="23">
        <f>J20</f>
        <v>0</v>
      </c>
      <c r="F20" s="23">
        <f>G20</f>
        <v>0</v>
      </c>
      <c r="G20" s="23">
        <f>SUM(K20,M20,O20,Q20,S20,U20,W20,Y20,AA20,AC20,AE20,AG20)</f>
        <v>0</v>
      </c>
      <c r="H20" s="23">
        <f>IFERROR(G20/D20*100,0)</f>
        <v>0</v>
      </c>
      <c r="I20" s="23">
        <f>IFERROR(G20/E20*100,0)</f>
        <v>0</v>
      </c>
      <c r="J20" s="32">
        <f>J23+J26+J29+J32</f>
        <v>0</v>
      </c>
      <c r="K20" s="32">
        <f t="shared" si="15"/>
        <v>0</v>
      </c>
      <c r="L20" s="32">
        <f t="shared" si="15"/>
        <v>0</v>
      </c>
      <c r="M20" s="32">
        <f t="shared" si="15"/>
        <v>0</v>
      </c>
      <c r="N20" s="32">
        <f t="shared" si="15"/>
        <v>0</v>
      </c>
      <c r="O20" s="32">
        <f t="shared" si="15"/>
        <v>0</v>
      </c>
      <c r="P20" s="32">
        <f t="shared" si="15"/>
        <v>899.8</v>
      </c>
      <c r="Q20" s="32">
        <f t="shared" si="15"/>
        <v>0</v>
      </c>
      <c r="R20" s="32">
        <f t="shared" si="15"/>
        <v>0</v>
      </c>
      <c r="S20" s="32">
        <f t="shared" si="15"/>
        <v>0</v>
      </c>
      <c r="T20" s="32">
        <f t="shared" si="15"/>
        <v>0</v>
      </c>
      <c r="U20" s="32">
        <f t="shared" si="15"/>
        <v>0</v>
      </c>
      <c r="V20" s="32">
        <f t="shared" si="15"/>
        <v>0</v>
      </c>
      <c r="W20" s="32">
        <f t="shared" si="15"/>
        <v>0</v>
      </c>
      <c r="X20" s="32">
        <f t="shared" si="15"/>
        <v>0</v>
      </c>
      <c r="Y20" s="32">
        <f t="shared" si="15"/>
        <v>0</v>
      </c>
      <c r="Z20" s="32">
        <f t="shared" si="15"/>
        <v>0</v>
      </c>
      <c r="AA20" s="32">
        <f t="shared" si="15"/>
        <v>0</v>
      </c>
      <c r="AB20" s="32">
        <f t="shared" si="15"/>
        <v>0</v>
      </c>
      <c r="AC20" s="32">
        <f t="shared" si="15"/>
        <v>0</v>
      </c>
      <c r="AD20" s="32">
        <f t="shared" si="15"/>
        <v>465.2</v>
      </c>
      <c r="AE20" s="32">
        <f t="shared" si="15"/>
        <v>0</v>
      </c>
      <c r="AF20" s="32">
        <f t="shared" si="15"/>
        <v>6681.1</v>
      </c>
      <c r="AG20" s="32">
        <f t="shared" si="15"/>
        <v>0</v>
      </c>
      <c r="AH20" s="66"/>
      <c r="AI20" s="38"/>
    </row>
    <row r="21" spans="1:35" s="34" customFormat="1" ht="21" x14ac:dyDescent="0.25">
      <c r="A21" s="93"/>
      <c r="B21" s="96" t="s">
        <v>37</v>
      </c>
      <c r="C21" s="39" t="s">
        <v>28</v>
      </c>
      <c r="D21" s="40">
        <f>D23+D22</f>
        <v>6118.4</v>
      </c>
      <c r="E21" s="40">
        <f t="shared" ref="E21:G21" si="16">E23+E22</f>
        <v>0</v>
      </c>
      <c r="F21" s="40">
        <f t="shared" si="16"/>
        <v>0</v>
      </c>
      <c r="G21" s="40">
        <f t="shared" si="16"/>
        <v>0</v>
      </c>
      <c r="H21" s="40">
        <f t="shared" ref="H21" si="17">IFERROR(G21/D21*100,0)</f>
        <v>0</v>
      </c>
      <c r="I21" s="40">
        <f t="shared" ref="I21" si="18">IFERROR(G21/E21*100,0)</f>
        <v>0</v>
      </c>
      <c r="J21" s="41">
        <f>J23+J22</f>
        <v>0</v>
      </c>
      <c r="K21" s="41">
        <f t="shared" ref="K21:AG21" si="19">K23+K22</f>
        <v>0</v>
      </c>
      <c r="L21" s="41">
        <f t="shared" si="19"/>
        <v>0</v>
      </c>
      <c r="M21" s="41">
        <f t="shared" si="19"/>
        <v>0</v>
      </c>
      <c r="N21" s="41">
        <f t="shared" si="19"/>
        <v>0</v>
      </c>
      <c r="O21" s="41">
        <f t="shared" si="19"/>
        <v>0</v>
      </c>
      <c r="P21" s="41">
        <f t="shared" si="19"/>
        <v>0</v>
      </c>
      <c r="Q21" s="41">
        <f t="shared" si="19"/>
        <v>0</v>
      </c>
      <c r="R21" s="41">
        <f t="shared" si="19"/>
        <v>0</v>
      </c>
      <c r="S21" s="41">
        <f t="shared" si="19"/>
        <v>0</v>
      </c>
      <c r="T21" s="41">
        <f t="shared" si="19"/>
        <v>0</v>
      </c>
      <c r="U21" s="41">
        <f t="shared" si="19"/>
        <v>0</v>
      </c>
      <c r="V21" s="41">
        <f t="shared" si="19"/>
        <v>0</v>
      </c>
      <c r="W21" s="41">
        <f t="shared" si="19"/>
        <v>0</v>
      </c>
      <c r="X21" s="41">
        <f t="shared" si="19"/>
        <v>0</v>
      </c>
      <c r="Y21" s="41">
        <f t="shared" si="19"/>
        <v>0</v>
      </c>
      <c r="Z21" s="41">
        <f t="shared" si="19"/>
        <v>0</v>
      </c>
      <c r="AA21" s="41">
        <f t="shared" si="19"/>
        <v>0</v>
      </c>
      <c r="AB21" s="41">
        <f t="shared" si="19"/>
        <v>0</v>
      </c>
      <c r="AC21" s="41">
        <f t="shared" si="19"/>
        <v>0</v>
      </c>
      <c r="AD21" s="41">
        <f t="shared" si="19"/>
        <v>5168.3999999999996</v>
      </c>
      <c r="AE21" s="41">
        <f t="shared" si="19"/>
        <v>0</v>
      </c>
      <c r="AF21" s="41">
        <f t="shared" si="19"/>
        <v>950</v>
      </c>
      <c r="AG21" s="41">
        <f t="shared" si="19"/>
        <v>0</v>
      </c>
      <c r="AH21" s="98" t="s">
        <v>63</v>
      </c>
      <c r="AI21" s="33"/>
    </row>
    <row r="22" spans="1:35" s="34" customFormat="1" ht="47.25" x14ac:dyDescent="0.25">
      <c r="A22" s="94"/>
      <c r="B22" s="97"/>
      <c r="C22" s="29" t="s">
        <v>30</v>
      </c>
      <c r="D22" s="30">
        <f>SUM(J22,L22,N22,P22,R22,T22,V22,X22,Z22,AB22,AD22,AF22)</f>
        <v>4703.2</v>
      </c>
      <c r="E22" s="30">
        <f>J22</f>
        <v>0</v>
      </c>
      <c r="F22" s="30">
        <f>G22</f>
        <v>0</v>
      </c>
      <c r="G22" s="30">
        <f>SUM(K22,M22,O22,Q22,S22,U22,W22,Y22,AA22,AC22,AE22,AG22)</f>
        <v>0</v>
      </c>
      <c r="H22" s="30">
        <f>IFERROR(G22/D22*100,0)</f>
        <v>0</v>
      </c>
      <c r="I22" s="30">
        <f>IFERROR(G22/E22*100,0)</f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42">
        <v>0</v>
      </c>
      <c r="AC22" s="31">
        <v>0</v>
      </c>
      <c r="AD22" s="31">
        <v>4703.2</v>
      </c>
      <c r="AE22" s="31">
        <v>0</v>
      </c>
      <c r="AF22" s="31">
        <v>0</v>
      </c>
      <c r="AG22" s="31">
        <v>0</v>
      </c>
      <c r="AH22" s="99"/>
      <c r="AI22" s="33"/>
    </row>
    <row r="23" spans="1:35" s="34" customFormat="1" ht="31.5" x14ac:dyDescent="0.25">
      <c r="A23" s="95"/>
      <c r="B23" s="97"/>
      <c r="C23" s="29" t="s">
        <v>31</v>
      </c>
      <c r="D23" s="30">
        <f>SUM(J23,L23,N23,P23,R23,T23,V23,X23,Z23,AB23,AD23,AF23)</f>
        <v>1415.2</v>
      </c>
      <c r="E23" s="30">
        <f>J23</f>
        <v>0</v>
      </c>
      <c r="F23" s="30">
        <f>G23</f>
        <v>0</v>
      </c>
      <c r="G23" s="30">
        <f>SUM(K23,M23,O23,Q23,S23,U23,W23,Y23,AA23,AC23,AE23,AG23)</f>
        <v>0</v>
      </c>
      <c r="H23" s="30">
        <f>IFERROR(G23/D23*100,0)</f>
        <v>0</v>
      </c>
      <c r="I23" s="30">
        <f>IFERROR(G23/E23*100,0)</f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42">
        <v>0</v>
      </c>
      <c r="AC23" s="31">
        <v>0</v>
      </c>
      <c r="AD23" s="31">
        <v>465.2</v>
      </c>
      <c r="AE23" s="31">
        <v>0</v>
      </c>
      <c r="AF23" s="31">
        <v>950</v>
      </c>
      <c r="AG23" s="31">
        <v>0</v>
      </c>
      <c r="AH23" s="100"/>
      <c r="AI23" s="33"/>
    </row>
    <row r="24" spans="1:35" s="34" customFormat="1" ht="21" x14ac:dyDescent="0.25">
      <c r="A24" s="95"/>
      <c r="B24" s="96" t="s">
        <v>38</v>
      </c>
      <c r="C24" s="39" t="s">
        <v>28</v>
      </c>
      <c r="D24" s="40">
        <f>D26+D25</f>
        <v>52100.6</v>
      </c>
      <c r="E24" s="40">
        <f t="shared" ref="E24:G24" si="20">E26+E25</f>
        <v>0</v>
      </c>
      <c r="F24" s="40">
        <f t="shared" si="20"/>
        <v>0</v>
      </c>
      <c r="G24" s="40">
        <f t="shared" si="20"/>
        <v>0</v>
      </c>
      <c r="H24" s="40">
        <f t="shared" ref="H24" si="21">IFERROR(G24/D24*100,0)</f>
        <v>0</v>
      </c>
      <c r="I24" s="40">
        <f t="shared" ref="I24" si="22">IFERROR(G24/E24*100,0)</f>
        <v>0</v>
      </c>
      <c r="J24" s="41">
        <f>J26+J25</f>
        <v>0</v>
      </c>
      <c r="K24" s="41">
        <f t="shared" ref="K24:AG24" si="23">K26+K25</f>
        <v>0</v>
      </c>
      <c r="L24" s="41">
        <f t="shared" si="23"/>
        <v>0</v>
      </c>
      <c r="M24" s="41">
        <f t="shared" si="23"/>
        <v>0</v>
      </c>
      <c r="N24" s="41">
        <f t="shared" si="23"/>
        <v>0</v>
      </c>
      <c r="O24" s="41">
        <f t="shared" si="23"/>
        <v>0</v>
      </c>
      <c r="P24" s="41">
        <f t="shared" si="23"/>
        <v>0</v>
      </c>
      <c r="Q24" s="41">
        <f t="shared" si="23"/>
        <v>0</v>
      </c>
      <c r="R24" s="41">
        <f t="shared" si="23"/>
        <v>0</v>
      </c>
      <c r="S24" s="41">
        <f t="shared" si="23"/>
        <v>0</v>
      </c>
      <c r="T24" s="41">
        <f t="shared" si="23"/>
        <v>0</v>
      </c>
      <c r="U24" s="41">
        <f t="shared" si="23"/>
        <v>0</v>
      </c>
      <c r="V24" s="41">
        <f t="shared" si="23"/>
        <v>0</v>
      </c>
      <c r="W24" s="41">
        <f t="shared" si="23"/>
        <v>0</v>
      </c>
      <c r="X24" s="41">
        <f t="shared" si="23"/>
        <v>0</v>
      </c>
      <c r="Y24" s="41">
        <f t="shared" si="23"/>
        <v>0</v>
      </c>
      <c r="Z24" s="41">
        <f t="shared" si="23"/>
        <v>0</v>
      </c>
      <c r="AA24" s="41">
        <f t="shared" si="23"/>
        <v>0</v>
      </c>
      <c r="AB24" s="41">
        <f t="shared" si="23"/>
        <v>0</v>
      </c>
      <c r="AC24" s="41">
        <f t="shared" si="23"/>
        <v>0</v>
      </c>
      <c r="AD24" s="41">
        <f t="shared" si="23"/>
        <v>0</v>
      </c>
      <c r="AE24" s="41">
        <f t="shared" si="23"/>
        <v>0</v>
      </c>
      <c r="AF24" s="41">
        <f t="shared" si="23"/>
        <v>52100.6</v>
      </c>
      <c r="AG24" s="41">
        <f t="shared" si="23"/>
        <v>0</v>
      </c>
      <c r="AH24" s="102"/>
      <c r="AI24" s="33"/>
    </row>
    <row r="25" spans="1:35" s="34" customFormat="1" ht="47.25" x14ac:dyDescent="0.25">
      <c r="A25" s="95"/>
      <c r="B25" s="97"/>
      <c r="C25" s="29" t="s">
        <v>30</v>
      </c>
      <c r="D25" s="23">
        <f>SUM(J25,L25,N25,P25,R25,T25,V25,X25,Z25,AB25,AD25,AF25)</f>
        <v>46369.5</v>
      </c>
      <c r="E25" s="23">
        <f>J25</f>
        <v>0</v>
      </c>
      <c r="F25" s="23">
        <f>G25</f>
        <v>0</v>
      </c>
      <c r="G25" s="23">
        <f>SUM(K25,M25,O25,Q25,S25,U25,W25,Y25,AA25,AC25,AE25,AG25)</f>
        <v>0</v>
      </c>
      <c r="H25" s="23">
        <f>IFERROR(G25/D25*100,0)</f>
        <v>0</v>
      </c>
      <c r="I25" s="23">
        <f>IFERROR(G25/E25*100,0)</f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46369.5</v>
      </c>
      <c r="AG25" s="31">
        <v>0</v>
      </c>
      <c r="AH25" s="103"/>
      <c r="AI25" s="33"/>
    </row>
    <row r="26" spans="1:35" s="34" customFormat="1" ht="31.5" x14ac:dyDescent="0.25">
      <c r="A26" s="101"/>
      <c r="B26" s="97"/>
      <c r="C26" s="29" t="s">
        <v>31</v>
      </c>
      <c r="D26" s="23">
        <f>SUM(J26,L26,N26,P26,R26,T26,V26,X26,Z26,AB26,AD26,AF26)</f>
        <v>5731.1</v>
      </c>
      <c r="E26" s="23">
        <f>J26</f>
        <v>0</v>
      </c>
      <c r="F26" s="23">
        <f>G26</f>
        <v>0</v>
      </c>
      <c r="G26" s="23">
        <f>SUM(K26,M26,O26,Q26,S26,U26,W26,Y26,AA26,AC26,AE26,AG26)</f>
        <v>0</v>
      </c>
      <c r="H26" s="23">
        <f>IFERROR(G26/D26*100,0)</f>
        <v>0</v>
      </c>
      <c r="I26" s="23">
        <f>IFERROR(G26/E26*100,0)</f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5731.1</v>
      </c>
      <c r="AG26" s="31">
        <v>0</v>
      </c>
      <c r="AH26" s="104"/>
      <c r="AI26" s="33"/>
    </row>
    <row r="27" spans="1:35" s="34" customFormat="1" ht="21" x14ac:dyDescent="0.25">
      <c r="A27" s="105"/>
      <c r="B27" s="96" t="s">
        <v>55</v>
      </c>
      <c r="C27" s="39" t="s">
        <v>28</v>
      </c>
      <c r="D27" s="40">
        <f>D29+D28</f>
        <v>8179.7</v>
      </c>
      <c r="E27" s="40">
        <f t="shared" ref="E27:G27" si="24">E29+E28</f>
        <v>0</v>
      </c>
      <c r="F27" s="40">
        <f t="shared" si="24"/>
        <v>0</v>
      </c>
      <c r="G27" s="40">
        <f t="shared" si="24"/>
        <v>0</v>
      </c>
      <c r="H27" s="40">
        <f t="shared" ref="H27" si="25">IFERROR(G27/D27*100,0)</f>
        <v>0</v>
      </c>
      <c r="I27" s="40">
        <f t="shared" ref="I27" si="26">IFERROR(G27/E27*100,0)</f>
        <v>0</v>
      </c>
      <c r="J27" s="41">
        <f>J29+J28</f>
        <v>0</v>
      </c>
      <c r="K27" s="41">
        <f t="shared" ref="K27:AG27" si="27">K29+K28</f>
        <v>0</v>
      </c>
      <c r="L27" s="41">
        <f t="shared" si="27"/>
        <v>0</v>
      </c>
      <c r="M27" s="41">
        <f t="shared" si="27"/>
        <v>0</v>
      </c>
      <c r="N27" s="41">
        <f t="shared" si="27"/>
        <v>0</v>
      </c>
      <c r="O27" s="41">
        <f t="shared" si="27"/>
        <v>0</v>
      </c>
      <c r="P27" s="41">
        <f t="shared" si="27"/>
        <v>8179.7</v>
      </c>
      <c r="Q27" s="41">
        <f t="shared" si="27"/>
        <v>0</v>
      </c>
      <c r="R27" s="41">
        <f t="shared" si="27"/>
        <v>0</v>
      </c>
      <c r="S27" s="41">
        <f t="shared" si="27"/>
        <v>0</v>
      </c>
      <c r="T27" s="41">
        <f t="shared" si="27"/>
        <v>0</v>
      </c>
      <c r="U27" s="41">
        <f t="shared" si="27"/>
        <v>0</v>
      </c>
      <c r="V27" s="41">
        <f t="shared" si="27"/>
        <v>0</v>
      </c>
      <c r="W27" s="41">
        <f t="shared" si="27"/>
        <v>0</v>
      </c>
      <c r="X27" s="41">
        <f t="shared" si="27"/>
        <v>0</v>
      </c>
      <c r="Y27" s="41">
        <f t="shared" si="27"/>
        <v>0</v>
      </c>
      <c r="Z27" s="41">
        <f t="shared" si="27"/>
        <v>0</v>
      </c>
      <c r="AA27" s="41">
        <f t="shared" si="27"/>
        <v>0</v>
      </c>
      <c r="AB27" s="41">
        <f t="shared" si="27"/>
        <v>0</v>
      </c>
      <c r="AC27" s="41">
        <f t="shared" si="27"/>
        <v>0</v>
      </c>
      <c r="AD27" s="41">
        <f t="shared" si="27"/>
        <v>0</v>
      </c>
      <c r="AE27" s="41">
        <f t="shared" si="27"/>
        <v>0</v>
      </c>
      <c r="AF27" s="41">
        <f t="shared" si="27"/>
        <v>0</v>
      </c>
      <c r="AG27" s="41">
        <f t="shared" si="27"/>
        <v>0</v>
      </c>
      <c r="AH27" s="98"/>
      <c r="AI27" s="33"/>
    </row>
    <row r="28" spans="1:35" s="34" customFormat="1" ht="47.25" x14ac:dyDescent="0.25">
      <c r="A28" s="95"/>
      <c r="B28" s="97"/>
      <c r="C28" s="29" t="s">
        <v>30</v>
      </c>
      <c r="D28" s="30">
        <f>SUM(J28,L28,N28,P28,R28,T28,V28,X28,Z28,AB28,AD28,AF28)</f>
        <v>7279.9</v>
      </c>
      <c r="E28" s="30">
        <f>J28</f>
        <v>0</v>
      </c>
      <c r="F28" s="30">
        <f>G28</f>
        <v>0</v>
      </c>
      <c r="G28" s="30">
        <f>SUM(K28,M28,O28,Q28,S28,U28,W28,Y28,AA28,AC28,AE28,AG28)</f>
        <v>0</v>
      </c>
      <c r="H28" s="30">
        <f>IFERROR(G28/D28*100,0)</f>
        <v>0</v>
      </c>
      <c r="I28" s="30">
        <f>IFERROR(G28/E28*100,0)</f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7279.9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99"/>
      <c r="AI28" s="33"/>
    </row>
    <row r="29" spans="1:35" s="34" customFormat="1" ht="42.75" customHeight="1" x14ac:dyDescent="0.25">
      <c r="A29" s="101"/>
      <c r="B29" s="97"/>
      <c r="C29" s="29" t="s">
        <v>31</v>
      </c>
      <c r="D29" s="30">
        <f>SUM(J29,L29,N29,P29,R29,T29,V29,X29,Z29,AB29,AD29,AF29)</f>
        <v>899.8</v>
      </c>
      <c r="E29" s="30">
        <f>J29</f>
        <v>0</v>
      </c>
      <c r="F29" s="30">
        <f>G29</f>
        <v>0</v>
      </c>
      <c r="G29" s="30">
        <f>SUM(K29,M29,O29,Q29,S29,U29,W29,Y29,AA29,AC29,AE29,AG29)</f>
        <v>0</v>
      </c>
      <c r="H29" s="30">
        <f>IFERROR(G29/D29*100,0)</f>
        <v>0</v>
      </c>
      <c r="I29" s="30">
        <f>IFERROR(G29/E29*100,0)</f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899.8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100"/>
      <c r="AI29" s="33"/>
    </row>
    <row r="30" spans="1:35" s="34" customFormat="1" ht="21" x14ac:dyDescent="0.25">
      <c r="A30" s="105"/>
      <c r="B30" s="96" t="s">
        <v>39</v>
      </c>
      <c r="C30" s="39" t="s">
        <v>28</v>
      </c>
      <c r="D30" s="40">
        <f>D32+D31</f>
        <v>0</v>
      </c>
      <c r="E30" s="40">
        <f t="shared" ref="E30:G30" si="28">E32+E31</f>
        <v>0</v>
      </c>
      <c r="F30" s="40">
        <f t="shared" si="28"/>
        <v>0</v>
      </c>
      <c r="G30" s="40">
        <f t="shared" si="28"/>
        <v>0</v>
      </c>
      <c r="H30" s="40">
        <f t="shared" ref="H30" si="29">IFERROR(G30/D30*100,0)</f>
        <v>0</v>
      </c>
      <c r="I30" s="40">
        <f t="shared" ref="I30" si="30">IFERROR(G30/E30*100,0)</f>
        <v>0</v>
      </c>
      <c r="J30" s="41">
        <f>J32+J31</f>
        <v>0</v>
      </c>
      <c r="K30" s="41">
        <f t="shared" ref="K30:AG30" si="31">K32+K31</f>
        <v>0</v>
      </c>
      <c r="L30" s="41">
        <f t="shared" si="31"/>
        <v>0</v>
      </c>
      <c r="M30" s="41">
        <f t="shared" si="31"/>
        <v>0</v>
      </c>
      <c r="N30" s="41">
        <f t="shared" si="31"/>
        <v>0</v>
      </c>
      <c r="O30" s="41">
        <f t="shared" si="31"/>
        <v>0</v>
      </c>
      <c r="P30" s="41">
        <f t="shared" si="31"/>
        <v>0</v>
      </c>
      <c r="Q30" s="41">
        <f t="shared" si="31"/>
        <v>0</v>
      </c>
      <c r="R30" s="41">
        <f t="shared" si="31"/>
        <v>0</v>
      </c>
      <c r="S30" s="41">
        <f t="shared" si="31"/>
        <v>0</v>
      </c>
      <c r="T30" s="41">
        <f t="shared" si="31"/>
        <v>0</v>
      </c>
      <c r="U30" s="41">
        <f t="shared" si="31"/>
        <v>0</v>
      </c>
      <c r="V30" s="41">
        <f t="shared" si="31"/>
        <v>0</v>
      </c>
      <c r="W30" s="41">
        <f t="shared" si="31"/>
        <v>0</v>
      </c>
      <c r="X30" s="41">
        <f t="shared" si="31"/>
        <v>0</v>
      </c>
      <c r="Y30" s="41">
        <f t="shared" si="31"/>
        <v>0</v>
      </c>
      <c r="Z30" s="41">
        <f t="shared" si="31"/>
        <v>0</v>
      </c>
      <c r="AA30" s="41">
        <f t="shared" si="31"/>
        <v>0</v>
      </c>
      <c r="AB30" s="41">
        <f t="shared" si="31"/>
        <v>0</v>
      </c>
      <c r="AC30" s="41">
        <f t="shared" si="31"/>
        <v>0</v>
      </c>
      <c r="AD30" s="41">
        <f t="shared" si="31"/>
        <v>0</v>
      </c>
      <c r="AE30" s="41">
        <f t="shared" si="31"/>
        <v>0</v>
      </c>
      <c r="AF30" s="41">
        <f t="shared" si="31"/>
        <v>0</v>
      </c>
      <c r="AG30" s="41">
        <f t="shared" si="31"/>
        <v>0</v>
      </c>
      <c r="AH30" s="98"/>
      <c r="AI30" s="33"/>
    </row>
    <row r="31" spans="1:35" s="34" customFormat="1" ht="47.25" x14ac:dyDescent="0.25">
      <c r="A31" s="95"/>
      <c r="B31" s="97"/>
      <c r="C31" s="29" t="s">
        <v>30</v>
      </c>
      <c r="D31" s="30">
        <f>SUM(J31,L31,N31,P31,R31,T31,V31,X31,Z31,AB31,AD31,AF31)</f>
        <v>0</v>
      </c>
      <c r="E31" s="30">
        <f>J31</f>
        <v>0</v>
      </c>
      <c r="F31" s="30">
        <f>G31</f>
        <v>0</v>
      </c>
      <c r="G31" s="30">
        <f>SUM(K31,M31,O31,Q31,S31,U31,W31,Y31,AA31,AC31,AE31,AG31)</f>
        <v>0</v>
      </c>
      <c r="H31" s="30">
        <f>IFERROR(G31/D31*100,0)</f>
        <v>0</v>
      </c>
      <c r="I31" s="30">
        <f>IFERROR(G31/E31*100,0)</f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99"/>
      <c r="AI31" s="33"/>
    </row>
    <row r="32" spans="1:35" s="34" customFormat="1" ht="78.75" customHeight="1" x14ac:dyDescent="0.25">
      <c r="A32" s="95"/>
      <c r="B32" s="107"/>
      <c r="C32" s="29" t="s">
        <v>31</v>
      </c>
      <c r="D32" s="30">
        <f>SUM(J32,L32,N32,P32,R32,T32,V32,X32,Z32,AB32,AD32,AF32)</f>
        <v>0</v>
      </c>
      <c r="E32" s="30">
        <f>J32</f>
        <v>0</v>
      </c>
      <c r="F32" s="30">
        <f>G32</f>
        <v>0</v>
      </c>
      <c r="G32" s="30">
        <f>SUM(K32,M32,O32,Q32,S32,U32,W32,Y32,AA32,AC32,AE32,AG32)</f>
        <v>0</v>
      </c>
      <c r="H32" s="30">
        <f>IFERROR(G32/D32*100,0)</f>
        <v>0</v>
      </c>
      <c r="I32" s="30">
        <f>IFERROR(G32/E32*100,0)</f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100"/>
      <c r="AI32" s="33"/>
    </row>
    <row r="33" spans="1:35" s="34" customFormat="1" ht="25.5" customHeight="1" x14ac:dyDescent="0.25">
      <c r="A33" s="35"/>
      <c r="B33" s="88" t="s">
        <v>40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90"/>
      <c r="AH33" s="43"/>
      <c r="AI33" s="33"/>
    </row>
    <row r="34" spans="1:35" s="34" customFormat="1" ht="21" x14ac:dyDescent="0.25">
      <c r="A34" s="91" t="s">
        <v>41</v>
      </c>
      <c r="B34" s="76" t="s">
        <v>42</v>
      </c>
      <c r="C34" s="25" t="s">
        <v>28</v>
      </c>
      <c r="D34" s="26">
        <f t="shared" ref="D34:D45" si="32">SUM(J34,L34,N34,P34,R34,T34,V34,X34,Z34,AB34,AD34,AF34)</f>
        <v>25650.199999999997</v>
      </c>
      <c r="E34" s="26">
        <f>E35+E36+E37</f>
        <v>0</v>
      </c>
      <c r="F34" s="26">
        <f>F35+F36+F37</f>
        <v>0</v>
      </c>
      <c r="G34" s="26">
        <f>G35+G36+G37</f>
        <v>0</v>
      </c>
      <c r="H34" s="26">
        <f t="shared" si="11"/>
        <v>0</v>
      </c>
      <c r="I34" s="26">
        <f t="shared" si="12"/>
        <v>0</v>
      </c>
      <c r="J34" s="37">
        <f>J35+J36+J37</f>
        <v>0</v>
      </c>
      <c r="K34" s="37">
        <f t="shared" ref="K34:AG34" si="33">K35+K36+K37</f>
        <v>0</v>
      </c>
      <c r="L34" s="37">
        <f t="shared" si="33"/>
        <v>0</v>
      </c>
      <c r="M34" s="37">
        <f t="shared" si="33"/>
        <v>0</v>
      </c>
      <c r="N34" s="37">
        <f t="shared" si="33"/>
        <v>2.1</v>
      </c>
      <c r="O34" s="37">
        <f t="shared" si="33"/>
        <v>0</v>
      </c>
      <c r="P34" s="37">
        <f t="shared" si="33"/>
        <v>0</v>
      </c>
      <c r="Q34" s="37">
        <f t="shared" si="33"/>
        <v>0</v>
      </c>
      <c r="R34" s="37">
        <f t="shared" si="33"/>
        <v>0</v>
      </c>
      <c r="S34" s="37">
        <f t="shared" si="33"/>
        <v>0</v>
      </c>
      <c r="T34" s="37">
        <f t="shared" si="33"/>
        <v>0</v>
      </c>
      <c r="U34" s="37">
        <f t="shared" si="33"/>
        <v>0</v>
      </c>
      <c r="V34" s="37">
        <f t="shared" si="33"/>
        <v>0</v>
      </c>
      <c r="W34" s="37">
        <f t="shared" si="33"/>
        <v>0</v>
      </c>
      <c r="X34" s="37">
        <f t="shared" si="33"/>
        <v>0</v>
      </c>
      <c r="Y34" s="37">
        <f t="shared" si="33"/>
        <v>0</v>
      </c>
      <c r="Z34" s="37">
        <f t="shared" si="33"/>
        <v>0</v>
      </c>
      <c r="AA34" s="37">
        <f t="shared" si="33"/>
        <v>0</v>
      </c>
      <c r="AB34" s="37">
        <f t="shared" si="33"/>
        <v>0</v>
      </c>
      <c r="AC34" s="37">
        <f t="shared" si="33"/>
        <v>0</v>
      </c>
      <c r="AD34" s="37">
        <f t="shared" si="33"/>
        <v>0</v>
      </c>
      <c r="AE34" s="37">
        <f t="shared" si="33"/>
        <v>0</v>
      </c>
      <c r="AF34" s="37">
        <f t="shared" si="33"/>
        <v>25648.1</v>
      </c>
      <c r="AG34" s="37">
        <f t="shared" si="33"/>
        <v>0</v>
      </c>
      <c r="AH34" s="109"/>
      <c r="AI34" s="33"/>
    </row>
    <row r="35" spans="1:35" s="34" customFormat="1" ht="31.5" x14ac:dyDescent="0.25">
      <c r="A35" s="92"/>
      <c r="B35" s="77"/>
      <c r="C35" s="29" t="s">
        <v>29</v>
      </c>
      <c r="D35" s="30">
        <f t="shared" si="32"/>
        <v>4398.8999999999996</v>
      </c>
      <c r="E35" s="30">
        <f>J35</f>
        <v>0</v>
      </c>
      <c r="F35" s="30">
        <f>G35</f>
        <v>0</v>
      </c>
      <c r="G35" s="30">
        <f>SUM(K35,M35,O35,Q35,S35,U35,W35,Y35,AA35,AC35,AE35,AG35)</f>
        <v>0</v>
      </c>
      <c r="H35" s="30">
        <f t="shared" si="11"/>
        <v>0</v>
      </c>
      <c r="I35" s="30">
        <f t="shared" si="12"/>
        <v>0</v>
      </c>
      <c r="J35" s="31">
        <f>J39+J41+J43+J47</f>
        <v>0</v>
      </c>
      <c r="K35" s="31">
        <f t="shared" ref="K35:AG35" si="34">K39+K41+K43+K47</f>
        <v>0</v>
      </c>
      <c r="L35" s="31">
        <f t="shared" si="34"/>
        <v>0</v>
      </c>
      <c r="M35" s="31">
        <f t="shared" si="34"/>
        <v>0</v>
      </c>
      <c r="N35" s="31">
        <f t="shared" si="34"/>
        <v>0</v>
      </c>
      <c r="O35" s="31">
        <f t="shared" si="34"/>
        <v>0</v>
      </c>
      <c r="P35" s="31">
        <f t="shared" si="34"/>
        <v>0</v>
      </c>
      <c r="Q35" s="31">
        <f t="shared" si="34"/>
        <v>0</v>
      </c>
      <c r="R35" s="31">
        <f t="shared" si="34"/>
        <v>0</v>
      </c>
      <c r="S35" s="31">
        <f t="shared" si="34"/>
        <v>0</v>
      </c>
      <c r="T35" s="31">
        <f t="shared" si="34"/>
        <v>0</v>
      </c>
      <c r="U35" s="31">
        <f t="shared" si="34"/>
        <v>0</v>
      </c>
      <c r="V35" s="31">
        <f t="shared" si="34"/>
        <v>0</v>
      </c>
      <c r="W35" s="31">
        <f t="shared" si="34"/>
        <v>0</v>
      </c>
      <c r="X35" s="31">
        <f t="shared" si="34"/>
        <v>0</v>
      </c>
      <c r="Y35" s="31">
        <f t="shared" si="34"/>
        <v>0</v>
      </c>
      <c r="Z35" s="31">
        <f t="shared" si="34"/>
        <v>0</v>
      </c>
      <c r="AA35" s="31">
        <f t="shared" si="34"/>
        <v>0</v>
      </c>
      <c r="AB35" s="31">
        <f t="shared" si="34"/>
        <v>0</v>
      </c>
      <c r="AC35" s="31">
        <f t="shared" si="34"/>
        <v>0</v>
      </c>
      <c r="AD35" s="31">
        <f t="shared" si="34"/>
        <v>0</v>
      </c>
      <c r="AE35" s="31">
        <f t="shared" si="34"/>
        <v>0</v>
      </c>
      <c r="AF35" s="31">
        <f t="shared" si="34"/>
        <v>4398.8999999999996</v>
      </c>
      <c r="AG35" s="31">
        <f t="shared" si="34"/>
        <v>0</v>
      </c>
      <c r="AH35" s="110"/>
      <c r="AI35" s="33"/>
    </row>
    <row r="36" spans="1:35" s="34" customFormat="1" ht="47.25" x14ac:dyDescent="0.25">
      <c r="A36" s="92"/>
      <c r="B36" s="77"/>
      <c r="C36" s="29" t="s">
        <v>30</v>
      </c>
      <c r="D36" s="30">
        <f t="shared" si="32"/>
        <v>18913.8</v>
      </c>
      <c r="E36" s="30">
        <f>J36</f>
        <v>0</v>
      </c>
      <c r="F36" s="30">
        <f>G36</f>
        <v>0</v>
      </c>
      <c r="G36" s="30">
        <f>SUM(K36,M36,O36,Q36,S36,U36,W36,Y36,AA36,AC36,AE36,AG36)</f>
        <v>0</v>
      </c>
      <c r="H36" s="30">
        <f t="shared" si="11"/>
        <v>0</v>
      </c>
      <c r="I36" s="30">
        <f t="shared" si="12"/>
        <v>0</v>
      </c>
      <c r="J36" s="31">
        <f t="shared" ref="J36:AF36" si="35">J48+J44</f>
        <v>0</v>
      </c>
      <c r="K36" s="31">
        <f t="shared" si="35"/>
        <v>0</v>
      </c>
      <c r="L36" s="31">
        <f t="shared" si="35"/>
        <v>0</v>
      </c>
      <c r="M36" s="31">
        <f t="shared" si="35"/>
        <v>0</v>
      </c>
      <c r="N36" s="31">
        <f t="shared" si="35"/>
        <v>2.1</v>
      </c>
      <c r="O36" s="31">
        <f t="shared" si="35"/>
        <v>0</v>
      </c>
      <c r="P36" s="31">
        <f t="shared" si="35"/>
        <v>0</v>
      </c>
      <c r="Q36" s="31">
        <f t="shared" si="35"/>
        <v>0</v>
      </c>
      <c r="R36" s="31">
        <f t="shared" si="35"/>
        <v>0</v>
      </c>
      <c r="S36" s="31">
        <f t="shared" si="35"/>
        <v>0</v>
      </c>
      <c r="T36" s="31">
        <f t="shared" si="35"/>
        <v>0</v>
      </c>
      <c r="U36" s="31">
        <f t="shared" si="35"/>
        <v>0</v>
      </c>
      <c r="V36" s="31">
        <f t="shared" si="35"/>
        <v>0</v>
      </c>
      <c r="W36" s="31">
        <f t="shared" si="35"/>
        <v>0</v>
      </c>
      <c r="X36" s="31">
        <f t="shared" si="35"/>
        <v>0</v>
      </c>
      <c r="Y36" s="31">
        <f t="shared" si="35"/>
        <v>0</v>
      </c>
      <c r="Z36" s="31">
        <f t="shared" si="35"/>
        <v>0</v>
      </c>
      <c r="AA36" s="31">
        <f t="shared" si="35"/>
        <v>0</v>
      </c>
      <c r="AB36" s="31">
        <f t="shared" si="35"/>
        <v>0</v>
      </c>
      <c r="AC36" s="31">
        <f t="shared" si="35"/>
        <v>0</v>
      </c>
      <c r="AD36" s="31">
        <f t="shared" si="35"/>
        <v>0</v>
      </c>
      <c r="AE36" s="31">
        <f t="shared" si="35"/>
        <v>0</v>
      </c>
      <c r="AF36" s="31">
        <f t="shared" si="35"/>
        <v>18911.7</v>
      </c>
      <c r="AG36" s="31">
        <f>AG48+AG44</f>
        <v>0</v>
      </c>
      <c r="AH36" s="110"/>
      <c r="AI36" s="33"/>
    </row>
    <row r="37" spans="1:35" s="34" customFormat="1" ht="31.5" x14ac:dyDescent="0.25">
      <c r="A37" s="108"/>
      <c r="B37" s="78"/>
      <c r="C37" s="29" t="s">
        <v>31</v>
      </c>
      <c r="D37" s="30">
        <f t="shared" si="32"/>
        <v>2337.5</v>
      </c>
      <c r="E37" s="30">
        <f>J37</f>
        <v>0</v>
      </c>
      <c r="F37" s="30">
        <f>G37</f>
        <v>0</v>
      </c>
      <c r="G37" s="30">
        <f>SUM(K37,M37,O37,Q37,S37,U37,W37,Y37,AA37,AC37,AE37,AG37)</f>
        <v>0</v>
      </c>
      <c r="H37" s="30">
        <f t="shared" si="11"/>
        <v>0</v>
      </c>
      <c r="I37" s="30">
        <f t="shared" si="12"/>
        <v>0</v>
      </c>
      <c r="J37" s="31">
        <f t="shared" ref="J37:AF37" si="36">J45+J49</f>
        <v>0</v>
      </c>
      <c r="K37" s="31">
        <f t="shared" si="36"/>
        <v>0</v>
      </c>
      <c r="L37" s="31">
        <f t="shared" si="36"/>
        <v>0</v>
      </c>
      <c r="M37" s="31">
        <f t="shared" si="36"/>
        <v>0</v>
      </c>
      <c r="N37" s="31">
        <f t="shared" si="36"/>
        <v>0</v>
      </c>
      <c r="O37" s="31">
        <f t="shared" si="36"/>
        <v>0</v>
      </c>
      <c r="P37" s="31">
        <f t="shared" si="36"/>
        <v>0</v>
      </c>
      <c r="Q37" s="31">
        <f t="shared" si="36"/>
        <v>0</v>
      </c>
      <c r="R37" s="31">
        <f t="shared" si="36"/>
        <v>0</v>
      </c>
      <c r="S37" s="31">
        <f t="shared" si="36"/>
        <v>0</v>
      </c>
      <c r="T37" s="31">
        <f t="shared" si="36"/>
        <v>0</v>
      </c>
      <c r="U37" s="31">
        <f t="shared" si="36"/>
        <v>0</v>
      </c>
      <c r="V37" s="31">
        <f t="shared" si="36"/>
        <v>0</v>
      </c>
      <c r="W37" s="31">
        <f t="shared" si="36"/>
        <v>0</v>
      </c>
      <c r="X37" s="31">
        <f t="shared" si="36"/>
        <v>0</v>
      </c>
      <c r="Y37" s="31">
        <f t="shared" si="36"/>
        <v>0</v>
      </c>
      <c r="Z37" s="31">
        <f t="shared" si="36"/>
        <v>0</v>
      </c>
      <c r="AA37" s="31">
        <f t="shared" si="36"/>
        <v>0</v>
      </c>
      <c r="AB37" s="31">
        <f t="shared" si="36"/>
        <v>0</v>
      </c>
      <c r="AC37" s="31">
        <f t="shared" si="36"/>
        <v>0</v>
      </c>
      <c r="AD37" s="31">
        <f t="shared" si="36"/>
        <v>0</v>
      </c>
      <c r="AE37" s="31">
        <f t="shared" si="36"/>
        <v>0</v>
      </c>
      <c r="AF37" s="31">
        <f t="shared" si="36"/>
        <v>2337.5</v>
      </c>
      <c r="AG37" s="31">
        <f>AG45+AG49</f>
        <v>0</v>
      </c>
      <c r="AH37" s="111"/>
      <c r="AI37" s="33"/>
    </row>
    <row r="38" spans="1:35" s="34" customFormat="1" ht="35.25" customHeight="1" x14ac:dyDescent="0.25">
      <c r="A38" s="93"/>
      <c r="B38" s="96" t="s">
        <v>43</v>
      </c>
      <c r="C38" s="39" t="s">
        <v>28</v>
      </c>
      <c r="D38" s="40">
        <f t="shared" si="32"/>
        <v>2168.5</v>
      </c>
      <c r="E38" s="40">
        <f t="shared" ref="E38:G40" si="37">E39</f>
        <v>0</v>
      </c>
      <c r="F38" s="40">
        <f t="shared" si="37"/>
        <v>0</v>
      </c>
      <c r="G38" s="40">
        <f t="shared" si="37"/>
        <v>0</v>
      </c>
      <c r="H38" s="40">
        <f t="shared" si="11"/>
        <v>0</v>
      </c>
      <c r="I38" s="40">
        <f t="shared" si="12"/>
        <v>0</v>
      </c>
      <c r="J38" s="41">
        <f>J39</f>
        <v>0</v>
      </c>
      <c r="K38" s="41">
        <f t="shared" ref="K38:AG40" si="38">K39</f>
        <v>0</v>
      </c>
      <c r="L38" s="41">
        <f t="shared" si="38"/>
        <v>0</v>
      </c>
      <c r="M38" s="41">
        <f t="shared" si="38"/>
        <v>0</v>
      </c>
      <c r="N38" s="41">
        <f t="shared" si="38"/>
        <v>0</v>
      </c>
      <c r="O38" s="41">
        <f t="shared" si="38"/>
        <v>0</v>
      </c>
      <c r="P38" s="41">
        <f t="shared" si="38"/>
        <v>0</v>
      </c>
      <c r="Q38" s="41">
        <f t="shared" si="38"/>
        <v>0</v>
      </c>
      <c r="R38" s="41">
        <f t="shared" si="38"/>
        <v>0</v>
      </c>
      <c r="S38" s="41">
        <f t="shared" si="38"/>
        <v>0</v>
      </c>
      <c r="T38" s="41">
        <f t="shared" si="38"/>
        <v>0</v>
      </c>
      <c r="U38" s="41">
        <f t="shared" si="38"/>
        <v>0</v>
      </c>
      <c r="V38" s="41">
        <f t="shared" si="38"/>
        <v>0</v>
      </c>
      <c r="W38" s="41">
        <f t="shared" si="38"/>
        <v>0</v>
      </c>
      <c r="X38" s="41">
        <f t="shared" si="38"/>
        <v>0</v>
      </c>
      <c r="Y38" s="41">
        <f t="shared" si="38"/>
        <v>0</v>
      </c>
      <c r="Z38" s="41">
        <f t="shared" si="38"/>
        <v>0</v>
      </c>
      <c r="AA38" s="41">
        <f t="shared" si="38"/>
        <v>0</v>
      </c>
      <c r="AB38" s="41">
        <f t="shared" si="38"/>
        <v>0</v>
      </c>
      <c r="AC38" s="41">
        <f t="shared" si="38"/>
        <v>0</v>
      </c>
      <c r="AD38" s="41">
        <f t="shared" si="38"/>
        <v>0</v>
      </c>
      <c r="AE38" s="41">
        <f t="shared" si="38"/>
        <v>0</v>
      </c>
      <c r="AF38" s="41">
        <f t="shared" si="38"/>
        <v>2168.5</v>
      </c>
      <c r="AG38" s="41">
        <f t="shared" si="38"/>
        <v>0</v>
      </c>
      <c r="AH38" s="61" t="s">
        <v>59</v>
      </c>
      <c r="AI38" s="33"/>
    </row>
    <row r="39" spans="1:35" s="34" customFormat="1" ht="51" customHeight="1" x14ac:dyDescent="0.25">
      <c r="A39" s="95"/>
      <c r="B39" s="97"/>
      <c r="C39" s="29" t="s">
        <v>29</v>
      </c>
      <c r="D39" s="30">
        <f t="shared" si="32"/>
        <v>2168.5</v>
      </c>
      <c r="E39" s="30">
        <f>J39</f>
        <v>0</v>
      </c>
      <c r="F39" s="30">
        <f>G39</f>
        <v>0</v>
      </c>
      <c r="G39" s="30">
        <f>SUM(K39,M39,O39,Q39,S39,U39,W39,Y39,AA39,AC39,AE39,AG39)</f>
        <v>0</v>
      </c>
      <c r="H39" s="30">
        <f t="shared" si="11"/>
        <v>0</v>
      </c>
      <c r="I39" s="30">
        <f t="shared" si="12"/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2168.5</v>
      </c>
      <c r="AG39" s="31">
        <v>0</v>
      </c>
      <c r="AH39" s="62"/>
      <c r="AI39" s="33"/>
    </row>
    <row r="40" spans="1:35" s="34" customFormat="1" ht="40.5" customHeight="1" x14ac:dyDescent="0.25">
      <c r="A40" s="93"/>
      <c r="B40" s="96" t="s">
        <v>44</v>
      </c>
      <c r="C40" s="39" t="s">
        <v>28</v>
      </c>
      <c r="D40" s="40">
        <f t="shared" si="32"/>
        <v>2230.4</v>
      </c>
      <c r="E40" s="40">
        <f t="shared" si="37"/>
        <v>0</v>
      </c>
      <c r="F40" s="40">
        <f t="shared" si="37"/>
        <v>0</v>
      </c>
      <c r="G40" s="40">
        <f t="shared" si="37"/>
        <v>0</v>
      </c>
      <c r="H40" s="40">
        <f t="shared" si="11"/>
        <v>0</v>
      </c>
      <c r="I40" s="40">
        <f t="shared" si="12"/>
        <v>0</v>
      </c>
      <c r="J40" s="41">
        <f>J41</f>
        <v>0</v>
      </c>
      <c r="K40" s="41">
        <f t="shared" si="38"/>
        <v>0</v>
      </c>
      <c r="L40" s="41">
        <f t="shared" si="38"/>
        <v>0</v>
      </c>
      <c r="M40" s="41">
        <f t="shared" si="38"/>
        <v>0</v>
      </c>
      <c r="N40" s="41">
        <f t="shared" si="38"/>
        <v>0</v>
      </c>
      <c r="O40" s="41">
        <f t="shared" si="38"/>
        <v>0</v>
      </c>
      <c r="P40" s="41">
        <f t="shared" si="38"/>
        <v>0</v>
      </c>
      <c r="Q40" s="41">
        <f t="shared" si="38"/>
        <v>0</v>
      </c>
      <c r="R40" s="41">
        <f t="shared" si="38"/>
        <v>0</v>
      </c>
      <c r="S40" s="41">
        <f t="shared" si="38"/>
        <v>0</v>
      </c>
      <c r="T40" s="41">
        <f t="shared" si="38"/>
        <v>0</v>
      </c>
      <c r="U40" s="41">
        <f t="shared" si="38"/>
        <v>0</v>
      </c>
      <c r="V40" s="41">
        <f t="shared" si="38"/>
        <v>0</v>
      </c>
      <c r="W40" s="41">
        <f t="shared" si="38"/>
        <v>0</v>
      </c>
      <c r="X40" s="41">
        <f t="shared" si="38"/>
        <v>0</v>
      </c>
      <c r="Y40" s="41">
        <f t="shared" si="38"/>
        <v>0</v>
      </c>
      <c r="Z40" s="41">
        <f t="shared" si="38"/>
        <v>0</v>
      </c>
      <c r="AA40" s="41">
        <f t="shared" si="38"/>
        <v>0</v>
      </c>
      <c r="AB40" s="41">
        <f t="shared" si="38"/>
        <v>0</v>
      </c>
      <c r="AC40" s="41">
        <f t="shared" si="38"/>
        <v>0</v>
      </c>
      <c r="AD40" s="41">
        <f t="shared" si="38"/>
        <v>0</v>
      </c>
      <c r="AE40" s="41">
        <f t="shared" si="38"/>
        <v>0</v>
      </c>
      <c r="AF40" s="41">
        <f t="shared" si="38"/>
        <v>2230.4</v>
      </c>
      <c r="AG40" s="41">
        <f t="shared" si="38"/>
        <v>0</v>
      </c>
      <c r="AH40" s="62"/>
      <c r="AI40" s="33"/>
    </row>
    <row r="41" spans="1:35" s="34" customFormat="1" ht="45" customHeight="1" x14ac:dyDescent="0.25">
      <c r="A41" s="106"/>
      <c r="B41" s="107"/>
      <c r="C41" s="29" t="s">
        <v>29</v>
      </c>
      <c r="D41" s="30">
        <f t="shared" si="32"/>
        <v>2230.4</v>
      </c>
      <c r="E41" s="30">
        <f>J41</f>
        <v>0</v>
      </c>
      <c r="F41" s="30">
        <f>G41</f>
        <v>0</v>
      </c>
      <c r="G41" s="30">
        <f>SUM(K41,M41,O41,Q41,S41,U41,W41,Y41,AA41,AC41,AE41,AG41)</f>
        <v>0</v>
      </c>
      <c r="H41" s="30">
        <f t="shared" si="11"/>
        <v>0</v>
      </c>
      <c r="I41" s="30">
        <f t="shared" si="12"/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2230.4</v>
      </c>
      <c r="AG41" s="31">
        <v>0</v>
      </c>
      <c r="AH41" s="63"/>
      <c r="AI41" s="33"/>
    </row>
    <row r="42" spans="1:35" s="34" customFormat="1" ht="21" customHeight="1" x14ac:dyDescent="0.25">
      <c r="A42" s="93"/>
      <c r="B42" s="96" t="s">
        <v>45</v>
      </c>
      <c r="C42" s="39" t="s">
        <v>28</v>
      </c>
      <c r="D42" s="40">
        <f t="shared" si="32"/>
        <v>2.1</v>
      </c>
      <c r="E42" s="40">
        <f>E43+E44+E45</f>
        <v>0</v>
      </c>
      <c r="F42" s="40">
        <f>F43+F44+F45</f>
        <v>0</v>
      </c>
      <c r="G42" s="40">
        <f>G43+G44+G45</f>
        <v>0</v>
      </c>
      <c r="H42" s="40">
        <f>IFERROR(G42/D42*100,0)</f>
        <v>0</v>
      </c>
      <c r="I42" s="40">
        <f t="shared" si="12"/>
        <v>0</v>
      </c>
      <c r="J42" s="41">
        <f t="shared" ref="J42:AF42" si="39">J43+J44+J45</f>
        <v>0</v>
      </c>
      <c r="K42" s="41">
        <f t="shared" si="39"/>
        <v>0</v>
      </c>
      <c r="L42" s="41">
        <f t="shared" si="39"/>
        <v>0</v>
      </c>
      <c r="M42" s="41">
        <f t="shared" si="39"/>
        <v>0</v>
      </c>
      <c r="N42" s="41">
        <f t="shared" si="39"/>
        <v>2.1</v>
      </c>
      <c r="O42" s="41">
        <f t="shared" si="39"/>
        <v>0</v>
      </c>
      <c r="P42" s="41">
        <f t="shared" si="39"/>
        <v>0</v>
      </c>
      <c r="Q42" s="41">
        <f t="shared" si="39"/>
        <v>0</v>
      </c>
      <c r="R42" s="41">
        <f t="shared" si="39"/>
        <v>0</v>
      </c>
      <c r="S42" s="41">
        <f t="shared" si="39"/>
        <v>0</v>
      </c>
      <c r="T42" s="41">
        <f t="shared" si="39"/>
        <v>0</v>
      </c>
      <c r="U42" s="41">
        <f t="shared" si="39"/>
        <v>0</v>
      </c>
      <c r="V42" s="41">
        <f t="shared" si="39"/>
        <v>0</v>
      </c>
      <c r="W42" s="41">
        <f t="shared" si="39"/>
        <v>0</v>
      </c>
      <c r="X42" s="41">
        <f t="shared" si="39"/>
        <v>0</v>
      </c>
      <c r="Y42" s="41">
        <f t="shared" si="39"/>
        <v>0</v>
      </c>
      <c r="Z42" s="41">
        <f t="shared" si="39"/>
        <v>0</v>
      </c>
      <c r="AA42" s="41">
        <f t="shared" si="39"/>
        <v>0</v>
      </c>
      <c r="AB42" s="41">
        <f t="shared" si="39"/>
        <v>0</v>
      </c>
      <c r="AC42" s="41">
        <f t="shared" si="39"/>
        <v>0</v>
      </c>
      <c r="AD42" s="41">
        <f t="shared" si="39"/>
        <v>0</v>
      </c>
      <c r="AE42" s="41">
        <f t="shared" si="39"/>
        <v>0</v>
      </c>
      <c r="AF42" s="41">
        <f t="shared" si="39"/>
        <v>0</v>
      </c>
      <c r="AG42" s="41">
        <f>AG43+AG44+AG45</f>
        <v>0</v>
      </c>
      <c r="AH42" s="98" t="s">
        <v>60</v>
      </c>
      <c r="AI42" s="33"/>
    </row>
    <row r="43" spans="1:35" s="34" customFormat="1" ht="31.5" x14ac:dyDescent="0.25">
      <c r="A43" s="94"/>
      <c r="B43" s="97"/>
      <c r="C43" s="29" t="s">
        <v>29</v>
      </c>
      <c r="D43" s="30">
        <f t="shared" si="32"/>
        <v>0</v>
      </c>
      <c r="E43" s="30">
        <f>J43</f>
        <v>0</v>
      </c>
      <c r="F43" s="30">
        <f>G43</f>
        <v>0</v>
      </c>
      <c r="G43" s="30">
        <f>SUM(K43,M43,O43,Q43,S43,U43,W43,Y43,AA43,AC43,AE43,AG43)</f>
        <v>0</v>
      </c>
      <c r="H43" s="30">
        <f t="shared" si="11"/>
        <v>0</v>
      </c>
      <c r="I43" s="30">
        <f t="shared" si="12"/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99"/>
      <c r="AI43" s="33"/>
    </row>
    <row r="44" spans="1:35" s="57" customFormat="1" ht="47.25" x14ac:dyDescent="0.25">
      <c r="A44" s="94"/>
      <c r="B44" s="97"/>
      <c r="C44" s="54" t="s">
        <v>30</v>
      </c>
      <c r="D44" s="55">
        <f>SUM(J44,L44,N44,P44,R44,T44,V44,X44,Z44,AB44,AD44,AF44)</f>
        <v>2.1</v>
      </c>
      <c r="E44" s="55">
        <f>J44</f>
        <v>0</v>
      </c>
      <c r="F44" s="55">
        <f>G44</f>
        <v>0</v>
      </c>
      <c r="G44" s="55">
        <f>SUM(K44,M44,O44,Q44,S44,U44,W44,Y44,AA44,AC44,AE44,AG44)</f>
        <v>0</v>
      </c>
      <c r="H44" s="55">
        <f>IFERROR(G44/D44*100,0)</f>
        <v>0</v>
      </c>
      <c r="I44" s="55">
        <f>IFERROR(G44/E44*100,0)</f>
        <v>0</v>
      </c>
      <c r="J44" s="42">
        <v>0</v>
      </c>
      <c r="K44" s="42">
        <v>0</v>
      </c>
      <c r="L44" s="42">
        <v>0</v>
      </c>
      <c r="M44" s="42">
        <v>0</v>
      </c>
      <c r="N44" s="42">
        <v>2.1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99"/>
      <c r="AI44" s="56"/>
    </row>
    <row r="45" spans="1:35" s="34" customFormat="1" ht="31.5" x14ac:dyDescent="0.25">
      <c r="A45" s="106"/>
      <c r="B45" s="97"/>
      <c r="C45" s="29" t="s">
        <v>31</v>
      </c>
      <c r="D45" s="30">
        <f t="shared" si="32"/>
        <v>0</v>
      </c>
      <c r="E45" s="30">
        <f>J45</f>
        <v>0</v>
      </c>
      <c r="F45" s="30">
        <f>G45</f>
        <v>0</v>
      </c>
      <c r="G45" s="30">
        <f>SUM(K45,M45,O45,Q45,S45,U45,W45,Y45,AA45,AC45,AE45,AG45)</f>
        <v>0</v>
      </c>
      <c r="H45" s="30">
        <f t="shared" si="11"/>
        <v>0</v>
      </c>
      <c r="I45" s="30">
        <f t="shared" si="12"/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100"/>
      <c r="AI45" s="33"/>
    </row>
    <row r="46" spans="1:35" s="34" customFormat="1" ht="21" customHeight="1" x14ac:dyDescent="0.25">
      <c r="A46" s="64"/>
      <c r="B46" s="96" t="s">
        <v>54</v>
      </c>
      <c r="C46" s="39" t="s">
        <v>28</v>
      </c>
      <c r="D46" s="40">
        <f>D48+D47+D49</f>
        <v>21249.200000000001</v>
      </c>
      <c r="E46" s="40">
        <f>E48+E47+E49</f>
        <v>0</v>
      </c>
      <c r="F46" s="40">
        <f>F48+F47+F49</f>
        <v>0</v>
      </c>
      <c r="G46" s="40">
        <f>G48+G47+G49</f>
        <v>0</v>
      </c>
      <c r="H46" s="40">
        <f t="shared" si="11"/>
        <v>0</v>
      </c>
      <c r="I46" s="40">
        <f t="shared" si="12"/>
        <v>0</v>
      </c>
      <c r="J46" s="41">
        <f t="shared" ref="J46:AF46" si="40">J47+J48+J49</f>
        <v>0</v>
      </c>
      <c r="K46" s="41">
        <f t="shared" si="40"/>
        <v>0</v>
      </c>
      <c r="L46" s="41">
        <f t="shared" si="40"/>
        <v>0</v>
      </c>
      <c r="M46" s="41">
        <f t="shared" si="40"/>
        <v>0</v>
      </c>
      <c r="N46" s="41">
        <f t="shared" si="40"/>
        <v>0</v>
      </c>
      <c r="O46" s="41">
        <f t="shared" si="40"/>
        <v>0</v>
      </c>
      <c r="P46" s="41">
        <f t="shared" si="40"/>
        <v>0</v>
      </c>
      <c r="Q46" s="41">
        <f t="shared" si="40"/>
        <v>0</v>
      </c>
      <c r="R46" s="41">
        <f t="shared" si="40"/>
        <v>0</v>
      </c>
      <c r="S46" s="41">
        <f t="shared" si="40"/>
        <v>0</v>
      </c>
      <c r="T46" s="41">
        <f t="shared" si="40"/>
        <v>0</v>
      </c>
      <c r="U46" s="41">
        <f t="shared" si="40"/>
        <v>0</v>
      </c>
      <c r="V46" s="41">
        <f t="shared" si="40"/>
        <v>0</v>
      </c>
      <c r="W46" s="41">
        <f t="shared" si="40"/>
        <v>0</v>
      </c>
      <c r="X46" s="41">
        <f t="shared" si="40"/>
        <v>0</v>
      </c>
      <c r="Y46" s="41">
        <f t="shared" si="40"/>
        <v>0</v>
      </c>
      <c r="Z46" s="41">
        <f t="shared" si="40"/>
        <v>0</v>
      </c>
      <c r="AA46" s="41">
        <f t="shared" si="40"/>
        <v>0</v>
      </c>
      <c r="AB46" s="41">
        <f t="shared" si="40"/>
        <v>0</v>
      </c>
      <c r="AC46" s="41">
        <f t="shared" si="40"/>
        <v>0</v>
      </c>
      <c r="AD46" s="41">
        <f t="shared" si="40"/>
        <v>0</v>
      </c>
      <c r="AE46" s="41">
        <f t="shared" si="40"/>
        <v>0</v>
      </c>
      <c r="AF46" s="41">
        <f t="shared" si="40"/>
        <v>21249.200000000001</v>
      </c>
      <c r="AG46" s="41">
        <f>AG47+AG48+AG49</f>
        <v>0</v>
      </c>
      <c r="AH46" s="98" t="s">
        <v>61</v>
      </c>
      <c r="AI46" s="33"/>
    </row>
    <row r="47" spans="1:35" s="34" customFormat="1" ht="31.5" x14ac:dyDescent="0.25">
      <c r="A47" s="65"/>
      <c r="B47" s="97"/>
      <c r="C47" s="29" t="s">
        <v>29</v>
      </c>
      <c r="D47" s="30">
        <f>SUM(J47,L47,N47,P47,R47,T47,V47,X47,Z47,AB47,AD47,AF47)</f>
        <v>0</v>
      </c>
      <c r="E47" s="30">
        <f>J47</f>
        <v>0</v>
      </c>
      <c r="F47" s="30">
        <f>G47</f>
        <v>0</v>
      </c>
      <c r="G47" s="30">
        <f>SUM(K47,M47,O47,Q47,S47,U47,W47,Y47,AA47,AC47,AE47,AG47)</f>
        <v>0</v>
      </c>
      <c r="H47" s="30">
        <f>IFERROR(G47/D47*100,0)</f>
        <v>0</v>
      </c>
      <c r="I47" s="30">
        <f>IFERROR(G47/E47*100,0)</f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99"/>
      <c r="AI47" s="33"/>
    </row>
    <row r="48" spans="1:35" s="34" customFormat="1" ht="47.25" x14ac:dyDescent="0.25">
      <c r="A48" s="65"/>
      <c r="B48" s="97"/>
      <c r="C48" s="29" t="s">
        <v>30</v>
      </c>
      <c r="D48" s="30">
        <f>SUM(J48,L48,N48,P48,R48,T48,V48,X48,Z48,AB48,AD48,AF48)</f>
        <v>18911.7</v>
      </c>
      <c r="E48" s="30">
        <f>J48</f>
        <v>0</v>
      </c>
      <c r="F48" s="30">
        <f>G48</f>
        <v>0</v>
      </c>
      <c r="G48" s="30">
        <f>SUM(K48,M48,O48,Q48,S48,U48,W48,Y48,AA48,AC48,AE48,AG48)</f>
        <v>0</v>
      </c>
      <c r="H48" s="30">
        <f>IFERROR(G48/D48*100,0)</f>
        <v>0</v>
      </c>
      <c r="I48" s="30">
        <f>IFERROR(G48/E48*100,0)</f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18911.7</v>
      </c>
      <c r="AG48" s="31">
        <v>0</v>
      </c>
      <c r="AH48" s="99"/>
      <c r="AI48" s="33"/>
    </row>
    <row r="49" spans="1:35" s="57" customFormat="1" ht="31.5" x14ac:dyDescent="0.25">
      <c r="A49" s="65"/>
      <c r="B49" s="107"/>
      <c r="C49" s="54" t="s">
        <v>31</v>
      </c>
      <c r="D49" s="55">
        <f t="shared" ref="D49" si="41">SUM(J49,L49,N49,P49,R49,T49,V49,X49,Z49,AB49,AD49,AF49)</f>
        <v>2337.5</v>
      </c>
      <c r="E49" s="55">
        <f>J49</f>
        <v>0</v>
      </c>
      <c r="F49" s="55">
        <f>G49</f>
        <v>0</v>
      </c>
      <c r="G49" s="55">
        <f>SUM(K49,M49,O49,Q49,S49,U49,W49,Y49,AA49,AC49,AE49,AG49)</f>
        <v>0</v>
      </c>
      <c r="H49" s="55">
        <f t="shared" ref="H49" si="42">IFERROR(G49/D49*100,0)</f>
        <v>0</v>
      </c>
      <c r="I49" s="55">
        <f t="shared" ref="I49" si="43">IFERROR(G49/E49*100,0)</f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2337.5</v>
      </c>
      <c r="AG49" s="42">
        <v>0</v>
      </c>
      <c r="AH49" s="100"/>
      <c r="AI49" s="56"/>
    </row>
    <row r="50" spans="1:35" s="46" customFormat="1" ht="21" customHeight="1" x14ac:dyDescent="0.25">
      <c r="A50" s="52"/>
      <c r="B50" s="112" t="s">
        <v>46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4"/>
      <c r="AH50" s="53"/>
      <c r="AI50" s="44"/>
    </row>
    <row r="51" spans="1:35" s="45" customFormat="1" ht="27" customHeight="1" x14ac:dyDescent="0.25">
      <c r="A51" s="73" t="s">
        <v>47</v>
      </c>
      <c r="B51" s="76" t="s">
        <v>48</v>
      </c>
      <c r="C51" s="25" t="s">
        <v>28</v>
      </c>
      <c r="D51" s="26">
        <f>D52</f>
        <v>32077.899999999998</v>
      </c>
      <c r="E51" s="26">
        <f t="shared" ref="E51:G51" si="44">E52</f>
        <v>3632.5140000000001</v>
      </c>
      <c r="F51" s="26">
        <f t="shared" si="44"/>
        <v>1802.2599999999998</v>
      </c>
      <c r="G51" s="26">
        <f t="shared" si="44"/>
        <v>1802.2599999999998</v>
      </c>
      <c r="H51" s="26">
        <f t="shared" ref="H51:H60" si="45">IFERROR(G51/D51*100,0)</f>
        <v>5.6183852434230417</v>
      </c>
      <c r="I51" s="26">
        <f t="shared" ref="I51:I60" si="46">IFERROR(G51/E51*100,0)</f>
        <v>49.614674575239071</v>
      </c>
      <c r="J51" s="37">
        <f t="shared" ref="J51:AG51" si="47">SUM(J52:J52)</f>
        <v>3632.5140000000001</v>
      </c>
      <c r="K51" s="37">
        <f t="shared" si="47"/>
        <v>1802.2599999999998</v>
      </c>
      <c r="L51" s="37">
        <f t="shared" si="47"/>
        <v>3185.7429999999999</v>
      </c>
      <c r="M51" s="37">
        <f t="shared" si="47"/>
        <v>0</v>
      </c>
      <c r="N51" s="37">
        <f t="shared" si="47"/>
        <v>2195.92</v>
      </c>
      <c r="O51" s="37">
        <f t="shared" si="47"/>
        <v>0</v>
      </c>
      <c r="P51" s="37">
        <f t="shared" si="47"/>
        <v>3046.4180000000001</v>
      </c>
      <c r="Q51" s="37">
        <f t="shared" si="47"/>
        <v>0</v>
      </c>
      <c r="R51" s="37">
        <f t="shared" si="47"/>
        <v>2435.299</v>
      </c>
      <c r="S51" s="37">
        <f t="shared" si="47"/>
        <v>0</v>
      </c>
      <c r="T51" s="37">
        <f t="shared" si="47"/>
        <v>2170.8890000000001</v>
      </c>
      <c r="U51" s="37">
        <f t="shared" si="47"/>
        <v>0</v>
      </c>
      <c r="V51" s="37">
        <f t="shared" si="47"/>
        <v>3046.4180000000001</v>
      </c>
      <c r="W51" s="37">
        <f t="shared" si="47"/>
        <v>0</v>
      </c>
      <c r="X51" s="37">
        <f t="shared" si="47"/>
        <v>2435.299</v>
      </c>
      <c r="Y51" s="37">
        <f t="shared" si="47"/>
        <v>0</v>
      </c>
      <c r="Z51" s="37">
        <f t="shared" si="47"/>
        <v>2170.8890000000001</v>
      </c>
      <c r="AA51" s="37">
        <f t="shared" si="47"/>
        <v>0</v>
      </c>
      <c r="AB51" s="37">
        <f t="shared" si="47"/>
        <v>2608.6529999999998</v>
      </c>
      <c r="AC51" s="37">
        <f t="shared" si="47"/>
        <v>0</v>
      </c>
      <c r="AD51" s="37">
        <f t="shared" si="47"/>
        <v>2303.0940000000001</v>
      </c>
      <c r="AE51" s="37">
        <f t="shared" si="47"/>
        <v>0</v>
      </c>
      <c r="AF51" s="37">
        <f t="shared" si="47"/>
        <v>2846.7640000000001</v>
      </c>
      <c r="AG51" s="37">
        <f t="shared" si="47"/>
        <v>0</v>
      </c>
      <c r="AH51" s="85"/>
      <c r="AI51" s="44"/>
    </row>
    <row r="52" spans="1:35" s="46" customFormat="1" ht="72" customHeight="1" x14ac:dyDescent="0.25">
      <c r="A52" s="75"/>
      <c r="B52" s="78"/>
      <c r="C52" s="22" t="s">
        <v>31</v>
      </c>
      <c r="D52" s="23">
        <f>SUM(J52,L52,N52,P52,R52,T52,V52,X52,Z52,AB52,AD52,AF52)</f>
        <v>32077.899999999998</v>
      </c>
      <c r="E52" s="23">
        <f>J52</f>
        <v>3632.5140000000001</v>
      </c>
      <c r="F52" s="23">
        <f>G52</f>
        <v>1802.2599999999998</v>
      </c>
      <c r="G52" s="23">
        <f>SUM(K52,M52,O52,Q52,S52,U52,W52,Y52,AA52,AC52,AE52,AG52)</f>
        <v>1802.2599999999998</v>
      </c>
      <c r="H52" s="23">
        <f t="shared" si="45"/>
        <v>5.6183852434230417</v>
      </c>
      <c r="I52" s="23">
        <f>IFERROR(G52/E52*100,0)</f>
        <v>49.614674575239071</v>
      </c>
      <c r="J52" s="32">
        <f>J54+J56</f>
        <v>3632.5140000000001</v>
      </c>
      <c r="K52" s="32">
        <f t="shared" ref="K52:AG52" si="48">K54+K56</f>
        <v>1802.2599999999998</v>
      </c>
      <c r="L52" s="32">
        <f t="shared" si="48"/>
        <v>3185.7429999999999</v>
      </c>
      <c r="M52" s="32">
        <f t="shared" si="48"/>
        <v>0</v>
      </c>
      <c r="N52" s="32">
        <f t="shared" si="48"/>
        <v>2195.92</v>
      </c>
      <c r="O52" s="32">
        <f t="shared" si="48"/>
        <v>0</v>
      </c>
      <c r="P52" s="32">
        <f t="shared" si="48"/>
        <v>3046.4180000000001</v>
      </c>
      <c r="Q52" s="32">
        <f t="shared" si="48"/>
        <v>0</v>
      </c>
      <c r="R52" s="32">
        <f t="shared" si="48"/>
        <v>2435.299</v>
      </c>
      <c r="S52" s="32">
        <f t="shared" si="48"/>
        <v>0</v>
      </c>
      <c r="T52" s="32">
        <f t="shared" si="48"/>
        <v>2170.8890000000001</v>
      </c>
      <c r="U52" s="32">
        <f t="shared" si="48"/>
        <v>0</v>
      </c>
      <c r="V52" s="32">
        <f t="shared" si="48"/>
        <v>3046.4180000000001</v>
      </c>
      <c r="W52" s="32">
        <f t="shared" si="48"/>
        <v>0</v>
      </c>
      <c r="X52" s="32">
        <f t="shared" si="48"/>
        <v>2435.299</v>
      </c>
      <c r="Y52" s="32">
        <f t="shared" si="48"/>
        <v>0</v>
      </c>
      <c r="Z52" s="32">
        <f t="shared" si="48"/>
        <v>2170.8890000000001</v>
      </c>
      <c r="AA52" s="32">
        <f t="shared" si="48"/>
        <v>0</v>
      </c>
      <c r="AB52" s="32">
        <f t="shared" si="48"/>
        <v>2608.6529999999998</v>
      </c>
      <c r="AC52" s="32">
        <f t="shared" si="48"/>
        <v>0</v>
      </c>
      <c r="AD52" s="32">
        <f t="shared" si="48"/>
        <v>2303.0940000000001</v>
      </c>
      <c r="AE52" s="32">
        <f t="shared" si="48"/>
        <v>0</v>
      </c>
      <c r="AF52" s="32">
        <f t="shared" si="48"/>
        <v>2846.7640000000001</v>
      </c>
      <c r="AG52" s="32">
        <f t="shared" si="48"/>
        <v>0</v>
      </c>
      <c r="AH52" s="87"/>
      <c r="AI52" s="44"/>
    </row>
    <row r="53" spans="1:35" s="1" customFormat="1" ht="18.75" customHeight="1" x14ac:dyDescent="0.25">
      <c r="A53" s="115"/>
      <c r="B53" s="96" t="s">
        <v>49</v>
      </c>
      <c r="C53" s="47" t="s">
        <v>28</v>
      </c>
      <c r="D53" s="48">
        <f>D54</f>
        <v>11920.3</v>
      </c>
      <c r="E53" s="48">
        <f t="shared" ref="E53:G53" si="49">E54</f>
        <v>1297.4860000000001</v>
      </c>
      <c r="F53" s="48">
        <f t="shared" si="49"/>
        <v>567.92999999999995</v>
      </c>
      <c r="G53" s="48">
        <f t="shared" si="49"/>
        <v>567.92999999999995</v>
      </c>
      <c r="H53" s="48">
        <f t="shared" si="45"/>
        <v>4.7643935135860671</v>
      </c>
      <c r="I53" s="48">
        <f t="shared" si="46"/>
        <v>43.771570560298912</v>
      </c>
      <c r="J53" s="49">
        <f t="shared" ref="J53:AG53" si="50">SUM(J54:J54)</f>
        <v>1297.4860000000001</v>
      </c>
      <c r="K53" s="49">
        <f t="shared" si="50"/>
        <v>567.92999999999995</v>
      </c>
      <c r="L53" s="49">
        <f t="shared" si="50"/>
        <v>1228.248</v>
      </c>
      <c r="M53" s="49">
        <f t="shared" si="50"/>
        <v>0</v>
      </c>
      <c r="N53" s="49">
        <f t="shared" si="50"/>
        <v>779.25900000000001</v>
      </c>
      <c r="O53" s="49">
        <f t="shared" si="50"/>
        <v>0</v>
      </c>
      <c r="P53" s="49">
        <f t="shared" si="50"/>
        <v>1134.6130000000001</v>
      </c>
      <c r="Q53" s="49">
        <f t="shared" si="50"/>
        <v>0</v>
      </c>
      <c r="R53" s="49">
        <f t="shared" si="50"/>
        <v>906.19200000000001</v>
      </c>
      <c r="S53" s="49">
        <f t="shared" si="50"/>
        <v>0</v>
      </c>
      <c r="T53" s="49">
        <f t="shared" si="50"/>
        <v>807.36199999999997</v>
      </c>
      <c r="U53" s="49">
        <f t="shared" si="50"/>
        <v>0</v>
      </c>
      <c r="V53" s="49">
        <f t="shared" si="50"/>
        <v>1134.6130000000001</v>
      </c>
      <c r="W53" s="49">
        <f t="shared" si="50"/>
        <v>0</v>
      </c>
      <c r="X53" s="49">
        <f t="shared" si="50"/>
        <v>906.19200000000001</v>
      </c>
      <c r="Y53" s="49">
        <f t="shared" si="50"/>
        <v>0</v>
      </c>
      <c r="Z53" s="49">
        <f t="shared" si="50"/>
        <v>807.36199999999997</v>
      </c>
      <c r="AA53" s="49">
        <f t="shared" si="50"/>
        <v>0</v>
      </c>
      <c r="AB53" s="49">
        <f t="shared" si="50"/>
        <v>970.98699999999997</v>
      </c>
      <c r="AC53" s="49">
        <f t="shared" si="50"/>
        <v>0</v>
      </c>
      <c r="AD53" s="49">
        <f t="shared" si="50"/>
        <v>856.77700000000004</v>
      </c>
      <c r="AE53" s="49">
        <f t="shared" si="50"/>
        <v>0</v>
      </c>
      <c r="AF53" s="49">
        <f t="shared" si="50"/>
        <v>1091.2090000000001</v>
      </c>
      <c r="AG53" s="49">
        <f t="shared" si="50"/>
        <v>0</v>
      </c>
      <c r="AH53" s="117" t="s">
        <v>64</v>
      </c>
    </row>
    <row r="54" spans="1:35" s="1" customFormat="1" ht="31.5" x14ac:dyDescent="0.25">
      <c r="A54" s="116"/>
      <c r="B54" s="97"/>
      <c r="C54" s="22" t="s">
        <v>31</v>
      </c>
      <c r="D54" s="23">
        <f>SUM(J54,L54,N54,P54,R54,T54,V54,X54,Z54,AB54,AD54,AF54)</f>
        <v>11920.3</v>
      </c>
      <c r="E54" s="23">
        <f>J54</f>
        <v>1297.4860000000001</v>
      </c>
      <c r="F54" s="23">
        <f>G54</f>
        <v>567.92999999999995</v>
      </c>
      <c r="G54" s="23">
        <f>SUM(K54,M54,O54,Q54,S54,U54,W54,Y54,AA54,AC54,AE54,AG54)</f>
        <v>567.92999999999995</v>
      </c>
      <c r="H54" s="23">
        <f t="shared" si="45"/>
        <v>4.7643935135860671</v>
      </c>
      <c r="I54" s="23">
        <f>IFERROR(G54/E54*100,0)</f>
        <v>43.771570560298912</v>
      </c>
      <c r="J54" s="32">
        <v>1297.4860000000001</v>
      </c>
      <c r="K54" s="32">
        <v>567.92999999999995</v>
      </c>
      <c r="L54" s="32">
        <v>1228.248</v>
      </c>
      <c r="M54" s="32">
        <v>0</v>
      </c>
      <c r="N54" s="32">
        <v>779.25900000000001</v>
      </c>
      <c r="O54" s="32">
        <v>0</v>
      </c>
      <c r="P54" s="32">
        <v>1134.6130000000001</v>
      </c>
      <c r="Q54" s="32">
        <v>0</v>
      </c>
      <c r="R54" s="32">
        <v>906.19200000000001</v>
      </c>
      <c r="S54" s="32">
        <v>0</v>
      </c>
      <c r="T54" s="32">
        <v>807.36199999999997</v>
      </c>
      <c r="U54" s="32">
        <v>0</v>
      </c>
      <c r="V54" s="32">
        <v>1134.6130000000001</v>
      </c>
      <c r="W54" s="32">
        <v>0</v>
      </c>
      <c r="X54" s="32">
        <v>906.19200000000001</v>
      </c>
      <c r="Y54" s="32">
        <v>0</v>
      </c>
      <c r="Z54" s="32">
        <v>807.36199999999997</v>
      </c>
      <c r="AA54" s="32">
        <v>0</v>
      </c>
      <c r="AB54" s="42">
        <v>970.98699999999997</v>
      </c>
      <c r="AC54" s="32">
        <v>0</v>
      </c>
      <c r="AD54" s="32">
        <v>856.77700000000004</v>
      </c>
      <c r="AE54" s="32">
        <v>0</v>
      </c>
      <c r="AF54" s="32">
        <v>1091.2090000000001</v>
      </c>
      <c r="AG54" s="32">
        <v>0</v>
      </c>
      <c r="AH54" s="118"/>
    </row>
    <row r="55" spans="1:35" s="1" customFormat="1" ht="15.75" x14ac:dyDescent="0.25">
      <c r="A55" s="115"/>
      <c r="B55" s="119" t="s">
        <v>50</v>
      </c>
      <c r="C55" s="47" t="s">
        <v>28</v>
      </c>
      <c r="D55" s="48">
        <f>D56</f>
        <v>20157.599999999999</v>
      </c>
      <c r="E55" s="48">
        <f t="shared" ref="E55:G55" si="51">E56</f>
        <v>2335.0279999999998</v>
      </c>
      <c r="F55" s="48">
        <f t="shared" si="51"/>
        <v>1234.33</v>
      </c>
      <c r="G55" s="48">
        <f t="shared" si="51"/>
        <v>1234.33</v>
      </c>
      <c r="H55" s="48">
        <f t="shared" si="45"/>
        <v>6.1233976267015917</v>
      </c>
      <c r="I55" s="48">
        <f t="shared" si="46"/>
        <v>52.861464616270126</v>
      </c>
      <c r="J55" s="49">
        <f t="shared" ref="J55:AG55" si="52">SUM(J56:J56)</f>
        <v>2335.0279999999998</v>
      </c>
      <c r="K55" s="49">
        <f t="shared" si="52"/>
        <v>1234.33</v>
      </c>
      <c r="L55" s="49">
        <f t="shared" si="52"/>
        <v>1957.4949999999999</v>
      </c>
      <c r="M55" s="49">
        <f t="shared" si="52"/>
        <v>0</v>
      </c>
      <c r="N55" s="49">
        <f t="shared" si="52"/>
        <v>1416.6610000000001</v>
      </c>
      <c r="O55" s="49">
        <f t="shared" si="52"/>
        <v>0</v>
      </c>
      <c r="P55" s="49">
        <f t="shared" si="52"/>
        <v>1911.8050000000001</v>
      </c>
      <c r="Q55" s="49">
        <f t="shared" si="52"/>
        <v>0</v>
      </c>
      <c r="R55" s="49">
        <f t="shared" si="52"/>
        <v>1529.107</v>
      </c>
      <c r="S55" s="49">
        <f t="shared" si="52"/>
        <v>0</v>
      </c>
      <c r="T55" s="49">
        <f t="shared" si="52"/>
        <v>1363.527</v>
      </c>
      <c r="U55" s="49">
        <f t="shared" si="52"/>
        <v>0</v>
      </c>
      <c r="V55" s="49">
        <f t="shared" si="52"/>
        <v>1911.8050000000001</v>
      </c>
      <c r="W55" s="49">
        <f t="shared" si="52"/>
        <v>0</v>
      </c>
      <c r="X55" s="49">
        <f t="shared" si="52"/>
        <v>1529.107</v>
      </c>
      <c r="Y55" s="49">
        <f t="shared" si="52"/>
        <v>0</v>
      </c>
      <c r="Z55" s="49">
        <f t="shared" si="52"/>
        <v>1363.527</v>
      </c>
      <c r="AA55" s="49">
        <f t="shared" si="52"/>
        <v>0</v>
      </c>
      <c r="AB55" s="49">
        <f t="shared" si="52"/>
        <v>1637.6659999999999</v>
      </c>
      <c r="AC55" s="49">
        <f t="shared" si="52"/>
        <v>0</v>
      </c>
      <c r="AD55" s="49">
        <f t="shared" si="52"/>
        <v>1446.317</v>
      </c>
      <c r="AE55" s="49">
        <f t="shared" si="52"/>
        <v>0</v>
      </c>
      <c r="AF55" s="49">
        <f t="shared" si="52"/>
        <v>1755.5550000000001</v>
      </c>
      <c r="AG55" s="49">
        <f t="shared" si="52"/>
        <v>0</v>
      </c>
      <c r="AH55" s="120" t="s">
        <v>62</v>
      </c>
    </row>
    <row r="56" spans="1:35" s="1" customFormat="1" ht="31.5" x14ac:dyDescent="0.25">
      <c r="A56" s="116"/>
      <c r="B56" s="119"/>
      <c r="C56" s="22" t="s">
        <v>31</v>
      </c>
      <c r="D56" s="23">
        <f>SUM(J56,L56,N56,P56,R56,T56,V56,X56,Z56,AB56,AD56,AF56)</f>
        <v>20157.599999999999</v>
      </c>
      <c r="E56" s="23">
        <f>J56</f>
        <v>2335.0279999999998</v>
      </c>
      <c r="F56" s="23">
        <f>G56</f>
        <v>1234.33</v>
      </c>
      <c r="G56" s="23">
        <f>SUM(K56,M56,O56,Q56,S56,U56,W56,Y56,AA56,AC56,AE56,AG56)</f>
        <v>1234.33</v>
      </c>
      <c r="H56" s="23">
        <f>IFERROR(G56/D56*100,0)</f>
        <v>6.1233976267015917</v>
      </c>
      <c r="I56" s="23">
        <f>IFERROR(G56/E56*100,0)</f>
        <v>52.861464616270126</v>
      </c>
      <c r="J56" s="32">
        <v>2335.0279999999998</v>
      </c>
      <c r="K56" s="32">
        <v>1234.33</v>
      </c>
      <c r="L56" s="32">
        <v>1957.4949999999999</v>
      </c>
      <c r="M56" s="32">
        <v>0</v>
      </c>
      <c r="N56" s="32">
        <v>1416.6610000000001</v>
      </c>
      <c r="O56" s="32">
        <v>0</v>
      </c>
      <c r="P56" s="32">
        <v>1911.8050000000001</v>
      </c>
      <c r="Q56" s="32">
        <v>0</v>
      </c>
      <c r="R56" s="32">
        <v>1529.107</v>
      </c>
      <c r="S56" s="32">
        <v>0</v>
      </c>
      <c r="T56" s="32">
        <v>1363.527</v>
      </c>
      <c r="U56" s="32">
        <v>0</v>
      </c>
      <c r="V56" s="32">
        <v>1911.8050000000001</v>
      </c>
      <c r="W56" s="32">
        <v>0</v>
      </c>
      <c r="X56" s="32">
        <v>1529.107</v>
      </c>
      <c r="Y56" s="32">
        <v>0</v>
      </c>
      <c r="Z56" s="32">
        <v>1363.527</v>
      </c>
      <c r="AA56" s="32">
        <v>0</v>
      </c>
      <c r="AB56" s="32">
        <v>1637.6659999999999</v>
      </c>
      <c r="AC56" s="32">
        <v>0</v>
      </c>
      <c r="AD56" s="32">
        <v>1446.317</v>
      </c>
      <c r="AE56" s="32">
        <v>0</v>
      </c>
      <c r="AF56" s="32">
        <v>1755.5550000000001</v>
      </c>
      <c r="AG56" s="32">
        <v>0</v>
      </c>
      <c r="AH56" s="121"/>
    </row>
    <row r="57" spans="1:35" s="1" customFormat="1" ht="15.75" x14ac:dyDescent="0.25">
      <c r="A57" s="73" t="s">
        <v>51</v>
      </c>
      <c r="B57" s="76" t="s">
        <v>52</v>
      </c>
      <c r="C57" s="25" t="s">
        <v>28</v>
      </c>
      <c r="D57" s="26">
        <f>D58</f>
        <v>90350.215999999986</v>
      </c>
      <c r="E57" s="26">
        <f t="shared" ref="E57:G57" si="53">E58</f>
        <v>7170.3010000000004</v>
      </c>
      <c r="F57" s="26">
        <f t="shared" si="53"/>
        <v>5398.81</v>
      </c>
      <c r="G57" s="26">
        <f t="shared" si="53"/>
        <v>5398.81</v>
      </c>
      <c r="H57" s="26">
        <f t="shared" si="45"/>
        <v>5.9754256702607123</v>
      </c>
      <c r="I57" s="26">
        <f t="shared" si="46"/>
        <v>75.294049719809536</v>
      </c>
      <c r="J57" s="37">
        <f t="shared" ref="J57:AG57" si="54">SUM(J58:J58)</f>
        <v>7170.3010000000004</v>
      </c>
      <c r="K57" s="37">
        <f t="shared" si="54"/>
        <v>5398.81</v>
      </c>
      <c r="L57" s="37">
        <f t="shared" si="54"/>
        <v>7372.13</v>
      </c>
      <c r="M57" s="37">
        <f t="shared" si="54"/>
        <v>0</v>
      </c>
      <c r="N57" s="37">
        <f t="shared" si="54"/>
        <v>6105.63</v>
      </c>
      <c r="O57" s="37">
        <f t="shared" si="54"/>
        <v>0</v>
      </c>
      <c r="P57" s="37">
        <f t="shared" si="54"/>
        <v>7396.4579999999996</v>
      </c>
      <c r="Q57" s="37">
        <f t="shared" si="54"/>
        <v>0</v>
      </c>
      <c r="R57" s="37">
        <f t="shared" si="54"/>
        <v>7211.134</v>
      </c>
      <c r="S57" s="37">
        <f t="shared" si="54"/>
        <v>0</v>
      </c>
      <c r="T57" s="37">
        <f t="shared" si="54"/>
        <v>7424.13</v>
      </c>
      <c r="U57" s="37">
        <f t="shared" si="54"/>
        <v>0</v>
      </c>
      <c r="V57" s="37">
        <f t="shared" si="54"/>
        <v>8741.3829999999998</v>
      </c>
      <c r="W57" s="37">
        <f t="shared" si="54"/>
        <v>0</v>
      </c>
      <c r="X57" s="37">
        <f t="shared" si="54"/>
        <v>8119.13</v>
      </c>
      <c r="Y57" s="37">
        <f t="shared" si="54"/>
        <v>0</v>
      </c>
      <c r="Z57" s="37">
        <f t="shared" si="54"/>
        <v>7541.13</v>
      </c>
      <c r="AA57" s="37">
        <f t="shared" si="54"/>
        <v>0</v>
      </c>
      <c r="AB57" s="37">
        <f t="shared" si="54"/>
        <v>6762.53</v>
      </c>
      <c r="AC57" s="37">
        <f t="shared" si="54"/>
        <v>0</v>
      </c>
      <c r="AD57" s="37">
        <f t="shared" si="54"/>
        <v>5988.1329999999998</v>
      </c>
      <c r="AE57" s="37">
        <f t="shared" si="54"/>
        <v>0</v>
      </c>
      <c r="AF57" s="37">
        <f t="shared" si="54"/>
        <v>10518.127</v>
      </c>
      <c r="AG57" s="37">
        <f t="shared" si="54"/>
        <v>0</v>
      </c>
      <c r="AH57" s="117" t="s">
        <v>57</v>
      </c>
    </row>
    <row r="58" spans="1:35" s="1" customFormat="1" ht="58.5" customHeight="1" x14ac:dyDescent="0.25">
      <c r="A58" s="75"/>
      <c r="B58" s="78"/>
      <c r="C58" s="22" t="s">
        <v>31</v>
      </c>
      <c r="D58" s="23">
        <f>SUM(J58,L58,N58,P58,R58,T58,V58,X58,Z58,AB58,AD58,AF58)</f>
        <v>90350.215999999986</v>
      </c>
      <c r="E58" s="23">
        <f>J58</f>
        <v>7170.3010000000004</v>
      </c>
      <c r="F58" s="23">
        <f>G58</f>
        <v>5398.81</v>
      </c>
      <c r="G58" s="23">
        <f>SUM(K58,M58,O58,Q58,S58,U58,W58,Y58,AA58,AC58,AE58,AG58)</f>
        <v>5398.81</v>
      </c>
      <c r="H58" s="23">
        <f t="shared" si="45"/>
        <v>5.9754256702607123</v>
      </c>
      <c r="I58" s="23">
        <f t="shared" si="46"/>
        <v>75.294049719809536</v>
      </c>
      <c r="J58" s="32">
        <f>J60+J62</f>
        <v>7170.3010000000004</v>
      </c>
      <c r="K58" s="32">
        <f t="shared" ref="K58:AG58" si="55">K60+K62</f>
        <v>5398.81</v>
      </c>
      <c r="L58" s="32">
        <f t="shared" si="55"/>
        <v>7372.13</v>
      </c>
      <c r="M58" s="32">
        <f t="shared" si="55"/>
        <v>0</v>
      </c>
      <c r="N58" s="32">
        <f t="shared" si="55"/>
        <v>6105.63</v>
      </c>
      <c r="O58" s="32">
        <f t="shared" si="55"/>
        <v>0</v>
      </c>
      <c r="P58" s="32">
        <f t="shared" si="55"/>
        <v>7396.4579999999996</v>
      </c>
      <c r="Q58" s="32">
        <f t="shared" si="55"/>
        <v>0</v>
      </c>
      <c r="R58" s="32">
        <f t="shared" si="55"/>
        <v>7211.134</v>
      </c>
      <c r="S58" s="32">
        <f t="shared" si="55"/>
        <v>0</v>
      </c>
      <c r="T58" s="32">
        <f t="shared" si="55"/>
        <v>7424.13</v>
      </c>
      <c r="U58" s="32">
        <f t="shared" si="55"/>
        <v>0</v>
      </c>
      <c r="V58" s="32">
        <f t="shared" si="55"/>
        <v>8741.3829999999998</v>
      </c>
      <c r="W58" s="32">
        <f t="shared" si="55"/>
        <v>0</v>
      </c>
      <c r="X58" s="32">
        <f t="shared" si="55"/>
        <v>8119.13</v>
      </c>
      <c r="Y58" s="32">
        <f t="shared" si="55"/>
        <v>0</v>
      </c>
      <c r="Z58" s="32">
        <f t="shared" si="55"/>
        <v>7541.13</v>
      </c>
      <c r="AA58" s="32">
        <f t="shared" si="55"/>
        <v>0</v>
      </c>
      <c r="AB58" s="32">
        <f t="shared" si="55"/>
        <v>6762.53</v>
      </c>
      <c r="AC58" s="32">
        <f t="shared" si="55"/>
        <v>0</v>
      </c>
      <c r="AD58" s="32">
        <f t="shared" si="55"/>
        <v>5988.1329999999998</v>
      </c>
      <c r="AE58" s="32">
        <f t="shared" si="55"/>
        <v>0</v>
      </c>
      <c r="AF58" s="32">
        <f t="shared" si="55"/>
        <v>10518.127</v>
      </c>
      <c r="AG58" s="32">
        <f t="shared" si="55"/>
        <v>0</v>
      </c>
      <c r="AH58" s="122"/>
    </row>
    <row r="59" spans="1:35" s="1" customFormat="1" ht="15.75" x14ac:dyDescent="0.25">
      <c r="A59" s="115"/>
      <c r="B59" s="119" t="s">
        <v>53</v>
      </c>
      <c r="C59" s="47" t="s">
        <v>28</v>
      </c>
      <c r="D59" s="48">
        <f>D60</f>
        <v>90350.215999999986</v>
      </c>
      <c r="E59" s="48">
        <f t="shared" ref="E59:G59" si="56">E60</f>
        <v>7170.3010000000004</v>
      </c>
      <c r="F59" s="48">
        <f t="shared" si="56"/>
        <v>5398.81</v>
      </c>
      <c r="G59" s="48">
        <f t="shared" si="56"/>
        <v>5398.81</v>
      </c>
      <c r="H59" s="48">
        <f t="shared" si="45"/>
        <v>5.9754256702607123</v>
      </c>
      <c r="I59" s="48">
        <f t="shared" si="46"/>
        <v>75.294049719809536</v>
      </c>
      <c r="J59" s="49">
        <f t="shared" ref="J59:AG59" si="57">SUM(J60:J60)</f>
        <v>7170.3010000000004</v>
      </c>
      <c r="K59" s="49">
        <f t="shared" si="57"/>
        <v>5398.81</v>
      </c>
      <c r="L59" s="49">
        <f t="shared" si="57"/>
        <v>7372.13</v>
      </c>
      <c r="M59" s="49">
        <f t="shared" si="57"/>
        <v>0</v>
      </c>
      <c r="N59" s="49">
        <f t="shared" si="57"/>
        <v>6105.63</v>
      </c>
      <c r="O59" s="49">
        <f t="shared" si="57"/>
        <v>0</v>
      </c>
      <c r="P59" s="49">
        <f t="shared" si="57"/>
        <v>7396.4579999999996</v>
      </c>
      <c r="Q59" s="49">
        <f t="shared" si="57"/>
        <v>0</v>
      </c>
      <c r="R59" s="49">
        <f t="shared" si="57"/>
        <v>7211.134</v>
      </c>
      <c r="S59" s="49">
        <f t="shared" si="57"/>
        <v>0</v>
      </c>
      <c r="T59" s="49">
        <f t="shared" si="57"/>
        <v>7424.13</v>
      </c>
      <c r="U59" s="49">
        <f t="shared" si="57"/>
        <v>0</v>
      </c>
      <c r="V59" s="49">
        <f t="shared" si="57"/>
        <v>8741.3829999999998</v>
      </c>
      <c r="W59" s="49">
        <f t="shared" si="57"/>
        <v>0</v>
      </c>
      <c r="X59" s="49">
        <f t="shared" si="57"/>
        <v>8119.13</v>
      </c>
      <c r="Y59" s="49">
        <f t="shared" si="57"/>
        <v>0</v>
      </c>
      <c r="Z59" s="49">
        <f t="shared" si="57"/>
        <v>7541.13</v>
      </c>
      <c r="AA59" s="49">
        <f t="shared" si="57"/>
        <v>0</v>
      </c>
      <c r="AB59" s="49">
        <f t="shared" si="57"/>
        <v>6762.53</v>
      </c>
      <c r="AC59" s="49">
        <f t="shared" si="57"/>
        <v>0</v>
      </c>
      <c r="AD59" s="49">
        <f t="shared" si="57"/>
        <v>5988.1329999999998</v>
      </c>
      <c r="AE59" s="49">
        <f t="shared" si="57"/>
        <v>0</v>
      </c>
      <c r="AF59" s="49">
        <f t="shared" si="57"/>
        <v>10518.127</v>
      </c>
      <c r="AG59" s="49">
        <f t="shared" si="57"/>
        <v>0</v>
      </c>
      <c r="AH59" s="122"/>
    </row>
    <row r="60" spans="1:35" s="1" customFormat="1" ht="31.5" x14ac:dyDescent="0.25">
      <c r="A60" s="116"/>
      <c r="B60" s="119"/>
      <c r="C60" s="22" t="s">
        <v>31</v>
      </c>
      <c r="D60" s="23">
        <f>SUM(J60,L60,N60,P60,R60,T60,V60,X60,Z60,AB60,AD60,AF60)</f>
        <v>90350.215999999986</v>
      </c>
      <c r="E60" s="23">
        <f>J60</f>
        <v>7170.3010000000004</v>
      </c>
      <c r="F60" s="23">
        <f>G60</f>
        <v>5398.81</v>
      </c>
      <c r="G60" s="23">
        <f>SUM(K60,M60,O60,Q60,S60,U60,W60,Y60,AA60,AC60,AE60,AG60)</f>
        <v>5398.81</v>
      </c>
      <c r="H60" s="23">
        <f t="shared" si="45"/>
        <v>5.9754256702607123</v>
      </c>
      <c r="I60" s="23">
        <f t="shared" si="46"/>
        <v>75.294049719809536</v>
      </c>
      <c r="J60" s="32">
        <v>7170.3010000000004</v>
      </c>
      <c r="K60" s="32">
        <v>5398.81</v>
      </c>
      <c r="L60" s="32">
        <v>7372.13</v>
      </c>
      <c r="M60" s="32">
        <v>0</v>
      </c>
      <c r="N60" s="32">
        <v>6105.63</v>
      </c>
      <c r="O60" s="32">
        <v>0</v>
      </c>
      <c r="P60" s="32">
        <v>7396.4579999999996</v>
      </c>
      <c r="Q60" s="32">
        <v>0</v>
      </c>
      <c r="R60" s="32">
        <v>7211.134</v>
      </c>
      <c r="S60" s="32">
        <v>0</v>
      </c>
      <c r="T60" s="32">
        <v>7424.13</v>
      </c>
      <c r="U60" s="32">
        <v>0</v>
      </c>
      <c r="V60" s="42">
        <v>8741.3829999999998</v>
      </c>
      <c r="W60" s="32">
        <v>0</v>
      </c>
      <c r="X60" s="32">
        <v>8119.13</v>
      </c>
      <c r="Y60" s="32">
        <v>0</v>
      </c>
      <c r="Z60" s="32">
        <v>7541.13</v>
      </c>
      <c r="AA60" s="32">
        <v>0</v>
      </c>
      <c r="AB60" s="32">
        <v>6762.53</v>
      </c>
      <c r="AC60" s="32">
        <v>0</v>
      </c>
      <c r="AD60" s="32">
        <v>5988.1329999999998</v>
      </c>
      <c r="AE60" s="32">
        <v>0</v>
      </c>
      <c r="AF60" s="32">
        <v>10518.127</v>
      </c>
      <c r="AG60" s="32">
        <v>0</v>
      </c>
      <c r="AH60" s="118"/>
    </row>
  </sheetData>
  <mergeCells count="76">
    <mergeCell ref="A57:A58"/>
    <mergeCell ref="B57:B58"/>
    <mergeCell ref="A59:A60"/>
    <mergeCell ref="B59:B60"/>
    <mergeCell ref="AH57:AH60"/>
    <mergeCell ref="A53:A54"/>
    <mergeCell ref="B53:B54"/>
    <mergeCell ref="AH53:AH54"/>
    <mergeCell ref="A55:A56"/>
    <mergeCell ref="B55:B56"/>
    <mergeCell ref="AH55:AH56"/>
    <mergeCell ref="B50:AG50"/>
    <mergeCell ref="A51:A52"/>
    <mergeCell ref="B51:B52"/>
    <mergeCell ref="AH51:AH52"/>
    <mergeCell ref="A46:A49"/>
    <mergeCell ref="B46:B49"/>
    <mergeCell ref="AH46:AH49"/>
    <mergeCell ref="A42:A45"/>
    <mergeCell ref="B42:B45"/>
    <mergeCell ref="AH42:AH45"/>
    <mergeCell ref="A30:A32"/>
    <mergeCell ref="B30:B32"/>
    <mergeCell ref="AH30:AH32"/>
    <mergeCell ref="B33:AG33"/>
    <mergeCell ref="A34:A37"/>
    <mergeCell ref="B34:B37"/>
    <mergeCell ref="AH34:AH37"/>
    <mergeCell ref="A38:A39"/>
    <mergeCell ref="B38:B39"/>
    <mergeCell ref="AH38:AH41"/>
    <mergeCell ref="A40:A41"/>
    <mergeCell ref="B40:B41"/>
    <mergeCell ref="A24:A26"/>
    <mergeCell ref="B24:B26"/>
    <mergeCell ref="AH24:AH26"/>
    <mergeCell ref="A27:A29"/>
    <mergeCell ref="B27:B29"/>
    <mergeCell ref="AH27:AH29"/>
    <mergeCell ref="A18:A20"/>
    <mergeCell ref="B18:B20"/>
    <mergeCell ref="AH18:AH20"/>
    <mergeCell ref="A21:A23"/>
    <mergeCell ref="B21:B23"/>
    <mergeCell ref="AH21:AH23"/>
    <mergeCell ref="A8:A11"/>
    <mergeCell ref="B8:B11"/>
    <mergeCell ref="AH8:AH11"/>
    <mergeCell ref="B12:AG12"/>
    <mergeCell ref="B17:AG17"/>
    <mergeCell ref="A13:A16"/>
    <mergeCell ref="B13:B16"/>
    <mergeCell ref="AH13:AH16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AH4:AH6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 РЖС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Цыганкова Ирина Анатольевна</cp:lastModifiedBy>
  <dcterms:created xsi:type="dcterms:W3CDTF">2026-02-13T05:00:09Z</dcterms:created>
  <dcterms:modified xsi:type="dcterms:W3CDTF">2026-02-19T04:35:02Z</dcterms:modified>
</cp:coreProperties>
</file>