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49" i="1" l="1"/>
  <c r="E45" i="1"/>
  <c r="E44" i="1"/>
  <c r="E35" i="1"/>
  <c r="E32" i="1"/>
  <c r="E28" i="1"/>
  <c r="E27" i="1"/>
  <c r="E24" i="1"/>
  <c r="E23" i="1"/>
  <c r="E20" i="1"/>
  <c r="E19" i="1"/>
  <c r="I49" i="1" l="1"/>
  <c r="H49" i="1"/>
  <c r="F49" i="1"/>
  <c r="D49" i="1"/>
  <c r="I48" i="1"/>
  <c r="G48" i="1"/>
  <c r="H48" i="1" s="1"/>
  <c r="F48" i="1"/>
  <c r="E48" i="1"/>
  <c r="D48" i="1"/>
  <c r="G47" i="1"/>
  <c r="F47" i="1"/>
  <c r="E47" i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 s="1"/>
  <c r="D45" i="1"/>
  <c r="G44" i="1"/>
  <c r="F44" i="1" s="1"/>
  <c r="F40" i="1" s="1"/>
  <c r="D44" i="1"/>
  <c r="D40" i="1" s="1"/>
  <c r="I43" i="1"/>
  <c r="G43" i="1"/>
  <c r="H43" i="1" s="1"/>
  <c r="F43" i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F11" i="1" s="1"/>
  <c r="AE41" i="1"/>
  <c r="AD41" i="1"/>
  <c r="AC41" i="1"/>
  <c r="AB41" i="1"/>
  <c r="AB11" i="1" s="1"/>
  <c r="AA41" i="1"/>
  <c r="AA11" i="1" s="1"/>
  <c r="Z41" i="1"/>
  <c r="Y41" i="1"/>
  <c r="X41" i="1"/>
  <c r="X11" i="1" s="1"/>
  <c r="W41" i="1"/>
  <c r="W11" i="1" s="1"/>
  <c r="V41" i="1"/>
  <c r="U41" i="1"/>
  <c r="T41" i="1"/>
  <c r="T11" i="1" s="1"/>
  <c r="S41" i="1"/>
  <c r="S11" i="1" s="1"/>
  <c r="R41" i="1"/>
  <c r="Q41" i="1"/>
  <c r="P41" i="1"/>
  <c r="P11" i="1" s="1"/>
  <c r="P8" i="1" s="1"/>
  <c r="O41" i="1"/>
  <c r="O11" i="1" s="1"/>
  <c r="N41" i="1"/>
  <c r="M41" i="1"/>
  <c r="L41" i="1"/>
  <c r="L11" i="1" s="1"/>
  <c r="K41" i="1"/>
  <c r="K11" i="1" s="1"/>
  <c r="J41" i="1"/>
  <c r="G41" i="1"/>
  <c r="E41" i="1"/>
  <c r="D41" i="1"/>
  <c r="AG40" i="1"/>
  <c r="AF40" i="1"/>
  <c r="AF10" i="1" s="1"/>
  <c r="AE40" i="1"/>
  <c r="AD40" i="1"/>
  <c r="AC40" i="1"/>
  <c r="AC38" i="1" s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AG38" i="1"/>
  <c r="Y38" i="1"/>
  <c r="U38" i="1"/>
  <c r="Q38" i="1"/>
  <c r="M38" i="1"/>
  <c r="G36" i="1"/>
  <c r="E36" i="1"/>
  <c r="D36" i="1"/>
  <c r="G35" i="1"/>
  <c r="E33" i="1"/>
  <c r="D35" i="1"/>
  <c r="G34" i="1"/>
  <c r="E34" i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H32" i="1"/>
  <c r="I32" i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D28" i="1"/>
  <c r="G27" i="1"/>
  <c r="F27" i="1" s="1"/>
  <c r="E25" i="1"/>
  <c r="D27" i="1"/>
  <c r="G26" i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D24" i="1"/>
  <c r="I23" i="1"/>
  <c r="G23" i="1"/>
  <c r="E21" i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H20" i="1" s="1"/>
  <c r="D20" i="1"/>
  <c r="D19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C11" i="1" s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D16" i="1" s="1"/>
  <c r="E16" i="1"/>
  <c r="AF15" i="1"/>
  <c r="AE15" i="1"/>
  <c r="AD15" i="1"/>
  <c r="AC15" i="1"/>
  <c r="AC10" i="1" s="1"/>
  <c r="AB15" i="1"/>
  <c r="AA15" i="1"/>
  <c r="Z15" i="1"/>
  <c r="Y15" i="1"/>
  <c r="Y13" i="1" s="1"/>
  <c r="X15" i="1"/>
  <c r="W15" i="1"/>
  <c r="V15" i="1"/>
  <c r="U15" i="1"/>
  <c r="U13" i="1" s="1"/>
  <c r="T15" i="1"/>
  <c r="S15" i="1"/>
  <c r="R15" i="1"/>
  <c r="Q15" i="1"/>
  <c r="P15" i="1"/>
  <c r="O15" i="1"/>
  <c r="N15" i="1"/>
  <c r="M15" i="1"/>
  <c r="L15" i="1"/>
  <c r="D15" i="1" s="1"/>
  <c r="K15" i="1"/>
  <c r="J15" i="1"/>
  <c r="E15" i="1"/>
  <c r="AG14" i="1"/>
  <c r="AF14" i="1"/>
  <c r="AE14" i="1"/>
  <c r="AD14" i="1"/>
  <c r="AC14" i="1"/>
  <c r="AB14" i="1"/>
  <c r="AA14" i="1"/>
  <c r="AA13" i="1" s="1"/>
  <c r="Z14" i="1"/>
  <c r="Y14" i="1"/>
  <c r="X14" i="1"/>
  <c r="W14" i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Z13" i="1"/>
  <c r="V13" i="1"/>
  <c r="R13" i="1"/>
  <c r="N13" i="1"/>
  <c r="J13" i="1"/>
  <c r="AG11" i="1"/>
  <c r="AD11" i="1"/>
  <c r="Z11" i="1"/>
  <c r="Y11" i="1"/>
  <c r="V11" i="1"/>
  <c r="U11" i="1"/>
  <c r="R11" i="1"/>
  <c r="N11" i="1"/>
  <c r="M11" i="1"/>
  <c r="J11" i="1"/>
  <c r="AB10" i="1"/>
  <c r="AB8" i="1" s="1"/>
  <c r="Y10" i="1"/>
  <c r="Y8" i="1" s="1"/>
  <c r="X10" i="1"/>
  <c r="X8" i="1" s="1"/>
  <c r="U10" i="1"/>
  <c r="T10" i="1"/>
  <c r="T8" i="1" s="1"/>
  <c r="Q10" i="1"/>
  <c r="P10" i="1"/>
  <c r="M10" i="1"/>
  <c r="M8" i="1" s="1"/>
  <c r="G9" i="1"/>
  <c r="E9" i="1"/>
  <c r="D9" i="1"/>
  <c r="H9" i="1" s="1"/>
  <c r="W13" i="1" l="1"/>
  <c r="G40" i="1"/>
  <c r="E11" i="1"/>
  <c r="AC13" i="1"/>
  <c r="F20" i="1"/>
  <c r="AE11" i="1"/>
  <c r="AE13" i="1"/>
  <c r="D42" i="1"/>
  <c r="D38" i="1"/>
  <c r="H27" i="1"/>
  <c r="H23" i="1"/>
  <c r="AF8" i="1"/>
  <c r="L10" i="1"/>
  <c r="L8" i="1" s="1"/>
  <c r="I41" i="1"/>
  <c r="F18" i="1"/>
  <c r="I18" i="1"/>
  <c r="F22" i="1"/>
  <c r="I22" i="1"/>
  <c r="I36" i="1"/>
  <c r="H36" i="1"/>
  <c r="AC8" i="1"/>
  <c r="H18" i="1"/>
  <c r="AG17" i="1"/>
  <c r="G19" i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G24" i="1"/>
  <c r="H26" i="1"/>
  <c r="I27" i="1"/>
  <c r="E29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W8" i="1" s="1"/>
  <c r="AA38" i="1"/>
  <c r="AA10" i="1"/>
  <c r="AA8" i="1" s="1"/>
  <c r="AE38" i="1"/>
  <c r="AE10" i="1"/>
  <c r="G42" i="1"/>
  <c r="I44" i="1"/>
  <c r="I45" i="1"/>
  <c r="H45" i="1"/>
  <c r="H46" i="1"/>
  <c r="E46" i="1"/>
  <c r="E13" i="1"/>
  <c r="D33" i="1"/>
  <c r="I40" i="1"/>
  <c r="G38" i="1"/>
  <c r="H40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D13" i="1"/>
  <c r="M13" i="1"/>
  <c r="Q13" i="1"/>
  <c r="AG15" i="1"/>
  <c r="G15" i="1" s="1"/>
  <c r="E17" i="1"/>
  <c r="D25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G11" i="1"/>
  <c r="H44" i="1"/>
  <c r="F46" i="1"/>
  <c r="F19" i="1" l="1"/>
  <c r="F15" i="1" s="1"/>
  <c r="F10" i="1" s="1"/>
  <c r="AE8" i="1"/>
  <c r="I28" i="1"/>
  <c r="H28" i="1"/>
  <c r="F28" i="1"/>
  <c r="F25" i="1" s="1"/>
  <c r="G25" i="1"/>
  <c r="F14" i="1"/>
  <c r="I14" i="1"/>
  <c r="H14" i="1"/>
  <c r="I39" i="1"/>
  <c r="E38" i="1"/>
  <c r="H11" i="1"/>
  <c r="I11" i="1"/>
  <c r="H38" i="1"/>
  <c r="K8" i="1"/>
  <c r="I24" i="1"/>
  <c r="H24" i="1"/>
  <c r="F24" i="1"/>
  <c r="G21" i="1"/>
  <c r="I46" i="1"/>
  <c r="H19" i="1"/>
  <c r="G17" i="1"/>
  <c r="I19" i="1"/>
  <c r="I15" i="1"/>
  <c r="H15" i="1"/>
  <c r="E8" i="1"/>
  <c r="I42" i="1"/>
  <c r="H42" i="1"/>
  <c r="I33" i="1"/>
  <c r="H33" i="1"/>
  <c r="I29" i="1"/>
  <c r="AG13" i="1"/>
  <c r="AG10" i="1"/>
  <c r="AG8" i="1" s="1"/>
  <c r="J8" i="1"/>
  <c r="D10" i="1"/>
  <c r="D8" i="1" s="1"/>
  <c r="G16" i="1"/>
  <c r="F17" i="1" l="1"/>
  <c r="I38" i="1"/>
  <c r="H16" i="1"/>
  <c r="I16" i="1"/>
  <c r="G13" i="1"/>
  <c r="I17" i="1"/>
  <c r="H17" i="1"/>
  <c r="I21" i="1"/>
  <c r="H21" i="1"/>
  <c r="I25" i="1"/>
  <c r="H25" i="1"/>
  <c r="F21" i="1"/>
  <c r="F16" i="1"/>
  <c r="G10" i="1"/>
  <c r="G8" i="1" s="1"/>
  <c r="F11" i="1" l="1"/>
  <c r="F8" i="1" s="1"/>
  <c r="F13" i="1"/>
  <c r="I10" i="1"/>
  <c r="H10" i="1"/>
  <c r="I13" i="1"/>
  <c r="H13" i="1"/>
  <c r="I8" i="1" l="1"/>
  <c r="H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<sst xmlns="http://schemas.openxmlformats.org/spreadsheetml/2006/main" count="110" uniqueCount="51">
  <si>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</si>
  <si>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</si>
  <si>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</si>
  <si>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</si>
  <si>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</si>
  <si>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</si>
  <si>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</si>
  <si>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</si>
  <si>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</si>
  <si>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</si>
  <si>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</si>
  <si>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</si>
  <si>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</si>
  <si>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</si>
  <si>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</si>
  <si>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</si>
  <si>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</si>
  <si>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</si>
  <si>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</si>
  <si>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</si>
  <si>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</si>
  <si>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</si>
  <si>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</si>
  <si>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</si>
  <si>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</si>
  <si>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</si>
  <si>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</si>
  <si>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</si>
  <si>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</si>
  <si>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</si>
  <si>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</si>
  <si>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</si>
  <si>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</si>
  <si>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</si>
  <si>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</si>
  <si>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</si>
  <si>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</si>
  <si>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</si>
  <si>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</si>
  <si>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649,44 тыс. руб.:                                                             </t>
    </r>
    <r>
      <rPr>
        <sz val="12"/>
        <rFont val="Times New Roman"/>
        <family val="1"/>
        <charset val="204"/>
      </rPr>
      <t xml:space="preserve"> -  247,76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- 401,68 тыс.руб. (расходы на охрану труда: приобретение спецодежды (экономия средств по результатам котрировки)), оплата мед. осмотра, обучение сан.минимуиу (по фактически предоставленным документам, авансовым отчетам)). </t>
    </r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</si>
  <si>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</si>
  <si>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</si>
  <si>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</si>
  <si>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</si>
  <si>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</si>
  <si>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</si>
  <si>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611,97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- 494,19 тыс. руб.                                                                     - 445,64 тыс. руб. (оплата труда и налоги). Выплаты произведены за фактически отработанное время, согласно табеля рабочего времени;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- 117,78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                                    </t>
    </r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</si>
  <si>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507,60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- 499,25 тыс. руб.                                                                       - 452,24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- 47,01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- 8,35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</si>
  <si>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 xml:space="preserve">Остаток плановых ассигнований по бюджету г.Когалымасоставил </t>
    </r>
    <r>
      <rPr>
        <b/>
        <sz val="12"/>
        <rFont val="Times New Roman"/>
        <family val="1"/>
        <charset val="204"/>
      </rPr>
      <t xml:space="preserve">12,06 </t>
    </r>
    <r>
      <rPr>
        <sz val="12"/>
        <rFont val="Times New Roman"/>
        <family val="1"/>
        <charset val="204"/>
      </rPr>
      <t>тыс. руб. НДФЛ и страховые взносы будут перечислены в октябре 2025 года (в соответствии со сроками установленными в Налоговом Кодексе РФ).</t>
    </r>
  </si>
  <si>
    <t xml:space="preserve">Средства в сумме 100,0 тыс. руб. израсходованы на оснащение 1 рабочего места трудоустроенного инвалида. 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</si>
  <si>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131,02 тыс. рублей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 начала года специалистами отдела по труду и занятости: рассмотрено 589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</si>
</sst>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topLeftCell="Y37" zoomScale="85" zoomScaleNormal="85" workbookViewId="0">
      <selection activeCell="AI51" sqref="AI51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customWidth="1"/>
    <col min="37" max="43" width="9.140625" style="56"/>
    <col min="44" max="44" width="26" style="56" customWidth="1"/>
    <col min="45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7" t="s">
        <v>3</v>
      </c>
      <c r="B4" s="90" t="s">
        <v>4</v>
      </c>
      <c r="C4" s="93" t="s">
        <v>5</v>
      </c>
      <c r="D4" s="96" t="s">
        <v>6</v>
      </c>
      <c r="E4" s="98" t="s">
        <v>6</v>
      </c>
      <c r="F4" s="98" t="s">
        <v>7</v>
      </c>
      <c r="G4" s="98" t="s">
        <v>8</v>
      </c>
      <c r="H4" s="81" t="s">
        <v>9</v>
      </c>
      <c r="I4" s="82"/>
      <c r="J4" s="81" t="s">
        <v>10</v>
      </c>
      <c r="K4" s="82"/>
      <c r="L4" s="81" t="s">
        <v>11</v>
      </c>
      <c r="M4" s="82"/>
      <c r="N4" s="81" t="s">
        <v>12</v>
      </c>
      <c r="O4" s="82"/>
      <c r="P4" s="81" t="s">
        <v>13</v>
      </c>
      <c r="Q4" s="82"/>
      <c r="R4" s="81" t="s">
        <v>14</v>
      </c>
      <c r="S4" s="82"/>
      <c r="T4" s="81" t="s">
        <v>15</v>
      </c>
      <c r="U4" s="82"/>
      <c r="V4" s="81" t="s">
        <v>16</v>
      </c>
      <c r="W4" s="82"/>
      <c r="X4" s="81" t="s">
        <v>17</v>
      </c>
      <c r="Y4" s="82"/>
      <c r="Z4" s="81" t="s">
        <v>18</v>
      </c>
      <c r="AA4" s="82"/>
      <c r="AB4" s="81" t="s">
        <v>19</v>
      </c>
      <c r="AC4" s="82"/>
      <c r="AD4" s="81" t="s">
        <v>20</v>
      </c>
      <c r="AE4" s="82"/>
      <c r="AF4" s="81" t="s">
        <v>21</v>
      </c>
      <c r="AG4" s="82"/>
      <c r="AH4" s="74" t="s">
        <v>22</v>
      </c>
    </row>
    <row r="5" spans="1:36" s="1" customFormat="1" ht="39" customHeight="1" x14ac:dyDescent="0.25">
      <c r="A5" s="88"/>
      <c r="B5" s="91"/>
      <c r="C5" s="94"/>
      <c r="D5" s="97"/>
      <c r="E5" s="99"/>
      <c r="F5" s="99"/>
      <c r="G5" s="99"/>
      <c r="H5" s="83"/>
      <c r="I5" s="84"/>
      <c r="J5" s="83"/>
      <c r="K5" s="84"/>
      <c r="L5" s="83"/>
      <c r="M5" s="84"/>
      <c r="N5" s="83"/>
      <c r="O5" s="84"/>
      <c r="P5" s="83"/>
      <c r="Q5" s="84"/>
      <c r="R5" s="83"/>
      <c r="S5" s="84"/>
      <c r="T5" s="83"/>
      <c r="U5" s="84"/>
      <c r="V5" s="83"/>
      <c r="W5" s="84"/>
      <c r="X5" s="83"/>
      <c r="Y5" s="84"/>
      <c r="Z5" s="83"/>
      <c r="AA5" s="84"/>
      <c r="AB5" s="83"/>
      <c r="AC5" s="84"/>
      <c r="AD5" s="83"/>
      <c r="AE5" s="84"/>
      <c r="AF5" s="83"/>
      <c r="AG5" s="84"/>
      <c r="AH5" s="75"/>
    </row>
    <row r="6" spans="1:36" s="1" customFormat="1" ht="63" x14ac:dyDescent="0.25">
      <c r="A6" s="89"/>
      <c r="B6" s="92"/>
      <c r="C6" s="95"/>
      <c r="D6" s="13">
        <v>2025</v>
      </c>
      <c r="E6" s="14">
        <v>45931</v>
      </c>
      <c r="F6" s="14">
        <v>45931</v>
      </c>
      <c r="G6" s="14">
        <v>45931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6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77"/>
      <c r="B8" s="79" t="s">
        <v>27</v>
      </c>
      <c r="C8" s="19" t="s">
        <v>28</v>
      </c>
      <c r="D8" s="20">
        <f>D10+D11</f>
        <v>37372.36</v>
      </c>
      <c r="E8" s="20">
        <f>E10+E11</f>
        <v>34171.483399999997</v>
      </c>
      <c r="F8" s="20">
        <f>F10+F11</f>
        <v>32259.393539999997</v>
      </c>
      <c r="G8" s="20">
        <f>G10+G11</f>
        <v>32259.393539999997</v>
      </c>
      <c r="H8" s="20">
        <f>IFERROR(G8/D8*100,0)</f>
        <v>86.318855806804805</v>
      </c>
      <c r="I8" s="20">
        <f>IFERROR(G8/E8*100,0)</f>
        <v>94.404428284199099</v>
      </c>
      <c r="J8" s="21">
        <f>J10+J11</f>
        <v>463.23651000000001</v>
      </c>
      <c r="K8" s="21">
        <f t="shared" ref="K8:AG8" si="0">K10+K11</f>
        <v>260.55279000000002</v>
      </c>
      <c r="L8" s="21">
        <f t="shared" si="0"/>
        <v>1250.14627</v>
      </c>
      <c r="M8" s="21">
        <f t="shared" si="0"/>
        <v>1246.4390100000001</v>
      </c>
      <c r="N8" s="21">
        <f t="shared" si="0"/>
        <v>1152.03682</v>
      </c>
      <c r="O8" s="21">
        <f t="shared" si="0"/>
        <v>1048.5088500000002</v>
      </c>
      <c r="P8" s="21">
        <f t="shared" si="0"/>
        <v>1779.3959799999998</v>
      </c>
      <c r="Q8" s="21">
        <f t="shared" si="0"/>
        <v>1102.5854899999999</v>
      </c>
      <c r="R8" s="21">
        <f t="shared" si="0"/>
        <v>1230.6251099999999</v>
      </c>
      <c r="S8" s="21">
        <f t="shared" si="0"/>
        <v>1547.3290200000001</v>
      </c>
      <c r="T8" s="21">
        <f t="shared" si="0"/>
        <v>10303.550069999999</v>
      </c>
      <c r="U8" s="21">
        <f t="shared" si="0"/>
        <v>9998.1369499999983</v>
      </c>
      <c r="V8" s="21">
        <f t="shared" si="0"/>
        <v>8581.8054200000006</v>
      </c>
      <c r="W8" s="21">
        <f t="shared" si="0"/>
        <v>8208.8986999999997</v>
      </c>
      <c r="X8" s="21">
        <f t="shared" si="0"/>
        <v>8388.4521999999997</v>
      </c>
      <c r="Y8" s="21">
        <f t="shared" si="0"/>
        <v>7846.2627300000004</v>
      </c>
      <c r="Z8" s="21">
        <f t="shared" si="0"/>
        <v>1022.2350200000001</v>
      </c>
      <c r="AA8" s="21">
        <f t="shared" si="0"/>
        <v>1000.6800000000001</v>
      </c>
      <c r="AB8" s="21">
        <f t="shared" si="0"/>
        <v>1204.8524600000001</v>
      </c>
      <c r="AC8" s="21">
        <f t="shared" si="0"/>
        <v>0</v>
      </c>
      <c r="AD8" s="21">
        <f t="shared" si="0"/>
        <v>1197.72091</v>
      </c>
      <c r="AE8" s="21">
        <f t="shared" si="0"/>
        <v>0</v>
      </c>
      <c r="AF8" s="21">
        <f t="shared" si="0"/>
        <v>798.30322999999999</v>
      </c>
      <c r="AG8" s="21">
        <f t="shared" si="0"/>
        <v>0</v>
      </c>
      <c r="AH8" s="22"/>
      <c r="AJ8" s="24"/>
    </row>
    <row r="9" spans="1:36" s="28" customFormat="1" ht="30" hidden="1" x14ac:dyDescent="0.25">
      <c r="A9" s="78"/>
      <c r="B9" s="8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/>
    </row>
    <row r="10" spans="1:36" s="28" customFormat="1" ht="30" x14ac:dyDescent="0.25">
      <c r="A10" s="78"/>
      <c r="B10" s="80"/>
      <c r="C10" s="25" t="s">
        <v>30</v>
      </c>
      <c r="D10" s="26">
        <f>J10+L10+N10+P10+R10+T10+V10+X10+Z10+AB10+AD10+AF10</f>
        <v>12542.26</v>
      </c>
      <c r="E10" s="26">
        <f>E15+E40</f>
        <v>10882.75728</v>
      </c>
      <c r="F10" s="26">
        <f>F15+F40</f>
        <v>10625.60851</v>
      </c>
      <c r="G10" s="26">
        <f>K10+M10+O10+Q10+S10+U10+W10+Y10+AA10+AC10+AE10+AG10</f>
        <v>10625.60851</v>
      </c>
      <c r="H10" s="26">
        <f>IFERROR(G10/D10*100,0)</f>
        <v>84.718451937689053</v>
      </c>
      <c r="I10" s="26">
        <f>IFERROR(G10/E10*100,0)</f>
        <v>97.63709909737139</v>
      </c>
      <c r="J10" s="26">
        <f>J15+J40</f>
        <v>433.23651000000001</v>
      </c>
      <c r="K10" s="26">
        <f t="shared" ref="K10:AG11" si="3">K15+K40</f>
        <v>260.55279000000002</v>
      </c>
      <c r="L10" s="26">
        <f t="shared" si="3"/>
        <v>528.78899999999999</v>
      </c>
      <c r="M10" s="26">
        <f t="shared" si="3"/>
        <v>609.79</v>
      </c>
      <c r="N10" s="26">
        <f t="shared" si="3"/>
        <v>495.51281</v>
      </c>
      <c r="O10" s="26">
        <f t="shared" si="3"/>
        <v>456.65318000000002</v>
      </c>
      <c r="P10" s="26">
        <f t="shared" si="3"/>
        <v>685.75098000000003</v>
      </c>
      <c r="Q10" s="26">
        <f t="shared" si="3"/>
        <v>516.61899999999991</v>
      </c>
      <c r="R10" s="26">
        <f t="shared" si="3"/>
        <v>563.32999999999993</v>
      </c>
      <c r="S10" s="26">
        <f t="shared" si="3"/>
        <v>530.72</v>
      </c>
      <c r="T10" s="26">
        <f t="shared" si="3"/>
        <v>2843.6409199999998</v>
      </c>
      <c r="U10" s="26">
        <f t="shared" si="3"/>
        <v>2995.3721099999998</v>
      </c>
      <c r="V10" s="26">
        <f t="shared" si="3"/>
        <v>2480.4530599999998</v>
      </c>
      <c r="W10" s="26">
        <f t="shared" si="3"/>
        <v>2576.1587</v>
      </c>
      <c r="X10" s="26">
        <f t="shared" si="3"/>
        <v>2371.335</v>
      </c>
      <c r="Y10" s="26">
        <f t="shared" si="3"/>
        <v>2222.2327299999997</v>
      </c>
      <c r="Z10" s="26">
        <f t="shared" si="3"/>
        <v>480.709</v>
      </c>
      <c r="AA10" s="26">
        <f t="shared" si="3"/>
        <v>457.51</v>
      </c>
      <c r="AB10" s="26">
        <f t="shared" si="3"/>
        <v>556.21029999999996</v>
      </c>
      <c r="AC10" s="26">
        <f t="shared" si="3"/>
        <v>0</v>
      </c>
      <c r="AD10" s="26">
        <f t="shared" si="3"/>
        <v>560.08918999999992</v>
      </c>
      <c r="AE10" s="26">
        <f t="shared" si="3"/>
        <v>0</v>
      </c>
      <c r="AF10" s="26">
        <f t="shared" si="3"/>
        <v>543.20322999999996</v>
      </c>
      <c r="AG10" s="26">
        <f t="shared" si="3"/>
        <v>0</v>
      </c>
      <c r="AH10" s="27"/>
      <c r="AJ10" s="24"/>
    </row>
    <row r="11" spans="1:36" s="28" customFormat="1" ht="30" x14ac:dyDescent="0.25">
      <c r="A11" s="78"/>
      <c r="B11" s="80"/>
      <c r="C11" s="25" t="s">
        <v>31</v>
      </c>
      <c r="D11" s="26">
        <f>J11+L11+N11+P11+R11+T11+V11+X11+Z11+AB11+AD11+AF11</f>
        <v>24830.100000000002</v>
      </c>
      <c r="E11" s="26">
        <f>E16+E41</f>
        <v>23288.726119999999</v>
      </c>
      <c r="F11" s="26">
        <f>F16+F41</f>
        <v>21633.785029999999</v>
      </c>
      <c r="G11" s="26">
        <f t="shared" ref="G11" si="4">K11+M11+O11+Q11+S11+U11+W11+Y11+AA11+AC11+AE11+AG11</f>
        <v>21633.785029999999</v>
      </c>
      <c r="H11" s="26">
        <f>IFERROR(G11/D11*100,0)</f>
        <v>87.127256958288513</v>
      </c>
      <c r="I11" s="26">
        <f>IFERROR(G11/E11*100,0)</f>
        <v>92.893810157444548</v>
      </c>
      <c r="J11" s="26">
        <f>J16+J41</f>
        <v>30</v>
      </c>
      <c r="K11" s="26">
        <f t="shared" si="3"/>
        <v>0</v>
      </c>
      <c r="L11" s="26">
        <f t="shared" si="3"/>
        <v>721.35726999999997</v>
      </c>
      <c r="M11" s="26">
        <f t="shared" si="3"/>
        <v>636.64900999999998</v>
      </c>
      <c r="N11" s="26">
        <f t="shared" si="3"/>
        <v>656.52400999999998</v>
      </c>
      <c r="O11" s="26">
        <f t="shared" si="3"/>
        <v>591.85567000000003</v>
      </c>
      <c r="P11" s="26">
        <f t="shared" si="3"/>
        <v>1093.6449999999998</v>
      </c>
      <c r="Q11" s="26">
        <f t="shared" si="3"/>
        <v>585.96649000000002</v>
      </c>
      <c r="R11" s="26">
        <f t="shared" si="3"/>
        <v>667.29511000000002</v>
      </c>
      <c r="S11" s="26">
        <f t="shared" si="3"/>
        <v>1016.60902</v>
      </c>
      <c r="T11" s="26">
        <f t="shared" si="3"/>
        <v>7459.9091499999995</v>
      </c>
      <c r="U11" s="26">
        <f t="shared" si="3"/>
        <v>7002.7648399999989</v>
      </c>
      <c r="V11" s="26">
        <f t="shared" si="3"/>
        <v>6101.3523599999999</v>
      </c>
      <c r="W11" s="26">
        <f t="shared" si="3"/>
        <v>5632.74</v>
      </c>
      <c r="X11" s="26">
        <f t="shared" si="3"/>
        <v>6017.1172000000006</v>
      </c>
      <c r="Y11" s="26">
        <f t="shared" si="3"/>
        <v>5624.0300000000007</v>
      </c>
      <c r="Z11" s="26">
        <f t="shared" si="3"/>
        <v>541.52602000000002</v>
      </c>
      <c r="AA11" s="26">
        <f t="shared" si="3"/>
        <v>543.17000000000007</v>
      </c>
      <c r="AB11" s="26">
        <f t="shared" si="3"/>
        <v>648.64215999999999</v>
      </c>
      <c r="AC11" s="26">
        <f t="shared" si="3"/>
        <v>0</v>
      </c>
      <c r="AD11" s="26">
        <f t="shared" si="3"/>
        <v>637.63171999999997</v>
      </c>
      <c r="AE11" s="26">
        <f t="shared" si="3"/>
        <v>0</v>
      </c>
      <c r="AF11" s="26">
        <f t="shared" si="3"/>
        <v>255.1</v>
      </c>
      <c r="AG11" s="26">
        <f t="shared" si="3"/>
        <v>0</v>
      </c>
      <c r="AH11" s="27"/>
      <c r="AJ11" s="24"/>
    </row>
    <row r="12" spans="1:36" s="31" customFormat="1" ht="15.75" x14ac:dyDescent="0.25">
      <c r="A12" s="29"/>
      <c r="B12" s="68" t="s">
        <v>32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30"/>
    </row>
    <row r="13" spans="1:36" s="36" customFormat="1" ht="15.75" x14ac:dyDescent="0.25">
      <c r="A13" s="62" t="s">
        <v>33</v>
      </c>
      <c r="B13" s="71" t="s">
        <v>34</v>
      </c>
      <c r="C13" s="32" t="s">
        <v>28</v>
      </c>
      <c r="D13" s="20">
        <f>D15+D16+D14</f>
        <v>33172.300000000003</v>
      </c>
      <c r="E13" s="33">
        <f>E15+E16+E14</f>
        <v>31029.84993</v>
      </c>
      <c r="F13" s="33">
        <f>F15+F16+F14</f>
        <v>29248.780749999998</v>
      </c>
      <c r="G13" s="33">
        <f>G15+G16+G14</f>
        <v>29248.780749999998</v>
      </c>
      <c r="H13" s="33">
        <f t="shared" ref="H13:H36" si="5">IFERROR(G13/D13*100,0)</f>
        <v>88.172302644073511</v>
      </c>
      <c r="I13" s="33">
        <f t="shared" ref="I13:I36" si="6">IFERROR(G13/E13*100,0)</f>
        <v>94.260142462764392</v>
      </c>
      <c r="J13" s="33">
        <f t="shared" ref="J13:AG13" si="7">J15+J16+J14</f>
        <v>30</v>
      </c>
      <c r="K13" s="33">
        <f t="shared" si="7"/>
        <v>0</v>
      </c>
      <c r="L13" s="33">
        <f t="shared" si="7"/>
        <v>941.65726999999993</v>
      </c>
      <c r="M13" s="33">
        <f t="shared" si="7"/>
        <v>856.94901000000004</v>
      </c>
      <c r="N13" s="33">
        <f t="shared" si="7"/>
        <v>896.82781999999997</v>
      </c>
      <c r="O13" s="33">
        <f t="shared" si="7"/>
        <v>831.28885000000002</v>
      </c>
      <c r="P13" s="33">
        <f t="shared" si="7"/>
        <v>1354.8849999999998</v>
      </c>
      <c r="Q13" s="33">
        <f t="shared" si="7"/>
        <v>848.07548999999995</v>
      </c>
      <c r="R13" s="33">
        <f t="shared" si="7"/>
        <v>897.17511000000002</v>
      </c>
      <c r="S13" s="33">
        <f t="shared" si="7"/>
        <v>1268.47902</v>
      </c>
      <c r="T13" s="33">
        <f t="shared" si="7"/>
        <v>9966.4303999999993</v>
      </c>
      <c r="U13" s="33">
        <f t="shared" si="7"/>
        <v>9437.1769499999991</v>
      </c>
      <c r="V13" s="33">
        <f t="shared" si="7"/>
        <v>8104.5411100000001</v>
      </c>
      <c r="W13" s="33">
        <f t="shared" si="7"/>
        <v>7685.9886999999999</v>
      </c>
      <c r="X13" s="33">
        <f t="shared" si="7"/>
        <v>8071.9072000000006</v>
      </c>
      <c r="Y13" s="33">
        <f t="shared" si="7"/>
        <v>7561.0827300000001</v>
      </c>
      <c r="Z13" s="33">
        <f t="shared" si="7"/>
        <v>766.42601999999999</v>
      </c>
      <c r="AA13" s="33">
        <f t="shared" si="7"/>
        <v>759.74</v>
      </c>
      <c r="AB13" s="33">
        <f t="shared" si="7"/>
        <v>909.59215999999992</v>
      </c>
      <c r="AC13" s="33">
        <f t="shared" si="7"/>
        <v>0</v>
      </c>
      <c r="AD13" s="33">
        <f t="shared" si="7"/>
        <v>902.9079099999999</v>
      </c>
      <c r="AE13" s="33">
        <f t="shared" si="7"/>
        <v>0</v>
      </c>
      <c r="AF13" s="33">
        <f t="shared" si="7"/>
        <v>329.95</v>
      </c>
      <c r="AG13" s="33">
        <f t="shared" si="7"/>
        <v>0</v>
      </c>
      <c r="AH13" s="34"/>
      <c r="AI13" s="35"/>
      <c r="AJ13" s="24"/>
    </row>
    <row r="14" spans="1:36" s="36" customFormat="1" ht="30" hidden="1" x14ac:dyDescent="0.25">
      <c r="A14" s="63"/>
      <c r="B14" s="7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5"/>
        <v>0</v>
      </c>
      <c r="I14" s="38">
        <f t="shared" si="6"/>
        <v>0</v>
      </c>
      <c r="J14" s="38">
        <f>J18</f>
        <v>0</v>
      </c>
      <c r="K14" s="38">
        <f t="shared" ref="K14:AG14" si="8">K18</f>
        <v>0</v>
      </c>
      <c r="L14" s="38">
        <f t="shared" si="8"/>
        <v>0</v>
      </c>
      <c r="M14" s="38">
        <f t="shared" si="8"/>
        <v>0</v>
      </c>
      <c r="N14" s="38">
        <f t="shared" si="8"/>
        <v>0</v>
      </c>
      <c r="O14" s="38">
        <f t="shared" si="8"/>
        <v>0</v>
      </c>
      <c r="P14" s="38">
        <f t="shared" si="8"/>
        <v>0</v>
      </c>
      <c r="Q14" s="38">
        <f t="shared" si="8"/>
        <v>0</v>
      </c>
      <c r="R14" s="38">
        <f t="shared" si="8"/>
        <v>0</v>
      </c>
      <c r="S14" s="38">
        <f t="shared" si="8"/>
        <v>0</v>
      </c>
      <c r="T14" s="38">
        <f t="shared" si="8"/>
        <v>0</v>
      </c>
      <c r="U14" s="38">
        <f t="shared" si="8"/>
        <v>0</v>
      </c>
      <c r="V14" s="38">
        <f t="shared" si="8"/>
        <v>0</v>
      </c>
      <c r="W14" s="38">
        <f t="shared" si="8"/>
        <v>0</v>
      </c>
      <c r="X14" s="38">
        <f t="shared" si="8"/>
        <v>0</v>
      </c>
      <c r="Y14" s="38">
        <f t="shared" si="8"/>
        <v>0</v>
      </c>
      <c r="Z14" s="38">
        <f t="shared" si="8"/>
        <v>0</v>
      </c>
      <c r="AA14" s="38">
        <f t="shared" si="8"/>
        <v>0</v>
      </c>
      <c r="AB14" s="38">
        <f t="shared" si="8"/>
        <v>0</v>
      </c>
      <c r="AC14" s="38">
        <f t="shared" si="8"/>
        <v>0</v>
      </c>
      <c r="AD14" s="38">
        <f t="shared" si="8"/>
        <v>0</v>
      </c>
      <c r="AE14" s="38">
        <f t="shared" si="8"/>
        <v>0</v>
      </c>
      <c r="AF14" s="38">
        <f t="shared" si="8"/>
        <v>0</v>
      </c>
      <c r="AG14" s="38">
        <f t="shared" si="8"/>
        <v>0</v>
      </c>
      <c r="AH14" s="34"/>
      <c r="AI14" s="35"/>
      <c r="AJ14" s="24"/>
    </row>
    <row r="15" spans="1:36" s="36" customFormat="1" ht="30" x14ac:dyDescent="0.25">
      <c r="A15" s="63"/>
      <c r="B15" s="72"/>
      <c r="C15" s="37" t="s">
        <v>30</v>
      </c>
      <c r="D15" s="26">
        <f>SUM(J15,L15,N15,P15,R15,T15,V15,X15,Z15,AB15,AD15,AF15)</f>
        <v>8364.1999999999989</v>
      </c>
      <c r="E15" s="38">
        <f>E19+E23+E27+E35</f>
        <v>7763.12381</v>
      </c>
      <c r="F15" s="38">
        <f>F19+F23+F27+F35</f>
        <v>7636.9957199999999</v>
      </c>
      <c r="G15" s="38">
        <f>SUM(K15,M15,O15,Q15,S15,U15,W15,Y15,AA15,AC15,AE15,AG15)</f>
        <v>7636.995719999999</v>
      </c>
      <c r="H15" s="38">
        <f t="shared" si="5"/>
        <v>91.305752134095314</v>
      </c>
      <c r="I15" s="38">
        <f t="shared" si="6"/>
        <v>98.375292046256817</v>
      </c>
      <c r="J15" s="39">
        <f>J19+J23+J27+J35</f>
        <v>0</v>
      </c>
      <c r="K15" s="39">
        <f t="shared" ref="K15:AG15" si="9">K19+K23+K27+K35</f>
        <v>0</v>
      </c>
      <c r="L15" s="39">
        <f t="shared" si="9"/>
        <v>220.3</v>
      </c>
      <c r="M15" s="39">
        <f t="shared" si="9"/>
        <v>220.3</v>
      </c>
      <c r="N15" s="39">
        <f t="shared" si="9"/>
        <v>240.30381</v>
      </c>
      <c r="O15" s="39">
        <f t="shared" si="9"/>
        <v>239.43317999999999</v>
      </c>
      <c r="P15" s="39">
        <f t="shared" si="9"/>
        <v>261.24</v>
      </c>
      <c r="Q15" s="39">
        <f t="shared" si="9"/>
        <v>262.10899999999998</v>
      </c>
      <c r="R15" s="39">
        <f t="shared" si="9"/>
        <v>251.88</v>
      </c>
      <c r="S15" s="39">
        <f t="shared" si="9"/>
        <v>251.87</v>
      </c>
      <c r="T15" s="39">
        <f t="shared" si="9"/>
        <v>2506.5212499999998</v>
      </c>
      <c r="U15" s="39">
        <f t="shared" si="9"/>
        <v>2456.4121099999998</v>
      </c>
      <c r="V15" s="39">
        <f t="shared" si="9"/>
        <v>2003.1887499999998</v>
      </c>
      <c r="W15" s="39">
        <f t="shared" si="9"/>
        <v>2053.2487000000001</v>
      </c>
      <c r="X15" s="39">
        <f t="shared" si="9"/>
        <v>2054.79</v>
      </c>
      <c r="Y15" s="39">
        <f t="shared" si="9"/>
        <v>1937.0527299999999</v>
      </c>
      <c r="Z15" s="39">
        <f t="shared" si="9"/>
        <v>224.9</v>
      </c>
      <c r="AA15" s="39">
        <f t="shared" si="9"/>
        <v>216.57</v>
      </c>
      <c r="AB15" s="39">
        <f t="shared" si="9"/>
        <v>260.95</v>
      </c>
      <c r="AC15" s="39">
        <f t="shared" si="9"/>
        <v>0</v>
      </c>
      <c r="AD15" s="39">
        <f t="shared" si="9"/>
        <v>265.27618999999999</v>
      </c>
      <c r="AE15" s="39">
        <f t="shared" si="9"/>
        <v>0</v>
      </c>
      <c r="AF15" s="39">
        <f t="shared" si="9"/>
        <v>74.849999999999994</v>
      </c>
      <c r="AG15" s="39">
        <f t="shared" si="9"/>
        <v>0</v>
      </c>
      <c r="AH15" s="34"/>
      <c r="AI15" s="35"/>
      <c r="AJ15" s="24"/>
    </row>
    <row r="16" spans="1:36" s="31" customFormat="1" ht="30" x14ac:dyDescent="0.25">
      <c r="A16" s="64"/>
      <c r="B16" s="73"/>
      <c r="C16" s="37" t="s">
        <v>31</v>
      </c>
      <c r="D16" s="26">
        <f>SUM(J16,L16,N16,P16,R16,T16,V16,X16,Z16,AB16,AD16,AF16)</f>
        <v>24808.100000000002</v>
      </c>
      <c r="E16" s="38">
        <f>E20+E24+E28+E32</f>
        <v>23266.726119999999</v>
      </c>
      <c r="F16" s="38">
        <f>F20+F24+F28+F32</f>
        <v>21611.785029999999</v>
      </c>
      <c r="G16" s="38">
        <f>SUM(K16,M16,O16,Q16,S16,U16,W16,Y16,AA16,AC16,AE16,AG16)</f>
        <v>21611.785029999999</v>
      </c>
      <c r="H16" s="38">
        <f t="shared" si="5"/>
        <v>87.115841317956622</v>
      </c>
      <c r="I16" s="38">
        <f t="shared" si="6"/>
        <v>92.887090854705946</v>
      </c>
      <c r="J16" s="40">
        <f>J20+J24+J28+J32</f>
        <v>30</v>
      </c>
      <c r="K16" s="40">
        <f t="shared" ref="K16:AG16" si="10">K20+K24+K28+K32</f>
        <v>0</v>
      </c>
      <c r="L16" s="40">
        <f t="shared" si="10"/>
        <v>721.35726999999997</v>
      </c>
      <c r="M16" s="40">
        <f t="shared" si="10"/>
        <v>636.64900999999998</v>
      </c>
      <c r="N16" s="40">
        <f t="shared" si="10"/>
        <v>656.52400999999998</v>
      </c>
      <c r="O16" s="40">
        <f t="shared" si="10"/>
        <v>591.85567000000003</v>
      </c>
      <c r="P16" s="40">
        <f t="shared" si="10"/>
        <v>1093.6449999999998</v>
      </c>
      <c r="Q16" s="40">
        <f t="shared" si="10"/>
        <v>585.96649000000002</v>
      </c>
      <c r="R16" s="40">
        <f t="shared" si="10"/>
        <v>645.29511000000002</v>
      </c>
      <c r="S16" s="40">
        <f t="shared" si="10"/>
        <v>1016.60902</v>
      </c>
      <c r="T16" s="40">
        <f t="shared" si="10"/>
        <v>7459.9091499999995</v>
      </c>
      <c r="U16" s="40">
        <f t="shared" si="10"/>
        <v>6980.7648399999989</v>
      </c>
      <c r="V16" s="40">
        <f t="shared" si="10"/>
        <v>6101.3523599999999</v>
      </c>
      <c r="W16" s="40">
        <f t="shared" si="10"/>
        <v>5632.74</v>
      </c>
      <c r="X16" s="40">
        <f t="shared" si="10"/>
        <v>6017.1172000000006</v>
      </c>
      <c r="Y16" s="40">
        <f t="shared" si="10"/>
        <v>5624.0300000000007</v>
      </c>
      <c r="Z16" s="40">
        <f t="shared" si="10"/>
        <v>541.52602000000002</v>
      </c>
      <c r="AA16" s="40">
        <f t="shared" si="10"/>
        <v>543.17000000000007</v>
      </c>
      <c r="AB16" s="40">
        <f t="shared" si="10"/>
        <v>648.64215999999999</v>
      </c>
      <c r="AC16" s="40">
        <f t="shared" si="10"/>
        <v>0</v>
      </c>
      <c r="AD16" s="40">
        <f t="shared" si="10"/>
        <v>637.63171999999997</v>
      </c>
      <c r="AE16" s="40">
        <f t="shared" si="10"/>
        <v>0</v>
      </c>
      <c r="AF16" s="40">
        <f t="shared" si="10"/>
        <v>255.1</v>
      </c>
      <c r="AG16" s="40">
        <f t="shared" si="10"/>
        <v>0</v>
      </c>
      <c r="AH16" s="30"/>
      <c r="AI16" s="41"/>
      <c r="AJ16" s="24"/>
    </row>
    <row r="17" spans="1:36" s="36" customFormat="1" ht="15.75" x14ac:dyDescent="0.25">
      <c r="A17" s="62"/>
      <c r="B17" s="59" t="s">
        <v>35</v>
      </c>
      <c r="C17" s="32" t="s">
        <v>28</v>
      </c>
      <c r="D17" s="20">
        <f>D19+D20+D18</f>
        <v>2124.6</v>
      </c>
      <c r="E17" s="33">
        <f>E19+E20+E18</f>
        <v>1374.2769999999998</v>
      </c>
      <c r="F17" s="33">
        <f>F19+F20+F18</f>
        <v>866.67899999999986</v>
      </c>
      <c r="G17" s="33">
        <f t="shared" ref="G17" si="11">G19+G20+G18</f>
        <v>866.67899999999986</v>
      </c>
      <c r="H17" s="33">
        <f t="shared" si="5"/>
        <v>40.792572719570735</v>
      </c>
      <c r="I17" s="33">
        <f t="shared" si="6"/>
        <v>63.064360387316384</v>
      </c>
      <c r="J17" s="33">
        <f t="shared" ref="J17:AG17" si="12">J19+J20+J18</f>
        <v>30</v>
      </c>
      <c r="K17" s="33">
        <f t="shared" si="12"/>
        <v>0</v>
      </c>
      <c r="L17" s="33">
        <f t="shared" si="12"/>
        <v>165.93100000000001</v>
      </c>
      <c r="M17" s="33">
        <f t="shared" si="12"/>
        <v>81.599999999999994</v>
      </c>
      <c r="N17" s="33">
        <f t="shared" si="12"/>
        <v>201.78</v>
      </c>
      <c r="O17" s="33">
        <f t="shared" si="12"/>
        <v>137.03</v>
      </c>
      <c r="P17" s="33">
        <f t="shared" si="12"/>
        <v>220.16300000000001</v>
      </c>
      <c r="Q17" s="33">
        <f t="shared" si="12"/>
        <v>155.50900000000001</v>
      </c>
      <c r="R17" s="33">
        <f t="shared" si="12"/>
        <v>209.57999999999998</v>
      </c>
      <c r="S17" s="33">
        <f t="shared" si="12"/>
        <v>137.56</v>
      </c>
      <c r="T17" s="33">
        <f t="shared" si="12"/>
        <v>203.87299999999999</v>
      </c>
      <c r="U17" s="33">
        <f t="shared" si="12"/>
        <v>151.29</v>
      </c>
      <c r="V17" s="33">
        <f t="shared" si="12"/>
        <v>223.76</v>
      </c>
      <c r="W17" s="33">
        <f t="shared" si="12"/>
        <v>125.84</v>
      </c>
      <c r="X17" s="33">
        <f t="shared" si="12"/>
        <v>44.99</v>
      </c>
      <c r="Y17" s="33">
        <f t="shared" si="12"/>
        <v>15</v>
      </c>
      <c r="Z17" s="33">
        <f t="shared" si="12"/>
        <v>74.199999999999989</v>
      </c>
      <c r="AA17" s="33">
        <f t="shared" si="12"/>
        <v>62.85</v>
      </c>
      <c r="AB17" s="33">
        <f t="shared" si="12"/>
        <v>219.173</v>
      </c>
      <c r="AC17" s="33">
        <f t="shared" si="12"/>
        <v>0</v>
      </c>
      <c r="AD17" s="33">
        <f t="shared" si="12"/>
        <v>201.2</v>
      </c>
      <c r="AE17" s="33">
        <f t="shared" si="12"/>
        <v>0</v>
      </c>
      <c r="AF17" s="33">
        <f t="shared" si="12"/>
        <v>329.95</v>
      </c>
      <c r="AG17" s="33">
        <f t="shared" si="12"/>
        <v>0</v>
      </c>
      <c r="AH17" s="34"/>
      <c r="AI17" s="35"/>
      <c r="AJ17" s="42"/>
    </row>
    <row r="18" spans="1:36" s="36" customFormat="1" ht="30" hidden="1" x14ac:dyDescent="0.25">
      <c r="A18" s="63"/>
      <c r="B18" s="60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5"/>
        <v>0</v>
      </c>
      <c r="I18" s="38">
        <f t="shared" si="6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/>
    </row>
    <row r="19" spans="1:36" s="36" customFormat="1" ht="324.75" customHeight="1" x14ac:dyDescent="0.25">
      <c r="A19" s="63"/>
      <c r="B19" s="60"/>
      <c r="C19" s="37" t="s">
        <v>30</v>
      </c>
      <c r="D19" s="26">
        <f>SUM(J19,L19,N19,P19,R19,T19,V19,X19,Z19,AB19,AD19,AF19)</f>
        <v>514.69999999999993</v>
      </c>
      <c r="E19" s="38">
        <f>J19+L19+N19+P19+R19+T19+V19+X19+Z19</f>
        <v>314.09999999999997</v>
      </c>
      <c r="F19" s="38">
        <f>G19</f>
        <v>305.74899999999997</v>
      </c>
      <c r="G19" s="38">
        <f>SUM(K19,M19,O19,Q19,S19,U19,W19,Y19,AA19,AC19,AE19,AG19)</f>
        <v>305.74899999999997</v>
      </c>
      <c r="H19" s="38">
        <f t="shared" si="5"/>
        <v>59.403341752477168</v>
      </c>
      <c r="I19" s="38">
        <f t="shared" si="6"/>
        <v>97.341292581980269</v>
      </c>
      <c r="J19" s="39">
        <v>0</v>
      </c>
      <c r="K19" s="39">
        <v>0</v>
      </c>
      <c r="L19" s="39">
        <v>20.3</v>
      </c>
      <c r="M19" s="39">
        <v>20.3</v>
      </c>
      <c r="N19" s="39">
        <v>40.78</v>
      </c>
      <c r="O19" s="39">
        <v>39.909999999999997</v>
      </c>
      <c r="P19" s="39">
        <v>61.24</v>
      </c>
      <c r="Q19" s="39">
        <v>62.109000000000002</v>
      </c>
      <c r="R19" s="39">
        <v>51.88</v>
      </c>
      <c r="S19" s="39">
        <v>51.87</v>
      </c>
      <c r="T19" s="39">
        <v>49.35</v>
      </c>
      <c r="U19" s="39">
        <v>46.68</v>
      </c>
      <c r="V19" s="39">
        <v>60.86</v>
      </c>
      <c r="W19" s="39">
        <v>63.53</v>
      </c>
      <c r="X19" s="39">
        <v>4.79</v>
      </c>
      <c r="Y19" s="39">
        <v>4.78</v>
      </c>
      <c r="Z19" s="39">
        <v>24.9</v>
      </c>
      <c r="AA19" s="39">
        <v>16.57</v>
      </c>
      <c r="AB19" s="39">
        <v>60.95</v>
      </c>
      <c r="AC19" s="39">
        <v>0</v>
      </c>
      <c r="AD19" s="39">
        <v>64.8</v>
      </c>
      <c r="AE19" s="39">
        <v>0</v>
      </c>
      <c r="AF19" s="39">
        <v>74.849999999999994</v>
      </c>
      <c r="AG19" s="39">
        <v>0</v>
      </c>
      <c r="AH19" s="43" t="s">
        <v>47</v>
      </c>
      <c r="AI19" s="35"/>
      <c r="AJ19" s="42"/>
    </row>
    <row r="20" spans="1:36" s="31" customFormat="1" ht="30" x14ac:dyDescent="0.25">
      <c r="A20" s="64"/>
      <c r="B20" s="61"/>
      <c r="C20" s="37" t="s">
        <v>31</v>
      </c>
      <c r="D20" s="26">
        <f>SUM(J20,L20,N20,P20,R20,T20,V20,X20,Z20,AB20,AD20,AF20)</f>
        <v>1609.8999999999999</v>
      </c>
      <c r="E20" s="38">
        <f>J20+L20+N20+P20+R20+T20+V20+X20+Z20</f>
        <v>1060.1769999999999</v>
      </c>
      <c r="F20" s="38">
        <f>G20</f>
        <v>560.92999999999995</v>
      </c>
      <c r="G20" s="38">
        <f>SUM(K20,M20,O20,Q20,S20,U20,W20,Y20,AA20,AC20,AE20,AG20)</f>
        <v>560.92999999999995</v>
      </c>
      <c r="H20" s="38">
        <f t="shared" si="5"/>
        <v>34.842536803528169</v>
      </c>
      <c r="I20" s="38">
        <f t="shared" si="6"/>
        <v>52.909089708605265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62.31</v>
      </c>
      <c r="X20" s="40">
        <v>40.200000000000003</v>
      </c>
      <c r="Y20" s="40">
        <v>10.220000000000001</v>
      </c>
      <c r="Z20" s="40">
        <v>49.3</v>
      </c>
      <c r="AA20" s="40">
        <v>46.28</v>
      </c>
      <c r="AB20" s="40">
        <v>158.22300000000001</v>
      </c>
      <c r="AC20" s="40">
        <v>0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41"/>
      <c r="AJ20" s="42"/>
    </row>
    <row r="21" spans="1:36" s="36" customFormat="1" ht="15.75" x14ac:dyDescent="0.25">
      <c r="A21" s="62"/>
      <c r="B21" s="59" t="s">
        <v>36</v>
      </c>
      <c r="C21" s="32" t="s">
        <v>28</v>
      </c>
      <c r="D21" s="20">
        <f>D23+D24+D22</f>
        <v>23132.5</v>
      </c>
      <c r="E21" s="33">
        <f>E23+E24+E22</f>
        <v>23132.5</v>
      </c>
      <c r="F21" s="33">
        <f t="shared" ref="F21:G21" si="13">F23+F24+F22</f>
        <v>22520.531329999998</v>
      </c>
      <c r="G21" s="33">
        <f t="shared" si="13"/>
        <v>22520.531329999998</v>
      </c>
      <c r="H21" s="33">
        <f t="shared" si="5"/>
        <v>97.354506992326804</v>
      </c>
      <c r="I21" s="33">
        <f t="shared" si="6"/>
        <v>97.354506992326804</v>
      </c>
      <c r="J21" s="33">
        <f t="shared" ref="J21:AG21" si="14">J23+J24+J22</f>
        <v>0</v>
      </c>
      <c r="K21" s="33">
        <f t="shared" si="14"/>
        <v>0</v>
      </c>
      <c r="L21" s="33">
        <f t="shared" si="14"/>
        <v>77.213139999999996</v>
      </c>
      <c r="M21" s="33">
        <f t="shared" si="14"/>
        <v>77.213139999999996</v>
      </c>
      <c r="N21" s="33">
        <f t="shared" si="14"/>
        <v>0</v>
      </c>
      <c r="O21" s="33">
        <f t="shared" si="14"/>
        <v>0</v>
      </c>
      <c r="P21" s="33">
        <f t="shared" si="14"/>
        <v>438.03719999999998</v>
      </c>
      <c r="Q21" s="33">
        <f t="shared" si="14"/>
        <v>0</v>
      </c>
      <c r="R21" s="33">
        <f t="shared" si="14"/>
        <v>0</v>
      </c>
      <c r="S21" s="33">
        <f t="shared" si="14"/>
        <v>438.04</v>
      </c>
      <c r="T21" s="33">
        <f t="shared" si="14"/>
        <v>8532.7863199999993</v>
      </c>
      <c r="U21" s="33">
        <f t="shared" si="14"/>
        <v>8266.1967599999989</v>
      </c>
      <c r="V21" s="33">
        <f t="shared" si="14"/>
        <v>6968.8748599999999</v>
      </c>
      <c r="W21" s="33">
        <f t="shared" si="14"/>
        <v>6723.2186999999994</v>
      </c>
      <c r="X21" s="33">
        <f t="shared" si="14"/>
        <v>7115.5884800000003</v>
      </c>
      <c r="Y21" s="33">
        <f t="shared" si="14"/>
        <v>7012.6927299999998</v>
      </c>
      <c r="Z21" s="33">
        <f t="shared" si="14"/>
        <v>0</v>
      </c>
      <c r="AA21" s="33">
        <f t="shared" si="14"/>
        <v>3.17</v>
      </c>
      <c r="AB21" s="33">
        <f t="shared" si="14"/>
        <v>0</v>
      </c>
      <c r="AC21" s="33">
        <f t="shared" si="14"/>
        <v>0</v>
      </c>
      <c r="AD21" s="33">
        <f t="shared" si="14"/>
        <v>0</v>
      </c>
      <c r="AE21" s="33">
        <f t="shared" si="14"/>
        <v>0</v>
      </c>
      <c r="AF21" s="33">
        <f t="shared" si="14"/>
        <v>0</v>
      </c>
      <c r="AG21" s="33">
        <f t="shared" si="14"/>
        <v>0</v>
      </c>
      <c r="AH21" s="34"/>
      <c r="AI21" s="35"/>
      <c r="AJ21" s="42"/>
    </row>
    <row r="22" spans="1:36" s="36" customFormat="1" ht="30" hidden="1" x14ac:dyDescent="0.25">
      <c r="A22" s="63"/>
      <c r="B22" s="60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5"/>
        <v>0</v>
      </c>
      <c r="I22" s="38">
        <f t="shared" si="6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/>
    </row>
    <row r="23" spans="1:36" s="36" customFormat="1" ht="260.25" customHeight="1" x14ac:dyDescent="0.25">
      <c r="A23" s="63"/>
      <c r="B23" s="60"/>
      <c r="C23" s="37" t="s">
        <v>30</v>
      </c>
      <c r="D23" s="26">
        <f>SUM(J23,L23,N23,P23,R23,T23,V23,X23,Z23,AB23,AD23,AF23)</f>
        <v>6349.5</v>
      </c>
      <c r="E23" s="38">
        <f>J23+L23+N23+P23+R23+T23+V23+X23+Z23</f>
        <v>6349.5</v>
      </c>
      <c r="F23" s="38">
        <v>6231.72354</v>
      </c>
      <c r="G23" s="38">
        <f>SUM(K23,M23,O23,Q23,S23,U23,W23,Y23,AA23,AC23,AE23,AG23)</f>
        <v>6231.72354</v>
      </c>
      <c r="H23" s="38">
        <f t="shared" si="5"/>
        <v>98.145106543822351</v>
      </c>
      <c r="I23" s="38">
        <f t="shared" si="6"/>
        <v>98.145106543822351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2357.1712499999999</v>
      </c>
      <c r="U23" s="39">
        <v>2356.84211</v>
      </c>
      <c r="V23" s="39">
        <v>1942.3287499999999</v>
      </c>
      <c r="W23" s="39">
        <v>1942.6087</v>
      </c>
      <c r="X23" s="39">
        <v>2050</v>
      </c>
      <c r="Y23" s="39">
        <v>1932.2727299999999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46</v>
      </c>
      <c r="AI23" s="35"/>
      <c r="AJ23" s="42"/>
    </row>
    <row r="24" spans="1:36" s="31" customFormat="1" ht="30" x14ac:dyDescent="0.25">
      <c r="A24" s="64"/>
      <c r="B24" s="61"/>
      <c r="C24" s="37" t="s">
        <v>31</v>
      </c>
      <c r="D24" s="26">
        <f>SUM(J24,L24,N24,P24,R24,T24,V24,X24,Z24,AB24,AD24,AF24)</f>
        <v>16783</v>
      </c>
      <c r="E24" s="38">
        <f>J24+L24+N24+P24+R24+T24+V24+X24+Z24</f>
        <v>16783</v>
      </c>
      <c r="F24" s="38">
        <f>G24</f>
        <v>16288.807789999999</v>
      </c>
      <c r="G24" s="38">
        <f>SUM(K24,M24,O24,Q24,S24,U24,W24,Y24,AA24,AC24,AE24,AG24)</f>
        <v>16288.807789999999</v>
      </c>
      <c r="H24" s="38">
        <f t="shared" si="5"/>
        <v>97.055400047667277</v>
      </c>
      <c r="I24" s="38">
        <f t="shared" si="6"/>
        <v>97.055400047667277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4780.6099999999997</v>
      </c>
      <c r="X24" s="40">
        <v>5065.5884800000003</v>
      </c>
      <c r="Y24" s="40">
        <v>5080.42</v>
      </c>
      <c r="Z24" s="40">
        <v>0</v>
      </c>
      <c r="AA24" s="40">
        <v>3.17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/>
    </row>
    <row r="25" spans="1:36" s="36" customFormat="1" ht="15.75" x14ac:dyDescent="0.25">
      <c r="A25" s="62"/>
      <c r="B25" s="59" t="s">
        <v>37</v>
      </c>
      <c r="C25" s="32" t="s">
        <v>28</v>
      </c>
      <c r="D25" s="20">
        <f>D27+D28+D26</f>
        <v>4869.7999999999993</v>
      </c>
      <c r="E25" s="33">
        <f t="shared" ref="E25:G25" si="15">E27+E28+E26</f>
        <v>3477.6729299999997</v>
      </c>
      <c r="F25" s="33">
        <f t="shared" si="15"/>
        <v>3465.6114400000001</v>
      </c>
      <c r="G25" s="33">
        <f t="shared" si="15"/>
        <v>3465.6114400000001</v>
      </c>
      <c r="H25" s="33">
        <f t="shared" si="5"/>
        <v>71.16537516941149</v>
      </c>
      <c r="I25" s="33">
        <f t="shared" si="6"/>
        <v>99.653173537512643</v>
      </c>
      <c r="J25" s="33">
        <f t="shared" ref="J25:AG25" si="16">J27+J28+J26</f>
        <v>0</v>
      </c>
      <c r="K25" s="33">
        <f t="shared" si="16"/>
        <v>0</v>
      </c>
      <c r="L25" s="33">
        <f t="shared" si="16"/>
        <v>698.51313000000005</v>
      </c>
      <c r="M25" s="33">
        <f t="shared" si="16"/>
        <v>698.13587000000007</v>
      </c>
      <c r="N25" s="33">
        <f t="shared" si="16"/>
        <v>695.04782</v>
      </c>
      <c r="O25" s="33">
        <f t="shared" si="16"/>
        <v>694.25885000000005</v>
      </c>
      <c r="P25" s="33">
        <f t="shared" si="16"/>
        <v>692.22600999999997</v>
      </c>
      <c r="Q25" s="33">
        <f t="shared" si="16"/>
        <v>692.56648999999993</v>
      </c>
      <c r="R25" s="33">
        <f t="shared" si="16"/>
        <v>687.59510999999998</v>
      </c>
      <c r="S25" s="33">
        <f t="shared" si="16"/>
        <v>688.42022999999995</v>
      </c>
      <c r="T25" s="33">
        <f t="shared" si="16"/>
        <v>12.06484</v>
      </c>
      <c r="U25" s="33">
        <f t="shared" si="16"/>
        <v>0</v>
      </c>
      <c r="V25" s="33">
        <f t="shared" si="16"/>
        <v>0</v>
      </c>
      <c r="W25" s="33">
        <f t="shared" si="16"/>
        <v>0</v>
      </c>
      <c r="X25" s="33">
        <f t="shared" si="16"/>
        <v>0</v>
      </c>
      <c r="Y25" s="33">
        <f t="shared" si="16"/>
        <v>0</v>
      </c>
      <c r="Z25" s="33">
        <f t="shared" si="16"/>
        <v>692.22602000000006</v>
      </c>
      <c r="AA25" s="33">
        <f t="shared" si="16"/>
        <v>692.23</v>
      </c>
      <c r="AB25" s="33">
        <f t="shared" si="16"/>
        <v>690.41915999999992</v>
      </c>
      <c r="AC25" s="33">
        <f t="shared" si="16"/>
        <v>0</v>
      </c>
      <c r="AD25" s="33">
        <f t="shared" si="16"/>
        <v>701.70790999999997</v>
      </c>
      <c r="AE25" s="33">
        <f t="shared" si="16"/>
        <v>0</v>
      </c>
      <c r="AF25" s="33">
        <f t="shared" si="16"/>
        <v>0</v>
      </c>
      <c r="AG25" s="33">
        <f t="shared" si="16"/>
        <v>0</v>
      </c>
      <c r="AH25" s="34"/>
      <c r="AI25" s="35"/>
      <c r="AJ25" s="42"/>
    </row>
    <row r="26" spans="1:36" s="36" customFormat="1" ht="30" hidden="1" x14ac:dyDescent="0.25">
      <c r="A26" s="63"/>
      <c r="B26" s="60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5"/>
        <v>0</v>
      </c>
      <c r="I26" s="38">
        <f t="shared" si="6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/>
    </row>
    <row r="27" spans="1:36" s="36" customFormat="1" ht="117" customHeight="1" x14ac:dyDescent="0.25">
      <c r="A27" s="63"/>
      <c r="B27" s="60"/>
      <c r="C27" s="37" t="s">
        <v>30</v>
      </c>
      <c r="D27" s="26">
        <f>SUM(J27,L27,N27,P27,R27,T27,V27,X27,Z27,AB27,AD27,AF27)</f>
        <v>1400.0000000000002</v>
      </c>
      <c r="E27" s="38">
        <f>J27+L27+N27+P27+R27+T27+V27+X27+Z27</f>
        <v>999.52381000000003</v>
      </c>
      <c r="F27" s="38">
        <f>G27</f>
        <v>999.52318000000002</v>
      </c>
      <c r="G27" s="38">
        <f>SUM(K27,M27,O27,Q27,S27,U27,W27,Y27,AA27,AC27,AE27,AG27)</f>
        <v>999.52318000000002</v>
      </c>
      <c r="H27" s="38">
        <f t="shared" si="5"/>
        <v>71.394512857142843</v>
      </c>
      <c r="I27" s="38">
        <f t="shared" si="6"/>
        <v>99.99993696998574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200</v>
      </c>
      <c r="AB27" s="39">
        <v>200</v>
      </c>
      <c r="AC27" s="39">
        <v>0</v>
      </c>
      <c r="AD27" s="39">
        <v>200.47619</v>
      </c>
      <c r="AE27" s="39">
        <v>0</v>
      </c>
      <c r="AF27" s="39">
        <v>0</v>
      </c>
      <c r="AG27" s="39">
        <v>0</v>
      </c>
      <c r="AH27" s="45" t="s">
        <v>48</v>
      </c>
      <c r="AI27" s="35"/>
      <c r="AJ27" s="42"/>
    </row>
    <row r="28" spans="1:36" s="31" customFormat="1" ht="30" x14ac:dyDescent="0.25">
      <c r="A28" s="64"/>
      <c r="B28" s="61"/>
      <c r="C28" s="37" t="s">
        <v>31</v>
      </c>
      <c r="D28" s="26">
        <f>SUM(J28,L28,N28,P28,R28,T28,V28,X28,Z28,AB28,AD28,AF28)</f>
        <v>3469.7999999999993</v>
      </c>
      <c r="E28" s="38">
        <f>J28+L28+N28+P28+R28+T28+V28+X28+Z28</f>
        <v>2478.1491199999996</v>
      </c>
      <c r="F28" s="38">
        <f>G28</f>
        <v>2466.08826</v>
      </c>
      <c r="G28" s="38">
        <f>SUM(K28,M28,O28,Q28,S28,U28,W28,Y28,AA28,AC28,AE28,AG28)</f>
        <v>2466.08826</v>
      </c>
      <c r="H28" s="38">
        <f t="shared" si="5"/>
        <v>71.072922358637399</v>
      </c>
      <c r="I28" s="38">
        <f t="shared" si="6"/>
        <v>99.513311773586906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492.23</v>
      </c>
      <c r="AB28" s="40">
        <v>490.41915999999998</v>
      </c>
      <c r="AC28" s="40">
        <v>0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41"/>
      <c r="AJ28" s="42"/>
    </row>
    <row r="29" spans="1:36" s="36" customFormat="1" ht="15.75" x14ac:dyDescent="0.25">
      <c r="A29" s="62"/>
      <c r="B29" s="59" t="s">
        <v>38</v>
      </c>
      <c r="C29" s="32" t="s">
        <v>28</v>
      </c>
      <c r="D29" s="20">
        <f>D31+D32+D30</f>
        <v>2945.3999999999996</v>
      </c>
      <c r="E29" s="33">
        <f>E31+E32+E30</f>
        <v>2945.3999999999996</v>
      </c>
      <c r="F29" s="33">
        <f>F31+F32+F30</f>
        <v>2295.9589799999999</v>
      </c>
      <c r="G29" s="33">
        <f t="shared" ref="G29" si="17">G31+G32+G30</f>
        <v>2295.9589799999999</v>
      </c>
      <c r="H29" s="33">
        <f t="shared" si="5"/>
        <v>77.950668160521502</v>
      </c>
      <c r="I29" s="33">
        <f t="shared" si="6"/>
        <v>77.950668160521502</v>
      </c>
      <c r="J29" s="33">
        <f t="shared" ref="J29:AG29" si="18">J31+J32+J30</f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4.4587899999999996</v>
      </c>
      <c r="Q29" s="33">
        <f t="shared" si="18"/>
        <v>0</v>
      </c>
      <c r="R29" s="33">
        <f t="shared" si="18"/>
        <v>0</v>
      </c>
      <c r="S29" s="33">
        <f t="shared" si="18"/>
        <v>4.4587899999999996</v>
      </c>
      <c r="T29" s="33">
        <f t="shared" si="18"/>
        <v>1117.70624</v>
      </c>
      <c r="U29" s="33">
        <f t="shared" si="18"/>
        <v>966.80019000000004</v>
      </c>
      <c r="V29" s="33">
        <f t="shared" si="18"/>
        <v>911.90625</v>
      </c>
      <c r="W29" s="33">
        <f t="shared" si="18"/>
        <v>789.82</v>
      </c>
      <c r="X29" s="33">
        <f t="shared" si="18"/>
        <v>911.32871999999998</v>
      </c>
      <c r="Y29" s="33">
        <f t="shared" si="18"/>
        <v>533.39</v>
      </c>
      <c r="Z29" s="33">
        <f t="shared" si="18"/>
        <v>0</v>
      </c>
      <c r="AA29" s="33">
        <f t="shared" si="18"/>
        <v>1.49</v>
      </c>
      <c r="AB29" s="33">
        <f t="shared" si="18"/>
        <v>0</v>
      </c>
      <c r="AC29" s="33">
        <f t="shared" si="18"/>
        <v>0</v>
      </c>
      <c r="AD29" s="33">
        <f t="shared" si="18"/>
        <v>0</v>
      </c>
      <c r="AE29" s="33">
        <f t="shared" si="18"/>
        <v>0</v>
      </c>
      <c r="AF29" s="33">
        <f t="shared" si="18"/>
        <v>0</v>
      </c>
      <c r="AG29" s="33">
        <f t="shared" si="18"/>
        <v>0</v>
      </c>
      <c r="AH29" s="34"/>
      <c r="AI29" s="35"/>
      <c r="AJ29" s="42"/>
    </row>
    <row r="30" spans="1:36" s="36" customFormat="1" ht="30" hidden="1" x14ac:dyDescent="0.25">
      <c r="A30" s="63"/>
      <c r="B30" s="60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5"/>
        <v>0</v>
      </c>
      <c r="I30" s="38">
        <f t="shared" si="6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/>
    </row>
    <row r="31" spans="1:36" s="36" customFormat="1" ht="30" hidden="1" x14ac:dyDescent="0.25">
      <c r="A31" s="63"/>
      <c r="B31" s="60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5"/>
        <v>0</v>
      </c>
      <c r="I31" s="38">
        <f t="shared" si="6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/>
    </row>
    <row r="32" spans="1:36" s="31" customFormat="1" ht="236.25" x14ac:dyDescent="0.25">
      <c r="A32" s="64"/>
      <c r="B32" s="61"/>
      <c r="C32" s="37" t="s">
        <v>31</v>
      </c>
      <c r="D32" s="26">
        <f>SUM(J32,L32,N32,P32,R32,T32,V32,X32,Z32,AB32,AD32,AF32)</f>
        <v>2945.3999999999996</v>
      </c>
      <c r="E32" s="38">
        <f>J32+L32+N32+P32+R32+T32+V32+X32+Z32</f>
        <v>2945.3999999999996</v>
      </c>
      <c r="F32" s="38">
        <f>G32</f>
        <v>2295.9589799999999</v>
      </c>
      <c r="G32" s="38">
        <f>SUM(K32,M32,O32,Q32,S32,U32,W32,Y32,AA32,AC32,AE32,AG32)</f>
        <v>2295.9589799999999</v>
      </c>
      <c r="H32" s="38">
        <f t="shared" si="5"/>
        <v>77.950668160521502</v>
      </c>
      <c r="I32" s="38">
        <f t="shared" si="6"/>
        <v>77.950668160521502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789.82</v>
      </c>
      <c r="X32" s="40">
        <v>911.32871999999998</v>
      </c>
      <c r="Y32" s="40">
        <v>533.39</v>
      </c>
      <c r="Z32" s="40">
        <v>0</v>
      </c>
      <c r="AA32" s="40">
        <v>1.49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39</v>
      </c>
      <c r="AI32" s="41"/>
      <c r="AJ32" s="42"/>
    </row>
    <row r="33" spans="1:44" s="36" customFormat="1" ht="15.75" x14ac:dyDescent="0.25">
      <c r="A33" s="65"/>
      <c r="B33" s="59" t="s">
        <v>40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100</v>
      </c>
      <c r="G33" s="33">
        <f t="shared" ref="G33" si="19">G35+G36+G34</f>
        <v>100</v>
      </c>
      <c r="H33" s="33">
        <f t="shared" si="5"/>
        <v>100</v>
      </c>
      <c r="I33" s="33">
        <f t="shared" si="6"/>
        <v>100</v>
      </c>
      <c r="J33" s="33">
        <f t="shared" ref="J33:AG33" si="20">J35+J36+J34</f>
        <v>0</v>
      </c>
      <c r="K33" s="33">
        <f t="shared" si="20"/>
        <v>0</v>
      </c>
      <c r="L33" s="33">
        <f t="shared" si="20"/>
        <v>0</v>
      </c>
      <c r="M33" s="33">
        <f t="shared" si="20"/>
        <v>0</v>
      </c>
      <c r="N33" s="33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R33" s="33">
        <f t="shared" si="20"/>
        <v>0</v>
      </c>
      <c r="S33" s="33">
        <f t="shared" si="20"/>
        <v>0</v>
      </c>
      <c r="T33" s="33">
        <f t="shared" si="20"/>
        <v>100</v>
      </c>
      <c r="U33" s="33">
        <f t="shared" si="20"/>
        <v>52.89</v>
      </c>
      <c r="V33" s="33">
        <f t="shared" si="20"/>
        <v>0</v>
      </c>
      <c r="W33" s="33">
        <f t="shared" si="20"/>
        <v>47.11</v>
      </c>
      <c r="X33" s="33">
        <f t="shared" si="20"/>
        <v>0</v>
      </c>
      <c r="Y33" s="33">
        <f t="shared" si="20"/>
        <v>0</v>
      </c>
      <c r="Z33" s="33">
        <f t="shared" si="20"/>
        <v>0</v>
      </c>
      <c r="AA33" s="33">
        <f t="shared" si="20"/>
        <v>0</v>
      </c>
      <c r="AB33" s="33">
        <f t="shared" si="20"/>
        <v>0</v>
      </c>
      <c r="AC33" s="33">
        <f t="shared" si="20"/>
        <v>0</v>
      </c>
      <c r="AD33" s="33">
        <f t="shared" si="20"/>
        <v>0</v>
      </c>
      <c r="AE33" s="33">
        <f t="shared" si="20"/>
        <v>0</v>
      </c>
      <c r="AF33" s="33">
        <f t="shared" si="20"/>
        <v>0</v>
      </c>
      <c r="AG33" s="33">
        <f t="shared" si="20"/>
        <v>0</v>
      </c>
      <c r="AH33" s="34"/>
      <c r="AI33" s="35"/>
      <c r="AJ33" s="42"/>
    </row>
    <row r="34" spans="1:44" s="36" customFormat="1" ht="30" hidden="1" x14ac:dyDescent="0.25">
      <c r="A34" s="66"/>
      <c r="B34" s="60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5"/>
        <v>0</v>
      </c>
      <c r="I34" s="38">
        <f t="shared" si="6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/>
    </row>
    <row r="35" spans="1:44" s="36" customFormat="1" ht="47.25" x14ac:dyDescent="0.25">
      <c r="A35" s="66"/>
      <c r="B35" s="60"/>
      <c r="C35" s="37" t="s">
        <v>30</v>
      </c>
      <c r="D35" s="26">
        <f>SUM(J35,L35,N35,P35,R35,T35,V35,X35,Z35,AB35,AD35,AF35)</f>
        <v>100</v>
      </c>
      <c r="E35" s="38">
        <f>J35+L35+N35+P35+R35+T35+V35+X35+Z35</f>
        <v>100</v>
      </c>
      <c r="F35" s="38">
        <v>100</v>
      </c>
      <c r="G35" s="38">
        <f>SUM(K35,M35,O35,Q35,S35,U35,W35,Y35,AA35,AC35,AE35,AG35)</f>
        <v>100</v>
      </c>
      <c r="H35" s="38">
        <f t="shared" si="5"/>
        <v>100</v>
      </c>
      <c r="I35" s="38">
        <f t="shared" si="6"/>
        <v>100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47.11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100" t="s">
        <v>49</v>
      </c>
      <c r="AI35" s="35"/>
      <c r="AJ35" s="42"/>
    </row>
    <row r="36" spans="1:44" s="31" customFormat="1" ht="30" hidden="1" x14ac:dyDescent="0.25">
      <c r="A36" s="67"/>
      <c r="B36" s="61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5"/>
        <v>0</v>
      </c>
      <c r="I36" s="48">
        <f t="shared" si="6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68" t="s">
        <v>41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50"/>
      <c r="AI37" s="41"/>
    </row>
    <row r="38" spans="1:44" s="36" customFormat="1" ht="15.75" x14ac:dyDescent="0.25">
      <c r="A38" s="62" t="s">
        <v>42</v>
      </c>
      <c r="B38" s="71" t="s">
        <v>43</v>
      </c>
      <c r="C38" s="32" t="s">
        <v>28</v>
      </c>
      <c r="D38" s="20">
        <f>D40+D41+D39</f>
        <v>4200.0600000000004</v>
      </c>
      <c r="E38" s="33">
        <f t="shared" ref="E38:G38" si="21">E40+E41+E39</f>
        <v>3141.6334700000002</v>
      </c>
      <c r="F38" s="33">
        <f t="shared" si="21"/>
        <v>3010.6127899999997</v>
      </c>
      <c r="G38" s="33">
        <f t="shared" si="21"/>
        <v>3010.6127899999997</v>
      </c>
      <c r="H38" s="33">
        <f t="shared" ref="H38:H49" si="22">IFERROR(G38/D38*100,0)</f>
        <v>71.680232901434721</v>
      </c>
      <c r="I38" s="33">
        <f t="shared" ref="I38:I49" si="23">IFERROR(G38/E38*100,0)</f>
        <v>95.829536409923705</v>
      </c>
      <c r="J38" s="33">
        <f t="shared" ref="J38:AG38" si="24">J40+J41+J39</f>
        <v>433.23651000000001</v>
      </c>
      <c r="K38" s="33">
        <f t="shared" si="24"/>
        <v>260.55279000000002</v>
      </c>
      <c r="L38" s="33">
        <f t="shared" si="24"/>
        <v>308.48899999999998</v>
      </c>
      <c r="M38" s="33">
        <f t="shared" si="24"/>
        <v>389.49</v>
      </c>
      <c r="N38" s="33">
        <f t="shared" si="24"/>
        <v>255.209</v>
      </c>
      <c r="O38" s="33">
        <f t="shared" si="24"/>
        <v>217.22</v>
      </c>
      <c r="P38" s="33">
        <f t="shared" si="24"/>
        <v>424.51098000000002</v>
      </c>
      <c r="Q38" s="33">
        <f t="shared" si="24"/>
        <v>254.51</v>
      </c>
      <c r="R38" s="33">
        <f t="shared" si="24"/>
        <v>333.45</v>
      </c>
      <c r="S38" s="33">
        <f t="shared" si="24"/>
        <v>278.85000000000002</v>
      </c>
      <c r="T38" s="33">
        <f t="shared" si="24"/>
        <v>337.11966999999999</v>
      </c>
      <c r="U38" s="33">
        <f t="shared" si="24"/>
        <v>560.96</v>
      </c>
      <c r="V38" s="33">
        <f t="shared" si="24"/>
        <v>477.26431000000002</v>
      </c>
      <c r="W38" s="33">
        <f t="shared" si="24"/>
        <v>522.91</v>
      </c>
      <c r="X38" s="33">
        <f t="shared" si="24"/>
        <v>316.54500000000002</v>
      </c>
      <c r="Y38" s="33">
        <f t="shared" si="24"/>
        <v>285.18</v>
      </c>
      <c r="Z38" s="33">
        <f t="shared" si="24"/>
        <v>255.809</v>
      </c>
      <c r="AA38" s="33">
        <f t="shared" si="24"/>
        <v>240.94</v>
      </c>
      <c r="AB38" s="33">
        <f t="shared" si="24"/>
        <v>295.26029999999997</v>
      </c>
      <c r="AC38" s="33">
        <f t="shared" si="24"/>
        <v>0</v>
      </c>
      <c r="AD38" s="33">
        <f t="shared" si="24"/>
        <v>294.81299999999999</v>
      </c>
      <c r="AE38" s="33">
        <f t="shared" si="24"/>
        <v>0</v>
      </c>
      <c r="AF38" s="33">
        <f t="shared" si="24"/>
        <v>468.35323</v>
      </c>
      <c r="AG38" s="33">
        <f t="shared" si="24"/>
        <v>0</v>
      </c>
      <c r="AH38" s="34"/>
      <c r="AI38" s="35"/>
      <c r="AJ38" s="52"/>
    </row>
    <row r="39" spans="1:44" s="36" customFormat="1" ht="30" hidden="1" x14ac:dyDescent="0.25">
      <c r="A39" s="63"/>
      <c r="B39" s="7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2"/>
        <v>0</v>
      </c>
      <c r="I39" s="38">
        <f t="shared" si="23"/>
        <v>0</v>
      </c>
      <c r="J39" s="38">
        <f>J43</f>
        <v>0</v>
      </c>
      <c r="K39" s="38">
        <f t="shared" ref="K39:AG40" si="25">K43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38">
        <f t="shared" si="25"/>
        <v>0</v>
      </c>
      <c r="P39" s="38">
        <f t="shared" si="25"/>
        <v>0</v>
      </c>
      <c r="Q39" s="38">
        <f t="shared" si="25"/>
        <v>0</v>
      </c>
      <c r="R39" s="38">
        <f t="shared" si="25"/>
        <v>0</v>
      </c>
      <c r="S39" s="38">
        <f t="shared" si="25"/>
        <v>0</v>
      </c>
      <c r="T39" s="38">
        <f t="shared" si="25"/>
        <v>0</v>
      </c>
      <c r="U39" s="38">
        <f t="shared" si="25"/>
        <v>0</v>
      </c>
      <c r="V39" s="38">
        <f t="shared" si="25"/>
        <v>0</v>
      </c>
      <c r="W39" s="38">
        <f t="shared" si="25"/>
        <v>0</v>
      </c>
      <c r="X39" s="38">
        <f t="shared" si="25"/>
        <v>0</v>
      </c>
      <c r="Y39" s="38">
        <f t="shared" si="25"/>
        <v>0</v>
      </c>
      <c r="Z39" s="38">
        <f t="shared" si="25"/>
        <v>0</v>
      </c>
      <c r="AA39" s="38">
        <f t="shared" si="25"/>
        <v>0</v>
      </c>
      <c r="AB39" s="38">
        <f t="shared" si="25"/>
        <v>0</v>
      </c>
      <c r="AC39" s="38">
        <f t="shared" si="25"/>
        <v>0</v>
      </c>
      <c r="AD39" s="38">
        <f t="shared" si="25"/>
        <v>0</v>
      </c>
      <c r="AE39" s="38">
        <f t="shared" si="25"/>
        <v>0</v>
      </c>
      <c r="AF39" s="38">
        <f t="shared" si="25"/>
        <v>0</v>
      </c>
      <c r="AG39" s="38">
        <f t="shared" si="25"/>
        <v>0</v>
      </c>
      <c r="AH39" s="34"/>
      <c r="AI39" s="35"/>
      <c r="AJ39" s="52"/>
    </row>
    <row r="40" spans="1:44" s="36" customFormat="1" ht="30" x14ac:dyDescent="0.25">
      <c r="A40" s="63"/>
      <c r="B40" s="72"/>
      <c r="C40" s="37" t="s">
        <v>30</v>
      </c>
      <c r="D40" s="38">
        <f>D44</f>
        <v>4178.0600000000004</v>
      </c>
      <c r="E40" s="38">
        <f>E44</f>
        <v>3119.6334700000002</v>
      </c>
      <c r="F40" s="38">
        <f>F44</f>
        <v>2988.6127899999997</v>
      </c>
      <c r="G40" s="38">
        <f>SUM(K40,M40,O40,Q40,S40,U40,W40,Y40,AA40,AC40,AE40,AG40)</f>
        <v>2988.6127899999997</v>
      </c>
      <c r="H40" s="38">
        <f t="shared" si="22"/>
        <v>71.531112286563598</v>
      </c>
      <c r="I40" s="38">
        <f t="shared" si="23"/>
        <v>95.800125839783334</v>
      </c>
      <c r="J40" s="39">
        <f>J44</f>
        <v>433.23651000000001</v>
      </c>
      <c r="K40" s="39">
        <f t="shared" si="25"/>
        <v>260.55279000000002</v>
      </c>
      <c r="L40" s="39">
        <f t="shared" si="25"/>
        <v>308.48899999999998</v>
      </c>
      <c r="M40" s="39">
        <f t="shared" si="25"/>
        <v>389.49</v>
      </c>
      <c r="N40" s="39">
        <f t="shared" si="25"/>
        <v>255.209</v>
      </c>
      <c r="O40" s="39">
        <f t="shared" si="25"/>
        <v>217.22</v>
      </c>
      <c r="P40" s="39">
        <f t="shared" si="25"/>
        <v>424.51098000000002</v>
      </c>
      <c r="Q40" s="39">
        <f t="shared" si="25"/>
        <v>254.51</v>
      </c>
      <c r="R40" s="39">
        <f t="shared" si="25"/>
        <v>311.45</v>
      </c>
      <c r="S40" s="39">
        <f t="shared" si="25"/>
        <v>278.85000000000002</v>
      </c>
      <c r="T40" s="39">
        <f t="shared" si="25"/>
        <v>337.11966999999999</v>
      </c>
      <c r="U40" s="39">
        <f t="shared" si="25"/>
        <v>538.96</v>
      </c>
      <c r="V40" s="39">
        <f t="shared" si="25"/>
        <v>477.26431000000002</v>
      </c>
      <c r="W40" s="39">
        <f t="shared" si="25"/>
        <v>522.91</v>
      </c>
      <c r="X40" s="39">
        <f t="shared" si="25"/>
        <v>316.54500000000002</v>
      </c>
      <c r="Y40" s="39">
        <f t="shared" si="25"/>
        <v>285.18</v>
      </c>
      <c r="Z40" s="39">
        <f t="shared" si="25"/>
        <v>255.809</v>
      </c>
      <c r="AA40" s="39">
        <f t="shared" si="25"/>
        <v>240.94</v>
      </c>
      <c r="AB40" s="39">
        <f t="shared" si="25"/>
        <v>295.26029999999997</v>
      </c>
      <c r="AC40" s="39">
        <f t="shared" si="25"/>
        <v>0</v>
      </c>
      <c r="AD40" s="39">
        <f t="shared" si="25"/>
        <v>294.81299999999999</v>
      </c>
      <c r="AE40" s="39">
        <f t="shared" si="25"/>
        <v>0</v>
      </c>
      <c r="AF40" s="39">
        <f t="shared" si="25"/>
        <v>468.35323</v>
      </c>
      <c r="AG40" s="39">
        <f t="shared" si="25"/>
        <v>0</v>
      </c>
      <c r="AH40" s="34"/>
      <c r="AI40" s="35"/>
      <c r="AJ40" s="52"/>
    </row>
    <row r="41" spans="1:44" s="31" customFormat="1" ht="30" x14ac:dyDescent="0.25">
      <c r="A41" s="63"/>
      <c r="B41" s="73"/>
      <c r="C41" s="37" t="s">
        <v>31</v>
      </c>
      <c r="D41" s="38">
        <f>D49+D45</f>
        <v>22</v>
      </c>
      <c r="E41" s="38">
        <f>E49+E45</f>
        <v>22</v>
      </c>
      <c r="F41" s="38">
        <f>F49+F45</f>
        <v>22</v>
      </c>
      <c r="G41" s="38">
        <f>SUM(K41,M41,O41,Q41,S41,U41,W41,Y41,AA41,AC41,AE41,AG41)</f>
        <v>22</v>
      </c>
      <c r="H41" s="38">
        <f t="shared" si="22"/>
        <v>100</v>
      </c>
      <c r="I41" s="38">
        <f t="shared" si="23"/>
        <v>100</v>
      </c>
      <c r="J41" s="40">
        <f>J49</f>
        <v>0</v>
      </c>
      <c r="K41" s="40">
        <f t="shared" ref="K41:AG41" si="26">K49</f>
        <v>0</v>
      </c>
      <c r="L41" s="40">
        <f t="shared" si="26"/>
        <v>0</v>
      </c>
      <c r="M41" s="40">
        <f t="shared" si="26"/>
        <v>0</v>
      </c>
      <c r="N41" s="40">
        <f t="shared" si="26"/>
        <v>0</v>
      </c>
      <c r="O41" s="40">
        <f t="shared" si="26"/>
        <v>0</v>
      </c>
      <c r="P41" s="40">
        <f t="shared" si="26"/>
        <v>0</v>
      </c>
      <c r="Q41" s="40">
        <f t="shared" si="26"/>
        <v>0</v>
      </c>
      <c r="R41" s="40">
        <f t="shared" si="26"/>
        <v>22</v>
      </c>
      <c r="S41" s="40">
        <f t="shared" si="26"/>
        <v>0</v>
      </c>
      <c r="T41" s="40">
        <f t="shared" si="26"/>
        <v>0</v>
      </c>
      <c r="U41" s="40">
        <f t="shared" si="26"/>
        <v>22</v>
      </c>
      <c r="V41" s="40">
        <f t="shared" si="26"/>
        <v>0</v>
      </c>
      <c r="W41" s="40">
        <f t="shared" si="26"/>
        <v>0</v>
      </c>
      <c r="X41" s="40">
        <f t="shared" si="26"/>
        <v>0</v>
      </c>
      <c r="Y41" s="40">
        <f t="shared" si="26"/>
        <v>0</v>
      </c>
      <c r="Z41" s="40">
        <f t="shared" si="26"/>
        <v>0</v>
      </c>
      <c r="AA41" s="40">
        <f t="shared" si="26"/>
        <v>0</v>
      </c>
      <c r="AB41" s="40">
        <f t="shared" si="26"/>
        <v>0</v>
      </c>
      <c r="AC41" s="40">
        <f t="shared" si="26"/>
        <v>0</v>
      </c>
      <c r="AD41" s="40">
        <f>AD49+AD45</f>
        <v>0</v>
      </c>
      <c r="AE41" s="40">
        <f>AE49+AE45</f>
        <v>0</v>
      </c>
      <c r="AF41" s="40">
        <f t="shared" si="26"/>
        <v>0</v>
      </c>
      <c r="AG41" s="40">
        <f t="shared" si="26"/>
        <v>0</v>
      </c>
      <c r="AH41" s="30"/>
      <c r="AI41" s="41"/>
      <c r="AJ41" s="52"/>
    </row>
    <row r="42" spans="1:44" s="36" customFormat="1" ht="15.75" x14ac:dyDescent="0.25">
      <c r="A42" s="53"/>
      <c r="B42" s="59" t="s">
        <v>44</v>
      </c>
      <c r="C42" s="32" t="s">
        <v>28</v>
      </c>
      <c r="D42" s="20">
        <f>D44+D45+D43</f>
        <v>4178.0600000000004</v>
      </c>
      <c r="E42" s="33">
        <f t="shared" ref="E42:G42" si="27">E44+E45+E43</f>
        <v>3119.6334700000002</v>
      </c>
      <c r="F42" s="33">
        <f t="shared" si="27"/>
        <v>2988.6127899999997</v>
      </c>
      <c r="G42" s="33">
        <f t="shared" si="27"/>
        <v>2988.6127899999997</v>
      </c>
      <c r="H42" s="33">
        <f t="shared" si="22"/>
        <v>71.531112286563598</v>
      </c>
      <c r="I42" s="33">
        <f t="shared" si="23"/>
        <v>95.800125839783334</v>
      </c>
      <c r="J42" s="33">
        <f t="shared" ref="J42:AG42" si="28">J44+J45+J43</f>
        <v>433.23651000000001</v>
      </c>
      <c r="K42" s="33">
        <f t="shared" si="28"/>
        <v>260.55279000000002</v>
      </c>
      <c r="L42" s="33">
        <f t="shared" si="28"/>
        <v>308.48899999999998</v>
      </c>
      <c r="M42" s="33">
        <f t="shared" si="28"/>
        <v>389.49</v>
      </c>
      <c r="N42" s="33">
        <f t="shared" si="28"/>
        <v>255.209</v>
      </c>
      <c r="O42" s="33">
        <f t="shared" si="28"/>
        <v>217.22</v>
      </c>
      <c r="P42" s="33">
        <f t="shared" si="28"/>
        <v>424.51098000000002</v>
      </c>
      <c r="Q42" s="33">
        <f t="shared" si="28"/>
        <v>254.51</v>
      </c>
      <c r="R42" s="33">
        <f t="shared" si="28"/>
        <v>311.45</v>
      </c>
      <c r="S42" s="33">
        <f t="shared" si="28"/>
        <v>278.85000000000002</v>
      </c>
      <c r="T42" s="33">
        <f t="shared" si="28"/>
        <v>337.11966999999999</v>
      </c>
      <c r="U42" s="33">
        <f t="shared" si="28"/>
        <v>538.96</v>
      </c>
      <c r="V42" s="33">
        <f t="shared" si="28"/>
        <v>477.26431000000002</v>
      </c>
      <c r="W42" s="33">
        <f t="shared" si="28"/>
        <v>522.91</v>
      </c>
      <c r="X42" s="33">
        <f t="shared" si="28"/>
        <v>316.54500000000002</v>
      </c>
      <c r="Y42" s="33">
        <f t="shared" si="28"/>
        <v>285.18</v>
      </c>
      <c r="Z42" s="33">
        <f t="shared" si="28"/>
        <v>255.809</v>
      </c>
      <c r="AA42" s="33">
        <f t="shared" si="28"/>
        <v>240.94</v>
      </c>
      <c r="AB42" s="33">
        <f t="shared" si="28"/>
        <v>295.26029999999997</v>
      </c>
      <c r="AC42" s="33">
        <f t="shared" si="28"/>
        <v>0</v>
      </c>
      <c r="AD42" s="33">
        <f t="shared" si="28"/>
        <v>294.81299999999999</v>
      </c>
      <c r="AE42" s="33">
        <f t="shared" si="28"/>
        <v>0</v>
      </c>
      <c r="AF42" s="33">
        <f t="shared" si="28"/>
        <v>468.35323</v>
      </c>
      <c r="AG42" s="33">
        <f t="shared" si="28"/>
        <v>0</v>
      </c>
      <c r="AH42" s="34"/>
      <c r="AI42" s="35"/>
      <c r="AJ42" s="52"/>
    </row>
    <row r="43" spans="1:44" s="36" customFormat="1" ht="30" hidden="1" x14ac:dyDescent="0.25">
      <c r="A43" s="53"/>
      <c r="B43" s="60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2"/>
        <v>0</v>
      </c>
      <c r="I43" s="38">
        <f t="shared" si="23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/>
    </row>
    <row r="44" spans="1:44" s="36" customFormat="1" ht="299.25" x14ac:dyDescent="0.25">
      <c r="A44" s="53"/>
      <c r="B44" s="60"/>
      <c r="C44" s="37" t="s">
        <v>30</v>
      </c>
      <c r="D44" s="26">
        <f>SUM(J44,L44,N44,P44,R44,T44,V44,X44,Z44,AB44,AD44,AF44)</f>
        <v>4178.0600000000004</v>
      </c>
      <c r="E44" s="38">
        <f>J44+L44+N44+P44+R44+T44+V44+X44+Z44</f>
        <v>3119.6334700000002</v>
      </c>
      <c r="F44" s="38">
        <f>G44</f>
        <v>2988.6127899999997</v>
      </c>
      <c r="G44" s="38">
        <f>SUM(K44,M44,O44,Q44,S44,U44,W44,Y44,AA44,AC44,AE44,AG44)</f>
        <v>2988.6127899999997</v>
      </c>
      <c r="H44" s="38">
        <f t="shared" si="22"/>
        <v>71.531112286563598</v>
      </c>
      <c r="I44" s="38">
        <f t="shared" si="23"/>
        <v>95.800125839783334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477.26431000000002</v>
      </c>
      <c r="W44" s="39">
        <v>522.91</v>
      </c>
      <c r="X44" s="39">
        <v>316.54500000000002</v>
      </c>
      <c r="Y44" s="39">
        <v>285.18</v>
      </c>
      <c r="Z44" s="39">
        <v>255.809</v>
      </c>
      <c r="AA44" s="39">
        <v>240.94</v>
      </c>
      <c r="AB44" s="39">
        <v>295.26029999999997</v>
      </c>
      <c r="AC44" s="39">
        <v>0</v>
      </c>
      <c r="AD44" s="39">
        <v>294.81299999999999</v>
      </c>
      <c r="AE44" s="39">
        <v>0</v>
      </c>
      <c r="AF44" s="39">
        <v>468.35323</v>
      </c>
      <c r="AG44" s="39">
        <v>0</v>
      </c>
      <c r="AH44" s="43" t="s">
        <v>50</v>
      </c>
      <c r="AI44" s="35"/>
      <c r="AJ44" s="42"/>
      <c r="AR44" s="54"/>
    </row>
    <row r="45" spans="1:44" s="31" customFormat="1" ht="30" x14ac:dyDescent="0.25">
      <c r="A45" s="53"/>
      <c r="B45" s="61"/>
      <c r="C45" s="37" t="s">
        <v>31</v>
      </c>
      <c r="D45" s="26">
        <f>SUM(J45,L45,N45,P45,R45,T45,V45,X45,Z45,AB45,AD45,AF45)</f>
        <v>0</v>
      </c>
      <c r="E45" s="38">
        <f>J45+L45+N45+P45+R45+T45+V45+X45+Z45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2"/>
        <v>0</v>
      </c>
      <c r="I45" s="38">
        <f t="shared" si="23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/>
      <c r="AE45" s="40">
        <v>0</v>
      </c>
      <c r="AF45" s="40">
        <v>0</v>
      </c>
      <c r="AG45" s="40">
        <v>0</v>
      </c>
      <c r="AH45" s="30"/>
      <c r="AI45" s="41"/>
      <c r="AJ45" s="52"/>
    </row>
    <row r="46" spans="1:44" s="36" customFormat="1" ht="15.75" x14ac:dyDescent="0.25">
      <c r="A46" s="53"/>
      <c r="B46" s="59" t="s">
        <v>45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2"/>
        <v>100</v>
      </c>
      <c r="I46" s="33">
        <f t="shared" si="23"/>
        <v>100</v>
      </c>
      <c r="J46" s="33">
        <f t="shared" ref="J46:AG46" si="29">J48+J49+J47</f>
        <v>0</v>
      </c>
      <c r="K46" s="33">
        <f t="shared" si="29"/>
        <v>0</v>
      </c>
      <c r="L46" s="33">
        <f t="shared" si="29"/>
        <v>0</v>
      </c>
      <c r="M46" s="33">
        <f t="shared" si="29"/>
        <v>0</v>
      </c>
      <c r="N46" s="33">
        <f t="shared" si="29"/>
        <v>0</v>
      </c>
      <c r="O46" s="33">
        <f t="shared" si="29"/>
        <v>0</v>
      </c>
      <c r="P46" s="33">
        <f t="shared" si="29"/>
        <v>0</v>
      </c>
      <c r="Q46" s="33">
        <f t="shared" si="29"/>
        <v>0</v>
      </c>
      <c r="R46" s="33">
        <f t="shared" si="29"/>
        <v>22</v>
      </c>
      <c r="S46" s="33">
        <f t="shared" si="29"/>
        <v>0</v>
      </c>
      <c r="T46" s="33">
        <f t="shared" si="29"/>
        <v>0</v>
      </c>
      <c r="U46" s="33">
        <f t="shared" si="29"/>
        <v>22</v>
      </c>
      <c r="V46" s="33">
        <f t="shared" si="29"/>
        <v>0</v>
      </c>
      <c r="W46" s="33">
        <f t="shared" si="29"/>
        <v>0</v>
      </c>
      <c r="X46" s="33">
        <f t="shared" si="29"/>
        <v>0</v>
      </c>
      <c r="Y46" s="33">
        <f t="shared" si="29"/>
        <v>0</v>
      </c>
      <c r="Z46" s="33">
        <f t="shared" si="29"/>
        <v>0</v>
      </c>
      <c r="AA46" s="33">
        <f t="shared" si="29"/>
        <v>0</v>
      </c>
      <c r="AB46" s="33">
        <f t="shared" si="29"/>
        <v>0</v>
      </c>
      <c r="AC46" s="33">
        <f t="shared" si="29"/>
        <v>0</v>
      </c>
      <c r="AD46" s="33">
        <f t="shared" si="29"/>
        <v>0</v>
      </c>
      <c r="AE46" s="33">
        <f t="shared" si="29"/>
        <v>0</v>
      </c>
      <c r="AF46" s="33">
        <f t="shared" si="29"/>
        <v>0</v>
      </c>
      <c r="AG46" s="33">
        <f t="shared" si="29"/>
        <v>0</v>
      </c>
      <c r="AH46" s="22"/>
      <c r="AI46" s="35"/>
      <c r="AJ46" s="42"/>
    </row>
    <row r="47" spans="1:44" s="36" customFormat="1" ht="30" hidden="1" x14ac:dyDescent="0.25">
      <c r="A47" s="53"/>
      <c r="B47" s="60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2"/>
        <v>0</v>
      </c>
      <c r="I47" s="38">
        <f t="shared" si="23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/>
    </row>
    <row r="48" spans="1:44" s="36" customFormat="1" ht="30" hidden="1" x14ac:dyDescent="0.25">
      <c r="A48" s="53"/>
      <c r="B48" s="60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2"/>
        <v>0</v>
      </c>
      <c r="I48" s="38">
        <f t="shared" si="23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/>
    </row>
    <row r="49" spans="1:36" s="31" customFormat="1" ht="30" x14ac:dyDescent="0.25">
      <c r="A49" s="55"/>
      <c r="B49" s="61"/>
      <c r="C49" s="37" t="s">
        <v>31</v>
      </c>
      <c r="D49" s="26">
        <f>SUM(J49,L49,N49,P49,R49,T49,V49,X49,Z49,AB49,AD49,AF49)</f>
        <v>22</v>
      </c>
      <c r="E49" s="38">
        <f>J49+L49+N49+P49+R49+T49+V49+X49+Z49</f>
        <v>22</v>
      </c>
      <c r="F49" s="38">
        <f>G49</f>
        <v>22</v>
      </c>
      <c r="G49" s="38">
        <v>22</v>
      </c>
      <c r="H49" s="38">
        <f t="shared" si="22"/>
        <v>100</v>
      </c>
      <c r="I49" s="38">
        <f t="shared" si="23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2026-02-06T09:48:28Z</dcterms:modified>
</cp:coreProperties>
</file>