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6 год\ЕЖЕМЕСЯЧНЫЕ\до 3-го числа Сетевой график\Упр. муниц. имуществом 2026\"/>
    </mc:Choice>
  </mc:AlternateContent>
  <bookViews>
    <workbookView xWindow="0" yWindow="0" windowWidth="28800" windowHeight="11880"/>
  </bookViews>
  <sheets>
    <sheet name="2026 год" sheetId="1" r:id="rId1"/>
    <sheet name="Лист1" sheetId="2" state="hidden" r:id="rId2"/>
  </sheets>
  <definedNames>
    <definedName name="_xlnm.Print_Titles" localSheetId="0">'2026 год'!$5:$8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 l="1"/>
  <c r="D25" i="1"/>
  <c r="D9" i="1"/>
  <c r="E10" i="1" l="1"/>
  <c r="E27" i="1" l="1"/>
  <c r="E34" i="1" l="1"/>
  <c r="E32" i="1"/>
  <c r="E29" i="1"/>
  <c r="E22" i="1"/>
  <c r="E17" i="1"/>
  <c r="E15" i="1"/>
  <c r="O9" i="1" l="1"/>
  <c r="Q9" i="1"/>
  <c r="S9" i="1"/>
  <c r="U9" i="1"/>
  <c r="W9" i="1"/>
  <c r="Y9" i="1"/>
  <c r="AA9" i="1"/>
  <c r="AC9" i="1"/>
  <c r="AE9" i="1"/>
  <c r="AG9" i="1"/>
  <c r="K16" i="1"/>
  <c r="L16" i="1"/>
  <c r="M16" i="1"/>
  <c r="N16" i="1"/>
  <c r="O16" i="1"/>
  <c r="P16" i="1"/>
  <c r="Q16" i="1"/>
  <c r="R16" i="1"/>
  <c r="S16" i="1"/>
  <c r="T16" i="1"/>
  <c r="U16" i="1"/>
  <c r="V16" i="1"/>
  <c r="W16" i="1"/>
  <c r="X16" i="1"/>
  <c r="Y16" i="1"/>
  <c r="Z16" i="1"/>
  <c r="AA16" i="1"/>
  <c r="AB16" i="1"/>
  <c r="AC16" i="1"/>
  <c r="AD16" i="1"/>
  <c r="AE16" i="1"/>
  <c r="AF16" i="1"/>
  <c r="AG16" i="1"/>
  <c r="J16" i="1"/>
  <c r="E31" i="1" l="1"/>
  <c r="E16" i="1"/>
  <c r="E14" i="1"/>
  <c r="E25" i="1" l="1"/>
  <c r="E24" i="1" s="1"/>
  <c r="D32" i="1" l="1"/>
  <c r="P25" i="1"/>
  <c r="P24" i="1" s="1"/>
  <c r="G27" i="1" l="1"/>
  <c r="J25" i="1" l="1"/>
  <c r="K25" i="1"/>
  <c r="K24" i="1" s="1"/>
  <c r="L25" i="1"/>
  <c r="L24" i="1" s="1"/>
  <c r="M25" i="1"/>
  <c r="M24" i="1" s="1"/>
  <c r="N25" i="1"/>
  <c r="N24" i="1" s="1"/>
  <c r="O25" i="1"/>
  <c r="O24" i="1" s="1"/>
  <c r="Q25" i="1"/>
  <c r="Q24" i="1" s="1"/>
  <c r="R25" i="1"/>
  <c r="R24" i="1" s="1"/>
  <c r="S25" i="1"/>
  <c r="S24" i="1" s="1"/>
  <c r="T25" i="1"/>
  <c r="T24" i="1" s="1"/>
  <c r="U25" i="1"/>
  <c r="U24" i="1" s="1"/>
  <c r="V25" i="1"/>
  <c r="V24" i="1" s="1"/>
  <c r="W25" i="1"/>
  <c r="W24" i="1" s="1"/>
  <c r="X25" i="1"/>
  <c r="X24" i="1" s="1"/>
  <c r="Y25" i="1"/>
  <c r="Y24" i="1" s="1"/>
  <c r="Z25" i="1"/>
  <c r="Z24" i="1" s="1"/>
  <c r="AA25" i="1"/>
  <c r="AA24" i="1" s="1"/>
  <c r="AB25" i="1"/>
  <c r="AB24" i="1" s="1"/>
  <c r="AC25" i="1"/>
  <c r="AC24" i="1" s="1"/>
  <c r="AD25" i="1"/>
  <c r="AD24" i="1" s="1"/>
  <c r="AE25" i="1"/>
  <c r="AE24" i="1" s="1"/>
  <c r="AF25" i="1"/>
  <c r="AF24" i="1" s="1"/>
  <c r="AG25" i="1"/>
  <c r="AG24" i="1" s="1"/>
  <c r="K20" i="1" l="1"/>
  <c r="L20" i="1"/>
  <c r="M20" i="1"/>
  <c r="N20" i="1"/>
  <c r="O20" i="1"/>
  <c r="P20" i="1"/>
  <c r="Q20" i="1"/>
  <c r="R20" i="1"/>
  <c r="S20" i="1"/>
  <c r="T20" i="1"/>
  <c r="U20" i="1"/>
  <c r="V20" i="1"/>
  <c r="W20" i="1"/>
  <c r="X20" i="1"/>
  <c r="Y20" i="1"/>
  <c r="Z20" i="1"/>
  <c r="AA20" i="1"/>
  <c r="AB20" i="1"/>
  <c r="AC20" i="1"/>
  <c r="AD20" i="1"/>
  <c r="AE20" i="1"/>
  <c r="AF20" i="1"/>
  <c r="AG20" i="1"/>
  <c r="J20" i="1"/>
  <c r="E20" i="1"/>
  <c r="K28" i="1"/>
  <c r="L28" i="1"/>
  <c r="M28" i="1"/>
  <c r="N28" i="1"/>
  <c r="O28" i="1"/>
  <c r="P28" i="1"/>
  <c r="Q28" i="1"/>
  <c r="R28" i="1"/>
  <c r="S28" i="1"/>
  <c r="T28" i="1"/>
  <c r="U28" i="1"/>
  <c r="V28" i="1"/>
  <c r="W28" i="1"/>
  <c r="X28" i="1"/>
  <c r="Y28" i="1"/>
  <c r="Z28" i="1"/>
  <c r="AA28" i="1"/>
  <c r="AB28" i="1"/>
  <c r="AC28" i="1"/>
  <c r="AD28" i="1"/>
  <c r="AE28" i="1"/>
  <c r="AF28" i="1"/>
  <c r="AG28" i="1"/>
  <c r="J28" i="1"/>
  <c r="E28" i="1"/>
  <c r="G29" i="1"/>
  <c r="F29" i="1" s="1"/>
  <c r="D29" i="1"/>
  <c r="H29" i="1" l="1"/>
  <c r="D28" i="1"/>
  <c r="F28" i="1"/>
  <c r="G28" i="1"/>
  <c r="K13" i="1"/>
  <c r="K10" i="1" s="1"/>
  <c r="K9" i="1" s="1"/>
  <c r="L13" i="1"/>
  <c r="L10" i="1" s="1"/>
  <c r="L9" i="1" s="1"/>
  <c r="M13" i="1"/>
  <c r="M10" i="1" s="1"/>
  <c r="M9" i="1" s="1"/>
  <c r="N13" i="1"/>
  <c r="N10" i="1" s="1"/>
  <c r="N9" i="1" s="1"/>
  <c r="O13" i="1"/>
  <c r="O10" i="1" s="1"/>
  <c r="P13" i="1"/>
  <c r="P10" i="1" s="1"/>
  <c r="P9" i="1" s="1"/>
  <c r="Q13" i="1"/>
  <c r="Q10" i="1" s="1"/>
  <c r="R13" i="1"/>
  <c r="R10" i="1" s="1"/>
  <c r="R9" i="1" s="1"/>
  <c r="S13" i="1"/>
  <c r="S10" i="1" s="1"/>
  <c r="T13" i="1"/>
  <c r="T10" i="1" s="1"/>
  <c r="T9" i="1" s="1"/>
  <c r="U13" i="1"/>
  <c r="U10" i="1" s="1"/>
  <c r="V13" i="1"/>
  <c r="V10" i="1" s="1"/>
  <c r="V9" i="1" s="1"/>
  <c r="W13" i="1"/>
  <c r="W10" i="1" s="1"/>
  <c r="X13" i="1"/>
  <c r="X10" i="1" s="1"/>
  <c r="X9" i="1" s="1"/>
  <c r="Y13" i="1"/>
  <c r="Y10" i="1" s="1"/>
  <c r="Z13" i="1"/>
  <c r="Z10" i="1" s="1"/>
  <c r="Z9" i="1" s="1"/>
  <c r="AA13" i="1"/>
  <c r="AA10" i="1" s="1"/>
  <c r="AB13" i="1"/>
  <c r="AB10" i="1" s="1"/>
  <c r="AB9" i="1" s="1"/>
  <c r="AC13" i="1"/>
  <c r="AC10" i="1" s="1"/>
  <c r="AD13" i="1"/>
  <c r="AD10" i="1" s="1"/>
  <c r="AD9" i="1" s="1"/>
  <c r="AE13" i="1"/>
  <c r="AE10" i="1" s="1"/>
  <c r="AF13" i="1"/>
  <c r="AF10" i="1" s="1"/>
  <c r="AF9" i="1" s="1"/>
  <c r="AG13" i="1"/>
  <c r="AG10" i="1" s="1"/>
  <c r="J13" i="1"/>
  <c r="J10" i="1" s="1"/>
  <c r="J9" i="1" s="1"/>
  <c r="E13" i="1"/>
  <c r="E9" i="1" s="1"/>
  <c r="G15" i="1"/>
  <c r="G14" i="1" s="1"/>
  <c r="D15" i="1"/>
  <c r="D14" i="1" s="1"/>
  <c r="AG14" i="1"/>
  <c r="AF14" i="1"/>
  <c r="AE14" i="1"/>
  <c r="AD14" i="1"/>
  <c r="AC14" i="1"/>
  <c r="AB14" i="1"/>
  <c r="AA14" i="1"/>
  <c r="Z14" i="1"/>
  <c r="Y14" i="1"/>
  <c r="X14" i="1"/>
  <c r="W14" i="1"/>
  <c r="V14" i="1"/>
  <c r="U14" i="1"/>
  <c r="T14" i="1"/>
  <c r="S14" i="1"/>
  <c r="R14" i="1"/>
  <c r="Q14" i="1"/>
  <c r="P14" i="1"/>
  <c r="P12" i="1" s="1"/>
  <c r="O14" i="1"/>
  <c r="N14" i="1"/>
  <c r="N12" i="1" s="1"/>
  <c r="M14" i="1"/>
  <c r="L14" i="1"/>
  <c r="L12" i="1" s="1"/>
  <c r="K14" i="1"/>
  <c r="J14" i="1"/>
  <c r="F15" i="1" l="1"/>
  <c r="F14" i="1" s="1"/>
  <c r="I15" i="1"/>
  <c r="H15" i="1"/>
  <c r="I14" i="1" l="1"/>
  <c r="H14" i="1"/>
  <c r="J24" i="1"/>
  <c r="G17" i="1"/>
  <c r="G16" i="1" s="1"/>
  <c r="G34" i="1"/>
  <c r="F34" i="1" s="1"/>
  <c r="D34" i="1"/>
  <c r="E12" i="1"/>
  <c r="D17" i="1"/>
  <c r="D13" i="1" l="1"/>
  <c r="D16" i="1"/>
  <c r="D12" i="1" s="1"/>
  <c r="F17" i="1"/>
  <c r="G13" i="1"/>
  <c r="G12" i="1"/>
  <c r="I34" i="1"/>
  <c r="F33" i="1"/>
  <c r="AG33" i="1"/>
  <c r="AF33" i="1"/>
  <c r="AE33" i="1"/>
  <c r="AD33" i="1"/>
  <c r="AC33" i="1"/>
  <c r="AB33" i="1"/>
  <c r="AA33" i="1"/>
  <c r="Z33" i="1"/>
  <c r="Y33" i="1"/>
  <c r="X33" i="1"/>
  <c r="W33" i="1"/>
  <c r="V33" i="1"/>
  <c r="U33" i="1"/>
  <c r="T33" i="1"/>
  <c r="S33" i="1"/>
  <c r="R33" i="1"/>
  <c r="Q33" i="1"/>
  <c r="P33" i="1"/>
  <c r="O33" i="1"/>
  <c r="N33" i="1"/>
  <c r="M33" i="1"/>
  <c r="L33" i="1"/>
  <c r="K33" i="1"/>
  <c r="J33" i="1"/>
  <c r="E33" i="1"/>
  <c r="D33" i="1"/>
  <c r="G32" i="1"/>
  <c r="AG31" i="1"/>
  <c r="AF31" i="1"/>
  <c r="AE31" i="1"/>
  <c r="AD31" i="1"/>
  <c r="AC31" i="1"/>
  <c r="AB31" i="1"/>
  <c r="AA31" i="1"/>
  <c r="Z31" i="1"/>
  <c r="Y31" i="1"/>
  <c r="X31" i="1"/>
  <c r="W31" i="1"/>
  <c r="V31" i="1"/>
  <c r="U31" i="1"/>
  <c r="T31" i="1"/>
  <c r="S31" i="1"/>
  <c r="R31" i="1"/>
  <c r="Q31" i="1"/>
  <c r="P31" i="1"/>
  <c r="O31" i="1"/>
  <c r="N31" i="1"/>
  <c r="M31" i="1"/>
  <c r="L31" i="1"/>
  <c r="K31" i="1"/>
  <c r="J31" i="1"/>
  <c r="E26" i="1"/>
  <c r="D27" i="1"/>
  <c r="AG26" i="1"/>
  <c r="AF26" i="1"/>
  <c r="AE26" i="1"/>
  <c r="AD26" i="1"/>
  <c r="AC26" i="1"/>
  <c r="AB26" i="1"/>
  <c r="AA26" i="1"/>
  <c r="Z26" i="1"/>
  <c r="Y26" i="1"/>
  <c r="X26" i="1"/>
  <c r="W26" i="1"/>
  <c r="V26" i="1"/>
  <c r="U26" i="1"/>
  <c r="T26" i="1"/>
  <c r="S26" i="1"/>
  <c r="R26" i="1"/>
  <c r="Q26" i="1"/>
  <c r="P26" i="1"/>
  <c r="O26" i="1"/>
  <c r="N26" i="1"/>
  <c r="M26" i="1"/>
  <c r="L26" i="1"/>
  <c r="K26" i="1"/>
  <c r="J26" i="1"/>
  <c r="G22" i="1"/>
  <c r="E21" i="1"/>
  <c r="E19" i="1" s="1"/>
  <c r="D22" i="1"/>
  <c r="AG21" i="1"/>
  <c r="AG19" i="1" s="1"/>
  <c r="AF21" i="1"/>
  <c r="AF19" i="1" s="1"/>
  <c r="AE21" i="1"/>
  <c r="AE19" i="1" s="1"/>
  <c r="AD21" i="1"/>
  <c r="AD19" i="1" s="1"/>
  <c r="AC21" i="1"/>
  <c r="AC19" i="1" s="1"/>
  <c r="AB21" i="1"/>
  <c r="AB19" i="1" s="1"/>
  <c r="AA21" i="1"/>
  <c r="AA19" i="1" s="1"/>
  <c r="Z21" i="1"/>
  <c r="Z19" i="1" s="1"/>
  <c r="Y21" i="1"/>
  <c r="Y19" i="1" s="1"/>
  <c r="X21" i="1"/>
  <c r="X19" i="1" s="1"/>
  <c r="W21" i="1"/>
  <c r="W19" i="1" s="1"/>
  <c r="V21" i="1"/>
  <c r="V19" i="1" s="1"/>
  <c r="U21" i="1"/>
  <c r="U19" i="1" s="1"/>
  <c r="T21" i="1"/>
  <c r="T19" i="1" s="1"/>
  <c r="S21" i="1"/>
  <c r="S19" i="1" s="1"/>
  <c r="R21" i="1"/>
  <c r="R19" i="1" s="1"/>
  <c r="Q21" i="1"/>
  <c r="Q19" i="1" s="1"/>
  <c r="P21" i="1"/>
  <c r="P19" i="1" s="1"/>
  <c r="O21" i="1"/>
  <c r="O19" i="1" s="1"/>
  <c r="N21" i="1"/>
  <c r="N19" i="1" s="1"/>
  <c r="M21" i="1"/>
  <c r="M19" i="1" s="1"/>
  <c r="L21" i="1"/>
  <c r="L19" i="1" s="1"/>
  <c r="K21" i="1"/>
  <c r="K19" i="1" s="1"/>
  <c r="J21" i="1"/>
  <c r="J19" i="1" s="1"/>
  <c r="AG12" i="1"/>
  <c r="AF12" i="1"/>
  <c r="AE12" i="1"/>
  <c r="AD12" i="1"/>
  <c r="AC12" i="1"/>
  <c r="AB12" i="1"/>
  <c r="AA12" i="1"/>
  <c r="Z12" i="1"/>
  <c r="Y12" i="1"/>
  <c r="X12" i="1"/>
  <c r="W12" i="1"/>
  <c r="V12" i="1"/>
  <c r="U12" i="1"/>
  <c r="T12" i="1"/>
  <c r="S12" i="1"/>
  <c r="R12" i="1"/>
  <c r="Q12" i="1"/>
  <c r="O12" i="1"/>
  <c r="M12" i="1"/>
  <c r="K12" i="1"/>
  <c r="J12" i="1"/>
  <c r="F13" i="1" l="1"/>
  <c r="F16" i="1"/>
  <c r="F32" i="1"/>
  <c r="F31" i="1" s="1"/>
  <c r="I32" i="1"/>
  <c r="F27" i="1"/>
  <c r="G25" i="1"/>
  <c r="G24" i="1" s="1"/>
  <c r="I27" i="1"/>
  <c r="D31" i="1"/>
  <c r="H32" i="1"/>
  <c r="D26" i="1"/>
  <c r="H27" i="1"/>
  <c r="F22" i="1"/>
  <c r="G20" i="1"/>
  <c r="D21" i="1"/>
  <c r="D19" i="1" s="1"/>
  <c r="D20" i="1"/>
  <c r="D10" i="1" s="1"/>
  <c r="F12" i="1"/>
  <c r="H28" i="1"/>
  <c r="I29" i="1"/>
  <c r="G26" i="1"/>
  <c r="I26" i="1" s="1"/>
  <c r="G21" i="1"/>
  <c r="H22" i="1"/>
  <c r="I22" i="1"/>
  <c r="I17" i="1"/>
  <c r="G31" i="1"/>
  <c r="I16" i="1"/>
  <c r="H16" i="1"/>
  <c r="H17" i="1"/>
  <c r="H34" i="1"/>
  <c r="G33" i="1"/>
  <c r="G10" i="1" l="1"/>
  <c r="G9" i="1" s="1"/>
  <c r="H20" i="1"/>
  <c r="I25" i="1"/>
  <c r="H25" i="1"/>
  <c r="F26" i="1"/>
  <c r="F25" i="1"/>
  <c r="F24" i="1" s="1"/>
  <c r="I21" i="1"/>
  <c r="G19" i="1"/>
  <c r="F21" i="1"/>
  <c r="F19" i="1" s="1"/>
  <c r="F20" i="1"/>
  <c r="I28" i="1"/>
  <c r="H21" i="1"/>
  <c r="H26" i="1"/>
  <c r="H13" i="1"/>
  <c r="I33" i="1"/>
  <c r="H33" i="1"/>
  <c r="H31" i="1"/>
  <c r="I31" i="1"/>
  <c r="I20" i="1"/>
  <c r="I13" i="1"/>
  <c r="F10" i="1" l="1"/>
  <c r="F9" i="1" s="1"/>
  <c r="H10" i="1"/>
  <c r="I10" i="1"/>
  <c r="I24" i="1"/>
  <c r="H24" i="1"/>
  <c r="I12" i="1"/>
  <c r="H12" i="1"/>
  <c r="I19" i="1"/>
  <c r="H19" i="1"/>
  <c r="H9" i="1" l="1"/>
  <c r="I9" i="1"/>
</calcChain>
</file>

<file path=xl/comments1.xml><?xml version="1.0" encoding="utf-8"?>
<comments xmlns="http://schemas.openxmlformats.org/spreadsheetml/2006/main">
  <authors>
    <author>Минич Наталья Анатольевна</author>
  </authors>
  <commentList>
    <comment ref="B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2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List>
</comments>
</file>

<file path=xl/sharedStrings.xml><?xml version="1.0" encoding="utf-8"?>
<sst xmlns="http://schemas.openxmlformats.org/spreadsheetml/2006/main" count="105" uniqueCount="61">
  <si>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</si>
  <si>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</si>
  <si>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</si>
  <si>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</si>
  <si>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</si>
  <si>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</si>
  <si>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</si>
  <si>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</si>
  <si>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</si>
  <si>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</si>
  <si>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</si>
  <si>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</si>
  <si>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</si>
  <si>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</si>
  <si>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</si>
  <si>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</si>
  <si>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</si>
  <si>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</si>
  <si>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</si>
  <si>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</si>
  <si>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</si>
  <si>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</si>
  <si>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</si>
  <si>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</si>
  <si>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</si>
  <si>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</si>
  <si>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</si>
  <si>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</si>
  <si>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</si>
  <si>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</si>
  <si>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</si>
  <si>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</si>
  <si>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</si>
  <si>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</si>
  <si>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</si>
  <si>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</si>
  <si>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</si>
  <si>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</si>
  <si>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</si>
  <si>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</si>
  <si>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</si>
  <si>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</si>
  <si>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</si>
  <si>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</si>
  <si>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</si>
  <si>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</si>
  <si>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</si>
  <si>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</si>
  <si>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</si>
  <si>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</si>
  <si>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исполнитель: главный специалист ОФЭОиК</t>
  </si>
  <si>
    <t>Евдокимова Е.В. тел. 93-783</t>
  </si>
  <si>
    <t>2026 год</t>
  </si>
  <si>
    <t>Постановление Администрации г.Когалыма от 26.12.2024 №2612 "Об утверждении муниципальной программы  "Управление муниципальным имуществом города Когалыма"</t>
  </si>
  <si>
    <r>
      <rPr>
        <b/>
        <sz val="12"/>
        <rFont val="Times New Roman"/>
        <family val="1"/>
        <charset val="204"/>
      </rPr>
      <t xml:space="preserve">     КУМИ</t>
    </r>
    <r>
      <rPr>
        <sz val="12"/>
        <rFont val="Times New Roman"/>
        <family val="1"/>
        <charset val="204"/>
      </rPr>
      <t xml:space="preserve">
Невостребованные плановые ассигнования обусловлены выплатой денежного поощрения по результатам работы за год за фактически отработанное время.</t>
    </r>
  </si>
  <si>
    <r>
      <t xml:space="preserve">   </t>
    </r>
    <r>
      <rPr>
        <b/>
        <sz val="12"/>
        <rFont val="Times New Roman"/>
        <family val="1"/>
        <charset val="204"/>
      </rPr>
      <t xml:space="preserve"> МКУ "УКС и ЖКК г.Когалыма"</t>
    </r>
    <r>
      <rPr>
        <sz val="12"/>
        <rFont val="Times New Roman"/>
        <family val="1"/>
        <charset val="204"/>
      </rPr>
      <t xml:space="preserve">
 Муниципальный контракт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- 2 625,08 тыс. руб.
- сроки выполнения работ по 26.11.2025;
- подрядная организация - ООО "Формула инновационного проектирования"
- работы по контракту на отчетную дату ведутся с нарушением сроков.
     Муниципальный контаркт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 цена контракта 1 129,0 тыс. руб.;
- сроки выполнения работ по 24.12.2025;
- подрядная организация - ООО «СК "Проектстрой»;
- работы выполнены, ведется экспертиза.
</t>
    </r>
  </si>
  <si>
    <r>
      <rPr>
        <b/>
        <sz val="12"/>
        <rFont val="Times New Roman"/>
        <family val="1"/>
        <charset val="204"/>
      </rPr>
      <t xml:space="preserve">     КУМИ</t>
    </r>
    <r>
      <rPr>
        <sz val="12"/>
        <rFont val="Times New Roman"/>
        <family val="1"/>
        <charset val="204"/>
      </rPr>
      <t xml:space="preserve">
Коммунальные услуги и услуги по техническому обслуживанию объектов муниципальной собственности произведены за фактически оказанные услуги на основании счетов и УПД.</t>
    </r>
  </si>
  <si>
    <r>
      <rPr>
        <b/>
        <sz val="12"/>
        <rFont val="Times New Roman"/>
        <family val="1"/>
        <charset val="204"/>
      </rPr>
      <t xml:space="preserve">     МКУ «ОЭХД»</t>
    </r>
    <r>
      <rPr>
        <sz val="12"/>
        <rFont val="Times New Roman"/>
        <family val="1"/>
        <charset val="204"/>
      </rPr>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r>
  </si>
  <si>
    <r>
      <rPr>
        <b/>
        <sz val="12"/>
        <rFont val="Times New Roman"/>
        <family val="1"/>
        <charset val="204"/>
      </rPr>
      <t xml:space="preserve">     МКУ «ЦОМУ города Когалыма»</t>
    </r>
    <r>
      <rPr>
        <sz val="12"/>
        <rFont val="Times New Roman"/>
        <family val="1"/>
        <charset val="204"/>
      </rPr>
      <t xml:space="preserve">
Счета на оплату выставлены контрагентами с нарушением сроков.</t>
    </r>
  </si>
  <si>
    <r>
      <rPr>
        <b/>
        <sz val="12"/>
        <rFont val="Times New Roman"/>
        <family val="1"/>
        <charset val="204"/>
      </rPr>
      <t xml:space="preserve">     МКУ «УОДОМС»</t>
    </r>
    <r>
      <rPr>
        <sz val="12"/>
        <rFont val="Times New Roman"/>
        <family val="1"/>
        <charset val="204"/>
      </rPr>
      <t xml:space="preserve">
Остаток плана на 01.03.2026г. составляет 2523,61 тыс.руб., в том числе:                                                                                                                                                                                                                                                                                                                          1) 987,60 тыс.руб. - оплата труда гражданского персонала и начисления на них (выплата премии по итогам работы за 2025 год за фактически отработанное время, наличие вакансий), страховые взносы, оплата листа по временной нетрудоспособности за счет работодателя за первые три дня, проезд в отпуск и обратно, компенсация стоимости путёвок на санаторно-курортное лечение;
2) 185,30 тыс.руб. - в связи с фактическими расходами на услуги связи;
3) 583,52 тыс.руб. -  в связи с фактическими расходами на оплату коммунальных услуг согласно показаниям приборов учета;
4) 475,41 тыс.руб. - фактические расходы сложились меньше, чем было запланировано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и т.д.;
5) 186,60 тыс.руб. - по факту начисления налога на имущество;
5) 105,18 тыс.руб. - оплата по факту поставки товара (март 2026г.).</t>
    </r>
  </si>
  <si>
    <r>
      <rPr>
        <b/>
        <sz val="12"/>
        <rFont val="Times New Roman"/>
        <family val="1"/>
        <charset val="204"/>
      </rPr>
      <t xml:space="preserve">     МБУ «КСАТ»</t>
    </r>
    <r>
      <rPr>
        <sz val="12"/>
        <rFont val="Times New Roman"/>
        <family val="1"/>
        <charset val="204"/>
      </rPr>
      <t xml:space="preserve">
ВР 111, 112, 119 
Экономия по фонду оплаты труда в связи с наличием вакантных должностей, временной нетрудоспособностью сотрудников и фактическими начислениями ниже плановых.
ВР 244 
Неисполнение обусловлено переносом сроков поставки товаров (оказания услуг), экономией по результатам закупочных процедур и оплатой по фактически принятым обязательствам.
ВР 247 
Экономия сложилась в связи с фактическим потреблением энергоресурсов ниже запланированного объема и корректировкой начислений ресурсоснабжающими организациями.
ВР 851, 852 
Оплата произведена в пределах фактически предъявленных обязательств; начисления налогов, сборов и иных обязательных платежей оказались ниже плановых показателей.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</si>
</sst>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 ;[Red]\-#,##0.0\ "/>
    <numFmt numFmtId="165" formatCode="#,##0_ ;[Red]\-#,##0\ "/>
    <numFmt numFmtId="166" formatCode="#,##0.00_ ;[Red]\-#,##0.00\ "/>
    <numFmt numFmtId="167" formatCode="_-* #,##0.00\ _₽_-;\-* #,##0.00\ _₽_-;_-* &quot;-&quot;??\ _₽_-;_-@_-"/>
  </numFmts>
  <fonts count="20"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2"/>
      <color indexed="81"/>
      <name val="Tahoma"/>
      <family val="2"/>
      <charset val="204"/>
    </font>
    <font>
      <sz val="12"/>
      <color indexed="81"/>
      <name val="Tahoma"/>
      <family val="2"/>
      <charset val="204"/>
    </font>
    <font>
      <sz val="11"/>
      <color rgb="FF7030A0"/>
      <name val="Calibri"/>
      <family val="2"/>
      <charset val="204"/>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167" fontId="7" fillId="0" borderId="9" xfId="1" applyNumberFormat="1" applyFont="1" applyFill="1" applyBorder="1" applyAlignment="1" applyProtection="1">
      <alignment horizontal="center" vertical="center"/>
    </xf>
    <xf numFmtId="167" fontId="7"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xf>
    <xf numFmtId="167" fontId="11"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wrapText="1"/>
      <protection locked="0"/>
    </xf>
    <xf numFmtId="0" fontId="19" fillId="0" borderId="0" xfId="1" applyFont="1" applyFill="1" applyProtection="1"/>
    <xf numFmtId="0" fontId="11" fillId="0" borderId="9" xfId="1" applyFont="1" applyFill="1" applyBorder="1" applyAlignment="1" applyProtection="1">
      <alignment horizontal="left" vertical="center" wrapText="1"/>
    </xf>
    <xf numFmtId="167" fontId="11" fillId="0" borderId="2" xfId="1" applyNumberFormat="1" applyFont="1" applyFill="1" applyBorder="1" applyAlignment="1" applyProtection="1">
      <alignment horizontal="center" vertical="center"/>
      <protection locked="0"/>
    </xf>
    <xf numFmtId="167"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7" fillId="0" borderId="2"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0" borderId="8" xfId="1" applyFont="1" applyFill="1" applyBorder="1" applyAlignment="1" applyProtection="1">
      <alignment horizontal="center" vertical="center"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0" fontId="11" fillId="0" borderId="8" xfId="1" applyFont="1" applyFill="1" applyBorder="1" applyAlignment="1" applyProtection="1">
      <alignment horizontal="center" vertical="center" wrapText="1"/>
    </xf>
    <xf numFmtId="167" fontId="11" fillId="0" borderId="2" xfId="1" applyNumberFormat="1" applyFont="1" applyFill="1" applyBorder="1" applyAlignment="1" applyProtection="1">
      <alignment horizontal="center" vertical="center"/>
    </xf>
    <xf numFmtId="167" fontId="11" fillId="0" borderId="8" xfId="1" applyNumberFormat="1" applyFont="1" applyFill="1" applyBorder="1" applyAlignment="1" applyProtection="1">
      <alignment horizontal="center" vertical="center"/>
    </xf>
    <xf numFmtId="167" fontId="3" fillId="0" borderId="2" xfId="1" applyNumberFormat="1" applyFont="1" applyFill="1" applyBorder="1" applyAlignment="1" applyProtection="1">
      <alignment horizontal="center" vertical="center"/>
      <protection locked="0"/>
    </xf>
    <xf numFmtId="167" fontId="3" fillId="0" borderId="8" xfId="1" applyNumberFormat="1" applyFont="1" applyFill="1" applyBorder="1" applyAlignment="1" applyProtection="1">
      <alignment horizontal="center" vertical="center"/>
      <protection locked="0"/>
    </xf>
    <xf numFmtId="0" fontId="12" fillId="0" borderId="8" xfId="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75"/>
  <sheetViews>
    <sheetView tabSelected="1" view="pageBreakPreview" zoomScale="50" zoomScaleNormal="50" zoomScaleSheetLayoutView="50" zoomScalePageLayoutView="20" workbookViewId="0">
      <selection activeCell="D10" sqref="D10"/>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6" width="17.140625" style="1" customWidth="1"/>
    <col min="7" max="7" width="17.85546875" style="1" customWidth="1"/>
    <col min="8" max="8" width="12.140625" style="1" customWidth="1"/>
    <col min="9" max="9" width="12.5703125" style="1" customWidth="1"/>
    <col min="10" max="10" width="14.28515625" style="1" customWidth="1"/>
    <col min="11" max="11" width="17.85546875" style="1" customWidth="1"/>
    <col min="12" max="12" width="16.28515625" style="1" customWidth="1"/>
    <col min="13" max="13" width="14.7109375" style="1" customWidth="1"/>
    <col min="14" max="14" width="14.5703125" style="1" customWidth="1"/>
    <col min="15" max="15" width="17.7109375" style="1" customWidth="1"/>
    <col min="16" max="16" width="14.5703125" style="1" customWidth="1"/>
    <col min="17" max="17" width="11.5703125" style="1" customWidth="1"/>
    <col min="18" max="18" width="15.85546875" style="1" customWidth="1"/>
    <col min="19" max="19" width="11.5703125" style="1" customWidth="1"/>
    <col min="20" max="20" width="15.42578125" style="1" customWidth="1"/>
    <col min="21" max="21" width="11.5703125" style="1" customWidth="1"/>
    <col min="22" max="22" width="14.28515625" style="1" customWidth="1"/>
    <col min="23" max="23" width="11.5703125" style="1" customWidth="1"/>
    <col min="24" max="24" width="16.7109375" style="1" customWidth="1"/>
    <col min="25" max="25" width="11.5703125" style="1" customWidth="1"/>
    <col min="26" max="26" width="16" style="1" customWidth="1"/>
    <col min="27" max="27" width="11.5703125" style="1" customWidth="1"/>
    <col min="28" max="28" width="16.85546875" style="1" customWidth="1"/>
    <col min="29" max="29" width="11.5703125" style="1" customWidth="1"/>
    <col min="30" max="30" width="15.5703125" style="1" customWidth="1"/>
    <col min="31" max="31" width="11.5703125" style="1" customWidth="1"/>
    <col min="32" max="32" width="14.7109375" style="1" customWidth="1"/>
    <col min="33" max="33" width="11.5703125" style="1" customWidth="1"/>
    <col min="34" max="34" width="198.85546875" style="1" customWidth="1"/>
    <col min="35" max="16384" width="9.140625" style="1"/>
  </cols>
  <sheetData>
    <row r="1" spans="1:35" ht="23.25" customHeight="1" x14ac:dyDescent="0.25">
      <c r="A1" s="57"/>
      <c r="B1" s="85" t="s">
        <v>53</v>
      </c>
      <c r="C1" s="64"/>
      <c r="D1" s="65"/>
      <c r="E1" s="65"/>
      <c r="F1" s="65"/>
      <c r="G1" s="65"/>
      <c r="H1" s="65"/>
      <c r="I1" s="65"/>
      <c r="J1" s="66"/>
      <c r="K1" s="66"/>
      <c r="L1" s="66"/>
      <c r="M1" s="66"/>
      <c r="N1" s="66"/>
      <c r="O1" s="66"/>
      <c r="P1" s="66"/>
      <c r="Q1" s="66"/>
      <c r="R1" s="66"/>
      <c r="S1" s="66"/>
      <c r="T1" s="66"/>
      <c r="U1" s="66"/>
      <c r="V1" s="67"/>
      <c r="W1" s="67"/>
      <c r="X1" s="67"/>
      <c r="Y1" s="67"/>
      <c r="Z1" s="67"/>
      <c r="AA1" s="67"/>
      <c r="AB1" s="67"/>
      <c r="AC1" s="67"/>
      <c r="AD1" s="68"/>
      <c r="AE1" s="68"/>
      <c r="AF1" s="68"/>
      <c r="AG1" s="66"/>
      <c r="AH1" s="69"/>
    </row>
    <row r="2" spans="1:35" ht="23.25" customHeight="1" x14ac:dyDescent="0.25">
      <c r="A2" s="57"/>
      <c r="B2" s="57"/>
      <c r="C2" s="64"/>
      <c r="D2" s="65"/>
      <c r="E2" s="65"/>
      <c r="F2" s="65"/>
      <c r="G2" s="65"/>
      <c r="H2" s="65"/>
      <c r="I2" s="65"/>
      <c r="J2" s="66"/>
      <c r="K2" s="66"/>
      <c r="L2" s="66"/>
      <c r="M2" s="66"/>
      <c r="N2" s="66"/>
      <c r="O2" s="66"/>
      <c r="P2" s="66"/>
      <c r="Q2" s="66"/>
      <c r="R2" s="66"/>
      <c r="S2" s="66"/>
      <c r="T2" s="66"/>
      <c r="U2" s="66"/>
      <c r="V2" s="67"/>
      <c r="W2" s="67"/>
      <c r="X2" s="67"/>
      <c r="Y2" s="67"/>
      <c r="Z2" s="67"/>
      <c r="AA2" s="67"/>
      <c r="AB2" s="67"/>
      <c r="AC2" s="67"/>
      <c r="AD2" s="68"/>
      <c r="AE2" s="68"/>
      <c r="AF2" s="68"/>
      <c r="AG2" s="66"/>
      <c r="AH2" s="69"/>
    </row>
    <row r="3" spans="1:35" s="10" customFormat="1" ht="15.75" customHeight="1" x14ac:dyDescent="0.25">
      <c r="A3" s="70"/>
      <c r="B3" s="70"/>
      <c r="C3" s="112" t="s">
        <v>0</v>
      </c>
      <c r="D3" s="112"/>
      <c r="E3" s="112"/>
      <c r="F3" s="112"/>
      <c r="G3" s="112"/>
      <c r="H3" s="112"/>
      <c r="I3" s="112"/>
      <c r="J3" s="112"/>
      <c r="K3" s="112"/>
      <c r="L3" s="112"/>
      <c r="M3" s="112"/>
      <c r="N3" s="112"/>
      <c r="O3" s="112"/>
      <c r="P3" s="112"/>
      <c r="Q3" s="112"/>
      <c r="R3" s="112"/>
      <c r="S3" s="112"/>
      <c r="T3" s="71"/>
      <c r="U3" s="71"/>
      <c r="V3" s="71"/>
      <c r="W3" s="71"/>
      <c r="X3" s="71"/>
      <c r="Y3" s="71"/>
      <c r="Z3" s="71"/>
      <c r="AA3" s="71"/>
      <c r="AB3" s="71"/>
      <c r="AC3" s="71"/>
      <c r="AD3" s="71"/>
      <c r="AE3" s="71"/>
      <c r="AF3" s="71"/>
      <c r="AG3" s="71"/>
      <c r="AH3" s="71"/>
    </row>
    <row r="4" spans="1:35" s="10" customFormat="1" ht="36.75" customHeight="1" x14ac:dyDescent="0.25">
      <c r="A4" s="70"/>
      <c r="B4" s="72"/>
      <c r="C4" s="113" t="s">
        <v>1</v>
      </c>
      <c r="D4" s="113"/>
      <c r="E4" s="113"/>
      <c r="F4" s="113"/>
      <c r="G4" s="113"/>
      <c r="H4" s="113"/>
      <c r="I4" s="113"/>
      <c r="J4" s="113"/>
      <c r="K4" s="113"/>
      <c r="L4" s="113"/>
      <c r="M4" s="113"/>
      <c r="N4" s="113"/>
      <c r="O4" s="113"/>
      <c r="P4" s="113"/>
      <c r="Q4" s="113"/>
      <c r="R4" s="113"/>
      <c r="S4" s="113"/>
      <c r="T4" s="73"/>
      <c r="U4" s="73"/>
      <c r="V4" s="73"/>
      <c r="W4" s="73"/>
      <c r="X4" s="73"/>
      <c r="Y4" s="73"/>
      <c r="Z4" s="73"/>
      <c r="AA4" s="73"/>
      <c r="AB4" s="73"/>
      <c r="AC4" s="73"/>
      <c r="AD4" s="74"/>
      <c r="AE4" s="74"/>
      <c r="AF4" s="74"/>
      <c r="AG4" s="75" t="s">
        <v>2</v>
      </c>
      <c r="AH4" s="75"/>
    </row>
    <row r="5" spans="1:35" s="10" customFormat="1" ht="15" customHeight="1" x14ac:dyDescent="0.25">
      <c r="A5" s="106" t="s">
        <v>3</v>
      </c>
      <c r="B5" s="100" t="s">
        <v>4</v>
      </c>
      <c r="C5" s="100" t="s">
        <v>5</v>
      </c>
      <c r="D5" s="110" t="s">
        <v>6</v>
      </c>
      <c r="E5" s="110" t="s">
        <v>6</v>
      </c>
      <c r="F5" s="110" t="s">
        <v>7</v>
      </c>
      <c r="G5" s="110" t="s">
        <v>8</v>
      </c>
      <c r="H5" s="114" t="s">
        <v>9</v>
      </c>
      <c r="I5" s="115"/>
      <c r="J5" s="114" t="s">
        <v>10</v>
      </c>
      <c r="K5" s="115"/>
      <c r="L5" s="114" t="s">
        <v>11</v>
      </c>
      <c r="M5" s="115"/>
      <c r="N5" s="114" t="s">
        <v>12</v>
      </c>
      <c r="O5" s="115"/>
      <c r="P5" s="114" t="s">
        <v>13</v>
      </c>
      <c r="Q5" s="115"/>
      <c r="R5" s="114" t="s">
        <v>14</v>
      </c>
      <c r="S5" s="115"/>
      <c r="T5" s="114" t="s">
        <v>15</v>
      </c>
      <c r="U5" s="115"/>
      <c r="V5" s="114" t="s">
        <v>16</v>
      </c>
      <c r="W5" s="115"/>
      <c r="X5" s="114" t="s">
        <v>17</v>
      </c>
      <c r="Y5" s="115"/>
      <c r="Z5" s="114" t="s">
        <v>18</v>
      </c>
      <c r="AA5" s="115"/>
      <c r="AB5" s="114" t="s">
        <v>19</v>
      </c>
      <c r="AC5" s="115"/>
      <c r="AD5" s="114" t="s">
        <v>20</v>
      </c>
      <c r="AE5" s="115"/>
      <c r="AF5" s="114" t="s">
        <v>21</v>
      </c>
      <c r="AG5" s="115"/>
      <c r="AH5" s="100" t="s">
        <v>22</v>
      </c>
    </row>
    <row r="6" spans="1:35" s="10" customFormat="1" ht="39" customHeight="1" x14ac:dyDescent="0.25">
      <c r="A6" s="107"/>
      <c r="B6" s="101"/>
      <c r="C6" s="101"/>
      <c r="D6" s="111"/>
      <c r="E6" s="111"/>
      <c r="F6" s="111"/>
      <c r="G6" s="111"/>
      <c r="H6" s="116"/>
      <c r="I6" s="117"/>
      <c r="J6" s="116"/>
      <c r="K6" s="117"/>
      <c r="L6" s="116"/>
      <c r="M6" s="117"/>
      <c r="N6" s="116"/>
      <c r="O6" s="117"/>
      <c r="P6" s="116"/>
      <c r="Q6" s="117"/>
      <c r="R6" s="116"/>
      <c r="S6" s="117"/>
      <c r="T6" s="116"/>
      <c r="U6" s="117"/>
      <c r="V6" s="116"/>
      <c r="W6" s="117"/>
      <c r="X6" s="116"/>
      <c r="Y6" s="117"/>
      <c r="Z6" s="116"/>
      <c r="AA6" s="117"/>
      <c r="AB6" s="116"/>
      <c r="AC6" s="117"/>
      <c r="AD6" s="116"/>
      <c r="AE6" s="117"/>
      <c r="AF6" s="116"/>
      <c r="AG6" s="117"/>
      <c r="AH6" s="101"/>
    </row>
    <row r="7" spans="1:35" s="10" customFormat="1" ht="64.5" customHeight="1" x14ac:dyDescent="0.25">
      <c r="A7" s="108"/>
      <c r="B7" s="109"/>
      <c r="C7" s="109"/>
      <c r="D7" s="76" t="s">
        <v>52</v>
      </c>
      <c r="E7" s="77">
        <v>46082</v>
      </c>
      <c r="F7" s="77">
        <v>46082</v>
      </c>
      <c r="G7" s="77">
        <v>46082</v>
      </c>
      <c r="H7" s="78" t="s">
        <v>23</v>
      </c>
      <c r="I7" s="78" t="s">
        <v>24</v>
      </c>
      <c r="J7" s="78" t="s">
        <v>25</v>
      </c>
      <c r="K7" s="78" t="s">
        <v>26</v>
      </c>
      <c r="L7" s="78" t="s">
        <v>25</v>
      </c>
      <c r="M7" s="78" t="s">
        <v>26</v>
      </c>
      <c r="N7" s="78" t="s">
        <v>25</v>
      </c>
      <c r="O7" s="78" t="s">
        <v>26</v>
      </c>
      <c r="P7" s="78" t="s">
        <v>25</v>
      </c>
      <c r="Q7" s="78" t="s">
        <v>26</v>
      </c>
      <c r="R7" s="78" t="s">
        <v>25</v>
      </c>
      <c r="S7" s="78" t="s">
        <v>26</v>
      </c>
      <c r="T7" s="78" t="s">
        <v>25</v>
      </c>
      <c r="U7" s="78" t="s">
        <v>26</v>
      </c>
      <c r="V7" s="78" t="s">
        <v>25</v>
      </c>
      <c r="W7" s="78" t="s">
        <v>26</v>
      </c>
      <c r="X7" s="78" t="s">
        <v>25</v>
      </c>
      <c r="Y7" s="78" t="s">
        <v>26</v>
      </c>
      <c r="Z7" s="78" t="s">
        <v>25</v>
      </c>
      <c r="AA7" s="78" t="s">
        <v>26</v>
      </c>
      <c r="AB7" s="78" t="s">
        <v>25</v>
      </c>
      <c r="AC7" s="78" t="s">
        <v>26</v>
      </c>
      <c r="AD7" s="78" t="s">
        <v>25</v>
      </c>
      <c r="AE7" s="78" t="s">
        <v>26</v>
      </c>
      <c r="AF7" s="78" t="s">
        <v>25</v>
      </c>
      <c r="AG7" s="78" t="s">
        <v>26</v>
      </c>
      <c r="AH7" s="109"/>
    </row>
    <row r="8" spans="1:35" s="10" customFormat="1" ht="15.75" x14ac:dyDescent="0.25">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c r="Y8" s="79">
        <v>25</v>
      </c>
      <c r="Z8" s="79">
        <v>26</v>
      </c>
      <c r="AA8" s="79">
        <v>27</v>
      </c>
      <c r="AB8" s="79">
        <v>28</v>
      </c>
      <c r="AC8" s="79">
        <v>29</v>
      </c>
      <c r="AD8" s="79">
        <v>30</v>
      </c>
      <c r="AE8" s="79">
        <v>31</v>
      </c>
      <c r="AF8" s="79">
        <v>32</v>
      </c>
      <c r="AG8" s="79">
        <v>33</v>
      </c>
      <c r="AH8" s="79">
        <v>34</v>
      </c>
    </row>
    <row r="9" spans="1:35" s="23" customFormat="1" ht="31.5" customHeight="1" x14ac:dyDescent="0.25">
      <c r="A9" s="102"/>
      <c r="B9" s="100" t="s">
        <v>27</v>
      </c>
      <c r="C9" s="32" t="s">
        <v>28</v>
      </c>
      <c r="D9" s="80">
        <f>SUM(J9,L9,N9,P9,R9,T9,V9,X9,Z9,AB9,AD9,AF9)</f>
        <v>669968.79104000004</v>
      </c>
      <c r="E9" s="80">
        <f>E10</f>
        <v>101194.97618</v>
      </c>
      <c r="F9" s="80">
        <f>F10</f>
        <v>80466.606050000002</v>
      </c>
      <c r="G9" s="80">
        <f>G10</f>
        <v>80466.606050000002</v>
      </c>
      <c r="H9" s="80">
        <f>IFERROR(G9/D9*100,0)</f>
        <v>12.010500657066546</v>
      </c>
      <c r="I9" s="80">
        <f>IFERROR(G9/E9*100,0)</f>
        <v>79.516403963444276</v>
      </c>
      <c r="J9" s="81">
        <f>J10</f>
        <v>38953.077079999995</v>
      </c>
      <c r="K9" s="81">
        <f t="shared" ref="K9:AG9" si="0">K10</f>
        <v>23673.747040000002</v>
      </c>
      <c r="L9" s="81">
        <f t="shared" si="0"/>
        <v>62241.899099999995</v>
      </c>
      <c r="M9" s="81">
        <f t="shared" si="0"/>
        <v>56792.85901</v>
      </c>
      <c r="N9" s="81">
        <f t="shared" si="0"/>
        <v>54389.16491</v>
      </c>
      <c r="O9" s="81">
        <f t="shared" si="0"/>
        <v>0</v>
      </c>
      <c r="P9" s="81">
        <f t="shared" si="0"/>
        <v>60290.263299999999</v>
      </c>
      <c r="Q9" s="81">
        <f t="shared" si="0"/>
        <v>0</v>
      </c>
      <c r="R9" s="81">
        <f t="shared" si="0"/>
        <v>56276.407650000001</v>
      </c>
      <c r="S9" s="81">
        <f t="shared" si="0"/>
        <v>0</v>
      </c>
      <c r="T9" s="81">
        <f t="shared" si="0"/>
        <v>53308.700429999997</v>
      </c>
      <c r="U9" s="81">
        <f t="shared" si="0"/>
        <v>0</v>
      </c>
      <c r="V9" s="81">
        <f t="shared" si="0"/>
        <v>64813.86896</v>
      </c>
      <c r="W9" s="81">
        <f t="shared" si="0"/>
        <v>0</v>
      </c>
      <c r="X9" s="81">
        <f t="shared" si="0"/>
        <v>49349.762519999997</v>
      </c>
      <c r="Y9" s="81">
        <f t="shared" si="0"/>
        <v>0</v>
      </c>
      <c r="Z9" s="81">
        <f t="shared" si="0"/>
        <v>48371.118569999999</v>
      </c>
      <c r="AA9" s="81">
        <f t="shared" si="0"/>
        <v>0</v>
      </c>
      <c r="AB9" s="81">
        <f t="shared" si="0"/>
        <v>54701.946680000001</v>
      </c>
      <c r="AC9" s="81">
        <f t="shared" si="0"/>
        <v>0</v>
      </c>
      <c r="AD9" s="81">
        <f t="shared" si="0"/>
        <v>50788.66118000001</v>
      </c>
      <c r="AE9" s="81">
        <f t="shared" si="0"/>
        <v>0</v>
      </c>
      <c r="AF9" s="81">
        <f t="shared" si="0"/>
        <v>76483.920660000003</v>
      </c>
      <c r="AG9" s="81">
        <f t="shared" si="0"/>
        <v>0</v>
      </c>
      <c r="AH9" s="61"/>
    </row>
    <row r="10" spans="1:35" s="27" customFormat="1" ht="38.25" customHeight="1" x14ac:dyDescent="0.25">
      <c r="A10" s="103"/>
      <c r="B10" s="101"/>
      <c r="C10" s="86" t="s">
        <v>29</v>
      </c>
      <c r="D10" s="82">
        <f>D13+D20+D25</f>
        <v>669968.79104000004</v>
      </c>
      <c r="E10" s="82">
        <f>E13+E20+E25</f>
        <v>101194.97618</v>
      </c>
      <c r="F10" s="82">
        <f>F13+F20+F25</f>
        <v>80466.606050000002</v>
      </c>
      <c r="G10" s="82">
        <f>G13+G20+G25</f>
        <v>80466.606050000002</v>
      </c>
      <c r="H10" s="82">
        <f t="shared" ref="H10" si="1">IFERROR(G10/D10*100,0)</f>
        <v>12.010500657066546</v>
      </c>
      <c r="I10" s="82">
        <f t="shared" ref="I10" si="2">IFERROR(G10/E10*100,0)</f>
        <v>79.516403963444276</v>
      </c>
      <c r="J10" s="82">
        <f t="shared" ref="J10:AG10" si="3">J13+J20+J25</f>
        <v>38953.077079999995</v>
      </c>
      <c r="K10" s="82">
        <f t="shared" si="3"/>
        <v>23673.747040000002</v>
      </c>
      <c r="L10" s="82">
        <f t="shared" si="3"/>
        <v>62241.899099999995</v>
      </c>
      <c r="M10" s="82">
        <f t="shared" si="3"/>
        <v>56792.85901</v>
      </c>
      <c r="N10" s="82">
        <f t="shared" si="3"/>
        <v>54389.16491</v>
      </c>
      <c r="O10" s="82">
        <f t="shared" si="3"/>
        <v>0</v>
      </c>
      <c r="P10" s="82">
        <f t="shared" si="3"/>
        <v>60290.263299999999</v>
      </c>
      <c r="Q10" s="82">
        <f t="shared" si="3"/>
        <v>0</v>
      </c>
      <c r="R10" s="82">
        <f t="shared" si="3"/>
        <v>56276.407650000001</v>
      </c>
      <c r="S10" s="82">
        <f t="shared" si="3"/>
        <v>0</v>
      </c>
      <c r="T10" s="82">
        <f t="shared" si="3"/>
        <v>53308.700429999997</v>
      </c>
      <c r="U10" s="82">
        <f t="shared" si="3"/>
        <v>0</v>
      </c>
      <c r="V10" s="82">
        <f t="shared" si="3"/>
        <v>64813.86896</v>
      </c>
      <c r="W10" s="82">
        <f t="shared" si="3"/>
        <v>0</v>
      </c>
      <c r="X10" s="82">
        <f t="shared" si="3"/>
        <v>49349.762519999997</v>
      </c>
      <c r="Y10" s="82">
        <f t="shared" si="3"/>
        <v>0</v>
      </c>
      <c r="Z10" s="82">
        <f t="shared" si="3"/>
        <v>48371.118569999999</v>
      </c>
      <c r="AA10" s="82">
        <f t="shared" si="3"/>
        <v>0</v>
      </c>
      <c r="AB10" s="82">
        <f t="shared" si="3"/>
        <v>54701.946680000001</v>
      </c>
      <c r="AC10" s="82">
        <f t="shared" si="3"/>
        <v>0</v>
      </c>
      <c r="AD10" s="82">
        <f t="shared" si="3"/>
        <v>50788.66118000001</v>
      </c>
      <c r="AE10" s="82">
        <f t="shared" si="3"/>
        <v>0</v>
      </c>
      <c r="AF10" s="82">
        <f t="shared" si="3"/>
        <v>76483.920660000003</v>
      </c>
      <c r="AG10" s="82">
        <f t="shared" si="3"/>
        <v>0</v>
      </c>
      <c r="AH10" s="30"/>
    </row>
    <row r="11" spans="1:35" s="31" customFormat="1" ht="18.75" customHeight="1" x14ac:dyDescent="0.25">
      <c r="A11" s="29" t="s">
        <v>30</v>
      </c>
      <c r="B11" s="118" t="s">
        <v>31</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5" s="23" customFormat="1" ht="37.15" customHeight="1" x14ac:dyDescent="0.25">
      <c r="A12" s="102" t="s">
        <v>47</v>
      </c>
      <c r="B12" s="100" t="s">
        <v>32</v>
      </c>
      <c r="C12" s="32" t="s">
        <v>28</v>
      </c>
      <c r="D12" s="80">
        <f t="shared" ref="D12:G13" si="4">D14+D16</f>
        <v>60765.441719999995</v>
      </c>
      <c r="E12" s="80">
        <f t="shared" si="4"/>
        <v>8957.5418499999996</v>
      </c>
      <c r="F12" s="80">
        <f t="shared" si="4"/>
        <v>7127.57942</v>
      </c>
      <c r="G12" s="80">
        <f t="shared" si="4"/>
        <v>7127.57942</v>
      </c>
      <c r="H12" s="80">
        <f>IFERROR(G12/D12*100,0)</f>
        <v>11.729659520691131</v>
      </c>
      <c r="I12" s="80">
        <f>IFERROR(G12/E12*100,0)</f>
        <v>79.570707448048367</v>
      </c>
      <c r="J12" s="80">
        <f t="shared" ref="J12:AG12" si="5">J14+J16</f>
        <v>4407.55807</v>
      </c>
      <c r="K12" s="80">
        <f t="shared" si="5"/>
        <v>3123.9147499999999</v>
      </c>
      <c r="L12" s="80">
        <f t="shared" si="5"/>
        <v>4549.9837799999996</v>
      </c>
      <c r="M12" s="80">
        <f t="shared" si="5"/>
        <v>4003.6646700000001</v>
      </c>
      <c r="N12" s="80">
        <f t="shared" si="5"/>
        <v>3951.5665199999999</v>
      </c>
      <c r="O12" s="80">
        <f t="shared" si="5"/>
        <v>0</v>
      </c>
      <c r="P12" s="80">
        <f t="shared" si="5"/>
        <v>4995.6033499999994</v>
      </c>
      <c r="Q12" s="80">
        <f t="shared" si="5"/>
        <v>0</v>
      </c>
      <c r="R12" s="80">
        <f t="shared" si="5"/>
        <v>3100.1762800000001</v>
      </c>
      <c r="S12" s="80">
        <f t="shared" si="5"/>
        <v>0</v>
      </c>
      <c r="T12" s="80">
        <f t="shared" si="5"/>
        <v>2876.39734</v>
      </c>
      <c r="U12" s="80">
        <f t="shared" si="5"/>
        <v>0</v>
      </c>
      <c r="V12" s="80">
        <f t="shared" si="5"/>
        <v>11426.89388</v>
      </c>
      <c r="W12" s="80">
        <f t="shared" si="5"/>
        <v>0</v>
      </c>
      <c r="X12" s="80">
        <f t="shared" si="5"/>
        <v>2094.47154</v>
      </c>
      <c r="Y12" s="80">
        <f t="shared" si="5"/>
        <v>0</v>
      </c>
      <c r="Z12" s="80">
        <f t="shared" si="5"/>
        <v>2324.7687700000001</v>
      </c>
      <c r="AA12" s="80">
        <f t="shared" si="5"/>
        <v>0</v>
      </c>
      <c r="AB12" s="80">
        <f t="shared" si="5"/>
        <v>3610.1221700000001</v>
      </c>
      <c r="AC12" s="80">
        <f t="shared" si="5"/>
        <v>0</v>
      </c>
      <c r="AD12" s="80">
        <f t="shared" si="5"/>
        <v>3155.42076</v>
      </c>
      <c r="AE12" s="80">
        <f t="shared" si="5"/>
        <v>0</v>
      </c>
      <c r="AF12" s="80">
        <f t="shared" si="5"/>
        <v>14272.47926</v>
      </c>
      <c r="AG12" s="80">
        <f t="shared" si="5"/>
        <v>0</v>
      </c>
      <c r="AH12" s="95"/>
      <c r="AI12" s="34"/>
    </row>
    <row r="13" spans="1:35" s="23" customFormat="1" ht="65.25" customHeight="1" x14ac:dyDescent="0.25">
      <c r="A13" s="103"/>
      <c r="B13" s="101"/>
      <c r="C13" s="86" t="s">
        <v>29</v>
      </c>
      <c r="D13" s="80">
        <f t="shared" si="4"/>
        <v>60765.441719999995</v>
      </c>
      <c r="E13" s="80">
        <f t="shared" si="4"/>
        <v>8957.5418499999996</v>
      </c>
      <c r="F13" s="80">
        <f t="shared" si="4"/>
        <v>7127.57942</v>
      </c>
      <c r="G13" s="80">
        <f t="shared" si="4"/>
        <v>7127.57942</v>
      </c>
      <c r="H13" s="80">
        <f>IFERROR(G13/D13*100,0)</f>
        <v>11.729659520691131</v>
      </c>
      <c r="I13" s="80">
        <f t="shared" ref="I13:I17" si="6">IFERROR(G13/E13*100,0)</f>
        <v>79.570707448048367</v>
      </c>
      <c r="J13" s="80">
        <f t="shared" ref="J13:AG13" si="7">J15+J17</f>
        <v>4407.55807</v>
      </c>
      <c r="K13" s="80">
        <f t="shared" si="7"/>
        <v>3123.9147499999999</v>
      </c>
      <c r="L13" s="80">
        <f t="shared" si="7"/>
        <v>4549.9837799999996</v>
      </c>
      <c r="M13" s="80">
        <f t="shared" si="7"/>
        <v>4003.6646700000001</v>
      </c>
      <c r="N13" s="80">
        <f t="shared" si="7"/>
        <v>3951.5665199999999</v>
      </c>
      <c r="O13" s="80">
        <f t="shared" si="7"/>
        <v>0</v>
      </c>
      <c r="P13" s="80">
        <f t="shared" si="7"/>
        <v>4995.6033499999994</v>
      </c>
      <c r="Q13" s="80">
        <f t="shared" si="7"/>
        <v>0</v>
      </c>
      <c r="R13" s="80">
        <f t="shared" si="7"/>
        <v>3100.1762800000001</v>
      </c>
      <c r="S13" s="80">
        <f t="shared" si="7"/>
        <v>0</v>
      </c>
      <c r="T13" s="80">
        <f t="shared" si="7"/>
        <v>2876.39734</v>
      </c>
      <c r="U13" s="80">
        <f t="shared" si="7"/>
        <v>0</v>
      </c>
      <c r="V13" s="80">
        <f t="shared" si="7"/>
        <v>11426.89388</v>
      </c>
      <c r="W13" s="80">
        <f t="shared" si="7"/>
        <v>0</v>
      </c>
      <c r="X13" s="80">
        <f t="shared" si="7"/>
        <v>2094.47154</v>
      </c>
      <c r="Y13" s="80">
        <f t="shared" si="7"/>
        <v>0</v>
      </c>
      <c r="Z13" s="80">
        <f t="shared" si="7"/>
        <v>2324.7687700000001</v>
      </c>
      <c r="AA13" s="80">
        <f t="shared" si="7"/>
        <v>0</v>
      </c>
      <c r="AB13" s="80">
        <f t="shared" si="7"/>
        <v>3610.1221700000001</v>
      </c>
      <c r="AC13" s="80">
        <f t="shared" si="7"/>
        <v>0</v>
      </c>
      <c r="AD13" s="80">
        <f t="shared" si="7"/>
        <v>3155.42076</v>
      </c>
      <c r="AE13" s="80">
        <f t="shared" si="7"/>
        <v>0</v>
      </c>
      <c r="AF13" s="80">
        <f t="shared" si="7"/>
        <v>14272.47926</v>
      </c>
      <c r="AG13" s="80">
        <f t="shared" si="7"/>
        <v>0</v>
      </c>
      <c r="AH13" s="95"/>
      <c r="AI13" s="34"/>
    </row>
    <row r="14" spans="1:35" s="23" customFormat="1" ht="38.25" customHeight="1" x14ac:dyDescent="0.25">
      <c r="A14" s="104" t="s">
        <v>48</v>
      </c>
      <c r="B14" s="96" t="s">
        <v>45</v>
      </c>
      <c r="C14" s="61" t="s">
        <v>28</v>
      </c>
      <c r="D14" s="80">
        <f>D15</f>
        <v>48889.859999999993</v>
      </c>
      <c r="E14" s="80">
        <f t="shared" ref="E14:G14" si="8">E15</f>
        <v>8957.5418499999996</v>
      </c>
      <c r="F14" s="80">
        <f t="shared" si="8"/>
        <v>7127.57942</v>
      </c>
      <c r="G14" s="80">
        <f t="shared" si="8"/>
        <v>7127.57942</v>
      </c>
      <c r="H14" s="80">
        <f t="shared" ref="H14:H15" si="9">IFERROR(G14/D14*100,0)</f>
        <v>14.578850133749619</v>
      </c>
      <c r="I14" s="80">
        <f t="shared" ref="I14:I15" si="10">IFERROR(G14/E14*100,0)</f>
        <v>79.570707448048367</v>
      </c>
      <c r="J14" s="81">
        <f>J15</f>
        <v>4407.55807</v>
      </c>
      <c r="K14" s="81">
        <f t="shared" ref="K14:AG14" si="11">K15</f>
        <v>3123.9147499999999</v>
      </c>
      <c r="L14" s="81">
        <f t="shared" si="11"/>
        <v>4549.9837799999996</v>
      </c>
      <c r="M14" s="81">
        <f t="shared" si="11"/>
        <v>4003.6646700000001</v>
      </c>
      <c r="N14" s="81">
        <f t="shared" si="11"/>
        <v>3951.5665199999999</v>
      </c>
      <c r="O14" s="81">
        <f t="shared" si="11"/>
        <v>0</v>
      </c>
      <c r="P14" s="81">
        <f t="shared" si="11"/>
        <v>3866.6033499999999</v>
      </c>
      <c r="Q14" s="81">
        <f t="shared" si="11"/>
        <v>0</v>
      </c>
      <c r="R14" s="81">
        <f t="shared" si="11"/>
        <v>3100.1762800000001</v>
      </c>
      <c r="S14" s="81">
        <f t="shared" si="11"/>
        <v>0</v>
      </c>
      <c r="T14" s="81">
        <f t="shared" si="11"/>
        <v>2876.39734</v>
      </c>
      <c r="U14" s="81">
        <f t="shared" si="11"/>
        <v>0</v>
      </c>
      <c r="V14" s="81">
        <f t="shared" si="11"/>
        <v>3305.3938800000001</v>
      </c>
      <c r="W14" s="81">
        <f t="shared" si="11"/>
        <v>0</v>
      </c>
      <c r="X14" s="81">
        <f t="shared" si="11"/>
        <v>2094.47154</v>
      </c>
      <c r="Y14" s="81">
        <f t="shared" si="11"/>
        <v>0</v>
      </c>
      <c r="Z14" s="81">
        <f t="shared" si="11"/>
        <v>2324.7687700000001</v>
      </c>
      <c r="AA14" s="81">
        <f t="shared" si="11"/>
        <v>0</v>
      </c>
      <c r="AB14" s="81">
        <f t="shared" si="11"/>
        <v>3610.1221700000001</v>
      </c>
      <c r="AC14" s="81">
        <f t="shared" si="11"/>
        <v>0</v>
      </c>
      <c r="AD14" s="81">
        <f t="shared" si="11"/>
        <v>3155.42076</v>
      </c>
      <c r="AE14" s="81">
        <f t="shared" si="11"/>
        <v>0</v>
      </c>
      <c r="AF14" s="81">
        <f t="shared" si="11"/>
        <v>11647.39754</v>
      </c>
      <c r="AG14" s="81">
        <f t="shared" si="11"/>
        <v>0</v>
      </c>
      <c r="AH14" s="94" t="s">
        <v>56</v>
      </c>
      <c r="AI14" s="34"/>
    </row>
    <row r="15" spans="1:35" s="23" customFormat="1" ht="36.75" customHeight="1" x14ac:dyDescent="0.25">
      <c r="A15" s="105"/>
      <c r="B15" s="97"/>
      <c r="C15" s="42" t="s">
        <v>29</v>
      </c>
      <c r="D15" s="82">
        <f>SUM(J15,L15,N15,P15,R15,T15,V15,X15,Z15,AB15,AD15,AF15)</f>
        <v>48889.859999999993</v>
      </c>
      <c r="E15" s="82">
        <f>J15+L15</f>
        <v>8957.5418499999996</v>
      </c>
      <c r="F15" s="82">
        <f>G15</f>
        <v>7127.57942</v>
      </c>
      <c r="G15" s="82">
        <f>SUM(K15,M15,O15,Q15,S15,U15,W15,Y15,AA15,AC15,AE15,AG15)</f>
        <v>7127.57942</v>
      </c>
      <c r="H15" s="82">
        <f t="shared" si="9"/>
        <v>14.578850133749619</v>
      </c>
      <c r="I15" s="82">
        <f t="shared" si="10"/>
        <v>79.570707448048367</v>
      </c>
      <c r="J15" s="82">
        <v>4407.55807</v>
      </c>
      <c r="K15" s="82">
        <v>3123.9147499999999</v>
      </c>
      <c r="L15" s="82">
        <v>4549.9837799999996</v>
      </c>
      <c r="M15" s="82">
        <v>4003.6646700000001</v>
      </c>
      <c r="N15" s="82">
        <v>3951.5665199999999</v>
      </c>
      <c r="O15" s="82"/>
      <c r="P15" s="82">
        <v>3866.6033499999999</v>
      </c>
      <c r="Q15" s="82"/>
      <c r="R15" s="82">
        <v>3100.1762800000001</v>
      </c>
      <c r="S15" s="82"/>
      <c r="T15" s="82">
        <v>2876.39734</v>
      </c>
      <c r="U15" s="82"/>
      <c r="V15" s="82">
        <v>3305.3938800000001</v>
      </c>
      <c r="W15" s="82"/>
      <c r="X15" s="82">
        <v>2094.47154</v>
      </c>
      <c r="Y15" s="82"/>
      <c r="Z15" s="82">
        <v>2324.7687700000001</v>
      </c>
      <c r="AA15" s="82"/>
      <c r="AB15" s="82">
        <v>3610.1221700000001</v>
      </c>
      <c r="AC15" s="82"/>
      <c r="AD15" s="82">
        <v>3155.42076</v>
      </c>
      <c r="AE15" s="82"/>
      <c r="AF15" s="82">
        <v>11647.39754</v>
      </c>
      <c r="AG15" s="82"/>
      <c r="AH15" s="94"/>
      <c r="AI15" s="34"/>
    </row>
    <row r="16" spans="1:35" s="41" customFormat="1" ht="149.25" customHeight="1" x14ac:dyDescent="0.25">
      <c r="A16" s="91" t="s">
        <v>49</v>
      </c>
      <c r="B16" s="96" t="s">
        <v>46</v>
      </c>
      <c r="C16" s="32" t="s">
        <v>28</v>
      </c>
      <c r="D16" s="80">
        <f>D17</f>
        <v>11875.58172</v>
      </c>
      <c r="E16" s="80">
        <f t="shared" ref="E16:G16" si="12">E17</f>
        <v>0</v>
      </c>
      <c r="F16" s="80">
        <f t="shared" si="12"/>
        <v>0</v>
      </c>
      <c r="G16" s="80">
        <f t="shared" si="12"/>
        <v>0</v>
      </c>
      <c r="H16" s="80">
        <f t="shared" ref="H16:H17" si="13">IFERROR(G16/D16*100,0)</f>
        <v>0</v>
      </c>
      <c r="I16" s="80">
        <f t="shared" si="6"/>
        <v>0</v>
      </c>
      <c r="J16" s="81">
        <f>J17</f>
        <v>0</v>
      </c>
      <c r="K16" s="81">
        <f t="shared" ref="K16:AG16" si="14">K17</f>
        <v>0</v>
      </c>
      <c r="L16" s="81">
        <f t="shared" si="14"/>
        <v>0</v>
      </c>
      <c r="M16" s="81">
        <f t="shared" si="14"/>
        <v>0</v>
      </c>
      <c r="N16" s="81">
        <f t="shared" si="14"/>
        <v>0</v>
      </c>
      <c r="O16" s="81">
        <f t="shared" si="14"/>
        <v>0</v>
      </c>
      <c r="P16" s="81">
        <f t="shared" si="14"/>
        <v>1129</v>
      </c>
      <c r="Q16" s="81">
        <f t="shared" si="14"/>
        <v>0</v>
      </c>
      <c r="R16" s="81">
        <f t="shared" si="14"/>
        <v>0</v>
      </c>
      <c r="S16" s="81">
        <f t="shared" si="14"/>
        <v>0</v>
      </c>
      <c r="T16" s="81">
        <f t="shared" si="14"/>
        <v>0</v>
      </c>
      <c r="U16" s="81">
        <f t="shared" si="14"/>
        <v>0</v>
      </c>
      <c r="V16" s="81">
        <f t="shared" si="14"/>
        <v>8121.5</v>
      </c>
      <c r="W16" s="81">
        <f t="shared" si="14"/>
        <v>0</v>
      </c>
      <c r="X16" s="81">
        <f t="shared" si="14"/>
        <v>0</v>
      </c>
      <c r="Y16" s="81">
        <f t="shared" si="14"/>
        <v>0</v>
      </c>
      <c r="Z16" s="81">
        <f t="shared" si="14"/>
        <v>0</v>
      </c>
      <c r="AA16" s="81">
        <f t="shared" si="14"/>
        <v>0</v>
      </c>
      <c r="AB16" s="81">
        <f t="shared" si="14"/>
        <v>0</v>
      </c>
      <c r="AC16" s="81">
        <f t="shared" si="14"/>
        <v>0</v>
      </c>
      <c r="AD16" s="81">
        <f t="shared" si="14"/>
        <v>0</v>
      </c>
      <c r="AE16" s="81">
        <f t="shared" si="14"/>
        <v>0</v>
      </c>
      <c r="AF16" s="81">
        <f t="shared" si="14"/>
        <v>2625.0817200000001</v>
      </c>
      <c r="AG16" s="81">
        <f t="shared" si="14"/>
        <v>0</v>
      </c>
      <c r="AH16" s="89" t="s">
        <v>55</v>
      </c>
      <c r="AI16" s="62"/>
    </row>
    <row r="17" spans="1:35" s="45" customFormat="1" ht="82.5" customHeight="1" x14ac:dyDescent="0.25">
      <c r="A17" s="92"/>
      <c r="B17" s="97"/>
      <c r="C17" s="86" t="s">
        <v>29</v>
      </c>
      <c r="D17" s="82">
        <f>SUM(J17,L17,N17,P17,R17,T17,V17,X17,Z17,AB17,AD17,AF17)</f>
        <v>11875.58172</v>
      </c>
      <c r="E17" s="82">
        <f>J17+L17</f>
        <v>0</v>
      </c>
      <c r="F17" s="82">
        <f>G17</f>
        <v>0</v>
      </c>
      <c r="G17" s="82">
        <f>SUM(K17,M17,O17,Q17,S17,U17,W17,Y17,AA17,AC17,AE17,AG17)</f>
        <v>0</v>
      </c>
      <c r="H17" s="82">
        <f t="shared" si="13"/>
        <v>0</v>
      </c>
      <c r="I17" s="82">
        <f t="shared" si="6"/>
        <v>0</v>
      </c>
      <c r="J17" s="83">
        <v>0</v>
      </c>
      <c r="K17" s="83">
        <v>0</v>
      </c>
      <c r="L17" s="83">
        <v>0</v>
      </c>
      <c r="M17" s="83"/>
      <c r="N17" s="83">
        <v>0</v>
      </c>
      <c r="O17" s="83"/>
      <c r="P17" s="83">
        <v>1129</v>
      </c>
      <c r="Q17" s="83"/>
      <c r="R17" s="83">
        <v>0</v>
      </c>
      <c r="S17" s="83"/>
      <c r="T17" s="83">
        <v>0</v>
      </c>
      <c r="U17" s="83"/>
      <c r="V17" s="83">
        <v>8121.5</v>
      </c>
      <c r="W17" s="83"/>
      <c r="X17" s="83">
        <v>0</v>
      </c>
      <c r="Y17" s="83"/>
      <c r="Z17" s="83">
        <v>0</v>
      </c>
      <c r="AA17" s="83"/>
      <c r="AB17" s="83">
        <v>0</v>
      </c>
      <c r="AC17" s="83"/>
      <c r="AD17" s="83">
        <v>0</v>
      </c>
      <c r="AE17" s="83"/>
      <c r="AF17" s="83">
        <v>2625.0817200000001</v>
      </c>
      <c r="AG17" s="83"/>
      <c r="AH17" s="93"/>
      <c r="AI17" s="62"/>
    </row>
    <row r="18" spans="1:35" s="48" customFormat="1" ht="21" customHeight="1" x14ac:dyDescent="0.25">
      <c r="A18" s="29" t="s">
        <v>33</v>
      </c>
      <c r="B18" s="118" t="s">
        <v>34</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c r="AI18" s="47"/>
    </row>
    <row r="19" spans="1:35" s="23" customFormat="1" ht="57.75" customHeight="1" x14ac:dyDescent="0.25">
      <c r="A19" s="102" t="s">
        <v>35</v>
      </c>
      <c r="B19" s="100" t="s">
        <v>36</v>
      </c>
      <c r="C19" s="32" t="s">
        <v>28</v>
      </c>
      <c r="D19" s="80">
        <f>D21</f>
        <v>45027.9</v>
      </c>
      <c r="E19" s="80">
        <f t="shared" ref="E19:G19" si="15">E21</f>
        <v>8716</v>
      </c>
      <c r="F19" s="80">
        <f t="shared" si="15"/>
        <v>8210.7358000000004</v>
      </c>
      <c r="G19" s="80">
        <f t="shared" si="15"/>
        <v>8210.7358000000004</v>
      </c>
      <c r="H19" s="80">
        <f>IFERROR(G19/D19*100,0)</f>
        <v>18.234773995678236</v>
      </c>
      <c r="I19" s="80">
        <f>IFERROR(G19/E19*100,0)</f>
        <v>94.203026617714542</v>
      </c>
      <c r="J19" s="80">
        <f>J21</f>
        <v>3443.6</v>
      </c>
      <c r="K19" s="80">
        <f t="shared" ref="K19:AG19" si="16">K21</f>
        <v>3054.68496</v>
      </c>
      <c r="L19" s="80">
        <f t="shared" si="16"/>
        <v>5272.4</v>
      </c>
      <c r="M19" s="80">
        <f t="shared" si="16"/>
        <v>5156.0508399999999</v>
      </c>
      <c r="N19" s="80">
        <f t="shared" si="16"/>
        <v>3174</v>
      </c>
      <c r="O19" s="80">
        <f t="shared" si="16"/>
        <v>0</v>
      </c>
      <c r="P19" s="80">
        <f t="shared" si="16"/>
        <v>3940</v>
      </c>
      <c r="Q19" s="80">
        <f t="shared" si="16"/>
        <v>0</v>
      </c>
      <c r="R19" s="80">
        <f t="shared" si="16"/>
        <v>3271</v>
      </c>
      <c r="S19" s="80">
        <f t="shared" si="16"/>
        <v>0</v>
      </c>
      <c r="T19" s="80">
        <f t="shared" si="16"/>
        <v>4015.4</v>
      </c>
      <c r="U19" s="80">
        <f t="shared" si="16"/>
        <v>0</v>
      </c>
      <c r="V19" s="80">
        <f t="shared" si="16"/>
        <v>3878.6</v>
      </c>
      <c r="W19" s="80">
        <f t="shared" si="16"/>
        <v>0</v>
      </c>
      <c r="X19" s="80">
        <f t="shared" si="16"/>
        <v>3474.4</v>
      </c>
      <c r="Y19" s="80">
        <f t="shared" si="16"/>
        <v>0</v>
      </c>
      <c r="Z19" s="80">
        <f t="shared" si="16"/>
        <v>2745.8</v>
      </c>
      <c r="AA19" s="80">
        <f t="shared" si="16"/>
        <v>0</v>
      </c>
      <c r="AB19" s="80">
        <f t="shared" si="16"/>
        <v>3150</v>
      </c>
      <c r="AC19" s="80">
        <f t="shared" si="16"/>
        <v>0</v>
      </c>
      <c r="AD19" s="80">
        <f t="shared" si="16"/>
        <v>3700</v>
      </c>
      <c r="AE19" s="80">
        <f t="shared" si="16"/>
        <v>0</v>
      </c>
      <c r="AF19" s="80">
        <f t="shared" si="16"/>
        <v>4962.7</v>
      </c>
      <c r="AG19" s="80">
        <f t="shared" si="16"/>
        <v>0</v>
      </c>
      <c r="AH19" s="89" t="s">
        <v>54</v>
      </c>
      <c r="AI19" s="49"/>
    </row>
    <row r="20" spans="1:35" s="27" customFormat="1" ht="44.25" customHeight="1" x14ac:dyDescent="0.25">
      <c r="A20" s="128"/>
      <c r="B20" s="109"/>
      <c r="C20" s="86" t="s">
        <v>29</v>
      </c>
      <c r="D20" s="82">
        <f>D22</f>
        <v>45027.9</v>
      </c>
      <c r="E20" s="82">
        <f t="shared" ref="E20:G20" si="17">E22</f>
        <v>8716</v>
      </c>
      <c r="F20" s="82">
        <f t="shared" si="17"/>
        <v>8210.7358000000004</v>
      </c>
      <c r="G20" s="82">
        <f t="shared" si="17"/>
        <v>8210.7358000000004</v>
      </c>
      <c r="H20" s="82">
        <f t="shared" ref="H20:H22" si="18">IFERROR(G20/D20*100,0)</f>
        <v>18.234773995678236</v>
      </c>
      <c r="I20" s="82">
        <f t="shared" ref="I20:I22" si="19">IFERROR(G20/E20*100,0)</f>
        <v>94.203026617714542</v>
      </c>
      <c r="J20" s="82">
        <f>J22</f>
        <v>3443.6</v>
      </c>
      <c r="K20" s="82">
        <f t="shared" ref="K20:AG20" si="20">K22</f>
        <v>3054.68496</v>
      </c>
      <c r="L20" s="82">
        <f t="shared" si="20"/>
        <v>5272.4</v>
      </c>
      <c r="M20" s="82">
        <f t="shared" si="20"/>
        <v>5156.0508399999999</v>
      </c>
      <c r="N20" s="82">
        <f t="shared" si="20"/>
        <v>3174</v>
      </c>
      <c r="O20" s="82">
        <f t="shared" si="20"/>
        <v>0</v>
      </c>
      <c r="P20" s="82">
        <f t="shared" si="20"/>
        <v>3940</v>
      </c>
      <c r="Q20" s="82">
        <f t="shared" si="20"/>
        <v>0</v>
      </c>
      <c r="R20" s="82">
        <f t="shared" si="20"/>
        <v>3271</v>
      </c>
      <c r="S20" s="82">
        <f t="shared" si="20"/>
        <v>0</v>
      </c>
      <c r="T20" s="82">
        <f t="shared" si="20"/>
        <v>4015.4</v>
      </c>
      <c r="U20" s="82">
        <f t="shared" si="20"/>
        <v>0</v>
      </c>
      <c r="V20" s="82">
        <f t="shared" si="20"/>
        <v>3878.6</v>
      </c>
      <c r="W20" s="82">
        <f t="shared" si="20"/>
        <v>0</v>
      </c>
      <c r="X20" s="82">
        <f t="shared" si="20"/>
        <v>3474.4</v>
      </c>
      <c r="Y20" s="82">
        <f t="shared" si="20"/>
        <v>0</v>
      </c>
      <c r="Z20" s="82">
        <f t="shared" si="20"/>
        <v>2745.8</v>
      </c>
      <c r="AA20" s="82">
        <f t="shared" si="20"/>
        <v>0</v>
      </c>
      <c r="AB20" s="82">
        <f t="shared" si="20"/>
        <v>3150</v>
      </c>
      <c r="AC20" s="82">
        <f t="shared" si="20"/>
        <v>0</v>
      </c>
      <c r="AD20" s="82">
        <f t="shared" si="20"/>
        <v>3700</v>
      </c>
      <c r="AE20" s="82">
        <f t="shared" si="20"/>
        <v>0</v>
      </c>
      <c r="AF20" s="82">
        <f t="shared" si="20"/>
        <v>4962.7</v>
      </c>
      <c r="AG20" s="82">
        <f t="shared" si="20"/>
        <v>0</v>
      </c>
      <c r="AH20" s="93"/>
      <c r="AI20" s="49"/>
    </row>
    <row r="21" spans="1:35" s="41" customFormat="1" ht="34.5" customHeight="1" x14ac:dyDescent="0.25">
      <c r="A21" s="121"/>
      <c r="B21" s="129" t="s">
        <v>37</v>
      </c>
      <c r="C21" s="32" t="s">
        <v>28</v>
      </c>
      <c r="D21" s="80">
        <f>D22</f>
        <v>45027.9</v>
      </c>
      <c r="E21" s="80">
        <f>E22</f>
        <v>8716</v>
      </c>
      <c r="F21" s="80">
        <f>F22</f>
        <v>8210.7358000000004</v>
      </c>
      <c r="G21" s="80">
        <f>G22</f>
        <v>8210.7358000000004</v>
      </c>
      <c r="H21" s="80">
        <f t="shared" si="18"/>
        <v>18.234773995678236</v>
      </c>
      <c r="I21" s="80">
        <f t="shared" si="19"/>
        <v>94.203026617714542</v>
      </c>
      <c r="J21" s="81">
        <f>J22</f>
        <v>3443.6</v>
      </c>
      <c r="K21" s="81">
        <f t="shared" ref="K21:AG21" si="21">K22</f>
        <v>3054.68496</v>
      </c>
      <c r="L21" s="81">
        <f t="shared" si="21"/>
        <v>5272.4</v>
      </c>
      <c r="M21" s="81">
        <f t="shared" si="21"/>
        <v>5156.0508399999999</v>
      </c>
      <c r="N21" s="81">
        <f t="shared" si="21"/>
        <v>3174</v>
      </c>
      <c r="O21" s="81">
        <f t="shared" si="21"/>
        <v>0</v>
      </c>
      <c r="P21" s="81">
        <f t="shared" si="21"/>
        <v>3940</v>
      </c>
      <c r="Q21" s="81">
        <f t="shared" si="21"/>
        <v>0</v>
      </c>
      <c r="R21" s="81">
        <f t="shared" si="21"/>
        <v>3271</v>
      </c>
      <c r="S21" s="81">
        <f t="shared" si="21"/>
        <v>0</v>
      </c>
      <c r="T21" s="81">
        <f t="shared" si="21"/>
        <v>4015.4</v>
      </c>
      <c r="U21" s="81">
        <f t="shared" si="21"/>
        <v>0</v>
      </c>
      <c r="V21" s="81">
        <f t="shared" si="21"/>
        <v>3878.6</v>
      </c>
      <c r="W21" s="81">
        <f t="shared" si="21"/>
        <v>0</v>
      </c>
      <c r="X21" s="81">
        <f t="shared" si="21"/>
        <v>3474.4</v>
      </c>
      <c r="Y21" s="81">
        <f t="shared" si="21"/>
        <v>0</v>
      </c>
      <c r="Z21" s="81">
        <f t="shared" si="21"/>
        <v>2745.8</v>
      </c>
      <c r="AA21" s="81">
        <f t="shared" si="21"/>
        <v>0</v>
      </c>
      <c r="AB21" s="81">
        <f t="shared" si="21"/>
        <v>3150</v>
      </c>
      <c r="AC21" s="81">
        <f t="shared" si="21"/>
        <v>0</v>
      </c>
      <c r="AD21" s="81">
        <f t="shared" si="21"/>
        <v>3700</v>
      </c>
      <c r="AE21" s="81">
        <f t="shared" si="21"/>
        <v>0</v>
      </c>
      <c r="AF21" s="81">
        <f t="shared" si="21"/>
        <v>4962.7</v>
      </c>
      <c r="AG21" s="81">
        <f t="shared" si="21"/>
        <v>0</v>
      </c>
      <c r="AH21" s="93"/>
      <c r="AI21" s="40"/>
    </row>
    <row r="22" spans="1:35" s="45" customFormat="1" ht="43.5" customHeight="1" x14ac:dyDescent="0.25">
      <c r="A22" s="122"/>
      <c r="B22" s="130"/>
      <c r="C22" s="86" t="s">
        <v>29</v>
      </c>
      <c r="D22" s="82">
        <f>SUM(J22,L22,N22,P22,R22,T22,V22,X22,Z22,AB22,AD22,AF22)</f>
        <v>45027.9</v>
      </c>
      <c r="E22" s="82">
        <f>J22+L22</f>
        <v>8716</v>
      </c>
      <c r="F22" s="82">
        <f>G22</f>
        <v>8210.7358000000004</v>
      </c>
      <c r="G22" s="82">
        <f>SUM(K22,M22,O22,Q22,S22,U22,W22,Y22,AA22,AC22,AE22,AG22)</f>
        <v>8210.7358000000004</v>
      </c>
      <c r="H22" s="82">
        <f t="shared" si="18"/>
        <v>18.234773995678236</v>
      </c>
      <c r="I22" s="82">
        <f t="shared" si="19"/>
        <v>94.203026617714542</v>
      </c>
      <c r="J22" s="83">
        <v>3443.6</v>
      </c>
      <c r="K22" s="83">
        <v>3054.68496</v>
      </c>
      <c r="L22" s="83">
        <v>5272.4</v>
      </c>
      <c r="M22" s="83">
        <v>5156.0508399999999</v>
      </c>
      <c r="N22" s="83">
        <v>3174</v>
      </c>
      <c r="O22" s="83"/>
      <c r="P22" s="83">
        <v>3940</v>
      </c>
      <c r="Q22" s="83"/>
      <c r="R22" s="83">
        <v>3271</v>
      </c>
      <c r="S22" s="83"/>
      <c r="T22" s="83">
        <v>4015.4</v>
      </c>
      <c r="U22" s="83"/>
      <c r="V22" s="83">
        <v>3878.6</v>
      </c>
      <c r="W22" s="83"/>
      <c r="X22" s="83">
        <v>3474.4</v>
      </c>
      <c r="Y22" s="83"/>
      <c r="Z22" s="83">
        <v>2745.8</v>
      </c>
      <c r="AA22" s="83"/>
      <c r="AB22" s="83">
        <v>3150</v>
      </c>
      <c r="AC22" s="83"/>
      <c r="AD22" s="83">
        <v>3700</v>
      </c>
      <c r="AE22" s="83"/>
      <c r="AF22" s="84">
        <v>4962.7</v>
      </c>
      <c r="AG22" s="83"/>
      <c r="AH22" s="90"/>
      <c r="AI22" s="40"/>
    </row>
    <row r="23" spans="1:35" s="52" customFormat="1" ht="15.75" customHeight="1" x14ac:dyDescent="0.25">
      <c r="A23" s="51" t="s">
        <v>38</v>
      </c>
      <c r="B23" s="118" t="s">
        <v>34</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row>
    <row r="24" spans="1:35" s="23" customFormat="1" ht="53.25" customHeight="1" x14ac:dyDescent="0.25">
      <c r="A24" s="102" t="s">
        <v>39</v>
      </c>
      <c r="B24" s="100" t="s">
        <v>40</v>
      </c>
      <c r="C24" s="32" t="s">
        <v>28</v>
      </c>
      <c r="D24" s="80">
        <f>D25</f>
        <v>564175.44932000001</v>
      </c>
      <c r="E24" s="80">
        <f t="shared" ref="E24:G24" si="22">E25</f>
        <v>83521.434329999989</v>
      </c>
      <c r="F24" s="80">
        <f t="shared" si="22"/>
        <v>65128.290829999998</v>
      </c>
      <c r="G24" s="80">
        <f t="shared" si="22"/>
        <v>65128.290829999998</v>
      </c>
      <c r="H24" s="80">
        <f t="shared" ref="H24:H34" si="23">IFERROR(G24/D24*100,0)</f>
        <v>11.543978191269941</v>
      </c>
      <c r="I24" s="80">
        <f t="shared" ref="I24:I34" si="24">IFERROR(G24/E24*100,0)</f>
        <v>77.97793626564507</v>
      </c>
      <c r="J24" s="81">
        <f>J25</f>
        <v>31101.919009999998</v>
      </c>
      <c r="K24" s="81">
        <f t="shared" ref="K24:L24" si="25">K25</f>
        <v>17495.14733</v>
      </c>
      <c r="L24" s="81">
        <f t="shared" si="25"/>
        <v>52419.515319999999</v>
      </c>
      <c r="M24" s="81">
        <f t="shared" ref="M24" si="26">M25</f>
        <v>47633.143499999998</v>
      </c>
      <c r="N24" s="81">
        <f t="shared" ref="N24" si="27">N25</f>
        <v>47263.598389999999</v>
      </c>
      <c r="O24" s="81">
        <f t="shared" ref="O24" si="28">O25</f>
        <v>0</v>
      </c>
      <c r="P24" s="81">
        <f t="shared" ref="P24" si="29">P25</f>
        <v>51354.659950000001</v>
      </c>
      <c r="Q24" s="81">
        <f t="shared" ref="Q24" si="30">Q25</f>
        <v>0</v>
      </c>
      <c r="R24" s="81">
        <f t="shared" ref="R24" si="31">R25</f>
        <v>49905.231370000001</v>
      </c>
      <c r="S24" s="81">
        <f t="shared" ref="S24" si="32">S25</f>
        <v>0</v>
      </c>
      <c r="T24" s="81">
        <f t="shared" ref="T24" si="33">T25</f>
        <v>46416.90309</v>
      </c>
      <c r="U24" s="81">
        <f t="shared" ref="U24" si="34">U25</f>
        <v>0</v>
      </c>
      <c r="V24" s="81">
        <f t="shared" ref="V24" si="35">V25</f>
        <v>49508.375079999998</v>
      </c>
      <c r="W24" s="81">
        <f t="shared" ref="W24" si="36">W25</f>
        <v>0</v>
      </c>
      <c r="X24" s="81">
        <f t="shared" ref="X24" si="37">X25</f>
        <v>43780.890979999996</v>
      </c>
      <c r="Y24" s="81">
        <f t="shared" ref="Y24" si="38">Y25</f>
        <v>0</v>
      </c>
      <c r="Z24" s="81">
        <f t="shared" ref="Z24" si="39">Z25</f>
        <v>43300.549800000001</v>
      </c>
      <c r="AA24" s="81">
        <f t="shared" ref="AA24" si="40">AA25</f>
        <v>0</v>
      </c>
      <c r="AB24" s="81">
        <f t="shared" ref="AB24" si="41">AB25</f>
        <v>47941.824509999999</v>
      </c>
      <c r="AC24" s="81">
        <f t="shared" ref="AC24" si="42">AC25</f>
        <v>0</v>
      </c>
      <c r="AD24" s="81">
        <f t="shared" ref="AD24" si="43">AD25</f>
        <v>43933.240420000009</v>
      </c>
      <c r="AE24" s="81">
        <f t="shared" ref="AE24" si="44">AE25</f>
        <v>0</v>
      </c>
      <c r="AF24" s="81">
        <f t="shared" ref="AF24" si="45">AF25</f>
        <v>57248.741400000006</v>
      </c>
      <c r="AG24" s="81">
        <f t="shared" ref="AG24" si="46">AG25</f>
        <v>0</v>
      </c>
      <c r="AH24" s="61"/>
      <c r="AI24" s="49"/>
    </row>
    <row r="25" spans="1:35" s="27" customFormat="1" ht="45" customHeight="1" x14ac:dyDescent="0.25">
      <c r="A25" s="103"/>
      <c r="B25" s="101"/>
      <c r="C25" s="86" t="s">
        <v>29</v>
      </c>
      <c r="D25" s="82">
        <f>SUM(J25,L25,N25,P25,R25,T25,V25,X25,Z25,AB25,AD25,AF25)</f>
        <v>564175.44932000001</v>
      </c>
      <c r="E25" s="82">
        <f>E27+E29+E32+E34</f>
        <v>83521.434329999989</v>
      </c>
      <c r="F25" s="82">
        <f>F27+F29+F32+F34</f>
        <v>65128.290829999998</v>
      </c>
      <c r="G25" s="82">
        <f>G27+G29+G32+G34</f>
        <v>65128.290829999998</v>
      </c>
      <c r="H25" s="82">
        <f t="shared" si="23"/>
        <v>11.543978191269941</v>
      </c>
      <c r="I25" s="82">
        <f t="shared" si="24"/>
        <v>77.97793626564507</v>
      </c>
      <c r="J25" s="82">
        <f t="shared" ref="J25:AG25" si="47">J27+J29+J32+J34</f>
        <v>31101.919009999998</v>
      </c>
      <c r="K25" s="82">
        <f t="shared" si="47"/>
        <v>17495.14733</v>
      </c>
      <c r="L25" s="82">
        <f t="shared" si="47"/>
        <v>52419.515319999999</v>
      </c>
      <c r="M25" s="82">
        <f t="shared" si="47"/>
        <v>47633.143499999998</v>
      </c>
      <c r="N25" s="82">
        <f t="shared" si="47"/>
        <v>47263.598389999999</v>
      </c>
      <c r="O25" s="82">
        <f t="shared" si="47"/>
        <v>0</v>
      </c>
      <c r="P25" s="82">
        <f t="shared" si="47"/>
        <v>51354.659950000001</v>
      </c>
      <c r="Q25" s="82">
        <f t="shared" si="47"/>
        <v>0</v>
      </c>
      <c r="R25" s="82">
        <f t="shared" si="47"/>
        <v>49905.231370000001</v>
      </c>
      <c r="S25" s="82">
        <f t="shared" si="47"/>
        <v>0</v>
      </c>
      <c r="T25" s="82">
        <f t="shared" si="47"/>
        <v>46416.90309</v>
      </c>
      <c r="U25" s="82">
        <f t="shared" si="47"/>
        <v>0</v>
      </c>
      <c r="V25" s="82">
        <f t="shared" si="47"/>
        <v>49508.375079999998</v>
      </c>
      <c r="W25" s="82">
        <f t="shared" si="47"/>
        <v>0</v>
      </c>
      <c r="X25" s="82">
        <f t="shared" si="47"/>
        <v>43780.890979999996</v>
      </c>
      <c r="Y25" s="82">
        <f t="shared" si="47"/>
        <v>0</v>
      </c>
      <c r="Z25" s="82">
        <f t="shared" si="47"/>
        <v>43300.549800000001</v>
      </c>
      <c r="AA25" s="82">
        <f t="shared" si="47"/>
        <v>0</v>
      </c>
      <c r="AB25" s="82">
        <f t="shared" si="47"/>
        <v>47941.824509999999</v>
      </c>
      <c r="AC25" s="82">
        <f t="shared" si="47"/>
        <v>0</v>
      </c>
      <c r="AD25" s="82">
        <f t="shared" si="47"/>
        <v>43933.240420000009</v>
      </c>
      <c r="AE25" s="82">
        <f t="shared" si="47"/>
        <v>0</v>
      </c>
      <c r="AF25" s="82">
        <f t="shared" si="47"/>
        <v>57248.741400000006</v>
      </c>
      <c r="AG25" s="82">
        <f t="shared" si="47"/>
        <v>0</v>
      </c>
      <c r="AH25" s="30"/>
      <c r="AI25" s="49"/>
    </row>
    <row r="26" spans="1:35" s="41" customFormat="1" ht="88.5" customHeight="1" x14ac:dyDescent="0.25">
      <c r="A26" s="121"/>
      <c r="B26" s="96" t="s">
        <v>41</v>
      </c>
      <c r="C26" s="32" t="s">
        <v>28</v>
      </c>
      <c r="D26" s="80">
        <f>D27</f>
        <v>180310.9</v>
      </c>
      <c r="E26" s="80">
        <f t="shared" ref="E26:G33" si="48">E27</f>
        <v>29280.08872</v>
      </c>
      <c r="F26" s="80">
        <f t="shared" si="48"/>
        <v>26756.4787</v>
      </c>
      <c r="G26" s="80">
        <f t="shared" si="48"/>
        <v>26756.4787</v>
      </c>
      <c r="H26" s="80">
        <f t="shared" si="23"/>
        <v>14.839080000155288</v>
      </c>
      <c r="I26" s="80">
        <f t="shared" si="24"/>
        <v>91.381139435290621</v>
      </c>
      <c r="J26" s="81">
        <f t="shared" ref="J26:AG26" si="49">J27</f>
        <v>10951.60412</v>
      </c>
      <c r="K26" s="81">
        <f t="shared" si="49"/>
        <v>8976.3209999999999</v>
      </c>
      <c r="L26" s="81">
        <f t="shared" si="49"/>
        <v>18328.4846</v>
      </c>
      <c r="M26" s="81">
        <f t="shared" si="49"/>
        <v>17780.1577</v>
      </c>
      <c r="N26" s="81">
        <f t="shared" si="49"/>
        <v>13920.722100000001</v>
      </c>
      <c r="O26" s="81">
        <f t="shared" si="49"/>
        <v>0</v>
      </c>
      <c r="P26" s="81">
        <f t="shared" si="49"/>
        <v>16440.613710000001</v>
      </c>
      <c r="Q26" s="81">
        <f t="shared" si="49"/>
        <v>0</v>
      </c>
      <c r="R26" s="81">
        <f t="shared" si="49"/>
        <v>13870.78988</v>
      </c>
      <c r="S26" s="81">
        <f t="shared" si="49"/>
        <v>0</v>
      </c>
      <c r="T26" s="81">
        <f t="shared" si="49"/>
        <v>13551.825269999999</v>
      </c>
      <c r="U26" s="81">
        <f t="shared" si="49"/>
        <v>0</v>
      </c>
      <c r="V26" s="81">
        <f t="shared" si="49"/>
        <v>17011.863170000001</v>
      </c>
      <c r="W26" s="81">
        <f t="shared" si="49"/>
        <v>0</v>
      </c>
      <c r="X26" s="81">
        <f t="shared" si="49"/>
        <v>12301.113429999999</v>
      </c>
      <c r="Y26" s="81">
        <f t="shared" si="49"/>
        <v>0</v>
      </c>
      <c r="Z26" s="81">
        <f t="shared" si="49"/>
        <v>12468.406580000001</v>
      </c>
      <c r="AA26" s="81">
        <f t="shared" si="49"/>
        <v>0</v>
      </c>
      <c r="AB26" s="81">
        <f t="shared" si="49"/>
        <v>16547.036459999999</v>
      </c>
      <c r="AC26" s="81">
        <f t="shared" si="49"/>
        <v>0</v>
      </c>
      <c r="AD26" s="81">
        <f t="shared" si="49"/>
        <v>11592.94204</v>
      </c>
      <c r="AE26" s="81">
        <f t="shared" si="49"/>
        <v>0</v>
      </c>
      <c r="AF26" s="81">
        <f t="shared" si="49"/>
        <v>23325.498640000002</v>
      </c>
      <c r="AG26" s="81">
        <f t="shared" si="49"/>
        <v>0</v>
      </c>
      <c r="AH26" s="89" t="s">
        <v>59</v>
      </c>
      <c r="AI26" s="40"/>
    </row>
    <row r="27" spans="1:35" s="45" customFormat="1" ht="90" customHeight="1" x14ac:dyDescent="0.25">
      <c r="A27" s="122"/>
      <c r="B27" s="123"/>
      <c r="C27" s="86" t="s">
        <v>29</v>
      </c>
      <c r="D27" s="82">
        <f>SUM(J27,L27,N27,P27,R27,T27,V27,X27,Z27,AB27,AD27,AF27)</f>
        <v>180310.9</v>
      </c>
      <c r="E27" s="82">
        <f>J27+L27</f>
        <v>29280.08872</v>
      </c>
      <c r="F27" s="82">
        <f>G27</f>
        <v>26756.4787</v>
      </c>
      <c r="G27" s="82">
        <f>SUM(K27,M27,O27,Q27,S27,U27,W27,Y27,AA27,AC27,AE27,AG27)</f>
        <v>26756.4787</v>
      </c>
      <c r="H27" s="82">
        <f t="shared" si="23"/>
        <v>14.839080000155288</v>
      </c>
      <c r="I27" s="82">
        <f t="shared" si="24"/>
        <v>91.381139435290621</v>
      </c>
      <c r="J27" s="83">
        <v>10951.60412</v>
      </c>
      <c r="K27" s="83">
        <v>8976.3209999999999</v>
      </c>
      <c r="L27" s="83">
        <v>18328.4846</v>
      </c>
      <c r="M27" s="83">
        <v>17780.1577</v>
      </c>
      <c r="N27" s="83">
        <v>13920.722100000001</v>
      </c>
      <c r="O27" s="83"/>
      <c r="P27" s="83">
        <v>16440.613710000001</v>
      </c>
      <c r="Q27" s="83"/>
      <c r="R27" s="83">
        <v>13870.78988</v>
      </c>
      <c r="S27" s="83"/>
      <c r="T27" s="83">
        <v>13551.825269999999</v>
      </c>
      <c r="U27" s="83"/>
      <c r="V27" s="83">
        <v>17011.863170000001</v>
      </c>
      <c r="W27" s="83"/>
      <c r="X27" s="83">
        <v>12301.113429999999</v>
      </c>
      <c r="Y27" s="83"/>
      <c r="Z27" s="83">
        <v>12468.406580000001</v>
      </c>
      <c r="AA27" s="83"/>
      <c r="AB27" s="83">
        <v>16547.036459999999</v>
      </c>
      <c r="AC27" s="83"/>
      <c r="AD27" s="83">
        <v>11592.94204</v>
      </c>
      <c r="AE27" s="83"/>
      <c r="AF27" s="83">
        <v>23325.498640000002</v>
      </c>
      <c r="AG27" s="83"/>
      <c r="AH27" s="90"/>
      <c r="AI27" s="40"/>
    </row>
    <row r="28" spans="1:35" s="41" customFormat="1" ht="35.25" customHeight="1" x14ac:dyDescent="0.25">
      <c r="A28" s="98"/>
      <c r="B28" s="96" t="s">
        <v>42</v>
      </c>
      <c r="C28" s="32" t="s">
        <v>28</v>
      </c>
      <c r="D28" s="80">
        <f>SUM(D29:D30)</f>
        <v>98976.549299999999</v>
      </c>
      <c r="E28" s="80">
        <f>SUM(E29:E30)</f>
        <v>17203.71544</v>
      </c>
      <c r="F28" s="80">
        <f>SUM(F29:F30)</f>
        <v>11535.58505</v>
      </c>
      <c r="G28" s="80">
        <f>SUM(G29:G30)</f>
        <v>11535.58505</v>
      </c>
      <c r="H28" s="80">
        <f t="shared" si="23"/>
        <v>11.654866866529565</v>
      </c>
      <c r="I28" s="80">
        <f t="shared" si="24"/>
        <v>67.052870586192398</v>
      </c>
      <c r="J28" s="81">
        <f t="shared" ref="J28:AG28" si="50">SUM(J29:J30)</f>
        <v>7578.6622600000001</v>
      </c>
      <c r="K28" s="81">
        <f t="shared" si="50"/>
        <v>3048.1093900000001</v>
      </c>
      <c r="L28" s="81">
        <f t="shared" si="50"/>
        <v>9625.0531800000008</v>
      </c>
      <c r="M28" s="81">
        <f t="shared" si="50"/>
        <v>8487.4756600000001</v>
      </c>
      <c r="N28" s="81">
        <f t="shared" si="50"/>
        <v>9504.5681299999997</v>
      </c>
      <c r="O28" s="81">
        <f t="shared" si="50"/>
        <v>0</v>
      </c>
      <c r="P28" s="81">
        <f t="shared" si="50"/>
        <v>9904.3363399999998</v>
      </c>
      <c r="Q28" s="81">
        <f t="shared" si="50"/>
        <v>0</v>
      </c>
      <c r="R28" s="81">
        <f t="shared" si="50"/>
        <v>7985.13501</v>
      </c>
      <c r="S28" s="81">
        <f t="shared" si="50"/>
        <v>0</v>
      </c>
      <c r="T28" s="81">
        <f t="shared" si="50"/>
        <v>7726.5045</v>
      </c>
      <c r="U28" s="81">
        <f t="shared" si="50"/>
        <v>0</v>
      </c>
      <c r="V28" s="81">
        <f t="shared" si="50"/>
        <v>8140.2781100000002</v>
      </c>
      <c r="W28" s="81">
        <f t="shared" si="50"/>
        <v>0</v>
      </c>
      <c r="X28" s="81">
        <f t="shared" si="50"/>
        <v>7291.9162299999998</v>
      </c>
      <c r="Y28" s="81">
        <f t="shared" si="50"/>
        <v>0</v>
      </c>
      <c r="Z28" s="81">
        <f t="shared" si="50"/>
        <v>6713.9493700000003</v>
      </c>
      <c r="AA28" s="81">
        <f t="shared" si="50"/>
        <v>0</v>
      </c>
      <c r="AB28" s="81">
        <f t="shared" si="50"/>
        <v>7582.4299600000004</v>
      </c>
      <c r="AC28" s="81">
        <f t="shared" si="50"/>
        <v>0</v>
      </c>
      <c r="AD28" s="81">
        <f t="shared" si="50"/>
        <v>7545.3287899999996</v>
      </c>
      <c r="AE28" s="81">
        <f t="shared" si="50"/>
        <v>0</v>
      </c>
      <c r="AF28" s="81">
        <f t="shared" si="50"/>
        <v>9378.3874199999991</v>
      </c>
      <c r="AG28" s="81">
        <f t="shared" si="50"/>
        <v>0</v>
      </c>
      <c r="AH28" s="59"/>
      <c r="AI28" s="40"/>
    </row>
    <row r="29" spans="1:35" s="45" customFormat="1" ht="162" customHeight="1" x14ac:dyDescent="0.25">
      <c r="A29" s="99"/>
      <c r="B29" s="97"/>
      <c r="C29" s="89" t="s">
        <v>29</v>
      </c>
      <c r="D29" s="124">
        <f>SUM(J29,L29,N29,P29,R29,T29,V29,X29,Z29,AB29,AD29,AF29)</f>
        <v>98976.549299999999</v>
      </c>
      <c r="E29" s="124">
        <f>J29+L29</f>
        <v>17203.71544</v>
      </c>
      <c r="F29" s="124">
        <f>G29</f>
        <v>11535.58505</v>
      </c>
      <c r="G29" s="124">
        <f>SUM(K29,M29,O29,Q29,S29,U29,W29,Y29,AA29,AC29,AE29,AG29)</f>
        <v>11535.58505</v>
      </c>
      <c r="H29" s="124">
        <f t="shared" si="23"/>
        <v>11.654866866529565</v>
      </c>
      <c r="I29" s="124">
        <f t="shared" si="24"/>
        <v>67.052870586192398</v>
      </c>
      <c r="J29" s="87">
        <v>7578.6622600000001</v>
      </c>
      <c r="K29" s="87">
        <v>3048.1093900000001</v>
      </c>
      <c r="L29" s="87">
        <v>9625.0531800000008</v>
      </c>
      <c r="M29" s="87">
        <v>8487.4756600000001</v>
      </c>
      <c r="N29" s="87">
        <v>9504.5681299999997</v>
      </c>
      <c r="O29" s="87"/>
      <c r="P29" s="87">
        <v>9904.3363399999998</v>
      </c>
      <c r="Q29" s="87"/>
      <c r="R29" s="87">
        <v>7985.13501</v>
      </c>
      <c r="S29" s="87"/>
      <c r="T29" s="87">
        <v>7726.5045</v>
      </c>
      <c r="U29" s="87"/>
      <c r="V29" s="87">
        <v>8140.2781100000002</v>
      </c>
      <c r="W29" s="87"/>
      <c r="X29" s="87">
        <v>7291.9162299999998</v>
      </c>
      <c r="Y29" s="87"/>
      <c r="Z29" s="87">
        <v>6713.9493700000003</v>
      </c>
      <c r="AA29" s="87"/>
      <c r="AB29" s="87">
        <v>7582.4299600000004</v>
      </c>
      <c r="AC29" s="87"/>
      <c r="AD29" s="87">
        <v>7545.3287899999996</v>
      </c>
      <c r="AE29" s="87"/>
      <c r="AF29" s="87">
        <v>9378.3874199999991</v>
      </c>
      <c r="AG29" s="126"/>
      <c r="AH29" s="89" t="s">
        <v>60</v>
      </c>
      <c r="AI29" s="40"/>
    </row>
    <row r="30" spans="1:35" s="45" customFormat="1" ht="32.25" customHeight="1" x14ac:dyDescent="0.25">
      <c r="A30" s="99"/>
      <c r="B30" s="97"/>
      <c r="C30" s="90"/>
      <c r="D30" s="125"/>
      <c r="E30" s="125"/>
      <c r="F30" s="125"/>
      <c r="G30" s="125"/>
      <c r="H30" s="125"/>
      <c r="I30" s="125"/>
      <c r="J30" s="88"/>
      <c r="K30" s="88"/>
      <c r="L30" s="88"/>
      <c r="M30" s="88"/>
      <c r="N30" s="88"/>
      <c r="O30" s="88"/>
      <c r="P30" s="88"/>
      <c r="Q30" s="88"/>
      <c r="R30" s="88"/>
      <c r="S30" s="88"/>
      <c r="T30" s="88"/>
      <c r="U30" s="88"/>
      <c r="V30" s="88"/>
      <c r="W30" s="88"/>
      <c r="X30" s="88"/>
      <c r="Y30" s="88"/>
      <c r="Z30" s="88"/>
      <c r="AA30" s="88"/>
      <c r="AB30" s="88"/>
      <c r="AC30" s="88"/>
      <c r="AD30" s="88"/>
      <c r="AE30" s="88"/>
      <c r="AF30" s="88"/>
      <c r="AG30" s="127"/>
      <c r="AH30" s="90"/>
      <c r="AI30" s="40"/>
    </row>
    <row r="31" spans="1:35" s="41" customFormat="1" ht="35.25" customHeight="1" x14ac:dyDescent="0.25">
      <c r="A31" s="121"/>
      <c r="B31" s="96" t="s">
        <v>43</v>
      </c>
      <c r="C31" s="32" t="s">
        <v>28</v>
      </c>
      <c r="D31" s="80">
        <f>D32</f>
        <v>257585.70002000002</v>
      </c>
      <c r="E31" s="80">
        <f t="shared" si="48"/>
        <v>33371.051610000002</v>
      </c>
      <c r="F31" s="80">
        <f t="shared" si="48"/>
        <v>23790.684859999998</v>
      </c>
      <c r="G31" s="80">
        <f t="shared" si="48"/>
        <v>23790.684859999998</v>
      </c>
      <c r="H31" s="80">
        <f t="shared" si="23"/>
        <v>9.2360270225221317</v>
      </c>
      <c r="I31" s="80">
        <f t="shared" si="24"/>
        <v>71.291384934572619</v>
      </c>
      <c r="J31" s="81">
        <f t="shared" ref="J31:AG31" si="51">J32</f>
        <v>11048.918879999999</v>
      </c>
      <c r="K31" s="81">
        <f t="shared" si="51"/>
        <v>4797.8381600000002</v>
      </c>
      <c r="L31" s="81">
        <f t="shared" si="51"/>
        <v>22322.132730000001</v>
      </c>
      <c r="M31" s="81">
        <f t="shared" si="51"/>
        <v>18992.846699999998</v>
      </c>
      <c r="N31" s="81">
        <f t="shared" si="51"/>
        <v>21716.195350000002</v>
      </c>
      <c r="O31" s="81">
        <f t="shared" si="51"/>
        <v>0</v>
      </c>
      <c r="P31" s="81">
        <f t="shared" si="51"/>
        <v>22871.106349999998</v>
      </c>
      <c r="Q31" s="81">
        <f t="shared" si="51"/>
        <v>0</v>
      </c>
      <c r="R31" s="81">
        <f t="shared" si="51"/>
        <v>25601.846170000001</v>
      </c>
      <c r="S31" s="81">
        <f t="shared" si="51"/>
        <v>0</v>
      </c>
      <c r="T31" s="81">
        <f t="shared" si="51"/>
        <v>22911.35685</v>
      </c>
      <c r="U31" s="81">
        <f t="shared" si="51"/>
        <v>0</v>
      </c>
      <c r="V31" s="81">
        <f t="shared" si="51"/>
        <v>21727.03285</v>
      </c>
      <c r="W31" s="81">
        <f t="shared" si="51"/>
        <v>0</v>
      </c>
      <c r="X31" s="81">
        <f t="shared" si="51"/>
        <v>21722.192350000001</v>
      </c>
      <c r="Y31" s="81">
        <f t="shared" si="51"/>
        <v>0</v>
      </c>
      <c r="Z31" s="81">
        <f t="shared" si="51"/>
        <v>21652.524880000001</v>
      </c>
      <c r="AA31" s="81">
        <f t="shared" si="51"/>
        <v>0</v>
      </c>
      <c r="AB31" s="81">
        <f t="shared" si="51"/>
        <v>21660.289120000001</v>
      </c>
      <c r="AC31" s="81">
        <f t="shared" si="51"/>
        <v>0</v>
      </c>
      <c r="AD31" s="81">
        <f t="shared" si="51"/>
        <v>22635.903620000001</v>
      </c>
      <c r="AE31" s="81">
        <f t="shared" si="51"/>
        <v>0</v>
      </c>
      <c r="AF31" s="81">
        <f t="shared" si="51"/>
        <v>21716.200870000001</v>
      </c>
      <c r="AG31" s="81">
        <f t="shared" si="51"/>
        <v>0</v>
      </c>
      <c r="AH31" s="89" t="s">
        <v>57</v>
      </c>
      <c r="AI31" s="40"/>
    </row>
    <row r="32" spans="1:35" s="45" customFormat="1" ht="42" customHeight="1" x14ac:dyDescent="0.25">
      <c r="A32" s="122"/>
      <c r="B32" s="123"/>
      <c r="C32" s="86" t="s">
        <v>29</v>
      </c>
      <c r="D32" s="82">
        <f>SUM(J32,L32,N32,P32,R32,T32,V32,X32,Z32,AB32,AD32,AF32)</f>
        <v>257585.70002000002</v>
      </c>
      <c r="E32" s="82">
        <f>J32+L32</f>
        <v>33371.051610000002</v>
      </c>
      <c r="F32" s="82">
        <f>G32</f>
        <v>23790.684859999998</v>
      </c>
      <c r="G32" s="82">
        <f>SUM(K32,M32,O32,Q32,S32,U32,W32,Y32,AA32,AC32,AE32,AG32)</f>
        <v>23790.684859999998</v>
      </c>
      <c r="H32" s="82">
        <f t="shared" ref="H32" si="52">IFERROR(G32/D32*100,0)</f>
        <v>9.2360270225221317</v>
      </c>
      <c r="I32" s="82">
        <f t="shared" si="24"/>
        <v>71.291384934572619</v>
      </c>
      <c r="J32" s="83">
        <v>11048.918879999999</v>
      </c>
      <c r="K32" s="83">
        <v>4797.8381600000002</v>
      </c>
      <c r="L32" s="83">
        <v>22322.132730000001</v>
      </c>
      <c r="M32" s="83">
        <v>18992.846699999998</v>
      </c>
      <c r="N32" s="83">
        <v>21716.195350000002</v>
      </c>
      <c r="O32" s="83"/>
      <c r="P32" s="83">
        <v>22871.106349999998</v>
      </c>
      <c r="Q32" s="83"/>
      <c r="R32" s="83">
        <v>25601.846170000001</v>
      </c>
      <c r="S32" s="83"/>
      <c r="T32" s="83">
        <v>22911.35685</v>
      </c>
      <c r="U32" s="83"/>
      <c r="V32" s="83">
        <v>21727.03285</v>
      </c>
      <c r="W32" s="83"/>
      <c r="X32" s="83">
        <v>21722.192350000001</v>
      </c>
      <c r="Y32" s="83"/>
      <c r="Z32" s="83">
        <v>21652.524880000001</v>
      </c>
      <c r="AA32" s="83"/>
      <c r="AB32" s="83">
        <v>21660.289120000001</v>
      </c>
      <c r="AC32" s="83"/>
      <c r="AD32" s="83">
        <v>22635.903620000001</v>
      </c>
      <c r="AE32" s="83"/>
      <c r="AF32" s="83">
        <v>21716.200870000001</v>
      </c>
      <c r="AG32" s="83"/>
      <c r="AH32" s="90"/>
      <c r="AI32" s="40"/>
    </row>
    <row r="33" spans="1:35" s="41" customFormat="1" ht="35.25" customHeight="1" x14ac:dyDescent="0.25">
      <c r="A33" s="121"/>
      <c r="B33" s="96" t="s">
        <v>44</v>
      </c>
      <c r="C33" s="32" t="s">
        <v>28</v>
      </c>
      <c r="D33" s="80">
        <f>D34</f>
        <v>27302.3</v>
      </c>
      <c r="E33" s="80">
        <f t="shared" si="48"/>
        <v>3666.5785599999999</v>
      </c>
      <c r="F33" s="80">
        <f t="shared" si="48"/>
        <v>3045.5422199999998</v>
      </c>
      <c r="G33" s="80">
        <f t="shared" si="48"/>
        <v>3045.5422199999998</v>
      </c>
      <c r="H33" s="80">
        <f t="shared" si="23"/>
        <v>11.154892518212751</v>
      </c>
      <c r="I33" s="80">
        <f t="shared" si="24"/>
        <v>83.06223827371096</v>
      </c>
      <c r="J33" s="81">
        <f t="shared" ref="J33:AG33" si="53">J34</f>
        <v>1522.7337500000001</v>
      </c>
      <c r="K33" s="81">
        <f t="shared" si="53"/>
        <v>672.87878000000001</v>
      </c>
      <c r="L33" s="81">
        <f t="shared" si="53"/>
        <v>2143.8448100000001</v>
      </c>
      <c r="M33" s="81">
        <f t="shared" si="53"/>
        <v>2372.6634399999998</v>
      </c>
      <c r="N33" s="81">
        <f t="shared" si="53"/>
        <v>2122.1128100000001</v>
      </c>
      <c r="O33" s="81">
        <f t="shared" si="53"/>
        <v>0</v>
      </c>
      <c r="P33" s="81">
        <f t="shared" si="53"/>
        <v>2138.6035499999998</v>
      </c>
      <c r="Q33" s="81">
        <f t="shared" si="53"/>
        <v>0</v>
      </c>
      <c r="R33" s="81">
        <f t="shared" si="53"/>
        <v>2447.4603099999999</v>
      </c>
      <c r="S33" s="81">
        <f t="shared" si="53"/>
        <v>0</v>
      </c>
      <c r="T33" s="81">
        <f t="shared" si="53"/>
        <v>2227.2164699999998</v>
      </c>
      <c r="U33" s="81">
        <f t="shared" si="53"/>
        <v>0</v>
      </c>
      <c r="V33" s="81">
        <f t="shared" si="53"/>
        <v>2629.2009499999999</v>
      </c>
      <c r="W33" s="81">
        <f t="shared" si="53"/>
        <v>0</v>
      </c>
      <c r="X33" s="81">
        <f t="shared" si="53"/>
        <v>2465.6689700000002</v>
      </c>
      <c r="Y33" s="81">
        <f t="shared" si="53"/>
        <v>0</v>
      </c>
      <c r="Z33" s="81">
        <f t="shared" si="53"/>
        <v>2465.6689700000002</v>
      </c>
      <c r="AA33" s="81">
        <f t="shared" si="53"/>
        <v>0</v>
      </c>
      <c r="AB33" s="81">
        <f t="shared" si="53"/>
        <v>2152.0689699999998</v>
      </c>
      <c r="AC33" s="81">
        <f t="shared" si="53"/>
        <v>0</v>
      </c>
      <c r="AD33" s="81">
        <f t="shared" si="53"/>
        <v>2159.0659700000001</v>
      </c>
      <c r="AE33" s="81">
        <f t="shared" si="53"/>
        <v>0</v>
      </c>
      <c r="AF33" s="81">
        <f t="shared" si="53"/>
        <v>2828.6544699999999</v>
      </c>
      <c r="AG33" s="81">
        <f t="shared" si="53"/>
        <v>0</v>
      </c>
      <c r="AH33" s="89" t="s">
        <v>58</v>
      </c>
      <c r="AI33" s="40"/>
    </row>
    <row r="34" spans="1:35" s="45" customFormat="1" ht="42" customHeight="1" x14ac:dyDescent="0.25">
      <c r="A34" s="122"/>
      <c r="B34" s="123"/>
      <c r="C34" s="86" t="s">
        <v>29</v>
      </c>
      <c r="D34" s="82">
        <f>SUM(J34,L34,N34,P34,R34,T34,V34,X34,Z34,AB34,AD34,AF34)</f>
        <v>27302.3</v>
      </c>
      <c r="E34" s="82">
        <f>J34+L34</f>
        <v>3666.5785599999999</v>
      </c>
      <c r="F34" s="82">
        <f>G34</f>
        <v>3045.5422199999998</v>
      </c>
      <c r="G34" s="82">
        <f>SUM(K34,M34,O34,Q34,S34,U34,W34,Y34,AA34,AC34,AE34,AG34)</f>
        <v>3045.5422199999998</v>
      </c>
      <c r="H34" s="82">
        <f t="shared" si="23"/>
        <v>11.154892518212751</v>
      </c>
      <c r="I34" s="82">
        <f t="shared" si="24"/>
        <v>83.06223827371096</v>
      </c>
      <c r="J34" s="83">
        <v>1522.7337500000001</v>
      </c>
      <c r="K34" s="83">
        <v>672.87878000000001</v>
      </c>
      <c r="L34" s="83">
        <v>2143.8448100000001</v>
      </c>
      <c r="M34" s="83">
        <v>2372.6634399999998</v>
      </c>
      <c r="N34" s="83">
        <v>2122.1128100000001</v>
      </c>
      <c r="O34" s="83"/>
      <c r="P34" s="83">
        <v>2138.6035499999998</v>
      </c>
      <c r="Q34" s="83"/>
      <c r="R34" s="83">
        <v>2447.4603099999999</v>
      </c>
      <c r="S34" s="83"/>
      <c r="T34" s="83">
        <v>2227.2164699999998</v>
      </c>
      <c r="U34" s="83"/>
      <c r="V34" s="83">
        <v>2629.2009499999999</v>
      </c>
      <c r="W34" s="83"/>
      <c r="X34" s="83">
        <v>2465.6689700000002</v>
      </c>
      <c r="Y34" s="83"/>
      <c r="Z34" s="83">
        <v>2465.6689700000002</v>
      </c>
      <c r="AA34" s="83"/>
      <c r="AB34" s="83">
        <v>2152.0689699999998</v>
      </c>
      <c r="AC34" s="83"/>
      <c r="AD34" s="83">
        <v>2159.0659700000001</v>
      </c>
      <c r="AE34" s="83"/>
      <c r="AF34" s="83">
        <v>2828.6544699999999</v>
      </c>
      <c r="AG34" s="83"/>
      <c r="AH34" s="90"/>
      <c r="AI34" s="40"/>
    </row>
    <row r="35" spans="1:35" x14ac:dyDescent="0.25">
      <c r="B35" s="57"/>
      <c r="C35" s="58"/>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row>
    <row r="36" spans="1:35" ht="15.75" x14ac:dyDescent="0.25">
      <c r="B36" s="63" t="s">
        <v>50</v>
      </c>
      <c r="C36" s="58"/>
      <c r="D36" s="57"/>
      <c r="E36" s="6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1:35" ht="15.75" x14ac:dyDescent="0.25">
      <c r="B37" s="63" t="s">
        <v>51</v>
      </c>
      <c r="C37" s="58"/>
      <c r="D37" s="60"/>
      <c r="E37" s="60"/>
      <c r="F37" s="60"/>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1:35" ht="15.75" x14ac:dyDescent="0.25">
      <c r="B38" s="63"/>
      <c r="C38" s="58"/>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row>
    <row r="39" spans="1:35" x14ac:dyDescent="0.25">
      <c r="B39" s="57"/>
      <c r="C39" s="58"/>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row>
    <row r="40" spans="1:35" x14ac:dyDescent="0.25">
      <c r="B40" s="57"/>
      <c r="C40" s="58"/>
      <c r="D40" s="57"/>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1:35" x14ac:dyDescent="0.25">
      <c r="B41" s="57"/>
      <c r="C41" s="58"/>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5" x14ac:dyDescent="0.25">
      <c r="B42" s="57"/>
      <c r="C42" s="58"/>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row>
    <row r="43" spans="1:35" x14ac:dyDescent="0.25">
      <c r="B43" s="57"/>
      <c r="C43" s="58"/>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row r="44" spans="1:35" x14ac:dyDescent="0.25">
      <c r="B44" s="57"/>
      <c r="C44" s="58"/>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row>
    <row r="45" spans="1:35" x14ac:dyDescent="0.25">
      <c r="B45" s="57"/>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6" spans="1:35" x14ac:dyDescent="0.25">
      <c r="B46" s="57"/>
      <c r="C46" s="58"/>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row r="47" spans="1:35" x14ac:dyDescent="0.25">
      <c r="B47" s="57"/>
      <c r="C47" s="58"/>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row>
    <row r="48" spans="1:35" x14ac:dyDescent="0.25">
      <c r="B48" s="57"/>
      <c r="C48" s="58"/>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row>
    <row r="49" spans="2:34" x14ac:dyDescent="0.25">
      <c r="B49" s="57"/>
      <c r="C49" s="58"/>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row>
    <row r="50" spans="2:34" x14ac:dyDescent="0.25">
      <c r="B50" s="57"/>
      <c r="C50" s="58"/>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row>
    <row r="51" spans="2:34" x14ac:dyDescent="0.25">
      <c r="B51" s="57"/>
      <c r="C51" s="58"/>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row>
    <row r="52" spans="2:34" x14ac:dyDescent="0.25">
      <c r="B52" s="57"/>
      <c r="C52" s="58"/>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2:34" x14ac:dyDescent="0.25">
      <c r="B53" s="57"/>
      <c r="C53" s="58"/>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2:34" x14ac:dyDescent="0.25">
      <c r="B54" s="57"/>
      <c r="C54" s="58"/>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2:34" x14ac:dyDescent="0.25">
      <c r="B55" s="57"/>
      <c r="C55" s="58"/>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2:34" x14ac:dyDescent="0.25">
      <c r="B56" s="57"/>
      <c r="C56" s="58"/>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2:34" x14ac:dyDescent="0.25">
      <c r="B57" s="57"/>
      <c r="C57" s="58"/>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2:34" x14ac:dyDescent="0.25">
      <c r="B58" s="57"/>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2:34" x14ac:dyDescent="0.25">
      <c r="B59" s="57"/>
      <c r="C59" s="58"/>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2:34" x14ac:dyDescent="0.25">
      <c r="B60" s="57"/>
      <c r="C60" s="58"/>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2:34" x14ac:dyDescent="0.25">
      <c r="B61" s="57"/>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2:34" x14ac:dyDescent="0.25">
      <c r="B62" s="57"/>
      <c r="C62" s="5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2:34" x14ac:dyDescent="0.25">
      <c r="B63" s="57"/>
      <c r="C63" s="58"/>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2:34" x14ac:dyDescent="0.25">
      <c r="B64" s="57"/>
      <c r="C64" s="58"/>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2:33" x14ac:dyDescent="0.25">
      <c r="B65" s="57"/>
      <c r="C65" s="58"/>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2:33" x14ac:dyDescent="0.25">
      <c r="B66" s="57"/>
      <c r="C66" s="58"/>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2:33" x14ac:dyDescent="0.25">
      <c r="B67" s="57"/>
      <c r="C67" s="58"/>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2:33" x14ac:dyDescent="0.25">
      <c r="B68" s="57"/>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2:33" x14ac:dyDescent="0.25">
      <c r="B69" s="57"/>
      <c r="C69" s="58"/>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2:33" x14ac:dyDescent="0.25">
      <c r="B70" s="57"/>
      <c r="C70" s="58"/>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2:33" x14ac:dyDescent="0.25">
      <c r="B71" s="57"/>
      <c r="C71" s="58"/>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2:33" x14ac:dyDescent="0.25">
      <c r="B72" s="57"/>
      <c r="C72" s="58"/>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2:33" x14ac:dyDescent="0.25">
      <c r="B73" s="57"/>
      <c r="C73" s="58"/>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2:33" x14ac:dyDescent="0.25">
      <c r="B74" s="57"/>
      <c r="C74" s="58"/>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2:33" x14ac:dyDescent="0.25">
      <c r="B75" s="57"/>
      <c r="C75" s="58"/>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sheetData>
  <mergeCells count="87">
    <mergeCell ref="I29:I30"/>
    <mergeCell ref="H29:H30"/>
    <mergeCell ref="G29:G30"/>
    <mergeCell ref="N29:N30"/>
    <mergeCell ref="M29:M30"/>
    <mergeCell ref="L29:L30"/>
    <mergeCell ref="K29:K30"/>
    <mergeCell ref="J29:J30"/>
    <mergeCell ref="AH31:AH32"/>
    <mergeCell ref="A31:A32"/>
    <mergeCell ref="B31:B32"/>
    <mergeCell ref="B18:AG18"/>
    <mergeCell ref="A19:A20"/>
    <mergeCell ref="B19:B20"/>
    <mergeCell ref="A21:A22"/>
    <mergeCell ref="B21:B22"/>
    <mergeCell ref="AH29:AH30"/>
    <mergeCell ref="Z29:Z30"/>
    <mergeCell ref="Y29:Y30"/>
    <mergeCell ref="T29:T30"/>
    <mergeCell ref="S29:S30"/>
    <mergeCell ref="R29:R30"/>
    <mergeCell ref="Q29:Q30"/>
    <mergeCell ref="P29:P30"/>
    <mergeCell ref="A33:A34"/>
    <mergeCell ref="B33:B34"/>
    <mergeCell ref="B23:AG23"/>
    <mergeCell ref="A26:A27"/>
    <mergeCell ref="B26:B27"/>
    <mergeCell ref="C29:C30"/>
    <mergeCell ref="D29:D30"/>
    <mergeCell ref="E29:E30"/>
    <mergeCell ref="F29:F30"/>
    <mergeCell ref="AB29:AB30"/>
    <mergeCell ref="AC29:AC30"/>
    <mergeCell ref="AD29:AD30"/>
    <mergeCell ref="AE29:AE30"/>
    <mergeCell ref="AF29:AF30"/>
    <mergeCell ref="AG29:AG30"/>
    <mergeCell ref="AA29:AA30"/>
    <mergeCell ref="AH5:AH7"/>
    <mergeCell ref="A9:A10"/>
    <mergeCell ref="B9:B10"/>
    <mergeCell ref="B11:AG11"/>
    <mergeCell ref="V5:W6"/>
    <mergeCell ref="X5:Y6"/>
    <mergeCell ref="Z5:AA6"/>
    <mergeCell ref="AB5:AC6"/>
    <mergeCell ref="AD5:AE6"/>
    <mergeCell ref="AF5:AG6"/>
    <mergeCell ref="J5:K6"/>
    <mergeCell ref="L5:M6"/>
    <mergeCell ref="N5:O6"/>
    <mergeCell ref="P5:Q6"/>
    <mergeCell ref="R5:S6"/>
    <mergeCell ref="T5:U6"/>
    <mergeCell ref="C3:S3"/>
    <mergeCell ref="C4:S4"/>
    <mergeCell ref="F5:F6"/>
    <mergeCell ref="G5:G6"/>
    <mergeCell ref="H5:I6"/>
    <mergeCell ref="A5:A7"/>
    <mergeCell ref="B5:B7"/>
    <mergeCell ref="C5:C7"/>
    <mergeCell ref="D5:D6"/>
    <mergeCell ref="E5:E6"/>
    <mergeCell ref="AH33:AH34"/>
    <mergeCell ref="A16:A17"/>
    <mergeCell ref="AH16:AH17"/>
    <mergeCell ref="AH14:AH15"/>
    <mergeCell ref="AH12:AH13"/>
    <mergeCell ref="B28:B30"/>
    <mergeCell ref="A28:A30"/>
    <mergeCell ref="B24:B25"/>
    <mergeCell ref="A24:A25"/>
    <mergeCell ref="B12:B13"/>
    <mergeCell ref="AH19:AH22"/>
    <mergeCell ref="B16:B17"/>
    <mergeCell ref="B14:B15"/>
    <mergeCell ref="A12:A13"/>
    <mergeCell ref="A14:A15"/>
    <mergeCell ref="AH26:AH27"/>
    <mergeCell ref="O29:O30"/>
    <mergeCell ref="X29:X30"/>
    <mergeCell ref="W29:W30"/>
    <mergeCell ref="V29:V30"/>
    <mergeCell ref="U29:U30"/>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1"/>
      <c r="D2" s="131"/>
      <c r="E2" s="131"/>
      <c r="F2" s="131"/>
      <c r="G2" s="131"/>
      <c r="H2" s="131"/>
      <c r="I2" s="131"/>
      <c r="J2" s="131"/>
      <c r="K2" s="131"/>
      <c r="L2" s="131"/>
      <c r="M2" s="131"/>
      <c r="N2" s="131"/>
      <c r="O2" s="131"/>
      <c r="P2" s="131"/>
      <c r="Q2" s="131"/>
      <c r="R2" s="131"/>
      <c r="S2" s="131"/>
      <c r="T2" s="9"/>
      <c r="U2" s="9"/>
      <c r="V2" s="9"/>
      <c r="W2" s="9"/>
      <c r="X2" s="9"/>
      <c r="Y2" s="9"/>
      <c r="Z2" s="9"/>
      <c r="AA2" s="9"/>
      <c r="AB2" s="9"/>
      <c r="AC2" s="9"/>
      <c r="AD2" s="9"/>
      <c r="AE2" s="9"/>
      <c r="AF2" s="9"/>
      <c r="AG2" s="9"/>
      <c r="AH2" s="9"/>
    </row>
    <row r="3" spans="1:34" ht="15.75" x14ac:dyDescent="0.25">
      <c r="A3" s="8"/>
      <c r="B3" s="11"/>
      <c r="C3" s="132"/>
      <c r="D3" s="132"/>
      <c r="E3" s="132"/>
      <c r="F3" s="132"/>
      <c r="G3" s="132"/>
      <c r="H3" s="132"/>
      <c r="I3" s="132"/>
      <c r="J3" s="132"/>
      <c r="K3" s="132"/>
      <c r="L3" s="132"/>
      <c r="M3" s="132"/>
      <c r="N3" s="132"/>
      <c r="O3" s="132"/>
      <c r="P3" s="132"/>
      <c r="Q3" s="132"/>
      <c r="R3" s="132"/>
      <c r="S3" s="132"/>
      <c r="T3" s="12"/>
      <c r="U3" s="12"/>
      <c r="V3" s="12"/>
      <c r="W3" s="12"/>
      <c r="X3" s="12"/>
      <c r="Y3" s="12"/>
      <c r="Z3" s="12"/>
      <c r="AA3" s="12"/>
      <c r="AB3" s="12"/>
      <c r="AC3" s="12"/>
      <c r="AD3" s="13"/>
      <c r="AE3" s="13"/>
      <c r="AF3" s="13"/>
      <c r="AG3" s="13"/>
      <c r="AH3" s="14"/>
    </row>
    <row r="4" spans="1:34" x14ac:dyDescent="0.25">
      <c r="A4" s="133"/>
      <c r="B4" s="136"/>
      <c r="C4" s="136"/>
      <c r="D4" s="139"/>
      <c r="E4" s="139"/>
      <c r="F4" s="139"/>
      <c r="G4" s="139"/>
      <c r="H4" s="141"/>
      <c r="I4" s="142"/>
      <c r="J4" s="141"/>
      <c r="K4" s="142"/>
      <c r="L4" s="141"/>
      <c r="M4" s="142"/>
      <c r="N4" s="141"/>
      <c r="O4" s="142"/>
      <c r="P4" s="141"/>
      <c r="Q4" s="142"/>
      <c r="R4" s="141"/>
      <c r="S4" s="142"/>
      <c r="T4" s="141"/>
      <c r="U4" s="142"/>
      <c r="V4" s="141"/>
      <c r="W4" s="142"/>
      <c r="X4" s="141"/>
      <c r="Y4" s="142"/>
      <c r="Z4" s="141"/>
      <c r="AA4" s="142"/>
      <c r="AB4" s="141"/>
      <c r="AC4" s="142"/>
      <c r="AD4" s="141"/>
      <c r="AE4" s="142"/>
      <c r="AF4" s="141"/>
      <c r="AG4" s="142"/>
      <c r="AH4" s="152"/>
    </row>
    <row r="5" spans="1:34" x14ac:dyDescent="0.25">
      <c r="A5" s="134"/>
      <c r="B5" s="137"/>
      <c r="C5" s="137"/>
      <c r="D5" s="140"/>
      <c r="E5" s="140"/>
      <c r="F5" s="140"/>
      <c r="G5" s="140"/>
      <c r="H5" s="143"/>
      <c r="I5" s="144"/>
      <c r="J5" s="143"/>
      <c r="K5" s="144"/>
      <c r="L5" s="143"/>
      <c r="M5" s="144"/>
      <c r="N5" s="143"/>
      <c r="O5" s="144"/>
      <c r="P5" s="143"/>
      <c r="Q5" s="144"/>
      <c r="R5" s="143"/>
      <c r="S5" s="144"/>
      <c r="T5" s="143"/>
      <c r="U5" s="144"/>
      <c r="V5" s="143"/>
      <c r="W5" s="144"/>
      <c r="X5" s="143"/>
      <c r="Y5" s="144"/>
      <c r="Z5" s="143"/>
      <c r="AA5" s="144"/>
      <c r="AB5" s="143"/>
      <c r="AC5" s="144"/>
      <c r="AD5" s="143"/>
      <c r="AE5" s="144"/>
      <c r="AF5" s="143"/>
      <c r="AG5" s="144"/>
      <c r="AH5" s="153"/>
    </row>
    <row r="6" spans="1:34" ht="15.75" x14ac:dyDescent="0.25">
      <c r="A6" s="135"/>
      <c r="B6" s="138"/>
      <c r="C6" s="138"/>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4"/>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5"/>
      <c r="B8" s="152"/>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6"/>
      <c r="B9" s="153"/>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57"/>
      <c r="B10" s="154"/>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30"/>
    </row>
    <row r="12" spans="1:34" ht="15.75" x14ac:dyDescent="0.25">
      <c r="A12" s="155"/>
      <c r="B12" s="152"/>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58"/>
    </row>
    <row r="13" spans="1:34" ht="15.75" x14ac:dyDescent="0.25">
      <c r="A13" s="156"/>
      <c r="B13" s="153"/>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59"/>
    </row>
    <row r="14" spans="1:34" ht="15.75" x14ac:dyDescent="0.25">
      <c r="A14" s="55"/>
      <c r="B14" s="154"/>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59"/>
    </row>
    <row r="15" spans="1:34" ht="15.75" x14ac:dyDescent="0.25">
      <c r="A15" s="148"/>
      <c r="B15" s="161"/>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59"/>
    </row>
    <row r="16" spans="1:34" ht="15.75" x14ac:dyDescent="0.25">
      <c r="A16" s="149"/>
      <c r="B16" s="162"/>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59"/>
    </row>
    <row r="17" spans="1:34" ht="15.75" x14ac:dyDescent="0.25">
      <c r="A17" s="54"/>
      <c r="B17" s="163"/>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0"/>
    </row>
    <row r="18" spans="1:34" ht="15.75" x14ac:dyDescent="0.25">
      <c r="A18" s="29"/>
      <c r="B18" s="118"/>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c r="AH18" s="46"/>
    </row>
    <row r="19" spans="1:34" ht="15.75" x14ac:dyDescent="0.25">
      <c r="A19" s="155"/>
      <c r="B19" s="152"/>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5"/>
    </row>
    <row r="20" spans="1:34" ht="15.75" x14ac:dyDescent="0.25">
      <c r="A20" s="157"/>
      <c r="B20" s="154"/>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6"/>
    </row>
    <row r="21" spans="1:34" ht="15.75" x14ac:dyDescent="0.25">
      <c r="A21" s="148"/>
      <c r="B21" s="150"/>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6"/>
    </row>
    <row r="22" spans="1:34" ht="15.75" x14ac:dyDescent="0.25">
      <c r="A22" s="149"/>
      <c r="B22" s="151"/>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47"/>
    </row>
    <row r="23" spans="1:34" ht="15.75" x14ac:dyDescent="0.25">
      <c r="A23" s="51"/>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c r="AH23" s="52"/>
    </row>
    <row r="24" spans="1:34" ht="15.75" x14ac:dyDescent="0.25">
      <c r="A24" s="155"/>
      <c r="B24" s="152"/>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57"/>
      <c r="B25" s="154"/>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48"/>
      <c r="B26" s="161"/>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49"/>
      <c r="B27" s="163"/>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4"/>
      <c r="B28" s="161"/>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5"/>
      <c r="B29" s="163"/>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48"/>
      <c r="B30" s="161"/>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5"/>
    </row>
    <row r="31" spans="1:34" ht="15.75" x14ac:dyDescent="0.25">
      <c r="A31" s="149"/>
      <c r="B31" s="163"/>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47"/>
    </row>
    <row r="32" spans="1:34" ht="15.75" x14ac:dyDescent="0.25">
      <c r="A32" s="148"/>
      <c r="B32" s="150"/>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49"/>
      <c r="B33" s="151"/>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 год</vt:lpstr>
      <vt:lpstr>Лист1</vt:lpstr>
      <vt:lpstr>'2026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2026-03-05T03:38:17Z</dcterms:modified>
</cp:coreProperties>
</file>