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26" i="1" l="1"/>
  <c r="AD126" i="1"/>
  <c r="AE126" i="1"/>
  <c r="AF126" i="1"/>
  <c r="AG126" i="1"/>
  <c r="AH126" i="1"/>
  <c r="AI126" i="1"/>
  <c r="AI178" i="1" s="1"/>
  <c r="AJ126" i="1"/>
  <c r="AK126" i="1"/>
  <c r="AL126" i="1"/>
  <c r="AM126" i="1"/>
  <c r="AN126" i="1"/>
  <c r="AO126" i="1"/>
  <c r="AP126" i="1"/>
  <c r="AC127" i="1"/>
  <c r="AC204" i="1" s="1"/>
  <c r="AD127" i="1"/>
  <c r="AE127" i="1"/>
  <c r="AE204" i="1" s="1"/>
  <c r="AF127" i="1"/>
  <c r="AG127" i="1"/>
  <c r="AG204" i="1" s="1"/>
  <c r="AH127" i="1"/>
  <c r="AI127" i="1"/>
  <c r="AI204" i="1" s="1"/>
  <c r="AJ127" i="1"/>
  <c r="AK127" i="1"/>
  <c r="AK204" i="1" s="1"/>
  <c r="AL127" i="1"/>
  <c r="AM127" i="1"/>
  <c r="AM204" i="1" s="1"/>
  <c r="AN127" i="1"/>
  <c r="AO127" i="1"/>
  <c r="AO204" i="1" s="1"/>
  <c r="AP127" i="1"/>
  <c r="AC128" i="1"/>
  <c r="AD128" i="1"/>
  <c r="AE128" i="1"/>
  <c r="AF128" i="1"/>
  <c r="AG128" i="1"/>
  <c r="AH128" i="1"/>
  <c r="AI128" i="1"/>
  <c r="AJ128" i="1"/>
  <c r="AK128" i="1"/>
  <c r="AL128" i="1"/>
  <c r="AM128" i="1"/>
  <c r="AN128" i="1"/>
  <c r="AO128" i="1"/>
  <c r="AP128" i="1"/>
  <c r="AC129" i="1"/>
  <c r="AC206" i="1" s="1"/>
  <c r="AD129" i="1"/>
  <c r="AE129" i="1"/>
  <c r="AE206" i="1" s="1"/>
  <c r="AF129" i="1"/>
  <c r="AG129" i="1"/>
  <c r="AG206" i="1" s="1"/>
  <c r="AH129" i="1"/>
  <c r="AI129" i="1"/>
  <c r="AI206" i="1" s="1"/>
  <c r="AJ129" i="1"/>
  <c r="AK129" i="1"/>
  <c r="AK206" i="1" s="1"/>
  <c r="AL129" i="1"/>
  <c r="AM129" i="1"/>
  <c r="AM206" i="1" s="1"/>
  <c r="AN129" i="1"/>
  <c r="AO129" i="1"/>
  <c r="AO206" i="1" s="1"/>
  <c r="AP129" i="1"/>
  <c r="AC130" i="1"/>
  <c r="B130" i="1" s="1"/>
  <c r="B207" i="1" s="1"/>
  <c r="AD130" i="1"/>
  <c r="AE130" i="1"/>
  <c r="AF130" i="1"/>
  <c r="AG130" i="1"/>
  <c r="AH130" i="1"/>
  <c r="AI130" i="1"/>
  <c r="AJ130" i="1"/>
  <c r="AK130" i="1"/>
  <c r="AL130" i="1"/>
  <c r="AM130" i="1"/>
  <c r="AN130" i="1"/>
  <c r="AO130" i="1"/>
  <c r="AP130" i="1"/>
  <c r="X126" i="1"/>
  <c r="Y126" i="1"/>
  <c r="Y203" i="1" s="1"/>
  <c r="Z126" i="1"/>
  <c r="AA126" i="1"/>
  <c r="AB126" i="1"/>
  <c r="X127" i="1"/>
  <c r="X204" i="1" s="1"/>
  <c r="Y127" i="1"/>
  <c r="Z127" i="1"/>
  <c r="AA127" i="1"/>
  <c r="AB127" i="1"/>
  <c r="AB204" i="1" s="1"/>
  <c r="X128" i="1"/>
  <c r="Y128" i="1"/>
  <c r="Z128" i="1"/>
  <c r="AA128" i="1"/>
  <c r="AA205" i="1" s="1"/>
  <c r="AB128" i="1"/>
  <c r="X129" i="1"/>
  <c r="X206" i="1" s="1"/>
  <c r="Y129" i="1"/>
  <c r="Z129" i="1"/>
  <c r="Z181" i="1" s="1"/>
  <c r="AA129" i="1"/>
  <c r="AB129" i="1"/>
  <c r="AB206" i="1" s="1"/>
  <c r="X130" i="1"/>
  <c r="Y130" i="1"/>
  <c r="Y207" i="1" s="1"/>
  <c r="Z130" i="1"/>
  <c r="AA130" i="1"/>
  <c r="AB130" i="1"/>
  <c r="X203" i="1"/>
  <c r="B126" i="1"/>
  <c r="B203" i="1" s="1"/>
  <c r="AB203" i="1"/>
  <c r="Y204" i="1"/>
  <c r="AA204" i="1"/>
  <c r="X205" i="1"/>
  <c r="AB205" i="1"/>
  <c r="Y206" i="1"/>
  <c r="AA206" i="1"/>
  <c r="Z207" i="1"/>
  <c r="Y205" i="1"/>
  <c r="AA178" i="1"/>
  <c r="AB181" i="1"/>
  <c r="AA207" i="1"/>
  <c r="U126" i="1"/>
  <c r="V126" i="1"/>
  <c r="V178" i="1" s="1"/>
  <c r="W126" i="1"/>
  <c r="U127" i="1"/>
  <c r="V127" i="1"/>
  <c r="W127" i="1"/>
  <c r="U128" i="1"/>
  <c r="V128" i="1"/>
  <c r="W128" i="1"/>
  <c r="U129" i="1"/>
  <c r="V129" i="1"/>
  <c r="W129" i="1"/>
  <c r="W206" i="1" s="1"/>
  <c r="U130" i="1"/>
  <c r="V130" i="1"/>
  <c r="V182" i="1" s="1"/>
  <c r="W130" i="1"/>
  <c r="V205" i="1"/>
  <c r="U178" i="1"/>
  <c r="W205" i="1"/>
  <c r="V206" i="1"/>
  <c r="R126" i="1"/>
  <c r="R178" i="1" s="1"/>
  <c r="S126" i="1"/>
  <c r="T126" i="1"/>
  <c r="T178" i="1" s="1"/>
  <c r="R127" i="1"/>
  <c r="S127" i="1"/>
  <c r="S179" i="1" s="1"/>
  <c r="T127" i="1"/>
  <c r="R128" i="1"/>
  <c r="S128" i="1"/>
  <c r="T128" i="1"/>
  <c r="R129" i="1"/>
  <c r="S129" i="1"/>
  <c r="S181" i="1" s="1"/>
  <c r="T129" i="1"/>
  <c r="R130" i="1"/>
  <c r="R207" i="1" s="1"/>
  <c r="S130" i="1"/>
  <c r="T130" i="1"/>
  <c r="T207" i="1" s="1"/>
  <c r="O126" i="1"/>
  <c r="P126" i="1"/>
  <c r="Q126" i="1"/>
  <c r="O127" i="1"/>
  <c r="P127" i="1"/>
  <c r="Q127" i="1"/>
  <c r="O128" i="1"/>
  <c r="O180" i="1" s="1"/>
  <c r="P128" i="1"/>
  <c r="Q128" i="1"/>
  <c r="O129" i="1"/>
  <c r="P129" i="1"/>
  <c r="Q129" i="1"/>
  <c r="O130" i="1"/>
  <c r="O207" i="1" s="1"/>
  <c r="P130" i="1"/>
  <c r="Q130" i="1"/>
  <c r="Q207" i="1" s="1"/>
  <c r="N126" i="1"/>
  <c r="N127" i="1"/>
  <c r="N129" i="1"/>
  <c r="N130" i="1"/>
  <c r="N207" i="1" s="1"/>
  <c r="B98" i="1"/>
  <c r="C98" i="1"/>
  <c r="C96" i="1"/>
  <c r="C97" i="1"/>
  <c r="C99" i="1"/>
  <c r="C100" i="1"/>
  <c r="B96" i="1"/>
  <c r="B97" i="1"/>
  <c r="B99" i="1"/>
  <c r="B100" i="1"/>
  <c r="C128" i="1"/>
  <c r="G48" i="1"/>
  <c r="G49" i="1"/>
  <c r="G51" i="1"/>
  <c r="G52" i="1"/>
  <c r="F48" i="1"/>
  <c r="F49" i="1"/>
  <c r="F51" i="1"/>
  <c r="F52" i="1"/>
  <c r="E48" i="1"/>
  <c r="E49" i="1"/>
  <c r="E51" i="1"/>
  <c r="E52" i="1"/>
  <c r="D48" i="1"/>
  <c r="D49" i="1"/>
  <c r="D51" i="1"/>
  <c r="D52" i="1"/>
  <c r="C52" i="1"/>
  <c r="C48" i="1"/>
  <c r="C49" i="1"/>
  <c r="C51" i="1"/>
  <c r="C27" i="1" s="1"/>
  <c r="C129" i="1" s="1"/>
  <c r="B48" i="1"/>
  <c r="B49" i="1"/>
  <c r="B47" i="1" s="1"/>
  <c r="B51" i="1"/>
  <c r="B52" i="1"/>
  <c r="H203" i="1"/>
  <c r="I203" i="1"/>
  <c r="J203" i="1"/>
  <c r="K203" i="1"/>
  <c r="L203" i="1"/>
  <c r="M203" i="1"/>
  <c r="N203" i="1"/>
  <c r="O203" i="1"/>
  <c r="P203" i="1"/>
  <c r="Q203" i="1"/>
  <c r="R203" i="1"/>
  <c r="S203" i="1"/>
  <c r="T203" i="1"/>
  <c r="U203" i="1"/>
  <c r="V203" i="1"/>
  <c r="W203" i="1"/>
  <c r="AA203" i="1"/>
  <c r="AC203" i="1"/>
  <c r="AD203" i="1"/>
  <c r="AE203" i="1"/>
  <c r="AF203" i="1"/>
  <c r="AG203" i="1"/>
  <c r="AH203" i="1"/>
  <c r="AI203" i="1"/>
  <c r="AJ203" i="1"/>
  <c r="AK203" i="1"/>
  <c r="AL203" i="1"/>
  <c r="AM203" i="1"/>
  <c r="AN203" i="1"/>
  <c r="AO203" i="1"/>
  <c r="AP203" i="1"/>
  <c r="H204" i="1"/>
  <c r="I204" i="1"/>
  <c r="J204" i="1"/>
  <c r="K204" i="1"/>
  <c r="L204" i="1"/>
  <c r="M204" i="1"/>
  <c r="N204" i="1"/>
  <c r="O204" i="1"/>
  <c r="P204" i="1"/>
  <c r="Q204" i="1"/>
  <c r="R204" i="1"/>
  <c r="S204" i="1"/>
  <c r="T204" i="1"/>
  <c r="U204" i="1"/>
  <c r="V204" i="1"/>
  <c r="W204" i="1"/>
  <c r="Z204" i="1"/>
  <c r="AD204" i="1"/>
  <c r="AF204" i="1"/>
  <c r="AH204" i="1"/>
  <c r="AJ204" i="1"/>
  <c r="AL204" i="1"/>
  <c r="AN204" i="1"/>
  <c r="AP204" i="1"/>
  <c r="H205" i="1"/>
  <c r="I205" i="1"/>
  <c r="J205" i="1"/>
  <c r="K205" i="1"/>
  <c r="L205" i="1"/>
  <c r="M205" i="1"/>
  <c r="N205" i="1"/>
  <c r="O205" i="1"/>
  <c r="P205" i="1"/>
  <c r="Q205" i="1"/>
  <c r="R205" i="1"/>
  <c r="S205" i="1"/>
  <c r="T205" i="1"/>
  <c r="U205" i="1"/>
  <c r="Z205" i="1"/>
  <c r="AC205" i="1"/>
  <c r="AD205" i="1"/>
  <c r="AE205" i="1"/>
  <c r="AF205" i="1"/>
  <c r="AG205" i="1"/>
  <c r="AH205" i="1"/>
  <c r="AI205" i="1"/>
  <c r="AJ205" i="1"/>
  <c r="AK205" i="1"/>
  <c r="AL205" i="1"/>
  <c r="AM205" i="1"/>
  <c r="AN205" i="1"/>
  <c r="AO205" i="1"/>
  <c r="AP205" i="1"/>
  <c r="H206" i="1"/>
  <c r="I206" i="1"/>
  <c r="J206" i="1"/>
  <c r="K206" i="1"/>
  <c r="L206" i="1"/>
  <c r="M206" i="1"/>
  <c r="N206" i="1"/>
  <c r="O206" i="1"/>
  <c r="P206" i="1"/>
  <c r="Q206" i="1"/>
  <c r="R206" i="1"/>
  <c r="S206" i="1"/>
  <c r="T206" i="1"/>
  <c r="U206" i="1"/>
  <c r="Z206" i="1"/>
  <c r="AD206" i="1"/>
  <c r="AF206" i="1"/>
  <c r="AH206" i="1"/>
  <c r="AJ206" i="1"/>
  <c r="AL206" i="1"/>
  <c r="AN206" i="1"/>
  <c r="AP206" i="1"/>
  <c r="H207" i="1"/>
  <c r="I207" i="1"/>
  <c r="J207" i="1"/>
  <c r="K207" i="1"/>
  <c r="L207" i="1"/>
  <c r="M207" i="1"/>
  <c r="P207" i="1"/>
  <c r="S207" i="1"/>
  <c r="U207" i="1"/>
  <c r="V207" i="1"/>
  <c r="W207" i="1"/>
  <c r="X207" i="1"/>
  <c r="AB207" i="1"/>
  <c r="AC207" i="1"/>
  <c r="AD207" i="1"/>
  <c r="AE207" i="1"/>
  <c r="AF207" i="1"/>
  <c r="AG207" i="1"/>
  <c r="AH207" i="1"/>
  <c r="AI207" i="1"/>
  <c r="AJ207" i="1"/>
  <c r="AK207" i="1"/>
  <c r="AL207" i="1"/>
  <c r="AM207" i="1"/>
  <c r="AN207" i="1"/>
  <c r="AO207" i="1"/>
  <c r="AP207" i="1"/>
  <c r="C205" i="1"/>
  <c r="Z182" i="1"/>
  <c r="H180" i="1"/>
  <c r="H128" i="1"/>
  <c r="I128" i="1"/>
  <c r="J128" i="1"/>
  <c r="K128" i="1"/>
  <c r="M128" i="1"/>
  <c r="N128" i="1"/>
  <c r="Y182" i="1"/>
  <c r="S182" i="1"/>
  <c r="Q182" i="1"/>
  <c r="K182" i="1"/>
  <c r="I182" i="1"/>
  <c r="AK181" i="1"/>
  <c r="U181" i="1"/>
  <c r="M181" i="1"/>
  <c r="K181" i="1"/>
  <c r="AG179" i="1"/>
  <c r="AN181" i="1"/>
  <c r="AJ181" i="1"/>
  <c r="AF181" i="1"/>
  <c r="L180" i="1"/>
  <c r="AN179" i="1"/>
  <c r="AJ179" i="1"/>
  <c r="AF179" i="1"/>
  <c r="AB179" i="1"/>
  <c r="AP178" i="1"/>
  <c r="AL178" i="1"/>
  <c r="AH178" i="1"/>
  <c r="AD178" i="1"/>
  <c r="N178" i="1"/>
  <c r="U179" i="1"/>
  <c r="Q179" i="1"/>
  <c r="M179" i="1"/>
  <c r="I179" i="1"/>
  <c r="L178" i="1"/>
  <c r="P178" i="1"/>
  <c r="X178" i="1"/>
  <c r="H154" i="1"/>
  <c r="G152" i="1"/>
  <c r="G153" i="1"/>
  <c r="G154" i="1"/>
  <c r="G155" i="1"/>
  <c r="G156" i="1"/>
  <c r="F152" i="1"/>
  <c r="F153" i="1"/>
  <c r="F154" i="1"/>
  <c r="F155" i="1"/>
  <c r="F156" i="1"/>
  <c r="E152" i="1"/>
  <c r="E153" i="1"/>
  <c r="E155" i="1"/>
  <c r="E156" i="1"/>
  <c r="D152" i="1"/>
  <c r="D154" i="1"/>
  <c r="D155" i="1"/>
  <c r="D156" i="1"/>
  <c r="C154" i="1"/>
  <c r="C152" i="1"/>
  <c r="C180" i="1"/>
  <c r="C155" i="1"/>
  <c r="C156" i="1"/>
  <c r="B152" i="1"/>
  <c r="B153" i="1"/>
  <c r="B155" i="1"/>
  <c r="B156" i="1"/>
  <c r="G183" i="1"/>
  <c r="G184" i="1"/>
  <c r="G185" i="1"/>
  <c r="G186" i="1"/>
  <c r="G187" i="1"/>
  <c r="G188" i="1"/>
  <c r="G189" i="1"/>
  <c r="G190" i="1"/>
  <c r="G191" i="1"/>
  <c r="G192" i="1"/>
  <c r="G193" i="1"/>
  <c r="G194" i="1"/>
  <c r="G195" i="1"/>
  <c r="G196" i="1"/>
  <c r="G197" i="1"/>
  <c r="G198" i="1"/>
  <c r="G199" i="1"/>
  <c r="G200" i="1"/>
  <c r="G201" i="1"/>
  <c r="H130" i="1"/>
  <c r="H126" i="1"/>
  <c r="H127" i="1"/>
  <c r="H129" i="1"/>
  <c r="H182" i="1"/>
  <c r="R24" i="1"/>
  <c r="S24" i="1"/>
  <c r="T24" i="1"/>
  <c r="U24" i="1"/>
  <c r="V24" i="1"/>
  <c r="E24" i="1" s="1"/>
  <c r="W24" i="1"/>
  <c r="X24" i="1"/>
  <c r="Y24" i="1"/>
  <c r="Z24" i="1"/>
  <c r="AA24" i="1"/>
  <c r="AB24" i="1"/>
  <c r="AC24" i="1"/>
  <c r="AD24" i="1"/>
  <c r="AE24" i="1"/>
  <c r="AF24" i="1"/>
  <c r="AG24" i="1"/>
  <c r="AH24" i="1"/>
  <c r="AI24" i="1"/>
  <c r="AJ24" i="1"/>
  <c r="AK24" i="1"/>
  <c r="AL24" i="1"/>
  <c r="AM24" i="1"/>
  <c r="AN24" i="1"/>
  <c r="AO24" i="1"/>
  <c r="AP24" i="1"/>
  <c r="R25" i="1"/>
  <c r="S25" i="1"/>
  <c r="T25" i="1"/>
  <c r="U25" i="1"/>
  <c r="V25" i="1"/>
  <c r="W25" i="1"/>
  <c r="X25" i="1"/>
  <c r="Y25" i="1"/>
  <c r="Z25" i="1"/>
  <c r="AA25" i="1"/>
  <c r="AB25" i="1"/>
  <c r="AC25" i="1"/>
  <c r="AD25" i="1"/>
  <c r="AE25" i="1"/>
  <c r="AF25" i="1"/>
  <c r="AG25" i="1"/>
  <c r="AH25" i="1"/>
  <c r="AI25" i="1"/>
  <c r="AJ25" i="1"/>
  <c r="AK25" i="1"/>
  <c r="AL25" i="1"/>
  <c r="AM25" i="1"/>
  <c r="AN25" i="1"/>
  <c r="AO25" i="1"/>
  <c r="AP25" i="1"/>
  <c r="R26" i="1"/>
  <c r="S26" i="1"/>
  <c r="T26" i="1"/>
  <c r="U26" i="1"/>
  <c r="V26" i="1"/>
  <c r="E26" i="1" s="1"/>
  <c r="G26" i="1" s="1"/>
  <c r="W26" i="1"/>
  <c r="X26" i="1"/>
  <c r="Y26" i="1"/>
  <c r="Z26" i="1"/>
  <c r="AA26" i="1"/>
  <c r="AB26" i="1"/>
  <c r="AC26" i="1"/>
  <c r="AD26" i="1"/>
  <c r="AE26" i="1"/>
  <c r="AF26" i="1"/>
  <c r="AG26" i="1"/>
  <c r="AH26" i="1"/>
  <c r="AI26" i="1"/>
  <c r="AJ26" i="1"/>
  <c r="AK26" i="1"/>
  <c r="AL26" i="1"/>
  <c r="AM26" i="1"/>
  <c r="AN26" i="1"/>
  <c r="AO26" i="1"/>
  <c r="AP26" i="1"/>
  <c r="R27" i="1"/>
  <c r="S27" i="1"/>
  <c r="T27" i="1"/>
  <c r="U27" i="1"/>
  <c r="V27" i="1"/>
  <c r="W27" i="1"/>
  <c r="B27" i="1" s="1"/>
  <c r="F27" i="1" s="1"/>
  <c r="X27" i="1"/>
  <c r="Y27" i="1"/>
  <c r="Z27" i="1"/>
  <c r="AA27" i="1"/>
  <c r="AB27" i="1"/>
  <c r="AC27" i="1"/>
  <c r="AD27" i="1"/>
  <c r="AE27" i="1"/>
  <c r="AF27" i="1"/>
  <c r="AG27" i="1"/>
  <c r="AH27" i="1"/>
  <c r="AI27" i="1"/>
  <c r="AJ27" i="1"/>
  <c r="AK27" i="1"/>
  <c r="AL27" i="1"/>
  <c r="AM27" i="1"/>
  <c r="AN27" i="1"/>
  <c r="AO27" i="1"/>
  <c r="AP27" i="1"/>
  <c r="R28" i="1"/>
  <c r="S28" i="1"/>
  <c r="T28" i="1"/>
  <c r="U28" i="1"/>
  <c r="V28" i="1"/>
  <c r="W28" i="1"/>
  <c r="X28" i="1"/>
  <c r="Y28" i="1"/>
  <c r="Z28" i="1"/>
  <c r="AA28" i="1"/>
  <c r="AB28" i="1"/>
  <c r="AC28" i="1"/>
  <c r="AD28" i="1"/>
  <c r="AE28" i="1"/>
  <c r="AF28" i="1"/>
  <c r="AG28" i="1"/>
  <c r="AH28" i="1"/>
  <c r="AI28" i="1"/>
  <c r="AJ28" i="1"/>
  <c r="AK28" i="1"/>
  <c r="AL28" i="1"/>
  <c r="AM28" i="1"/>
  <c r="AN28" i="1"/>
  <c r="AO28" i="1"/>
  <c r="AP28" i="1"/>
  <c r="I24" i="1"/>
  <c r="J24" i="1"/>
  <c r="K24" i="1"/>
  <c r="L24" i="1"/>
  <c r="M24" i="1"/>
  <c r="N24" i="1"/>
  <c r="O24" i="1"/>
  <c r="P24" i="1"/>
  <c r="Q24" i="1"/>
  <c r="I25" i="1"/>
  <c r="J25" i="1"/>
  <c r="K25" i="1"/>
  <c r="B25" i="1" s="1"/>
  <c r="L25" i="1"/>
  <c r="M25" i="1"/>
  <c r="E25" i="1" s="1"/>
  <c r="N25" i="1"/>
  <c r="O25" i="1"/>
  <c r="P25" i="1"/>
  <c r="Q25" i="1"/>
  <c r="I26" i="1"/>
  <c r="J26" i="1"/>
  <c r="K26" i="1"/>
  <c r="L26" i="1"/>
  <c r="M26" i="1"/>
  <c r="N26" i="1"/>
  <c r="O26" i="1"/>
  <c r="P26" i="1"/>
  <c r="Q26" i="1"/>
  <c r="I27" i="1"/>
  <c r="J27" i="1"/>
  <c r="K27" i="1"/>
  <c r="L27" i="1"/>
  <c r="M27" i="1"/>
  <c r="N27" i="1"/>
  <c r="O27" i="1"/>
  <c r="P27" i="1"/>
  <c r="Q27" i="1"/>
  <c r="I28" i="1"/>
  <c r="J28" i="1"/>
  <c r="E28" i="1" s="1"/>
  <c r="K28" i="1"/>
  <c r="L28" i="1"/>
  <c r="M28" i="1"/>
  <c r="N28" i="1"/>
  <c r="B28" i="1" s="1"/>
  <c r="O28" i="1"/>
  <c r="P28" i="1"/>
  <c r="Q28" i="1"/>
  <c r="H24" i="1"/>
  <c r="H25" i="1"/>
  <c r="H27" i="1"/>
  <c r="H28" i="1"/>
  <c r="H26" i="1"/>
  <c r="E27" i="1"/>
  <c r="D27" i="1"/>
  <c r="C24" i="1"/>
  <c r="C126" i="1" s="1"/>
  <c r="C25" i="1"/>
  <c r="C28" i="1"/>
  <c r="C130" i="1" s="1"/>
  <c r="C26" i="1"/>
  <c r="B24" i="1"/>
  <c r="B32" i="1"/>
  <c r="D12" i="1"/>
  <c r="L176" i="1"/>
  <c r="M176" i="1"/>
  <c r="N176" i="1"/>
  <c r="O176" i="1"/>
  <c r="P176" i="1"/>
  <c r="Q176" i="1"/>
  <c r="R176" i="1"/>
  <c r="S176" i="1"/>
  <c r="T176" i="1"/>
  <c r="U176" i="1"/>
  <c r="V176" i="1"/>
  <c r="W176" i="1"/>
  <c r="X176" i="1"/>
  <c r="Y176" i="1"/>
  <c r="Z176" i="1"/>
  <c r="AA176" i="1"/>
  <c r="AB176" i="1"/>
  <c r="AC176" i="1"/>
  <c r="AD176" i="1"/>
  <c r="AE176" i="1"/>
  <c r="AF176" i="1"/>
  <c r="AG176" i="1"/>
  <c r="AH176" i="1"/>
  <c r="AI176" i="1"/>
  <c r="AJ176" i="1"/>
  <c r="AK176" i="1"/>
  <c r="AL176" i="1"/>
  <c r="AM176" i="1"/>
  <c r="AN176" i="1"/>
  <c r="AO176" i="1"/>
  <c r="AP176" i="1"/>
  <c r="K171" i="1"/>
  <c r="K176" i="1"/>
  <c r="G176" i="1"/>
  <c r="F176" i="1"/>
  <c r="E176" i="1"/>
  <c r="D176" i="1" s="1"/>
  <c r="C176" i="1"/>
  <c r="B176" i="1"/>
  <c r="AE178" i="1"/>
  <c r="AM178" i="1"/>
  <c r="AA179" i="1"/>
  <c r="AE179" i="1"/>
  <c r="AM179" i="1"/>
  <c r="AA181" i="1"/>
  <c r="AE181" i="1"/>
  <c r="AM181" i="1"/>
  <c r="AH182" i="1"/>
  <c r="M178" i="1"/>
  <c r="K179" i="1"/>
  <c r="R180" i="1"/>
  <c r="J181" i="1"/>
  <c r="L181" i="1"/>
  <c r="N181" i="1"/>
  <c r="P181" i="1"/>
  <c r="R181" i="1"/>
  <c r="T181" i="1"/>
  <c r="V181" i="1"/>
  <c r="J182" i="1"/>
  <c r="L182" i="1"/>
  <c r="N182" i="1"/>
  <c r="P182" i="1"/>
  <c r="R182" i="1"/>
  <c r="H179" i="1"/>
  <c r="H181" i="1"/>
  <c r="H178" i="1"/>
  <c r="E148" i="1"/>
  <c r="C50" i="1"/>
  <c r="C44" i="1"/>
  <c r="C32" i="1"/>
  <c r="C74" i="1"/>
  <c r="C68" i="1"/>
  <c r="H62" i="1"/>
  <c r="AI181" i="1" l="1"/>
  <c r="AI179" i="1"/>
  <c r="AO179" i="1"/>
  <c r="AC181" i="1"/>
  <c r="X181" i="1"/>
  <c r="Y179" i="1"/>
  <c r="Z178" i="1"/>
  <c r="Z203" i="1"/>
  <c r="E130" i="1"/>
  <c r="E207" i="1" s="1"/>
  <c r="B128" i="1"/>
  <c r="B205" i="1" s="1"/>
  <c r="T182" i="1"/>
  <c r="C127" i="1"/>
  <c r="C204" i="1" s="1"/>
  <c r="C203" i="1"/>
  <c r="C178" i="1"/>
  <c r="C179" i="1"/>
  <c r="G24" i="1"/>
  <c r="C207" i="1"/>
  <c r="C182" i="1"/>
  <c r="C181" i="1"/>
  <c r="C206" i="1"/>
  <c r="G27" i="1"/>
  <c r="U182" i="1"/>
  <c r="O182" i="1"/>
  <c r="M182" i="1"/>
  <c r="Y181" i="1"/>
  <c r="W181" i="1"/>
  <c r="Q181" i="1"/>
  <c r="O181" i="1"/>
  <c r="I181" i="1"/>
  <c r="W179" i="1"/>
  <c r="O179" i="1"/>
  <c r="Y178" i="1"/>
  <c r="Q178" i="1"/>
  <c r="I178" i="1"/>
  <c r="AO181" i="1"/>
  <c r="AG181" i="1"/>
  <c r="AK179" i="1"/>
  <c r="AC179" i="1"/>
  <c r="AO178" i="1"/>
  <c r="AK178" i="1"/>
  <c r="AG178" i="1"/>
  <c r="AC178" i="1"/>
  <c r="W182" i="1"/>
  <c r="AP182" i="1"/>
  <c r="AP181" i="1"/>
  <c r="AL181" i="1"/>
  <c r="AH181" i="1"/>
  <c r="AD181" i="1"/>
  <c r="AP179" i="1"/>
  <c r="AL179" i="1"/>
  <c r="AH179" i="1"/>
  <c r="AD179" i="1"/>
  <c r="AN178" i="1"/>
  <c r="AJ178" i="1"/>
  <c r="AF178" i="1"/>
  <c r="AB178" i="1"/>
  <c r="U180" i="1"/>
  <c r="W178" i="1"/>
  <c r="S178" i="1"/>
  <c r="O178" i="1"/>
  <c r="K178" i="1"/>
  <c r="AO182" i="1"/>
  <c r="AM182" i="1"/>
  <c r="AK182" i="1"/>
  <c r="AI182" i="1"/>
  <c r="AG182" i="1"/>
  <c r="AE182" i="1"/>
  <c r="AC182" i="1"/>
  <c r="AA182" i="1"/>
  <c r="AJ182" i="1"/>
  <c r="E129" i="1"/>
  <c r="E206" i="1" s="1"/>
  <c r="Z179" i="1"/>
  <c r="X179" i="1"/>
  <c r="V179" i="1"/>
  <c r="T179" i="1"/>
  <c r="R179" i="1"/>
  <c r="P179" i="1"/>
  <c r="B127" i="1"/>
  <c r="B204" i="1" s="1"/>
  <c r="N179" i="1"/>
  <c r="L179" i="1"/>
  <c r="J179" i="1"/>
  <c r="E126" i="1"/>
  <c r="J178" i="1"/>
  <c r="D130" i="1"/>
  <c r="D207" i="1" s="1"/>
  <c r="AN182" i="1"/>
  <c r="AF182" i="1"/>
  <c r="AB182" i="1"/>
  <c r="X182" i="1"/>
  <c r="AL182" i="1"/>
  <c r="AD182" i="1"/>
  <c r="B129" i="1"/>
  <c r="E127" i="1"/>
  <c r="E181" i="1"/>
  <c r="G181" i="1" s="1"/>
  <c r="F130" i="1"/>
  <c r="F207" i="1" s="1"/>
  <c r="F24" i="1"/>
  <c r="D28" i="1"/>
  <c r="G28" i="1"/>
  <c r="D25" i="1"/>
  <c r="G25" i="1"/>
  <c r="F25" i="1"/>
  <c r="D24" i="1"/>
  <c r="F28" i="1"/>
  <c r="C142" i="1"/>
  <c r="G130" i="1" l="1"/>
  <c r="G207" i="1" s="1"/>
  <c r="D181" i="1"/>
  <c r="F127" i="1"/>
  <c r="F204" i="1" s="1"/>
  <c r="E204" i="1"/>
  <c r="F126" i="1"/>
  <c r="F203" i="1" s="1"/>
  <c r="E203" i="1"/>
  <c r="E178" i="1"/>
  <c r="G178" i="1" s="1"/>
  <c r="B178" i="1"/>
  <c r="B181" i="1"/>
  <c r="F181" i="1" s="1"/>
  <c r="E179" i="1"/>
  <c r="D179" i="1" s="1"/>
  <c r="B182" i="1"/>
  <c r="E182" i="1"/>
  <c r="G182" i="1" s="1"/>
  <c r="B179" i="1"/>
  <c r="G127" i="1"/>
  <c r="G204" i="1" s="1"/>
  <c r="D127" i="1"/>
  <c r="D204" i="1" s="1"/>
  <c r="G126" i="1"/>
  <c r="G203" i="1" s="1"/>
  <c r="D126" i="1"/>
  <c r="D203" i="1" s="1"/>
  <c r="F129" i="1"/>
  <c r="F206" i="1" s="1"/>
  <c r="B206" i="1"/>
  <c r="G129" i="1"/>
  <c r="G206" i="1" s="1"/>
  <c r="D129" i="1"/>
  <c r="D206" i="1" s="1"/>
  <c r="C86" i="1"/>
  <c r="D80" i="1"/>
  <c r="C80" i="1"/>
  <c r="B80" i="1"/>
  <c r="I98" i="1"/>
  <c r="J98" i="1"/>
  <c r="K98" i="1"/>
  <c r="L98" i="1"/>
  <c r="M98" i="1"/>
  <c r="N98" i="1"/>
  <c r="O98" i="1"/>
  <c r="P98" i="1"/>
  <c r="Q98" i="1"/>
  <c r="R98" i="1"/>
  <c r="S98" i="1"/>
  <c r="T98" i="1"/>
  <c r="U98" i="1"/>
  <c r="V98" i="1"/>
  <c r="W98" i="1"/>
  <c r="X98" i="1"/>
  <c r="Y98" i="1"/>
  <c r="Z98" i="1"/>
  <c r="AA98" i="1"/>
  <c r="AB98" i="1"/>
  <c r="AC98" i="1"/>
  <c r="AD98" i="1"/>
  <c r="AE98" i="1"/>
  <c r="AF98" i="1"/>
  <c r="AG98" i="1"/>
  <c r="AH98" i="1"/>
  <c r="AI98" i="1"/>
  <c r="AJ98" i="1"/>
  <c r="AK98" i="1"/>
  <c r="AL98" i="1"/>
  <c r="AM98" i="1"/>
  <c r="AN98" i="1"/>
  <c r="AO98" i="1"/>
  <c r="AP98" i="1"/>
  <c r="H98" i="1"/>
  <c r="I160" i="1"/>
  <c r="J160" i="1"/>
  <c r="K160" i="1"/>
  <c r="K159" i="1" s="1"/>
  <c r="L160" i="1"/>
  <c r="M160" i="1"/>
  <c r="N160" i="1"/>
  <c r="O160" i="1"/>
  <c r="O159" i="1" s="1"/>
  <c r="P160" i="1"/>
  <c r="Q160" i="1"/>
  <c r="R160" i="1"/>
  <c r="S160" i="1"/>
  <c r="S159" i="1" s="1"/>
  <c r="T160" i="1"/>
  <c r="U160" i="1"/>
  <c r="V160" i="1"/>
  <c r="W160" i="1"/>
  <c r="W159" i="1" s="1"/>
  <c r="X160" i="1"/>
  <c r="Y160" i="1"/>
  <c r="Z160" i="1"/>
  <c r="AA160" i="1"/>
  <c r="AA159" i="1" s="1"/>
  <c r="AB160" i="1"/>
  <c r="AC160" i="1"/>
  <c r="AD160" i="1"/>
  <c r="AE160" i="1"/>
  <c r="AE159" i="1" s="1"/>
  <c r="AF160" i="1"/>
  <c r="AG160" i="1"/>
  <c r="AH160" i="1"/>
  <c r="AI160" i="1"/>
  <c r="AI159" i="1" s="1"/>
  <c r="AJ160" i="1"/>
  <c r="AK160" i="1"/>
  <c r="AL160" i="1"/>
  <c r="AM160" i="1"/>
  <c r="AM159" i="1" s="1"/>
  <c r="AN160" i="1"/>
  <c r="AO160" i="1"/>
  <c r="AP160" i="1"/>
  <c r="I161" i="1"/>
  <c r="J161" i="1"/>
  <c r="K161" i="1"/>
  <c r="B161" i="1" s="1"/>
  <c r="L161" i="1"/>
  <c r="M161" i="1"/>
  <c r="E161" i="1" s="1"/>
  <c r="N161" i="1"/>
  <c r="O161" i="1"/>
  <c r="P161" i="1"/>
  <c r="Q161" i="1"/>
  <c r="R161" i="1"/>
  <c r="S161" i="1"/>
  <c r="T161" i="1"/>
  <c r="U161" i="1"/>
  <c r="V161" i="1"/>
  <c r="W161" i="1"/>
  <c r="X161" i="1"/>
  <c r="Y161" i="1"/>
  <c r="Z161" i="1"/>
  <c r="AA161" i="1"/>
  <c r="AB161" i="1"/>
  <c r="AC161" i="1"/>
  <c r="AD161" i="1"/>
  <c r="AE161" i="1"/>
  <c r="AF161" i="1"/>
  <c r="AG161" i="1"/>
  <c r="AH161" i="1"/>
  <c r="AI161" i="1"/>
  <c r="AJ161" i="1"/>
  <c r="AK161" i="1"/>
  <c r="AL161" i="1"/>
  <c r="AM161" i="1"/>
  <c r="AN161" i="1"/>
  <c r="AO161" i="1"/>
  <c r="AP161" i="1"/>
  <c r="I162" i="1"/>
  <c r="J162" i="1"/>
  <c r="K162" i="1"/>
  <c r="L162" i="1"/>
  <c r="M162" i="1"/>
  <c r="N162" i="1"/>
  <c r="O162" i="1"/>
  <c r="P162" i="1"/>
  <c r="Q162" i="1"/>
  <c r="R162" i="1"/>
  <c r="S162" i="1"/>
  <c r="T162" i="1"/>
  <c r="U162" i="1"/>
  <c r="V162" i="1"/>
  <c r="W162" i="1"/>
  <c r="X162" i="1"/>
  <c r="Y162" i="1"/>
  <c r="Z162" i="1"/>
  <c r="AA162" i="1"/>
  <c r="AB162" i="1"/>
  <c r="AC162" i="1"/>
  <c r="AD162" i="1"/>
  <c r="AE162" i="1"/>
  <c r="AF162" i="1"/>
  <c r="AG162" i="1"/>
  <c r="AH162" i="1"/>
  <c r="AI162" i="1"/>
  <c r="AJ162" i="1"/>
  <c r="AK162" i="1"/>
  <c r="AL162" i="1"/>
  <c r="AM162" i="1"/>
  <c r="AN162" i="1"/>
  <c r="AO162" i="1"/>
  <c r="AP162" i="1"/>
  <c r="I163" i="1"/>
  <c r="J163" i="1"/>
  <c r="K163" i="1"/>
  <c r="L163" i="1"/>
  <c r="M163" i="1"/>
  <c r="N163" i="1"/>
  <c r="O163" i="1"/>
  <c r="P163" i="1"/>
  <c r="Q163" i="1"/>
  <c r="R163" i="1"/>
  <c r="S163" i="1"/>
  <c r="T163" i="1"/>
  <c r="U163" i="1"/>
  <c r="V163" i="1"/>
  <c r="W163" i="1"/>
  <c r="X163" i="1"/>
  <c r="Y163" i="1"/>
  <c r="Z163" i="1"/>
  <c r="AA163" i="1"/>
  <c r="AB163" i="1"/>
  <c r="AC163" i="1"/>
  <c r="AD163" i="1"/>
  <c r="AE163" i="1"/>
  <c r="AF163" i="1"/>
  <c r="AG163" i="1"/>
  <c r="AH163" i="1"/>
  <c r="AI163" i="1"/>
  <c r="AJ163" i="1"/>
  <c r="AK163" i="1"/>
  <c r="AL163" i="1"/>
  <c r="AM163" i="1"/>
  <c r="AN163" i="1"/>
  <c r="AO163" i="1"/>
  <c r="AP163" i="1"/>
  <c r="I164" i="1"/>
  <c r="J164" i="1"/>
  <c r="K164" i="1"/>
  <c r="L164" i="1"/>
  <c r="M164" i="1"/>
  <c r="E164" i="1" s="1"/>
  <c r="N164" i="1"/>
  <c r="O164" i="1"/>
  <c r="P164" i="1"/>
  <c r="Q164" i="1"/>
  <c r="R164" i="1"/>
  <c r="S164" i="1"/>
  <c r="T164" i="1"/>
  <c r="U164" i="1"/>
  <c r="V164" i="1"/>
  <c r="W164" i="1"/>
  <c r="X164" i="1"/>
  <c r="Y164" i="1"/>
  <c r="Z164" i="1"/>
  <c r="AA164" i="1"/>
  <c r="AB164" i="1"/>
  <c r="AC164" i="1"/>
  <c r="AD164" i="1"/>
  <c r="AE164" i="1"/>
  <c r="AF164" i="1"/>
  <c r="AG164" i="1"/>
  <c r="AH164" i="1"/>
  <c r="AI164" i="1"/>
  <c r="AJ164" i="1"/>
  <c r="AK164" i="1"/>
  <c r="AL164" i="1"/>
  <c r="AM164" i="1"/>
  <c r="AN164" i="1"/>
  <c r="AO164" i="1"/>
  <c r="AP164" i="1"/>
  <c r="H160" i="1"/>
  <c r="H161" i="1"/>
  <c r="H173" i="1" s="1"/>
  <c r="H163" i="1"/>
  <c r="H164" i="1"/>
  <c r="E160" i="1"/>
  <c r="G160" i="1" s="1"/>
  <c r="G172" i="1" s="1"/>
  <c r="E163" i="1"/>
  <c r="G163" i="1" s="1"/>
  <c r="G175" i="1" s="1"/>
  <c r="D160" i="1"/>
  <c r="D163" i="1"/>
  <c r="C160" i="1"/>
  <c r="C161" i="1"/>
  <c r="C173" i="1" s="1"/>
  <c r="C171" i="1" s="1"/>
  <c r="C163" i="1"/>
  <c r="C164" i="1"/>
  <c r="B160" i="1"/>
  <c r="F160" i="1" s="1"/>
  <c r="F172" i="1" s="1"/>
  <c r="B163" i="1"/>
  <c r="F163" i="1" s="1"/>
  <c r="F175" i="1" s="1"/>
  <c r="E162" i="1"/>
  <c r="G166" i="1"/>
  <c r="G167" i="1"/>
  <c r="G169" i="1"/>
  <c r="G170" i="1"/>
  <c r="F166" i="1"/>
  <c r="F167" i="1"/>
  <c r="F169" i="1"/>
  <c r="E166" i="1"/>
  <c r="E167" i="1"/>
  <c r="E169" i="1"/>
  <c r="E170" i="1"/>
  <c r="D166" i="1"/>
  <c r="D167" i="1"/>
  <c r="D169" i="1"/>
  <c r="D170" i="1"/>
  <c r="C166" i="1"/>
  <c r="C167" i="1"/>
  <c r="C169" i="1"/>
  <c r="C170" i="1"/>
  <c r="C168" i="1"/>
  <c r="B166" i="1"/>
  <c r="B167" i="1"/>
  <c r="B169" i="1"/>
  <c r="B170" i="1"/>
  <c r="F170" i="1" s="1"/>
  <c r="I172" i="1"/>
  <c r="J172" i="1"/>
  <c r="K172" i="1"/>
  <c r="L172" i="1"/>
  <c r="M172" i="1"/>
  <c r="N172" i="1"/>
  <c r="O172" i="1"/>
  <c r="P172" i="1"/>
  <c r="Q172" i="1"/>
  <c r="R172" i="1"/>
  <c r="S172" i="1"/>
  <c r="T172" i="1"/>
  <c r="U172" i="1"/>
  <c r="U171" i="1" s="1"/>
  <c r="V172" i="1"/>
  <c r="W172" i="1"/>
  <c r="X172" i="1"/>
  <c r="Y172" i="1"/>
  <c r="Y171" i="1" s="1"/>
  <c r="Z172" i="1"/>
  <c r="AA172" i="1"/>
  <c r="AB172" i="1"/>
  <c r="AC172" i="1"/>
  <c r="AD172" i="1"/>
  <c r="AE172" i="1"/>
  <c r="AF172" i="1"/>
  <c r="AG172" i="1"/>
  <c r="AG171" i="1" s="1"/>
  <c r="AH172" i="1"/>
  <c r="AI172" i="1"/>
  <c r="AJ172" i="1"/>
  <c r="AK172" i="1"/>
  <c r="AL172" i="1"/>
  <c r="AM172" i="1"/>
  <c r="AN172" i="1"/>
  <c r="AO172" i="1"/>
  <c r="AP172" i="1"/>
  <c r="I173" i="1"/>
  <c r="J173" i="1"/>
  <c r="K173" i="1"/>
  <c r="L173" i="1"/>
  <c r="M173" i="1"/>
  <c r="N173" i="1"/>
  <c r="O173" i="1"/>
  <c r="P173" i="1"/>
  <c r="Q173" i="1"/>
  <c r="R173" i="1"/>
  <c r="S173" i="1"/>
  <c r="T173" i="1"/>
  <c r="U173" i="1"/>
  <c r="V173" i="1"/>
  <c r="W173" i="1"/>
  <c r="X173" i="1"/>
  <c r="Y173" i="1"/>
  <c r="Z173" i="1"/>
  <c r="AA173" i="1"/>
  <c r="AB173" i="1"/>
  <c r="AC173" i="1"/>
  <c r="AD173" i="1"/>
  <c r="AE173" i="1"/>
  <c r="AF173" i="1"/>
  <c r="AG173" i="1"/>
  <c r="AH173" i="1"/>
  <c r="AI173" i="1"/>
  <c r="AJ173" i="1"/>
  <c r="AK173" i="1"/>
  <c r="AL173" i="1"/>
  <c r="AM173" i="1"/>
  <c r="AN173" i="1"/>
  <c r="AO173" i="1"/>
  <c r="AP173" i="1"/>
  <c r="I174" i="1"/>
  <c r="J174" i="1"/>
  <c r="K174" i="1"/>
  <c r="L174" i="1"/>
  <c r="M174" i="1"/>
  <c r="E174" i="1" s="1"/>
  <c r="D174" i="1" s="1"/>
  <c r="N174" i="1"/>
  <c r="O174" i="1"/>
  <c r="P174" i="1"/>
  <c r="Q174" i="1"/>
  <c r="R174" i="1"/>
  <c r="S174" i="1"/>
  <c r="T174" i="1"/>
  <c r="U174" i="1"/>
  <c r="V174" i="1"/>
  <c r="W174" i="1"/>
  <c r="X174" i="1"/>
  <c r="Y174" i="1"/>
  <c r="Z174" i="1"/>
  <c r="AA174" i="1"/>
  <c r="AB174" i="1"/>
  <c r="AC174" i="1"/>
  <c r="AD174" i="1"/>
  <c r="AE174" i="1"/>
  <c r="AF174" i="1"/>
  <c r="AG174" i="1"/>
  <c r="AH174" i="1"/>
  <c r="AI174" i="1"/>
  <c r="AJ174" i="1"/>
  <c r="AK174" i="1"/>
  <c r="AL174" i="1"/>
  <c r="AM174" i="1"/>
  <c r="AN174" i="1"/>
  <c r="AO174" i="1"/>
  <c r="AP174" i="1"/>
  <c r="I175" i="1"/>
  <c r="J175" i="1"/>
  <c r="K175" i="1"/>
  <c r="L175" i="1"/>
  <c r="M175" i="1"/>
  <c r="N175" i="1"/>
  <c r="O175" i="1"/>
  <c r="P175" i="1"/>
  <c r="Q175" i="1"/>
  <c r="R175" i="1"/>
  <c r="S175" i="1"/>
  <c r="T175" i="1"/>
  <c r="U175" i="1"/>
  <c r="V175" i="1"/>
  <c r="W175" i="1"/>
  <c r="X175" i="1"/>
  <c r="Y175" i="1"/>
  <c r="Z175" i="1"/>
  <c r="AA175" i="1"/>
  <c r="AB175" i="1"/>
  <c r="AC175" i="1"/>
  <c r="AD175" i="1"/>
  <c r="AE175" i="1"/>
  <c r="AF175" i="1"/>
  <c r="AG175" i="1"/>
  <c r="AH175" i="1"/>
  <c r="AI175" i="1"/>
  <c r="AJ175" i="1"/>
  <c r="AK175" i="1"/>
  <c r="AL175" i="1"/>
  <c r="AM175" i="1"/>
  <c r="AN175" i="1"/>
  <c r="AO175" i="1"/>
  <c r="AP175" i="1"/>
  <c r="H174" i="1"/>
  <c r="H175" i="1"/>
  <c r="H172" i="1"/>
  <c r="C174" i="1"/>
  <c r="C175" i="1"/>
  <c r="C172" i="1"/>
  <c r="H162" i="1"/>
  <c r="E168" i="1"/>
  <c r="C165" i="1"/>
  <c r="B168" i="1"/>
  <c r="AP165"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AM171" i="1"/>
  <c r="AA171" i="1"/>
  <c r="O171" i="1"/>
  <c r="AO159" i="1"/>
  <c r="AK159" i="1"/>
  <c r="AG159" i="1"/>
  <c r="AC159" i="1"/>
  <c r="Y159" i="1"/>
  <c r="U159" i="1"/>
  <c r="Q159" i="1"/>
  <c r="M159" i="1"/>
  <c r="AO171" i="1"/>
  <c r="I171" i="1"/>
  <c r="E116" i="1"/>
  <c r="C116" i="1"/>
  <c r="C113" i="1" s="1"/>
  <c r="B116"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B113" i="1"/>
  <c r="D18" i="1"/>
  <c r="F179" i="1" l="1"/>
  <c r="F178" i="1"/>
  <c r="D178" i="1"/>
  <c r="D182" i="1"/>
  <c r="F182" i="1"/>
  <c r="G179" i="1"/>
  <c r="D15" i="1"/>
  <c r="B164" i="1"/>
  <c r="F164" i="1" s="1"/>
  <c r="G164" i="1"/>
  <c r="D164" i="1"/>
  <c r="G161" i="1"/>
  <c r="G173" i="1" s="1"/>
  <c r="D161" i="1"/>
  <c r="F161" i="1"/>
  <c r="F173" i="1" s="1"/>
  <c r="E172" i="1"/>
  <c r="D172" i="1" s="1"/>
  <c r="B173" i="1"/>
  <c r="B172" i="1"/>
  <c r="B165" i="1"/>
  <c r="AK171" i="1"/>
  <c r="AI171" i="1"/>
  <c r="AE171" i="1"/>
  <c r="AC171" i="1"/>
  <c r="W171" i="1"/>
  <c r="S171" i="1"/>
  <c r="Q171" i="1"/>
  <c r="B162" i="1"/>
  <c r="M171" i="1"/>
  <c r="C162" i="1"/>
  <c r="F168" i="1"/>
  <c r="I159" i="1"/>
  <c r="B175" i="1"/>
  <c r="H171" i="1"/>
  <c r="E173" i="1"/>
  <c r="L171" i="1"/>
  <c r="L159" i="1"/>
  <c r="N171" i="1"/>
  <c r="N159" i="1"/>
  <c r="P171" i="1"/>
  <c r="P159" i="1"/>
  <c r="R171" i="1"/>
  <c r="R159" i="1"/>
  <c r="T171" i="1"/>
  <c r="T159" i="1"/>
  <c r="V171" i="1"/>
  <c r="V159" i="1"/>
  <c r="X171" i="1"/>
  <c r="X159" i="1"/>
  <c r="Z171" i="1"/>
  <c r="Z159" i="1"/>
  <c r="AB171" i="1"/>
  <c r="AB159" i="1"/>
  <c r="AD171" i="1"/>
  <c r="AD159" i="1"/>
  <c r="AF171" i="1"/>
  <c r="AF159" i="1"/>
  <c r="AH171" i="1"/>
  <c r="AH159" i="1"/>
  <c r="AJ171" i="1"/>
  <c r="AJ159" i="1"/>
  <c r="AL171" i="1"/>
  <c r="AL159" i="1"/>
  <c r="AN171" i="1"/>
  <c r="AN159" i="1"/>
  <c r="AP171" i="1"/>
  <c r="AP159" i="1"/>
  <c r="B174" i="1"/>
  <c r="B171" i="1" s="1"/>
  <c r="G168" i="1"/>
  <c r="E175" i="1"/>
  <c r="D175" i="1" s="1"/>
  <c r="C159" i="1"/>
  <c r="E165" i="1"/>
  <c r="D168" i="1"/>
  <c r="D165" i="1" s="1"/>
  <c r="J171" i="1"/>
  <c r="F116" i="1"/>
  <c r="F113" i="1" s="1"/>
  <c r="G116" i="1"/>
  <c r="G113" i="1" s="1"/>
  <c r="E113" i="1"/>
  <c r="D116" i="1"/>
  <c r="D113" i="1" s="1"/>
  <c r="C12" i="1"/>
  <c r="E171" i="1" l="1"/>
  <c r="D173" i="1"/>
  <c r="D171" i="1" s="1"/>
  <c r="J159" i="1"/>
  <c r="B159" i="1"/>
  <c r="H159" i="1"/>
  <c r="G165" i="1"/>
  <c r="F165" i="1"/>
  <c r="Y188" i="1"/>
  <c r="Y194" i="1" s="1"/>
  <c r="Y200" i="1" s="1"/>
  <c r="H187" i="1"/>
  <c r="H193" i="1" s="1"/>
  <c r="Y185" i="1"/>
  <c r="Y191" i="1" s="1"/>
  <c r="Y197" i="1" s="1"/>
  <c r="H184" i="1"/>
  <c r="H190" i="1" s="1"/>
  <c r="H196" i="1" s="1"/>
  <c r="AP155" i="1"/>
  <c r="AO155" i="1"/>
  <c r="AN155"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AP154" i="1"/>
  <c r="AO154" i="1"/>
  <c r="AN154" i="1"/>
  <c r="AM154" i="1"/>
  <c r="AL154" i="1"/>
  <c r="AK154" i="1"/>
  <c r="AJ154" i="1"/>
  <c r="AI154" i="1"/>
  <c r="AH154" i="1"/>
  <c r="AG154" i="1"/>
  <c r="AF154" i="1"/>
  <c r="AE154" i="1"/>
  <c r="AD154" i="1"/>
  <c r="AC154" i="1"/>
  <c r="AB154" i="1"/>
  <c r="AA154" i="1"/>
  <c r="Z154" i="1"/>
  <c r="B154" i="1" s="1"/>
  <c r="Y154" i="1"/>
  <c r="X154" i="1"/>
  <c r="W154" i="1"/>
  <c r="V154" i="1"/>
  <c r="U154" i="1"/>
  <c r="T154" i="1"/>
  <c r="S154" i="1"/>
  <c r="R154" i="1"/>
  <c r="Q154" i="1"/>
  <c r="P154" i="1"/>
  <c r="O154" i="1"/>
  <c r="N154" i="1"/>
  <c r="M154" i="1"/>
  <c r="L154" i="1"/>
  <c r="K154" i="1"/>
  <c r="J154" i="1"/>
  <c r="J151" i="1" s="1"/>
  <c r="I154" i="1"/>
  <c r="AP153" i="1"/>
  <c r="AO153" i="1"/>
  <c r="AO151" i="1" s="1"/>
  <c r="AN153" i="1"/>
  <c r="AM153" i="1"/>
  <c r="AM151" i="1" s="1"/>
  <c r="AL153" i="1"/>
  <c r="AK153" i="1"/>
  <c r="AK151" i="1" s="1"/>
  <c r="AJ153" i="1"/>
  <c r="AI153" i="1"/>
  <c r="AI151" i="1" s="1"/>
  <c r="AH153" i="1"/>
  <c r="AG153" i="1"/>
  <c r="AG151" i="1" s="1"/>
  <c r="AF153" i="1"/>
  <c r="AE153" i="1"/>
  <c r="AE151" i="1" s="1"/>
  <c r="AD153" i="1"/>
  <c r="AC153" i="1"/>
  <c r="AC151" i="1" s="1"/>
  <c r="AB153" i="1"/>
  <c r="AA153" i="1"/>
  <c r="AA151" i="1" s="1"/>
  <c r="Z153" i="1"/>
  <c r="Y153" i="1"/>
  <c r="Y151" i="1" s="1"/>
  <c r="X153" i="1"/>
  <c r="W153" i="1"/>
  <c r="W151" i="1" s="1"/>
  <c r="V153" i="1"/>
  <c r="U153" i="1"/>
  <c r="U151" i="1" s="1"/>
  <c r="U202" i="1" s="1"/>
  <c r="T153" i="1"/>
  <c r="S153" i="1"/>
  <c r="S151" i="1" s="1"/>
  <c r="R153" i="1"/>
  <c r="Q153" i="1"/>
  <c r="Q151" i="1" s="1"/>
  <c r="P153" i="1"/>
  <c r="O153" i="1"/>
  <c r="O151" i="1" s="1"/>
  <c r="O202" i="1" s="1"/>
  <c r="N153" i="1"/>
  <c r="M153" i="1"/>
  <c r="M151" i="1" s="1"/>
  <c r="L153" i="1"/>
  <c r="K153" i="1"/>
  <c r="J153" i="1"/>
  <c r="I153" i="1"/>
  <c r="H153" i="1"/>
  <c r="G151" i="1"/>
  <c r="C153" i="1"/>
  <c r="AP151" i="1"/>
  <c r="AN151" i="1"/>
  <c r="AL151" i="1"/>
  <c r="AJ151" i="1"/>
  <c r="AH151" i="1"/>
  <c r="AF151" i="1"/>
  <c r="AD151" i="1"/>
  <c r="AB151" i="1"/>
  <c r="Z151" i="1"/>
  <c r="X151" i="1"/>
  <c r="V151" i="1"/>
  <c r="T151" i="1"/>
  <c r="R151" i="1"/>
  <c r="R202" i="1" s="1"/>
  <c r="P151" i="1"/>
  <c r="N151" i="1"/>
  <c r="L151" i="1"/>
  <c r="L202" i="1" s="1"/>
  <c r="H151" i="1"/>
  <c r="F151" i="1"/>
  <c r="D148" i="1"/>
  <c r="D145" i="1" s="1"/>
  <c r="C148" i="1"/>
  <c r="B148" i="1"/>
  <c r="B145" i="1" s="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c r="E145" i="1"/>
  <c r="C145" i="1"/>
  <c r="E142" i="1"/>
  <c r="B142"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B139" i="1"/>
  <c r="I137" i="1"/>
  <c r="AP136" i="1"/>
  <c r="AP133" i="1" s="1"/>
  <c r="AO136" i="1"/>
  <c r="AN136" i="1"/>
  <c r="AN133" i="1" s="1"/>
  <c r="AM136" i="1"/>
  <c r="AL136" i="1"/>
  <c r="AL133" i="1" s="1"/>
  <c r="AK136" i="1"/>
  <c r="AJ136" i="1"/>
  <c r="AJ133" i="1" s="1"/>
  <c r="AI136" i="1"/>
  <c r="AH136" i="1"/>
  <c r="AH133" i="1" s="1"/>
  <c r="AG136" i="1"/>
  <c r="AF136" i="1"/>
  <c r="AF133" i="1" s="1"/>
  <c r="AE136" i="1"/>
  <c r="AD136" i="1"/>
  <c r="AD133" i="1" s="1"/>
  <c r="AC136" i="1"/>
  <c r="AB136" i="1"/>
  <c r="AB133" i="1" s="1"/>
  <c r="AA136" i="1"/>
  <c r="Z136" i="1"/>
  <c r="Z133" i="1" s="1"/>
  <c r="Y136" i="1"/>
  <c r="X136" i="1"/>
  <c r="X133" i="1" s="1"/>
  <c r="W136" i="1"/>
  <c r="V136" i="1"/>
  <c r="V133" i="1" s="1"/>
  <c r="U136" i="1"/>
  <c r="T136" i="1"/>
  <c r="T133" i="1" s="1"/>
  <c r="S136" i="1"/>
  <c r="R136" i="1"/>
  <c r="R133" i="1" s="1"/>
  <c r="Q136" i="1"/>
  <c r="P136" i="1"/>
  <c r="P133" i="1" s="1"/>
  <c r="O136" i="1"/>
  <c r="N136" i="1"/>
  <c r="N133" i="1" s="1"/>
  <c r="M136" i="1"/>
  <c r="L136" i="1"/>
  <c r="L133" i="1" s="1"/>
  <c r="K136" i="1"/>
  <c r="J136" i="1"/>
  <c r="I136" i="1"/>
  <c r="H136" i="1"/>
  <c r="I135" i="1"/>
  <c r="AO133" i="1"/>
  <c r="AM133" i="1"/>
  <c r="AK133" i="1"/>
  <c r="AI133" i="1"/>
  <c r="AG133" i="1"/>
  <c r="AE133" i="1"/>
  <c r="AC133" i="1"/>
  <c r="AA133" i="1"/>
  <c r="Y133" i="1"/>
  <c r="W133" i="1"/>
  <c r="U133" i="1"/>
  <c r="S133" i="1"/>
  <c r="Q133" i="1"/>
  <c r="O133" i="1"/>
  <c r="M133" i="1"/>
  <c r="K133" i="1"/>
  <c r="I133" i="1"/>
  <c r="U125" i="1"/>
  <c r="R125" i="1"/>
  <c r="O125" i="1"/>
  <c r="L125" i="1"/>
  <c r="E122" i="1"/>
  <c r="D122" i="1"/>
  <c r="D119" i="1" s="1"/>
  <c r="C122" i="1"/>
  <c r="B122" i="1"/>
  <c r="B119" i="1" s="1"/>
  <c r="AP119" i="1"/>
  <c r="AO119" i="1"/>
  <c r="AN119" i="1"/>
  <c r="AM119" i="1"/>
  <c r="AL119" i="1"/>
  <c r="AK119" i="1"/>
  <c r="AJ119" i="1"/>
  <c r="AI119" i="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I119" i="1"/>
  <c r="H119" i="1"/>
  <c r="E119" i="1"/>
  <c r="C119" i="1"/>
  <c r="E110" i="1"/>
  <c r="C110" i="1"/>
  <c r="B110"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B107" i="1"/>
  <c r="E104" i="1"/>
  <c r="D104" i="1" s="1"/>
  <c r="D101" i="1" s="1"/>
  <c r="C104" i="1"/>
  <c r="B104" i="1"/>
  <c r="B101" i="1" s="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E101" i="1"/>
  <c r="C101" i="1"/>
  <c r="AM95" i="1"/>
  <c r="AK95" i="1"/>
  <c r="AI95" i="1"/>
  <c r="AE95" i="1"/>
  <c r="AC95" i="1"/>
  <c r="AA95" i="1"/>
  <c r="W95" i="1"/>
  <c r="U95" i="1"/>
  <c r="T95" i="1"/>
  <c r="S95" i="1"/>
  <c r="R95" i="1"/>
  <c r="O95" i="1"/>
  <c r="N95" i="1"/>
  <c r="M95" i="1"/>
  <c r="L95" i="1"/>
  <c r="K95" i="1"/>
  <c r="H95" i="1"/>
  <c r="AO95" i="1"/>
  <c r="AG95" i="1"/>
  <c r="Y95" i="1"/>
  <c r="Q95" i="1"/>
  <c r="I95" i="1"/>
  <c r="E92" i="1"/>
  <c r="C92" i="1"/>
  <c r="C89" i="1" s="1"/>
  <c r="B92"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B89" i="1"/>
  <c r="E86" i="1"/>
  <c r="D86" i="1" s="1"/>
  <c r="D83" i="1" s="1"/>
  <c r="B86" i="1"/>
  <c r="B83" i="1" s="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C83" i="1"/>
  <c r="E80" i="1"/>
  <c r="C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B77" i="1"/>
  <c r="E74" i="1"/>
  <c r="B74" i="1"/>
  <c r="B71" i="1" s="1"/>
  <c r="AP71" i="1"/>
  <c r="AO71" i="1"/>
  <c r="AN71"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I71" i="1"/>
  <c r="H71" i="1"/>
  <c r="E71" i="1"/>
  <c r="C71" i="1"/>
  <c r="E68" i="1"/>
  <c r="C65" i="1"/>
  <c r="B68"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B65" i="1"/>
  <c r="AP62" i="1"/>
  <c r="AO62" i="1"/>
  <c r="AO59" i="1" s="1"/>
  <c r="AN62" i="1"/>
  <c r="AM62" i="1"/>
  <c r="AM59" i="1" s="1"/>
  <c r="AL62" i="1"/>
  <c r="AK62" i="1"/>
  <c r="AK59" i="1" s="1"/>
  <c r="AJ62" i="1"/>
  <c r="AI62" i="1"/>
  <c r="AI59" i="1" s="1"/>
  <c r="AH62" i="1"/>
  <c r="AG62" i="1"/>
  <c r="AG59" i="1" s="1"/>
  <c r="AF62" i="1"/>
  <c r="AF59" i="1" s="1"/>
  <c r="AE62" i="1"/>
  <c r="AE59" i="1" s="1"/>
  <c r="AD62" i="1"/>
  <c r="AC62" i="1"/>
  <c r="AC59" i="1" s="1"/>
  <c r="AB62" i="1"/>
  <c r="AA62" i="1"/>
  <c r="AA59" i="1" s="1"/>
  <c r="Z62" i="1"/>
  <c r="Y62" i="1"/>
  <c r="Y59" i="1" s="1"/>
  <c r="X62" i="1"/>
  <c r="W62" i="1"/>
  <c r="W59" i="1" s="1"/>
  <c r="V62" i="1"/>
  <c r="U62" i="1"/>
  <c r="U59" i="1" s="1"/>
  <c r="T62" i="1"/>
  <c r="S62" i="1"/>
  <c r="S59" i="1" s="1"/>
  <c r="R62" i="1"/>
  <c r="Q62" i="1"/>
  <c r="P62" i="1"/>
  <c r="O62" i="1"/>
  <c r="N62" i="1"/>
  <c r="M62" i="1"/>
  <c r="L62" i="1"/>
  <c r="K62" i="1"/>
  <c r="J62" i="1"/>
  <c r="I62" i="1"/>
  <c r="AP59" i="1"/>
  <c r="AN59" i="1"/>
  <c r="AL59" i="1"/>
  <c r="AJ59" i="1"/>
  <c r="AH59" i="1"/>
  <c r="AD59" i="1"/>
  <c r="AB59" i="1"/>
  <c r="Z59" i="1"/>
  <c r="X59" i="1"/>
  <c r="V59" i="1"/>
  <c r="T59" i="1"/>
  <c r="R59" i="1"/>
  <c r="Q59" i="1"/>
  <c r="P59" i="1"/>
  <c r="O59" i="1"/>
  <c r="N59" i="1"/>
  <c r="M59" i="1"/>
  <c r="L59" i="1"/>
  <c r="K59" i="1"/>
  <c r="J59" i="1"/>
  <c r="I59" i="1"/>
  <c r="H59" i="1"/>
  <c r="AP56" i="1"/>
  <c r="AO56" i="1"/>
  <c r="AN56" i="1"/>
  <c r="AM56" i="1"/>
  <c r="AM53" i="1" s="1"/>
  <c r="AL56" i="1"/>
  <c r="AK56" i="1"/>
  <c r="AJ56" i="1"/>
  <c r="AI56" i="1"/>
  <c r="AI53" i="1" s="1"/>
  <c r="AH56" i="1"/>
  <c r="AG56" i="1"/>
  <c r="AE56" i="1"/>
  <c r="AE53" i="1" s="1"/>
  <c r="AD56" i="1"/>
  <c r="AC56" i="1"/>
  <c r="AB56" i="1"/>
  <c r="AA56" i="1"/>
  <c r="AA53" i="1" s="1"/>
  <c r="Z56" i="1"/>
  <c r="X56" i="1"/>
  <c r="W56" i="1"/>
  <c r="W53" i="1" s="1"/>
  <c r="V56" i="1"/>
  <c r="U56" i="1"/>
  <c r="U53" i="1" s="1"/>
  <c r="T56" i="1"/>
  <c r="S56" i="1"/>
  <c r="S53" i="1" s="1"/>
  <c r="R56" i="1"/>
  <c r="Q56" i="1"/>
  <c r="Q53" i="1" s="1"/>
  <c r="P56" i="1"/>
  <c r="O56" i="1"/>
  <c r="O53" i="1" s="1"/>
  <c r="N56" i="1"/>
  <c r="M56" i="1"/>
  <c r="M53" i="1" s="1"/>
  <c r="L56" i="1"/>
  <c r="K56" i="1"/>
  <c r="J56" i="1"/>
  <c r="I56" i="1"/>
  <c r="I53" i="1" s="1"/>
  <c r="H56" i="1"/>
  <c r="AP53" i="1"/>
  <c r="AN53" i="1"/>
  <c r="AL53" i="1"/>
  <c r="AJ53" i="1"/>
  <c r="AH53" i="1"/>
  <c r="AD53" i="1"/>
  <c r="AB53" i="1"/>
  <c r="Z53" i="1"/>
  <c r="X53" i="1"/>
  <c r="V53" i="1"/>
  <c r="T53" i="1"/>
  <c r="R53" i="1"/>
  <c r="P53" i="1"/>
  <c r="N53" i="1"/>
  <c r="L53" i="1"/>
  <c r="J53" i="1"/>
  <c r="H53" i="1"/>
  <c r="E50" i="1"/>
  <c r="D50" i="1"/>
  <c r="B50"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E47" i="1"/>
  <c r="F47" i="1" s="1"/>
  <c r="C47" i="1"/>
  <c r="E44" i="1"/>
  <c r="C41" i="1"/>
  <c r="B44"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B41" i="1"/>
  <c r="E38" i="1"/>
  <c r="D38" i="1"/>
  <c r="D35" i="1" s="1"/>
  <c r="C38" i="1"/>
  <c r="B38" i="1"/>
  <c r="B35" i="1" s="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E35" i="1"/>
  <c r="F35" i="1" s="1"/>
  <c r="C35" i="1"/>
  <c r="E32" i="1"/>
  <c r="C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B29" i="1"/>
  <c r="Y187" i="1"/>
  <c r="Y193" i="1" s="1"/>
  <c r="Y199" i="1" s="1"/>
  <c r="AP23" i="1"/>
  <c r="AO23" i="1"/>
  <c r="AN23" i="1"/>
  <c r="AM23" i="1"/>
  <c r="AL23" i="1"/>
  <c r="AK23" i="1"/>
  <c r="AJ23" i="1"/>
  <c r="AI23" i="1"/>
  <c r="AH23" i="1"/>
  <c r="AG23" i="1"/>
  <c r="AF23" i="1"/>
  <c r="AE23" i="1"/>
  <c r="AD23" i="1"/>
  <c r="AC23" i="1"/>
  <c r="AB23" i="1"/>
  <c r="AA23" i="1"/>
  <c r="Z23" i="1"/>
  <c r="Y23" i="1"/>
  <c r="Y184" i="1" s="1"/>
  <c r="X23" i="1"/>
  <c r="W23" i="1"/>
  <c r="V23" i="1"/>
  <c r="U23" i="1"/>
  <c r="T23" i="1"/>
  <c r="S23" i="1"/>
  <c r="R23" i="1"/>
  <c r="Q23" i="1"/>
  <c r="P23" i="1"/>
  <c r="O23" i="1"/>
  <c r="N23" i="1"/>
  <c r="M23" i="1"/>
  <c r="L23" i="1"/>
  <c r="K23" i="1"/>
  <c r="J23" i="1"/>
  <c r="I23" i="1"/>
  <c r="H23" i="1"/>
  <c r="E23" i="1"/>
  <c r="C23" i="1"/>
  <c r="AP18" i="1"/>
  <c r="AP15" i="1" s="1"/>
  <c r="AO18" i="1"/>
  <c r="AN18" i="1"/>
  <c r="AN15" i="1" s="1"/>
  <c r="AL18" i="1"/>
  <c r="AK18" i="1"/>
  <c r="AI18" i="1"/>
  <c r="AH18" i="1"/>
  <c r="AF18" i="1"/>
  <c r="AE18" i="1"/>
  <c r="AC18" i="1"/>
  <c r="AB18" i="1"/>
  <c r="AB15" i="1" s="1"/>
  <c r="Z18" i="1"/>
  <c r="Y18" i="1"/>
  <c r="W18" i="1"/>
  <c r="V18" i="1"/>
  <c r="V15" i="1" s="1"/>
  <c r="T18" i="1"/>
  <c r="S18" i="1"/>
  <c r="Q18" i="1"/>
  <c r="P18" i="1"/>
  <c r="P15" i="1" s="1"/>
  <c r="N18" i="1"/>
  <c r="M18" i="1"/>
  <c r="K18" i="1"/>
  <c r="J18" i="1"/>
  <c r="J15" i="1" s="1"/>
  <c r="H18" i="1"/>
  <c r="E18" i="1"/>
  <c r="C18" i="1"/>
  <c r="B18" i="1"/>
  <c r="B15" i="1" s="1"/>
  <c r="AO15" i="1"/>
  <c r="AM15" i="1"/>
  <c r="AL15" i="1"/>
  <c r="AJ15" i="1"/>
  <c r="AI15" i="1"/>
  <c r="AH15" i="1"/>
  <c r="AG15" i="1"/>
  <c r="AF15" i="1"/>
  <c r="AD15" i="1"/>
  <c r="AC15" i="1"/>
  <c r="AA15" i="1"/>
  <c r="Z15" i="1"/>
  <c r="X15" i="1"/>
  <c r="W15" i="1"/>
  <c r="U15" i="1"/>
  <c r="T15" i="1"/>
  <c r="R15" i="1"/>
  <c r="Q15" i="1"/>
  <c r="O15" i="1"/>
  <c r="N15" i="1"/>
  <c r="L15" i="1"/>
  <c r="K15" i="1"/>
  <c r="I15" i="1"/>
  <c r="H15" i="1"/>
  <c r="E12" i="1"/>
  <c r="G12" i="1" s="1"/>
  <c r="D9" i="1"/>
  <c r="D8" i="1" s="1"/>
  <c r="B12" i="1"/>
  <c r="B9" i="1" s="1"/>
  <c r="B8" i="1" s="1"/>
  <c r="AP9" i="1"/>
  <c r="AP8" i="1" s="1"/>
  <c r="AO9" i="1"/>
  <c r="AO8" i="1" s="1"/>
  <c r="AN9" i="1"/>
  <c r="AM9" i="1"/>
  <c r="AM8" i="1" s="1"/>
  <c r="AL9" i="1"/>
  <c r="AL8" i="1" s="1"/>
  <c r="AK9" i="1"/>
  <c r="AK8" i="1" s="1"/>
  <c r="AJ9" i="1"/>
  <c r="AI9" i="1"/>
  <c r="AI8" i="1" s="1"/>
  <c r="AH9" i="1"/>
  <c r="AH8" i="1" s="1"/>
  <c r="AG9" i="1"/>
  <c r="AG8" i="1" s="1"/>
  <c r="AF9" i="1"/>
  <c r="AE9" i="1"/>
  <c r="AE8" i="1" s="1"/>
  <c r="AD9" i="1"/>
  <c r="AD8" i="1" s="1"/>
  <c r="AC9" i="1"/>
  <c r="AC8" i="1" s="1"/>
  <c r="AB9" i="1"/>
  <c r="AA9" i="1"/>
  <c r="AA8" i="1" s="1"/>
  <c r="Z9" i="1"/>
  <c r="Z8" i="1" s="1"/>
  <c r="Y9" i="1"/>
  <c r="Y8" i="1" s="1"/>
  <c r="X9" i="1"/>
  <c r="W9" i="1"/>
  <c r="W8" i="1" s="1"/>
  <c r="V9" i="1"/>
  <c r="V8" i="1" s="1"/>
  <c r="U9" i="1"/>
  <c r="U8" i="1" s="1"/>
  <c r="T9" i="1"/>
  <c r="S9" i="1"/>
  <c r="S8" i="1" s="1"/>
  <c r="R9" i="1"/>
  <c r="R8" i="1" s="1"/>
  <c r="Q9" i="1"/>
  <c r="Q8" i="1" s="1"/>
  <c r="P9" i="1"/>
  <c r="O9" i="1"/>
  <c r="O8" i="1" s="1"/>
  <c r="N9" i="1"/>
  <c r="N8" i="1" s="1"/>
  <c r="M9" i="1"/>
  <c r="M8" i="1" s="1"/>
  <c r="L9" i="1"/>
  <c r="K9" i="1"/>
  <c r="K8" i="1" s="1"/>
  <c r="J9" i="1"/>
  <c r="J8" i="1" s="1"/>
  <c r="I9" i="1"/>
  <c r="I8" i="1" s="1"/>
  <c r="H9" i="1"/>
  <c r="E9" i="1"/>
  <c r="F9" i="1" s="1"/>
  <c r="C9" i="1"/>
  <c r="C8" i="1" s="1"/>
  <c r="AN8" i="1"/>
  <c r="AJ8" i="1"/>
  <c r="AF8" i="1"/>
  <c r="AB8" i="1"/>
  <c r="X8" i="1"/>
  <c r="T8" i="1"/>
  <c r="P8" i="1"/>
  <c r="L8" i="1"/>
  <c r="H8" i="1"/>
  <c r="I180" i="1" l="1"/>
  <c r="I177" i="1" s="1"/>
  <c r="D47" i="1"/>
  <c r="B26" i="1"/>
  <c r="B62" i="1"/>
  <c r="B59" i="1" s="1"/>
  <c r="AF56" i="1"/>
  <c r="AF53" i="1" s="1"/>
  <c r="Y56" i="1"/>
  <c r="E56" i="1" s="1"/>
  <c r="E62" i="1"/>
  <c r="G162" i="1"/>
  <c r="G174" i="1" s="1"/>
  <c r="G171" i="1" s="1"/>
  <c r="E159" i="1"/>
  <c r="F162" i="1"/>
  <c r="F174" i="1" s="1"/>
  <c r="F171" i="1" s="1"/>
  <c r="D162" i="1"/>
  <c r="D159" i="1" s="1"/>
  <c r="E83" i="1"/>
  <c r="G145" i="1"/>
  <c r="G38" i="1"/>
  <c r="G50" i="1"/>
  <c r="E59" i="1"/>
  <c r="F59" i="1" s="1"/>
  <c r="G74" i="1"/>
  <c r="G71" i="1" s="1"/>
  <c r="G122" i="1"/>
  <c r="G119" i="1" s="1"/>
  <c r="B136" i="1"/>
  <c r="B133" i="1" s="1"/>
  <c r="E136" i="1"/>
  <c r="D136" i="1" s="1"/>
  <c r="D133" i="1" s="1"/>
  <c r="O177" i="1"/>
  <c r="U177" i="1"/>
  <c r="F32" i="1"/>
  <c r="F44" i="1"/>
  <c r="D74" i="1"/>
  <c r="D71" i="1" s="1"/>
  <c r="G86" i="1"/>
  <c r="G83" i="1" s="1"/>
  <c r="G104" i="1"/>
  <c r="G101" i="1" s="1"/>
  <c r="G148" i="1"/>
  <c r="I151" i="1"/>
  <c r="I202" i="1" s="1"/>
  <c r="E154" i="1"/>
  <c r="L177" i="1"/>
  <c r="R177" i="1"/>
  <c r="D153" i="1"/>
  <c r="I125" i="1"/>
  <c r="G9" i="1"/>
  <c r="F12" i="1"/>
  <c r="G18" i="1"/>
  <c r="G23" i="1"/>
  <c r="G32" i="1"/>
  <c r="G35" i="1"/>
  <c r="F38" i="1"/>
  <c r="G44" i="1"/>
  <c r="G47" i="1"/>
  <c r="F50" i="1"/>
  <c r="D62" i="1"/>
  <c r="D59" i="1" s="1"/>
  <c r="G68" i="1"/>
  <c r="F80" i="1"/>
  <c r="F77" i="1" s="1"/>
  <c r="D77" i="1"/>
  <c r="E77" i="1"/>
  <c r="F86" i="1"/>
  <c r="F83" i="1" s="1"/>
  <c r="G92" i="1"/>
  <c r="G89" i="1" s="1"/>
  <c r="E98" i="1"/>
  <c r="J95" i="1"/>
  <c r="P95" i="1"/>
  <c r="V95" i="1"/>
  <c r="X95" i="1"/>
  <c r="Z95" i="1"/>
  <c r="AB95" i="1"/>
  <c r="AD95" i="1"/>
  <c r="AF95" i="1"/>
  <c r="AH95" i="1"/>
  <c r="AJ95" i="1"/>
  <c r="AL95" i="1"/>
  <c r="AN95" i="1"/>
  <c r="AP95" i="1"/>
  <c r="F110" i="1"/>
  <c r="F107" i="1" s="1"/>
  <c r="D110" i="1"/>
  <c r="D107" i="1" s="1"/>
  <c r="E107" i="1"/>
  <c r="F122" i="1"/>
  <c r="F119" i="1" s="1"/>
  <c r="E133" i="1"/>
  <c r="F142" i="1"/>
  <c r="D142" i="1"/>
  <c r="D139" i="1" s="1"/>
  <c r="E139" i="1"/>
  <c r="F148" i="1"/>
  <c r="E8" i="1"/>
  <c r="C15" i="1"/>
  <c r="E15" i="1"/>
  <c r="M15" i="1"/>
  <c r="S15" i="1"/>
  <c r="Y15" i="1"/>
  <c r="AE15" i="1"/>
  <c r="AK15" i="1"/>
  <c r="F18" i="1"/>
  <c r="D26" i="1"/>
  <c r="D23" i="1" s="1"/>
  <c r="H188" i="1"/>
  <c r="H194" i="1" s="1"/>
  <c r="H200" i="1" s="1"/>
  <c r="H202" i="1"/>
  <c r="E29" i="1"/>
  <c r="Y190" i="1"/>
  <c r="Y196" i="1" s="1"/>
  <c r="D32" i="1"/>
  <c r="D29" i="1" s="1"/>
  <c r="E41" i="1"/>
  <c r="D44" i="1"/>
  <c r="D41" i="1" s="1"/>
  <c r="E53" i="1"/>
  <c r="K53" i="1"/>
  <c r="Y53" i="1"/>
  <c r="AC53" i="1"/>
  <c r="AG53" i="1"/>
  <c r="AK53" i="1"/>
  <c r="AO53" i="1"/>
  <c r="D56" i="1"/>
  <c r="D53" i="1" s="1"/>
  <c r="C62" i="1"/>
  <c r="F68" i="1"/>
  <c r="D68" i="1"/>
  <c r="D65" i="1" s="1"/>
  <c r="E65" i="1"/>
  <c r="F74" i="1"/>
  <c r="F71" i="1" s="1"/>
  <c r="G80" i="1"/>
  <c r="G77" i="1" s="1"/>
  <c r="F92" i="1"/>
  <c r="F89" i="1" s="1"/>
  <c r="D92" i="1"/>
  <c r="D89" i="1" s="1"/>
  <c r="E89" i="1"/>
  <c r="B95" i="1"/>
  <c r="F104" i="1"/>
  <c r="F101" i="1" s="1"/>
  <c r="C107" i="1"/>
  <c r="C95" i="1"/>
  <c r="G110" i="1"/>
  <c r="G107" i="1" s="1"/>
  <c r="H133" i="1"/>
  <c r="H185" i="1" s="1"/>
  <c r="H191" i="1" s="1"/>
  <c r="H197" i="1" s="1"/>
  <c r="J133" i="1"/>
  <c r="C139" i="1"/>
  <c r="C136" i="1"/>
  <c r="G142" i="1"/>
  <c r="F145" i="1"/>
  <c r="B151" i="1"/>
  <c r="K151" i="1"/>
  <c r="H199" i="1"/>
  <c r="AM180" i="1" l="1"/>
  <c r="AM202" i="1"/>
  <c r="AE125" i="1"/>
  <c r="AE180" i="1"/>
  <c r="AE202" i="1"/>
  <c r="W125" i="1"/>
  <c r="W180" i="1"/>
  <c r="W202" i="1"/>
  <c r="AP125" i="1"/>
  <c r="AP202" i="1"/>
  <c r="AP180" i="1"/>
  <c r="AN125" i="1"/>
  <c r="AN202" i="1"/>
  <c r="AN180" i="1"/>
  <c r="AL125" i="1"/>
  <c r="AL202" i="1"/>
  <c r="AL180" i="1"/>
  <c r="AL177" i="1" s="1"/>
  <c r="AJ202" i="1"/>
  <c r="AJ180" i="1"/>
  <c r="AH125" i="1"/>
  <c r="AH202" i="1"/>
  <c r="AH180" i="1"/>
  <c r="AF125" i="1"/>
  <c r="AF202" i="1"/>
  <c r="AF180" i="1"/>
  <c r="AF177" i="1" s="1"/>
  <c r="AD202" i="1"/>
  <c r="AD180" i="1"/>
  <c r="AB125" i="1"/>
  <c r="AB202" i="1"/>
  <c r="AB180" i="1"/>
  <c r="Z125" i="1"/>
  <c r="Z180" i="1"/>
  <c r="Z177" i="1" s="1"/>
  <c r="X202" i="1"/>
  <c r="X180" i="1"/>
  <c r="V125" i="1"/>
  <c r="V202" i="1"/>
  <c r="V180" i="1"/>
  <c r="AO125" i="1"/>
  <c r="AO180" i="1"/>
  <c r="AO177" i="1" s="1"/>
  <c r="AO202" i="1"/>
  <c r="AG180" i="1"/>
  <c r="AG177" i="1" s="1"/>
  <c r="AG202" i="1"/>
  <c r="Y125" i="1"/>
  <c r="Y180" i="1"/>
  <c r="Y177" i="1" s="1"/>
  <c r="Y183" i="1" s="1"/>
  <c r="Y189" i="1" s="1"/>
  <c r="Y195" i="1" s="1"/>
  <c r="Y201" i="1" s="1"/>
  <c r="Y202" i="1"/>
  <c r="T125" i="1"/>
  <c r="T202" i="1"/>
  <c r="T180" i="1"/>
  <c r="S125" i="1"/>
  <c r="S180" i="1"/>
  <c r="S202" i="1"/>
  <c r="AI125" i="1"/>
  <c r="AI180" i="1"/>
  <c r="AI202" i="1"/>
  <c r="AA180" i="1"/>
  <c r="AA202" i="1"/>
  <c r="AK125" i="1"/>
  <c r="AK180" i="1"/>
  <c r="AK177" i="1" s="1"/>
  <c r="AK202" i="1"/>
  <c r="AC125" i="1"/>
  <c r="AC180" i="1"/>
  <c r="AC177" i="1" s="1"/>
  <c r="AC202" i="1"/>
  <c r="K202" i="1"/>
  <c r="K180" i="1"/>
  <c r="P125" i="1"/>
  <c r="P202" i="1"/>
  <c r="P180" i="1"/>
  <c r="B23" i="1"/>
  <c r="F23" i="1" s="1"/>
  <c r="N125" i="1"/>
  <c r="N202" i="1"/>
  <c r="N180" i="1"/>
  <c r="M125" i="1"/>
  <c r="M202" i="1"/>
  <c r="M180" i="1"/>
  <c r="Q125" i="1"/>
  <c r="Q202" i="1"/>
  <c r="Q180" i="1"/>
  <c r="J202" i="1"/>
  <c r="J180" i="1"/>
  <c r="F26" i="1"/>
  <c r="F62" i="1"/>
  <c r="B56" i="1"/>
  <c r="B53" i="1" s="1"/>
  <c r="K125" i="1"/>
  <c r="B202" i="1"/>
  <c r="Z202" i="1"/>
  <c r="AG125" i="1"/>
  <c r="G159" i="1"/>
  <c r="F159" i="1"/>
  <c r="G136" i="1"/>
  <c r="F136" i="1"/>
  <c r="D151" i="1"/>
  <c r="E151" i="1"/>
  <c r="G65" i="1"/>
  <c r="F65" i="1"/>
  <c r="C59" i="1"/>
  <c r="G59" i="1" s="1"/>
  <c r="C56" i="1"/>
  <c r="F53" i="1"/>
  <c r="G41" i="1"/>
  <c r="F41" i="1"/>
  <c r="G29" i="1"/>
  <c r="F29" i="1"/>
  <c r="G139" i="1"/>
  <c r="F139" i="1"/>
  <c r="AA125" i="1"/>
  <c r="E128" i="1"/>
  <c r="E205" i="1" s="1"/>
  <c r="J125" i="1"/>
  <c r="C133" i="1"/>
  <c r="G133" i="1" s="1"/>
  <c r="G62" i="1"/>
  <c r="H125" i="1"/>
  <c r="G15" i="1"/>
  <c r="F15" i="1"/>
  <c r="G8" i="1"/>
  <c r="F8" i="1"/>
  <c r="F133" i="1"/>
  <c r="AM125" i="1"/>
  <c r="AJ125" i="1"/>
  <c r="AD125" i="1"/>
  <c r="X125" i="1"/>
  <c r="G98" i="1"/>
  <c r="G95" i="1" s="1"/>
  <c r="F98" i="1"/>
  <c r="F95" i="1" s="1"/>
  <c r="D98" i="1"/>
  <c r="D95" i="1" s="1"/>
  <c r="E95" i="1"/>
  <c r="Y186" i="1" l="1"/>
  <c r="Y192" i="1" s="1"/>
  <c r="Y198" i="1" s="1"/>
  <c r="C177" i="1"/>
  <c r="B180" i="1"/>
  <c r="B177" i="1" s="1"/>
  <c r="F56" i="1"/>
  <c r="B125" i="1"/>
  <c r="X177" i="1"/>
  <c r="AJ177" i="1"/>
  <c r="Q177" i="1"/>
  <c r="AI177" i="1"/>
  <c r="V177" i="1"/>
  <c r="AN177" i="1"/>
  <c r="W177" i="1"/>
  <c r="AB177" i="1"/>
  <c r="AP177" i="1"/>
  <c r="AD177" i="1"/>
  <c r="AM177" i="1"/>
  <c r="N177" i="1"/>
  <c r="T177" i="1"/>
  <c r="C151" i="1"/>
  <c r="S177" i="1"/>
  <c r="AA177" i="1"/>
  <c r="M177" i="1"/>
  <c r="AE177" i="1"/>
  <c r="K177" i="1"/>
  <c r="P177" i="1"/>
  <c r="AH177" i="1"/>
  <c r="E180" i="1"/>
  <c r="D180" i="1" s="1"/>
  <c r="J177" i="1"/>
  <c r="C53" i="1"/>
  <c r="G53" i="1" s="1"/>
  <c r="G128" i="1"/>
  <c r="G205" i="1" s="1"/>
  <c r="G56" i="1"/>
  <c r="H186" i="1"/>
  <c r="H192" i="1" s="1"/>
  <c r="H198" i="1" s="1"/>
  <c r="H177" i="1"/>
  <c r="H183" i="1" s="1"/>
  <c r="H189" i="1" s="1"/>
  <c r="H195" i="1" s="1"/>
  <c r="H201" i="1" s="1"/>
  <c r="F128" i="1"/>
  <c r="F205" i="1" s="1"/>
  <c r="D128" i="1"/>
  <c r="D205" i="1" s="1"/>
  <c r="E125" i="1"/>
  <c r="D125" i="1" l="1"/>
  <c r="D202" i="1"/>
  <c r="E202" i="1"/>
  <c r="F125" i="1"/>
  <c r="C125" i="1"/>
  <c r="G125" i="1" s="1"/>
  <c r="C202" i="1"/>
  <c r="F180" i="1"/>
  <c r="D177" i="1"/>
  <c r="G180" i="1"/>
  <c r="E177" i="1"/>
  <c r="G177" i="1" l="1"/>
  <c r="F177" i="1"/>
  <c r="G202" i="1"/>
  <c r="F202" i="1"/>
</calcChain>
</file>

<file path=xl/sharedStrings.xml><?xml version="1.0" encoding="utf-8"?>
<sst xmlns="http://schemas.openxmlformats.org/spreadsheetml/2006/main" count="279" uniqueCount="92">
  <si>
    <t>Основные мероприятия  программы</t>
  </si>
  <si>
    <t>План на
 2022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</si>
  <si>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</si>
  <si>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</si>
  <si>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</si>
  <si>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</si>
  <si>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</si>
  <si>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</si>
  <si>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</si>
  <si>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</si>
  <si>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</si>
  <si>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</si>
  <si>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</si>
  <si>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</si>
  <si>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</si>
  <si>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</si>
  <si>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</si>
  <si>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</si>
  <si>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</si>
  <si>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</si>
  <si>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касса</t>
  </si>
  <si>
    <t>Подпрограмма 1. «Автомобильный транспорт»</t>
  </si>
  <si>
    <t>Процессная часть</t>
  </si>
  <si>
    <t>1.1. Организация пассажирских перевозок автомобильным транспортом общего пользования по городским маршрутам (I)</t>
  </si>
  <si>
    <r>
      <rPr>
        <b/>
        <sz val="14"/>
        <color theme="1"/>
        <rFont val="Times New Roman"/>
        <family val="1"/>
        <charset val="204"/>
      </rPr>
      <t>МКУ "УЖКХ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 от 20.07.2020 №0187300013720000116 (сумма финансирования на 2022 год 19 411,59 тыс.руб.); 
- от 17.03.2020 №0187300013721000020 (сумма финансирования на 2022 год 1 663,81 тыс.руб.). 
На основании приказа КФ Администрации г.Когалыма от 25.03.2022 №27-О перераспределены плановые ассигнования с ТО информационных табло в сумме 289,0т.р. (письмо от 22.02.2022 №29-Исх-405).
На основании доп.соглашения №2 к МК от 17.03.2020 №0187300013721000020 на выполнение работ, связанных с осуществлением регулярных перевозок пассажиров и багажа автомобильным транспортом на автобусном маршруте №5 в г.Когалыме, в связи с увеличением протяженности маршрута сумма МК увеличена на 288,932 тыс.руб. и составила 3 206,15 тыс.руб.</t>
    </r>
  </si>
  <si>
    <t>всего</t>
  </si>
  <si>
    <t>федеральный бюджет</t>
  </si>
  <si>
    <t>бюджет Ханты-Мансийского автономного округа – Югры (далее - бюджет ХМАО – Югры)</t>
  </si>
  <si>
    <t>бюджет города Когалыма</t>
  </si>
  <si>
    <t>в т.ч. МБ в части софинансирования</t>
  </si>
  <si>
    <t>иные внебюджетные источники</t>
  </si>
  <si>
    <t>Итого по подпрограмме 1</t>
  </si>
  <si>
    <t>бюджет ХМАО – Югры</t>
  </si>
  <si>
    <t xml:space="preserve">бюджет города Когалыма </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</si>
  <si>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</si>
  <si>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 2, 3)</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</si>
  <si>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</si>
  <si>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</si>
  <si>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2.1.3. Реконструкция развязки Восточная (проспект Нефтяников, ул. Ноябрьская)</t>
  </si>
  <si>
    <t>2.1.4. Капитальный ремонт объекта "Путепровод на км 0+468 автодороги Повховское шоссее в городе Когалыме"</t>
  </si>
  <si>
    <r>
      <t xml:space="preserve">МКУ "УЖКХ г.Когалыма":
</t>
    </r>
    <r>
      <rPr>
        <sz val="13"/>
        <color theme="1"/>
        <rFont val="Times New Roman"/>
        <family val="1"/>
        <charset val="204"/>
      </rPr>
      <t>Заключен МК на выполнение работ по модернизации светофорного объекта на пересечении ул.Прибалтийская-Бакинская от 18.04.20222 №0187300013722000038 с ООО "ПолимерСтройСевер" на сумму 3 924,38 тыс.руб.</t>
    </r>
  </si>
  <si>
    <r>
      <rPr>
        <b/>
        <sz val="14"/>
        <color theme="1"/>
        <rFont val="Times New Roman"/>
        <family val="1"/>
        <charset val="204"/>
      </rPr>
      <t>МУ "УКС г.Когалыма":</t>
    </r>
    <r>
      <rPr>
        <sz val="14"/>
        <color theme="1"/>
        <rFont val="Times New Roman"/>
        <family val="1"/>
        <charset val="204"/>
      </rPr>
      <t xml:space="preserve">
Заключен муниципальный контракт №0187300013722000012 от 28.03.2022 на сумму 5 296,65 тыс. руб., срок окончания выполнения работ 29.07.2022, ведутся работы.</t>
    </r>
  </si>
  <si>
    <r>
      <rPr>
        <b/>
        <sz val="14"/>
        <color theme="1"/>
        <rFont val="Times New Roman"/>
        <family val="1"/>
        <charset val="204"/>
      </rPr>
      <t>МУ "УКС г.Когалыма":</t>
    </r>
    <r>
      <rPr>
        <sz val="14"/>
        <color theme="1"/>
        <rFont val="Times New Roman"/>
        <family val="1"/>
        <charset val="204"/>
      </rPr>
      <t xml:space="preserve">
Заключен муниципальный контракт №0187300013722000053 от 06.05.2022 на сумму 8 536,85 тыс. руб., срок окончания выполнения работ 15.08.2022, ведутся работы.</t>
    </r>
  </si>
  <si>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</si>
  <si>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</si>
  <si>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</si>
  <si>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3.1.1. Обеспечение бесперебойного функционирования системы фотовидеофиксации</t>
  </si>
  <si>
    <t>МКУ "ЕДДС г. Когалыма"</t>
  </si>
  <si>
    <t>3.1.2. Перенос кабелей системы автоматической фотовидеофиксации нарушений правил дорожного движения города Когалыма в подземную канализацию</t>
  </si>
  <si>
    <t>Итого по подпрограмме 3</t>
  </si>
  <si>
    <t>бюджет города Когалыма (МБ)</t>
  </si>
  <si>
    <t>Всего по муниципальной программе:</t>
  </si>
  <si>
    <t>в том числе</t>
  </si>
  <si>
    <t>Проекты, портфели проектов города Когалыма:</t>
  </si>
  <si>
    <t>в том числе инвестиции в объекты муниципальной собственности</t>
  </si>
  <si>
    <t>Прочие расходы</t>
  </si>
  <si>
    <t>Процессная часть в целом по муниципальной программе</t>
  </si>
  <si>
    <t>Директор МКУ "УЖКХ города Когалыма"</t>
  </si>
  <si>
    <t>Ответственный за составление сетевого графика</t>
  </si>
  <si>
    <t>Э.Н.Голубцов</t>
  </si>
  <si>
    <t>Отчет о ходе реализации муниципальной программы «Развитие транспортной системы города Когалыма» по состоянию на 01.07.2022</t>
  </si>
  <si>
    <t>План на 01.07.2022</t>
  </si>
  <si>
    <t>Профинансировано на 01.07.2022</t>
  </si>
  <si>
    <t>Кассовый расход на 01.07.2022</t>
  </si>
  <si>
    <t>А.В. Гончарова, тел. 93-792</t>
  </si>
  <si>
    <t>2.2. Строительство, реконструкция, капитальный ремонт, ремонт сетей наружного освещения автомобильных дорог общего пользования местного значения</t>
  </si>
  <si>
    <t>2.2.1. Строительство сетей наружного освещения автомобильной дороги по переулку Волжский в городе Когалыме</t>
  </si>
  <si>
    <t>2.2.2. Строительство сетей наружного освещения автомобильной дороги по проезду Нефтяников от улицы Олимпийской до улицы Береговая в городе Когалыме (этап-5, шифр проекта: 2021-4-ПЗ)</t>
  </si>
  <si>
    <t>2.2.4. Строительство сетей наружного освещения автомобильной дороги по ул.Повховское шоссе г. Когалыма</t>
  </si>
  <si>
    <t>2.2.3. Строительство сетей наружного освещения автомобильной дороги по проспекту Нефтяников в городе Когалыме (от улицы Ноябрьская до путепровода)</t>
  </si>
  <si>
    <t>2.3. Обеспечение функционирования сети автомобильных дорог общего пользования местного значения (4, 5, 6, 7)</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</si>
  <si>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</si>
  <si>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</si>
  <si>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</si>
  <si>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</si>
  <si>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</si>
  <si>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2.3.4. Обустройство и модернизация светофорных объектов</t>
  </si>
  <si>
    <t>Подпрограмма 4. «Повышение доступности и безопасности транспортных услуг, оказываемых с использованием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</si>
  <si>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</si>
  <si>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инфпраструктуры (10)</t>
  </si>
  <si>
    <t>4.1.1. Субсидии на финансовое обеспечение затрат организациям воздушного транспорта</t>
  </si>
  <si>
    <r>
      <rPr>
        <b/>
        <sz val="14"/>
        <color theme="1"/>
        <rFont val="Times New Roman"/>
        <family val="1"/>
        <charset val="204"/>
      </rPr>
      <t>МКУ "УЖКХ г.Когалыма":</t>
    </r>
    <r>
      <rPr>
        <sz val="14"/>
        <color theme="1"/>
        <rFont val="Times New Roman"/>
        <family val="1"/>
        <charset val="204"/>
      </rPr>
      <t xml:space="preserve">
На 2022 год с АО "ЮТЭК-Когалым" заключен МК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от 20.12.2021 №0187300013721000259 на сумму 26 989,061 т.р., в т.ч. на ТО светофорных объектов 5080,17т.р.
С АО "Газпром энергосбыт Тюмень" заключен контракт на энергоснабжение для муниципальных нужд (организация освещения светофорных объектов) от 29.12.2021 №ЭС1902000061/22 на сумму 703,1т.р.
Оплата по данному мероприятию производится по факту выполненных работ (оказанных услуг) на основании предоставленных документов.</t>
    </r>
  </si>
  <si>
    <r>
      <rPr>
        <b/>
        <sz val="14"/>
        <color theme="1"/>
        <rFont val="Times New Roman"/>
        <family val="1"/>
        <charset val="204"/>
      </rPr>
      <t>МКУ "УЖКХ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29.12.2021 №1273/1-GSM на сумму 201,6т.р.
На основании решения Думы города Когалыма от  02.02.2022 №60-ГД выделены дополнительные плановые ассигнования на техническое обслуживание и ремонт информационных табло в сумме 1000,00 тыс.руб. (письмо №29-Исх-52 от 12.01.2022).
На оказание услуг по информационно-программному сопровождению электронных указателей расписания движения общественного транспорта с ИП Кондрахиным А.В. заключен договор №101-22Т на сумму 48,00 тыс.руб. В связи с предоставлением документов Исполнителем в марте 2022 года, оплата оказанных услуг в феврале не производилась. 
На основании приказа КФ Администрации г.Когалыма от 25.03.2022 №27-О перераспределены плановые ассигнования с ТО информационных табло остановочных павильонов на организацию пассажирских перевозок в сумме 289,0 т.р. (письмо от 22.02.2022 №29-Исх-405).
На ТО информационных табло с ООО "Электрон" заключен контракт от 01.03.2022 №03-2022 на сумму 500,00 тыс.руб. (период оказания услуг 5 месяцев по 31.07.2022). Счета для оплаты услуг по состоянию на 30.06.2022  ООО "Электрон" предоставило с техническими ошибками, вследствие чего документы отправлены на корректировку.
На основании решения Думы г.Когалыма от 22.06.2022 №124-ГД восстановлены плановые ассигнования, перераспределенные ранее на организацию пассажирских перевозок.</t>
    </r>
  </si>
  <si>
    <r>
      <rPr>
        <b/>
        <sz val="14"/>
        <color theme="1"/>
        <rFont val="Times New Roman"/>
        <family val="1"/>
        <charset val="204"/>
      </rPr>
      <t>МБУ "КСАТ":</t>
    </r>
    <r>
      <rPr>
        <sz val="14"/>
        <color theme="1"/>
        <rFont val="Times New Roman"/>
        <family val="1"/>
        <charset val="204"/>
      </rPr>
      <t xml:space="preserve">
Отклонение от плана составляет 13 490,62 тыс. руб. в том числе:
1. 7 303,17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1 818,93 тыс. руб.  -неисполнение субсидии по статье начисления на оплату труда возникло в связи с оплатой страховых взносов в июле 2022 г.
3. 79,76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277,02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122,71 тыс. руб. - неисполнение субсидии по статье оплата услуг по содержанию имущества возникла в связи с: 1. Оплата за оказание услуг по сбору и вывозу производственных отходов, произведена согласно выставленных счетов. 2. Оплата за прохождения технического осмотра, будет произведена по факту оказанных услуг.
6. 133,53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99,78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796,27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2 477,12тыс. руб. – неисполнение субсидии по статье увеличение стоимости прочих оборотных запасов (материалов), в связи: 1. Приобретение материалов,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3. Приобретение спец.одежды по фактической потребности.
10. 304,0 тыс. руб. - неисполнение по статье расходов прочие расходы, оплата налога на имущество и транспортного налога произведена согласно декларации, а также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Е.М.Савельевой 
11. 74,88 тыс. руб. неисполнение по статье расходов пособий: 1. по уходу за ребенком инвалидом, оплата произведена по факту предоставленных документов 2.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3,43 тыс. руб.- неисполнение субсидии по статье увеличение стоимости продуктов питания, в связи с оплатой по факту поставки молока, согласно поданных заявок 
</t>
    </r>
  </si>
  <si>
    <r>
      <rPr>
        <b/>
        <sz val="14"/>
        <color theme="1"/>
        <rFont val="Times New Roman"/>
        <family val="1"/>
        <charset val="204"/>
      </rPr>
      <t>МБУ "КСАТ":</t>
    </r>
    <r>
      <rPr>
        <sz val="14"/>
        <color theme="1"/>
        <rFont val="Times New Roman"/>
        <family val="1"/>
        <charset val="204"/>
      </rPr>
      <t xml:space="preserve">
Неисполнение субсидии по статье арендная плата 0,10 тыс. руб. за пользование имуществом возникло, в связи с тем, что оплата произведена согласно графика платежей.</t>
    </r>
  </si>
  <si>
    <r>
      <rPr>
        <b/>
        <sz val="14"/>
        <color theme="1"/>
        <rFont val="Times New Roman"/>
        <family val="1"/>
        <charset val="204"/>
      </rPr>
      <t>МУ "УКС г.Когалыма":</t>
    </r>
    <r>
      <rPr>
        <sz val="14"/>
        <color theme="1"/>
        <rFont val="Times New Roman"/>
        <family val="1"/>
        <charset val="204"/>
      </rPr>
      <t xml:space="preserve">
Муниципальный контракт №0187300013721000094 от 22.06.2022: - цена контракта 21 922,74 тыс. руб.,
- срок окончания выполнения работ 09.09.2022, 
- перечислен авансовый платеж на сумму 6 576,82 тыс. руб. (30% от цены контракта).
На остаток суммы ведется определение участков автомобильных дорог подлежащих ремонту.</t>
    </r>
  </si>
  <si>
    <r>
      <rPr>
        <b/>
        <sz val="14"/>
        <color theme="1"/>
        <rFont val="Times New Roman"/>
        <family val="1"/>
        <charset val="204"/>
      </rPr>
      <t>МУ "УКС г.Когалыма":</t>
    </r>
    <r>
      <rPr>
        <sz val="14"/>
        <color theme="1"/>
        <rFont val="Times New Roman"/>
        <family val="1"/>
        <charset val="204"/>
      </rPr>
      <t xml:space="preserve">
Ведется работа по заключению муниципального контракта.</t>
    </r>
  </si>
  <si>
    <r>
      <t xml:space="preserve">МУ "УКС г.Когалыма":
</t>
    </r>
    <r>
      <rPr>
        <sz val="14"/>
        <color theme="1"/>
        <rFont val="Times New Roman"/>
        <family val="1"/>
        <charset val="204"/>
      </rPr>
      <t xml:space="preserve">Муниципальный контракт №0187300013721000203 от 14.10.2021 на выполнение ПИР по корректировке проекта, цена контракта 4 699,50 тыс. руб., срок окончания выполнения работ 31.03.2022, работы выполнены и оплачены в полном объеме.
</t>
    </r>
    <r>
      <rPr>
        <b/>
        <sz val="14"/>
        <color theme="1"/>
        <rFont val="Times New Roman"/>
        <family val="1"/>
        <charset val="204"/>
      </rPr>
      <t xml:space="preserve">ОАиГ:
</t>
    </r>
    <r>
      <rPr>
        <sz val="14"/>
        <color theme="1"/>
        <rFont val="Times New Roman"/>
        <family val="1"/>
        <charset val="204"/>
      </rPr>
      <t xml:space="preserve">75,0 тыс.руб - проведения кадастровых работ по образованию земельного участка для строительства объекта </t>
    </r>
  </si>
  <si>
    <r>
      <t xml:space="preserve">МУ "УКС г.Когалыма":
</t>
    </r>
    <r>
      <rPr>
        <sz val="14"/>
        <color theme="1"/>
        <rFont val="Times New Roman"/>
        <family val="1"/>
        <charset val="204"/>
      </rPr>
      <t>Контракт №3 от 01.06.2022 на выполнение проектно-изыскательских работ для капитального ремонта объекта:
- цена контракта 9 998, 72 тыс. руб.,
- срок окончания выполнения работ 31.10.2022, 
- перечислен аванс в размере 2 999,6 тыс. руб. (30% от цены контракта), 
- ведется выполнение работ.
Уменьшение инвестором цены контракта на выпонение работ, повлекло уменьшение размера авансового платежа и соответственно неисполнение сетевого графика.
Предполагается, что средства бюджета города Когалыма будут закрыты на ближайшем заседании Думы города Когалыма о внесении изменений в бюджет города Когалыма на 2022 год и на плановый период 2023 и 2024 годов.</t>
    </r>
  </si>
  <si>
    <r>
      <rPr>
        <b/>
        <sz val="14"/>
        <color theme="1"/>
        <rFont val="Times New Roman"/>
        <family val="1"/>
        <charset val="204"/>
      </rPr>
      <t>МУ "УКС г.Когалыма":</t>
    </r>
    <r>
      <rPr>
        <sz val="14"/>
        <color theme="1"/>
        <rFont val="Times New Roman"/>
        <family val="1"/>
        <charset val="204"/>
      </rPr>
      <t xml:space="preserve">
Заключен муниципальный контракт №0187300013722000047 от 25.04.2022 на сумму 4 295,55 тыс. руб., срок окончания выполнения работ 29.07.2022, ведутся работы.</t>
    </r>
  </si>
  <si>
    <t>МУ "УКС г.Когалыма":</t>
  </si>
  <si>
    <r>
      <rPr>
        <b/>
        <sz val="14"/>
        <rFont val="Times New Roman"/>
        <family val="1"/>
        <charset val="204"/>
      </rPr>
      <t xml:space="preserve">МУ "УКС г.Когалыма": 
</t>
    </r>
    <r>
      <rPr>
        <sz val="14"/>
        <rFont val="Times New Roman"/>
        <family val="1"/>
        <charset val="204"/>
      </rPr>
      <t>Заключен муниципальный контракт №0187300013722000051 от 16.05.2022 на сумму 5 140,89 тыс. руб., срок окончания выполнения работ 15.08.2022, ведутся работы.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</si>
</sst>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_(* #,##0.00_);_(* \(#,##0.00\);_(* &quot;-&quot;??_);_(@_)"/>
    <numFmt numFmtId="166" formatCode="#,##0.0"/>
    <numFmt numFmtId="167" formatCode="#,##0.00\ _₽"/>
    <numFmt numFmtId="168" formatCode="#,##0.00_р_."/>
  </numFmts>
  <fonts count="21" x14ac:knownFonts="1">
    <font>
      <sz val="11"/>
      <color theme="1"/>
      <name val="Calibri"/>
      <family val="2"/>
      <scheme val="minor"/>
    </font>
    <font>
      <sz val="11"/>
      <color theme="1"/>
      <name val="Calibri"/>
      <family val="2"/>
      <charset val="204"/>
      <scheme val="minor"/>
    </font>
    <font>
      <b/>
      <sz val="18"/>
      <name val="Times New Roman"/>
      <family val="1"/>
      <charset val="204"/>
    </font>
    <font>
      <sz val="13"/>
      <color theme="1"/>
      <name val="Times New Roman"/>
      <family val="1"/>
      <charset val="204"/>
    </font>
    <font>
      <b/>
      <sz val="13"/>
      <color indexed="8"/>
      <name val="Times New Roman"/>
      <family val="1"/>
      <charset val="204"/>
    </font>
    <font>
      <b/>
      <sz val="14"/>
      <name val="Times New Roman"/>
      <family val="1"/>
      <charset val="204"/>
    </font>
    <font>
      <b/>
      <sz val="13"/>
      <color theme="1"/>
      <name val="Times New Roman"/>
      <family val="1"/>
      <charset val="204"/>
    </font>
    <font>
      <b/>
      <sz val="16"/>
      <name val="Times New Roman"/>
      <family val="1"/>
      <charset val="204"/>
    </font>
    <font>
      <sz val="13"/>
      <name val="Times New Roman"/>
      <family val="1"/>
      <charset val="204"/>
    </font>
    <font>
      <sz val="10"/>
      <name val="Arial"/>
      <family val="2"/>
      <charset val="204"/>
    </font>
    <font>
      <sz val="16"/>
      <name val="Times New Roman"/>
      <family val="1"/>
      <charset val="204"/>
    </font>
    <font>
      <sz val="14"/>
      <name val="Times New Roman"/>
      <family val="1"/>
      <charset val="204"/>
    </font>
    <font>
      <sz val="14"/>
      <color theme="1"/>
      <name val="Times New Roman"/>
      <family val="1"/>
      <charset val="204"/>
    </font>
    <font>
      <b/>
      <sz val="14"/>
      <color theme="1"/>
      <name val="Times New Roman"/>
      <family val="1"/>
      <charset val="204"/>
    </font>
    <font>
      <i/>
      <sz val="11"/>
      <color theme="1"/>
      <name val="Times New Roman"/>
      <family val="1"/>
      <charset val="204"/>
    </font>
    <font>
      <b/>
      <sz val="13"/>
      <name val="Times New Roman"/>
      <family val="1"/>
      <charset val="204"/>
    </font>
    <font>
      <b/>
      <sz val="16"/>
      <color theme="1"/>
      <name val="Times New Roman"/>
      <family val="1"/>
      <charset val="204"/>
    </font>
    <font>
      <sz val="13"/>
      <color rgb="FF000000"/>
      <name val="Times New Roman"/>
      <family val="1"/>
      <charset val="204"/>
    </font>
    <font>
      <i/>
      <sz val="13"/>
      <color theme="1"/>
      <name val="Times New Roman"/>
      <family val="1"/>
      <charset val="204"/>
    </font>
    <font>
      <i/>
      <sz val="11"/>
      <name val="Times New Roman"/>
      <family val="1"/>
      <charset val="204"/>
    </font>
    <font>
      <i/>
      <sz val="13"/>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ABF3CC"/>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4">
    <xf numFmtId="0" fontId="0" fillId="0" borderId="0"/>
    <xf numFmtId="0" fontId="1" fillId="0" borderId="0"/>
    <xf numFmtId="0" fontId="9" fillId="0" borderId="0"/>
    <xf numFmtId="165" fontId="9" fillId="0" borderId="0" applyFont="0" applyFill="0" applyBorder="0" applyAlignment="0" applyProtection="0"/>
  </cellStyleXfs>
  <cellXfs count="153">
    <xf numFmtId="0" fontId="0" fillId="0" borderId="0" xfId="0"/>
    <xf numFmtId="0" fontId="3" fillId="0" borderId="0" xfId="1" applyFont="1"/>
    <xf numFmtId="0" fontId="3" fillId="0" borderId="0" xfId="1" applyFont="1" applyAlignment="1">
      <alignment horizontal="center"/>
    </xf>
    <xf numFmtId="0" fontId="6" fillId="0" borderId="2" xfId="1" applyFont="1" applyBorder="1" applyAlignment="1">
      <alignment horizontal="center" vertical="center" wrapText="1"/>
    </xf>
    <xf numFmtId="0" fontId="4" fillId="0" borderId="6" xfId="1" applyFont="1" applyBorder="1" applyAlignment="1">
      <alignment horizontal="center" vertical="center" wrapText="1"/>
    </xf>
    <xf numFmtId="0" fontId="3" fillId="0" borderId="2"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0" borderId="2" xfId="1" applyFont="1" applyBorder="1"/>
    <xf numFmtId="0" fontId="4" fillId="0" borderId="2" xfId="1" applyFont="1" applyBorder="1" applyAlignment="1">
      <alignment horizontal="center" vertical="center" wrapText="1"/>
    </xf>
    <xf numFmtId="0" fontId="8" fillId="3" borderId="2" xfId="1" applyFont="1" applyFill="1" applyBorder="1"/>
    <xf numFmtId="0" fontId="8" fillId="3" borderId="0" xfId="1" applyFont="1" applyFill="1"/>
    <xf numFmtId="0" fontId="10" fillId="4" borderId="7" xfId="2" applyFont="1" applyFill="1" applyBorder="1" applyAlignment="1" applyProtection="1">
      <alignment horizontal="left" vertical="center"/>
    </xf>
    <xf numFmtId="166" fontId="11" fillId="4" borderId="8" xfId="3" applyNumberFormat="1" applyFont="1" applyFill="1" applyBorder="1" applyAlignment="1" applyProtection="1">
      <alignment horizontal="center" vertical="center" wrapText="1"/>
    </xf>
    <xf numFmtId="166" fontId="11" fillId="4" borderId="8" xfId="2" applyNumberFormat="1" applyFont="1" applyFill="1" applyBorder="1" applyAlignment="1" applyProtection="1">
      <alignment horizontal="center" vertical="center" wrapText="1"/>
    </xf>
    <xf numFmtId="167" fontId="11" fillId="4" borderId="8" xfId="3" applyNumberFormat="1" applyFont="1" applyFill="1" applyBorder="1" applyAlignment="1" applyProtection="1">
      <alignment horizontal="center" vertical="center" wrapText="1"/>
    </xf>
    <xf numFmtId="164" fontId="11" fillId="4" borderId="8" xfId="2" applyNumberFormat="1" applyFont="1" applyFill="1" applyBorder="1" applyAlignment="1" applyProtection="1">
      <alignment horizontal="center" vertical="center" wrapText="1"/>
    </xf>
    <xf numFmtId="164" fontId="11" fillId="4" borderId="9" xfId="2" applyNumberFormat="1" applyFont="1" applyFill="1" applyBorder="1" applyAlignment="1" applyProtection="1">
      <alignment horizontal="center" vertical="center" wrapText="1"/>
    </xf>
    <xf numFmtId="164" fontId="12" fillId="4" borderId="2" xfId="2"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6" fillId="5" borderId="2" xfId="1" applyFont="1" applyFill="1" applyBorder="1" applyAlignment="1">
      <alignment horizontal="left" vertical="center" wrapText="1"/>
    </xf>
    <xf numFmtId="4" fontId="6" fillId="5" borderId="2" xfId="1" applyNumberFormat="1" applyFont="1" applyFill="1" applyBorder="1" applyAlignment="1">
      <alignment horizontal="center" vertical="center" wrapText="1"/>
    </xf>
    <xf numFmtId="0" fontId="6" fillId="6" borderId="0" xfId="1" applyFont="1" applyFill="1"/>
    <xf numFmtId="0" fontId="6" fillId="0" borderId="2" xfId="1" applyFont="1" applyFill="1" applyBorder="1" applyAlignment="1">
      <alignment horizontal="left" vertical="top" wrapText="1"/>
    </xf>
    <xf numFmtId="4" fontId="6" fillId="0" borderId="2" xfId="1" applyNumberFormat="1" applyFont="1" applyFill="1" applyBorder="1" applyAlignment="1">
      <alignment horizontal="center" vertical="top" wrapText="1"/>
    </xf>
    <xf numFmtId="0" fontId="3" fillId="6" borderId="0" xfId="1" applyFont="1" applyFill="1"/>
    <xf numFmtId="0" fontId="3" fillId="0" borderId="2" xfId="1" applyFont="1" applyFill="1" applyBorder="1" applyAlignment="1">
      <alignment horizontal="left" vertical="top" wrapText="1"/>
    </xf>
    <xf numFmtId="168" fontId="3" fillId="0" borderId="2" xfId="1" applyNumberFormat="1" applyFont="1" applyFill="1" applyBorder="1" applyAlignment="1">
      <alignment horizontal="center" vertical="center" wrapText="1"/>
    </xf>
    <xf numFmtId="4" fontId="3" fillId="0" borderId="2" xfId="1" applyNumberFormat="1" applyFont="1" applyFill="1" applyBorder="1" applyAlignment="1">
      <alignment horizontal="center" vertical="center" wrapText="1"/>
    </xf>
    <xf numFmtId="0" fontId="3" fillId="6" borderId="2" xfId="1" applyFont="1" applyFill="1" applyBorder="1"/>
    <xf numFmtId="0" fontId="3" fillId="2" borderId="2" xfId="1" applyFont="1" applyFill="1" applyBorder="1"/>
    <xf numFmtId="0" fontId="3" fillId="0" borderId="2" xfId="1" applyFont="1" applyFill="1" applyBorder="1"/>
    <xf numFmtId="0" fontId="3" fillId="0" borderId="2" xfId="1" applyFont="1" applyFill="1" applyBorder="1" applyAlignment="1">
      <alignment horizontal="left" vertical="center" wrapText="1"/>
    </xf>
    <xf numFmtId="4" fontId="3" fillId="6" borderId="2" xfId="1" applyNumberFormat="1" applyFont="1" applyFill="1" applyBorder="1" applyAlignment="1">
      <alignment horizontal="center"/>
    </xf>
    <xf numFmtId="4" fontId="3" fillId="2" borderId="2" xfId="1" applyNumberFormat="1" applyFont="1" applyFill="1" applyBorder="1" applyAlignment="1">
      <alignment horizontal="center"/>
    </xf>
    <xf numFmtId="4" fontId="3" fillId="0" borderId="2" xfId="1" applyNumberFormat="1" applyFont="1" applyFill="1" applyBorder="1" applyAlignment="1">
      <alignment horizontal="center"/>
    </xf>
    <xf numFmtId="0" fontId="3" fillId="2" borderId="2" xfId="1" applyFont="1" applyFill="1" applyBorder="1" applyAlignment="1">
      <alignment horizontal="center" vertical="center"/>
    </xf>
    <xf numFmtId="0" fontId="14" fillId="0" borderId="2" xfId="1" applyFont="1" applyFill="1" applyBorder="1" applyAlignment="1">
      <alignment horizontal="left" vertical="center" wrapText="1"/>
    </xf>
    <xf numFmtId="168" fontId="14" fillId="0" borderId="2" xfId="1" applyNumberFormat="1" applyFont="1" applyFill="1" applyBorder="1" applyAlignment="1">
      <alignment horizontal="center" vertical="center" wrapText="1"/>
    </xf>
    <xf numFmtId="4" fontId="14" fillId="0" borderId="2" xfId="1" applyNumberFormat="1" applyFont="1" applyFill="1" applyBorder="1" applyAlignment="1">
      <alignment horizontal="center" vertical="center" wrapText="1"/>
    </xf>
    <xf numFmtId="0" fontId="14" fillId="6" borderId="2" xfId="1" applyFont="1" applyFill="1" applyBorder="1"/>
    <xf numFmtId="0" fontId="14" fillId="2" borderId="2" xfId="1" applyFont="1" applyFill="1" applyBorder="1"/>
    <xf numFmtId="0" fontId="14" fillId="0" borderId="2" xfId="1" applyFont="1" applyFill="1" applyBorder="1"/>
    <xf numFmtId="0" fontId="14" fillId="6" borderId="0" xfId="1" applyFont="1" applyFill="1"/>
    <xf numFmtId="0" fontId="15" fillId="3" borderId="2" xfId="1" applyFont="1" applyFill="1" applyBorder="1" applyAlignment="1">
      <alignment horizontal="left" vertical="center" wrapText="1"/>
    </xf>
    <xf numFmtId="168" fontId="6" fillId="0" borderId="2" xfId="1" applyNumberFormat="1" applyFont="1" applyFill="1" applyBorder="1" applyAlignment="1">
      <alignment horizontal="center" vertical="center" wrapText="1"/>
    </xf>
    <xf numFmtId="0" fontId="3" fillId="3" borderId="2" xfId="1" applyFont="1" applyFill="1" applyBorder="1"/>
    <xf numFmtId="0" fontId="16" fillId="4" borderId="4" xfId="1" applyFont="1" applyFill="1" applyBorder="1" applyAlignment="1">
      <alignment horizontal="left" vertical="center" wrapText="1"/>
    </xf>
    <xf numFmtId="0" fontId="12" fillId="4" borderId="10" xfId="0" applyFont="1" applyFill="1" applyBorder="1" applyAlignment="1">
      <alignment horizontal="left" vertical="center" wrapText="1"/>
    </xf>
    <xf numFmtId="0" fontId="0" fillId="4" borderId="0" xfId="0" applyFill="1"/>
    <xf numFmtId="4" fontId="17" fillId="0" borderId="2" xfId="0" applyNumberFormat="1" applyFont="1" applyBorder="1" applyAlignment="1">
      <alignment horizontal="center" vertical="center"/>
    </xf>
    <xf numFmtId="0" fontId="3" fillId="7" borderId="2" xfId="1" applyFont="1" applyFill="1" applyBorder="1" applyAlignment="1">
      <alignment horizontal="left" vertical="center" wrapText="1"/>
    </xf>
    <xf numFmtId="4" fontId="3" fillId="7" borderId="2" xfId="1" applyNumberFormat="1" applyFont="1" applyFill="1" applyBorder="1" applyAlignment="1">
      <alignment horizontal="center" vertical="center" wrapText="1"/>
    </xf>
    <xf numFmtId="4" fontId="3" fillId="2" borderId="2" xfId="1" applyNumberFormat="1" applyFont="1" applyFill="1" applyBorder="1" applyAlignment="1">
      <alignment horizontal="center" vertical="center" wrapText="1"/>
    </xf>
    <xf numFmtId="168" fontId="3" fillId="2" borderId="2" xfId="1" applyNumberFormat="1" applyFont="1" applyFill="1" applyBorder="1" applyAlignment="1">
      <alignment horizontal="center" vertical="center" wrapText="1"/>
    </xf>
    <xf numFmtId="168" fontId="3" fillId="7" borderId="2" xfId="1" applyNumberFormat="1" applyFont="1" applyFill="1" applyBorder="1" applyAlignment="1">
      <alignment horizontal="center" vertical="center" wrapText="1"/>
    </xf>
    <xf numFmtId="0" fontId="18" fillId="0" borderId="2" xfId="1" applyFont="1" applyFill="1" applyBorder="1" applyAlignment="1">
      <alignment horizontal="left" vertical="center" wrapText="1"/>
    </xf>
    <xf numFmtId="168" fontId="6" fillId="5" borderId="2" xfId="1" applyNumberFormat="1" applyFont="1" applyFill="1" applyBorder="1" applyAlignment="1">
      <alignment horizontal="center" vertical="center" wrapText="1"/>
    </xf>
    <xf numFmtId="0" fontId="6" fillId="3" borderId="2" xfId="1" applyFont="1" applyFill="1" applyBorder="1" applyAlignment="1">
      <alignment horizontal="left" vertical="center" wrapText="1"/>
    </xf>
    <xf numFmtId="4" fontId="6" fillId="2" borderId="2" xfId="1" applyNumberFormat="1" applyFont="1" applyFill="1" applyBorder="1" applyAlignment="1">
      <alignment horizontal="center" vertical="center" wrapText="1"/>
    </xf>
    <xf numFmtId="4" fontId="3" fillId="0" borderId="2" xfId="1" applyNumberFormat="1" applyFont="1" applyFill="1" applyBorder="1" applyAlignment="1">
      <alignment horizontal="center" vertical="center"/>
    </xf>
    <xf numFmtId="0" fontId="3" fillId="0" borderId="2" xfId="1" applyFont="1" applyFill="1" applyBorder="1" applyAlignment="1">
      <alignment horizontal="center" vertical="center"/>
    </xf>
    <xf numFmtId="0" fontId="14" fillId="6" borderId="2" xfId="1" applyFont="1" applyFill="1" applyBorder="1" applyAlignment="1">
      <alignment horizontal="center" vertical="center"/>
    </xf>
    <xf numFmtId="0" fontId="14" fillId="0" borderId="2" xfId="1" applyFont="1" applyFill="1" applyBorder="1" applyAlignment="1">
      <alignment horizontal="center" vertical="center"/>
    </xf>
    <xf numFmtId="0" fontId="3" fillId="6" borderId="2" xfId="1" applyFont="1" applyFill="1" applyBorder="1" applyAlignment="1">
      <alignment horizontal="center"/>
    </xf>
    <xf numFmtId="0" fontId="3" fillId="2" borderId="2" xfId="1" applyFont="1" applyFill="1" applyBorder="1" applyAlignment="1">
      <alignment horizontal="center"/>
    </xf>
    <xf numFmtId="0" fontId="3" fillId="0" borderId="2" xfId="1" applyFont="1" applyFill="1" applyBorder="1" applyAlignment="1">
      <alignment horizontal="center"/>
    </xf>
    <xf numFmtId="0" fontId="8" fillId="7" borderId="2" xfId="1" applyFont="1" applyFill="1" applyBorder="1" applyAlignment="1">
      <alignment horizontal="left" vertical="center" wrapText="1"/>
    </xf>
    <xf numFmtId="4" fontId="8" fillId="7" borderId="2" xfId="1" applyNumberFormat="1" applyFont="1" applyFill="1" applyBorder="1" applyAlignment="1">
      <alignment horizontal="center" vertical="center" wrapText="1"/>
    </xf>
    <xf numFmtId="0" fontId="8" fillId="6" borderId="0" xfId="1" applyFont="1" applyFill="1"/>
    <xf numFmtId="0" fontId="8" fillId="0" borderId="2" xfId="1" applyFont="1" applyFill="1" applyBorder="1" applyAlignment="1">
      <alignment horizontal="left" vertical="center" wrapText="1"/>
    </xf>
    <xf numFmtId="4" fontId="8" fillId="0" borderId="2" xfId="1" applyNumberFormat="1" applyFont="1" applyFill="1" applyBorder="1" applyAlignment="1">
      <alignment horizontal="center" vertical="center" wrapText="1"/>
    </xf>
    <xf numFmtId="0" fontId="8" fillId="6" borderId="2" xfId="1" applyFont="1" applyFill="1" applyBorder="1"/>
    <xf numFmtId="0" fontId="8" fillId="2" borderId="2" xfId="1" applyFont="1" applyFill="1" applyBorder="1"/>
    <xf numFmtId="0" fontId="8" fillId="0" borderId="2" xfId="1" applyFont="1" applyFill="1" applyBorder="1"/>
    <xf numFmtId="168" fontId="8" fillId="0" borderId="2" xfId="1" applyNumberFormat="1" applyFont="1" applyFill="1" applyBorder="1" applyAlignment="1">
      <alignment horizontal="center" vertical="center" wrapText="1"/>
    </xf>
    <xf numFmtId="0" fontId="8" fillId="6" borderId="2" xfId="1" applyFont="1" applyFill="1" applyBorder="1" applyAlignment="1">
      <alignment horizontal="center"/>
    </xf>
    <xf numFmtId="0" fontId="8" fillId="2" borderId="2" xfId="1" applyFont="1" applyFill="1" applyBorder="1" applyAlignment="1">
      <alignment horizontal="center"/>
    </xf>
    <xf numFmtId="0" fontId="8" fillId="0" borderId="2" xfId="1" applyFont="1" applyFill="1" applyBorder="1" applyAlignment="1">
      <alignment horizontal="center"/>
    </xf>
    <xf numFmtId="0" fontId="19" fillId="0" borderId="2" xfId="1" applyFont="1" applyFill="1" applyBorder="1" applyAlignment="1">
      <alignment horizontal="left" vertical="center" wrapText="1"/>
    </xf>
    <xf numFmtId="168" fontId="19" fillId="0" borderId="2" xfId="1" applyNumberFormat="1" applyFont="1" applyFill="1" applyBorder="1" applyAlignment="1">
      <alignment horizontal="center" vertical="center" wrapText="1"/>
    </xf>
    <xf numFmtId="4" fontId="19" fillId="0" borderId="2" xfId="1" applyNumberFormat="1" applyFont="1" applyFill="1" applyBorder="1" applyAlignment="1">
      <alignment horizontal="center" vertical="center" wrapText="1"/>
    </xf>
    <xf numFmtId="0" fontId="19" fillId="6" borderId="2" xfId="1" applyFont="1" applyFill="1" applyBorder="1"/>
    <xf numFmtId="0" fontId="19" fillId="2" borderId="2" xfId="1" applyFont="1" applyFill="1" applyBorder="1"/>
    <xf numFmtId="0" fontId="19" fillId="0" borderId="2" xfId="1" applyFont="1" applyFill="1" applyBorder="1"/>
    <xf numFmtId="0" fontId="19" fillId="6" borderId="0" xfId="1" applyFont="1" applyFill="1"/>
    <xf numFmtId="4" fontId="6" fillId="0" borderId="2" xfId="1" applyNumberFormat="1" applyFont="1" applyFill="1" applyBorder="1" applyAlignment="1">
      <alignment horizontal="center" vertical="center" wrapText="1"/>
    </xf>
    <xf numFmtId="4" fontId="6" fillId="3" borderId="2" xfId="1" applyNumberFormat="1" applyFont="1" applyFill="1" applyBorder="1" applyAlignment="1">
      <alignment horizontal="center" vertical="center" wrapText="1"/>
    </xf>
    <xf numFmtId="0" fontId="6" fillId="0" borderId="2" xfId="1" applyFont="1" applyBorder="1"/>
    <xf numFmtId="0" fontId="6" fillId="0" borderId="2" xfId="1" applyFont="1" applyBorder="1" applyAlignment="1">
      <alignment wrapText="1"/>
    </xf>
    <xf numFmtId="0" fontId="6" fillId="0" borderId="0" xfId="1" applyFont="1"/>
    <xf numFmtId="0" fontId="6" fillId="4" borderId="2" xfId="1" applyFont="1" applyFill="1" applyBorder="1" applyAlignment="1">
      <alignment horizontal="left" vertical="center" wrapText="1"/>
    </xf>
    <xf numFmtId="4" fontId="6" fillId="4" borderId="2" xfId="1" applyNumberFormat="1" applyFont="1" applyFill="1" applyBorder="1" applyAlignment="1">
      <alignment horizontal="center" vertical="center" wrapText="1"/>
    </xf>
    <xf numFmtId="0" fontId="3" fillId="0" borderId="11" xfId="1" applyFont="1" applyBorder="1"/>
    <xf numFmtId="0" fontId="3" fillId="0" borderId="12" xfId="1" applyFont="1" applyBorder="1"/>
    <xf numFmtId="0" fontId="3" fillId="0" borderId="9" xfId="1" applyFont="1" applyBorder="1"/>
    <xf numFmtId="0" fontId="3" fillId="0" borderId="0" xfId="1" applyFont="1" applyFill="1" applyBorder="1" applyAlignment="1">
      <alignment horizontal="left" vertical="center" wrapText="1"/>
    </xf>
    <xf numFmtId="0" fontId="3" fillId="0" borderId="0" xfId="1" applyFont="1" applyAlignment="1"/>
    <xf numFmtId="0" fontId="3" fillId="0" borderId="8" xfId="1" applyFont="1" applyBorder="1"/>
    <xf numFmtId="0" fontId="4" fillId="0" borderId="1" xfId="1" applyFont="1" applyBorder="1" applyAlignment="1">
      <alignment horizontal="center" vertical="center" wrapText="1"/>
    </xf>
    <xf numFmtId="0" fontId="4" fillId="0" borderId="6" xfId="1" applyFont="1" applyBorder="1" applyAlignment="1">
      <alignment horizontal="center" vertical="center" wrapText="1"/>
    </xf>
    <xf numFmtId="0" fontId="4" fillId="0" borderId="2" xfId="1" applyFont="1" applyBorder="1" applyAlignment="1">
      <alignment horizontal="center" vertical="center" wrapText="1"/>
    </xf>
    <xf numFmtId="164" fontId="5" fillId="0" borderId="3" xfId="1"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4" fontId="5" fillId="0" borderId="5" xfId="1" applyNumberFormat="1" applyFont="1" applyFill="1" applyBorder="1" applyAlignment="1">
      <alignment horizontal="center" vertical="center" wrapText="1"/>
    </xf>
    <xf numFmtId="0" fontId="16" fillId="3" borderId="3" xfId="1" applyFont="1" applyFill="1" applyBorder="1" applyAlignment="1">
      <alignment horizontal="left" vertical="center" wrapText="1"/>
    </xf>
    <xf numFmtId="0" fontId="16" fillId="3" borderId="4" xfId="1" applyFont="1" applyFill="1" applyBorder="1" applyAlignment="1">
      <alignment horizontal="left" vertical="center" wrapText="1"/>
    </xf>
    <xf numFmtId="0" fontId="16" fillId="3" borderId="5" xfId="1" applyFont="1" applyFill="1" applyBorder="1" applyAlignment="1">
      <alignment horizontal="left" vertical="center" wrapText="1"/>
    </xf>
    <xf numFmtId="164" fontId="5" fillId="0" borderId="2" xfId="1" applyNumberFormat="1" applyFont="1" applyFill="1" applyBorder="1" applyAlignment="1">
      <alignment horizontal="center"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7" fillId="3" borderId="5"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12" fillId="2" borderId="10" xfId="1" applyFont="1" applyFill="1" applyBorder="1" applyAlignment="1">
      <alignment horizontal="left" vertical="center"/>
    </xf>
    <xf numFmtId="0" fontId="12" fillId="2" borderId="6" xfId="1" applyFont="1" applyFill="1" applyBorder="1" applyAlignment="1">
      <alignment horizontal="left" vertical="center"/>
    </xf>
    <xf numFmtId="0" fontId="6"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1" xfId="1" applyFont="1" applyFill="1" applyBorder="1" applyAlignment="1">
      <alignment horizontal="center"/>
    </xf>
    <xf numFmtId="0" fontId="3" fillId="2" borderId="10" xfId="1" applyFont="1" applyFill="1" applyBorder="1" applyAlignment="1">
      <alignment horizontal="center"/>
    </xf>
    <xf numFmtId="0" fontId="3" fillId="2" borderId="6" xfId="1" applyFont="1" applyFill="1" applyBorder="1" applyAlignment="1">
      <alignment horizontal="center"/>
    </xf>
    <xf numFmtId="0" fontId="13" fillId="2" borderId="1" xfId="1" applyFont="1" applyFill="1" applyBorder="1" applyAlignment="1">
      <alignment horizontal="left"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xf>
    <xf numFmtId="0" fontId="3" fillId="2" borderId="6" xfId="1" applyFont="1" applyFill="1" applyBorder="1" applyAlignment="1">
      <alignment horizontal="left" vertical="center"/>
    </xf>
    <xf numFmtId="0" fontId="12" fillId="2" borderId="10"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3" fillId="0" borderId="0" xfId="1" applyFont="1" applyAlignment="1">
      <alignment horizontal="left"/>
    </xf>
    <xf numFmtId="0" fontId="3" fillId="0" borderId="8" xfId="1" applyFont="1" applyBorder="1" applyAlignment="1">
      <alignment horizontal="center"/>
    </xf>
    <xf numFmtId="0" fontId="3" fillId="2" borderId="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0" borderId="0" xfId="1" applyFont="1" applyFill="1"/>
    <xf numFmtId="0" fontId="10" fillId="4" borderId="13" xfId="2" applyFont="1" applyFill="1" applyBorder="1" applyAlignment="1" applyProtection="1">
      <alignment horizontal="left" vertical="center"/>
    </xf>
    <xf numFmtId="0" fontId="16" fillId="4" borderId="14" xfId="1" applyFont="1" applyFill="1" applyBorder="1" applyAlignment="1">
      <alignment horizontal="left" vertical="center" wrapText="1"/>
    </xf>
    <xf numFmtId="0" fontId="3" fillId="2" borderId="2" xfId="1" applyFont="1" applyFill="1" applyBorder="1" applyAlignment="1"/>
    <xf numFmtId="0" fontId="12" fillId="2" borderId="1" xfId="1" applyFont="1" applyFill="1" applyBorder="1" applyAlignment="1">
      <alignment horizontal="left" vertical="top" wrapText="1"/>
    </xf>
    <xf numFmtId="0" fontId="12" fillId="2" borderId="10" xfId="1" applyFont="1" applyFill="1" applyBorder="1" applyAlignment="1">
      <alignment horizontal="left" vertical="top" wrapText="1"/>
    </xf>
    <xf numFmtId="0" fontId="12" fillId="2" borderId="6" xfId="1" applyFont="1" applyFill="1" applyBorder="1" applyAlignment="1">
      <alignment horizontal="left" vertical="top" wrapText="1"/>
    </xf>
    <xf numFmtId="0" fontId="12" fillId="2" borderId="2" xfId="1" applyFont="1" applyFill="1" applyBorder="1" applyAlignment="1">
      <alignment horizontal="left" vertical="top" wrapText="1"/>
    </xf>
    <xf numFmtId="0" fontId="13" fillId="2" borderId="1" xfId="1" applyFont="1" applyFill="1" applyBorder="1" applyAlignment="1">
      <alignment horizontal="left" vertical="top" wrapText="1"/>
    </xf>
    <xf numFmtId="0" fontId="12" fillId="2" borderId="10" xfId="1" applyFont="1" applyFill="1" applyBorder="1" applyAlignment="1">
      <alignment horizontal="left" vertical="top"/>
    </xf>
    <xf numFmtId="0" fontId="12" fillId="2" borderId="6" xfId="1" applyFont="1" applyFill="1" applyBorder="1" applyAlignment="1">
      <alignment horizontal="left" vertical="top"/>
    </xf>
    <xf numFmtId="0" fontId="13" fillId="2" borderId="10"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20" fillId="0" borderId="2" xfId="1" applyFont="1" applyFill="1" applyBorder="1" applyAlignment="1">
      <alignment horizontal="left" vertical="center" wrapText="1"/>
    </xf>
    <xf numFmtId="0" fontId="15" fillId="5" borderId="2" xfId="1" applyFont="1" applyFill="1" applyBorder="1" applyAlignment="1">
      <alignment horizontal="left" vertical="center" wrapText="1"/>
    </xf>
    <xf numFmtId="0" fontId="8" fillId="0" borderId="2" xfId="1" applyFont="1" applyFill="1" applyBorder="1" applyAlignment="1">
      <alignment horizontal="left" vertical="top" wrapText="1"/>
    </xf>
    <xf numFmtId="0" fontId="11" fillId="2" borderId="1" xfId="1" applyFont="1" applyFill="1" applyBorder="1" applyAlignment="1">
      <alignment horizontal="left" vertical="top" wrapText="1"/>
    </xf>
    <xf numFmtId="0" fontId="11" fillId="2" borderId="10" xfId="1" applyFont="1" applyFill="1" applyBorder="1" applyAlignment="1">
      <alignment horizontal="left" vertical="top" wrapText="1"/>
    </xf>
    <xf numFmtId="0" fontId="11" fillId="2" borderId="6" xfId="1" applyFont="1" applyFill="1" applyBorder="1" applyAlignment="1">
      <alignment horizontal="left" vertical="top" wrapText="1"/>
    </xf>
    <xf numFmtId="0" fontId="2" fillId="0" borderId="0" xfId="1" applyFont="1" applyAlignment="1">
      <alignment horizontal="left" vertical="center" wrapText="1"/>
    </xf>
    <xf numFmtId="0" fontId="2" fillId="0" borderId="0" xfId="1" applyFont="1" applyAlignment="1">
      <alignment horizontal="left" vertical="center"/>
    </xf>
  </cellXfs>
  <cellStyles count="4">
    <cellStyle name="Обычный" xfId="0" builtinId="0"/>
    <cellStyle name="Обычный 2" xfId="2"/>
    <cellStyle name="Обычный 6" xfId="1"/>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3"/>
  <sheetViews>
    <sheetView tabSelected="1" zoomScale="60" zoomScaleNormal="60" workbookViewId="0">
      <selection sqref="A1:AO1"/>
    </sheetView>
  </sheetViews>
  <sheetFormatPr defaultColWidth="9.28515625" defaultRowHeight="16.5" x14ac:dyDescent="0.25"/>
  <cols>
    <col min="1" max="1" width="55.28515625" style="1" customWidth="1"/>
    <col min="2" max="2" width="15.28515625" style="1" customWidth="1"/>
    <col min="3" max="3" width="14.28515625" style="1" customWidth="1"/>
    <col min="4" max="4" width="14.42578125" style="1" customWidth="1"/>
    <col min="5" max="5" width="15" style="1" customWidth="1"/>
    <col min="6" max="6" width="13.28515625" style="1" customWidth="1"/>
    <col min="7" max="7" width="15.7109375" style="1" customWidth="1"/>
    <col min="8" max="8" width="13.7109375" style="1" customWidth="1"/>
    <col min="9" max="9" width="18.42578125" style="1" hidden="1" customWidth="1"/>
    <col min="10" max="10" width="14.42578125" style="1" customWidth="1"/>
    <col min="11" max="11" width="14.28515625" style="1" customWidth="1"/>
    <col min="12" max="12" width="12.7109375" style="1" hidden="1" customWidth="1"/>
    <col min="13" max="13" width="14.7109375" style="1" customWidth="1"/>
    <col min="14" max="14" width="13.7109375" style="1" customWidth="1"/>
    <col min="15" max="15" width="8.28515625" style="1" hidden="1" customWidth="1"/>
    <col min="16" max="16" width="14.140625" style="1" customWidth="1"/>
    <col min="17" max="17" width="14.28515625" style="1" customWidth="1"/>
    <col min="18" max="18" width="9.28515625" style="1" hidden="1" customWidth="1"/>
    <col min="19" max="19" width="13.7109375" style="1" customWidth="1"/>
    <col min="20" max="20" width="13.5703125" style="1" customWidth="1"/>
    <col min="21" max="21" width="9.28515625" style="1" hidden="1" customWidth="1"/>
    <col min="22" max="22" width="14.85546875" style="1" customWidth="1"/>
    <col min="23" max="23" width="14" style="1" customWidth="1"/>
    <col min="24" max="24" width="9.28515625" style="1" hidden="1" customWidth="1"/>
    <col min="25" max="25" width="12.5703125" style="1" customWidth="1"/>
    <col min="26" max="26" width="14.7109375" style="1" customWidth="1"/>
    <col min="27" max="27" width="9.28515625" style="1" hidden="1" customWidth="1"/>
    <col min="28" max="28" width="13.7109375" style="1" customWidth="1"/>
    <col min="29" max="29" width="14.42578125" style="1" customWidth="1"/>
    <col min="30" max="30" width="9.28515625" style="1" hidden="1" customWidth="1"/>
    <col min="31" max="31" width="12.42578125" style="1" customWidth="1"/>
    <col min="32" max="32" width="14.28515625" style="1" customWidth="1"/>
    <col min="33" max="33" width="9.28515625" style="1" hidden="1" customWidth="1"/>
    <col min="34" max="34" width="12.5703125" style="1" customWidth="1"/>
    <col min="35" max="35" width="15" style="1" customWidth="1"/>
    <col min="36" max="36" width="9.28515625" style="1" hidden="1" customWidth="1"/>
    <col min="37" max="37" width="11.42578125" style="1" customWidth="1"/>
    <col min="38" max="38" width="13.7109375" style="1" customWidth="1"/>
    <col min="39" max="39" width="9.28515625" style="1" hidden="1" customWidth="1"/>
    <col min="40" max="41" width="14.7109375" style="1" customWidth="1"/>
    <col min="42" max="42" width="15.28515625" style="1" customWidth="1"/>
    <col min="43" max="43" width="109.7109375" style="1" customWidth="1"/>
    <col min="44" max="16384" width="9.28515625" style="1"/>
  </cols>
  <sheetData>
    <row r="1" spans="1:43" ht="30.75" customHeight="1" x14ac:dyDescent="0.25">
      <c r="A1" s="151" t="s">
        <v>60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row>
    <row r="2" spans="1:43" ht="18.75" customHeight="1" x14ac:dyDescent="0.25">
      <c r="A2" s="2"/>
      <c r="B2" s="2"/>
      <c r="C2" s="2"/>
      <c r="D2" s="2"/>
      <c r="E2" s="2"/>
      <c r="F2" s="2"/>
      <c r="G2" s="2"/>
      <c r="H2" s="2"/>
    </row>
    <row r="3" spans="1:43" ht="63" customHeight="1" x14ac:dyDescent="0.25">
      <c r="A3" s="99" t="s">
        <v>0</v>
      </c>
      <c r="B3" s="99" t="s">
        <v>1</v>
      </c>
      <c r="C3" s="99" t="s">
        <v>61</v>
      </c>
      <c r="D3" s="99" t="s">
        <v>62</v>
      </c>
      <c r="E3" s="99" t="s">
        <v>63</v>
      </c>
      <c r="F3" s="101" t="s">
        <v>2</v>
      </c>
      <c r="G3" s="101"/>
      <c r="H3" s="102" t="s">
        <v>3</v>
      </c>
      <c r="I3" s="103"/>
      <c r="J3" s="104"/>
      <c r="K3" s="102" t="s">
        <v>4</v>
      </c>
      <c r="L3" s="103"/>
      <c r="M3" s="104"/>
      <c r="N3" s="102" t="s">
        <v>5</v>
      </c>
      <c r="O3" s="103"/>
      <c r="P3" s="104"/>
      <c r="Q3" s="102" t="s">
        <v>6</v>
      </c>
      <c r="R3" s="103"/>
      <c r="S3" s="104"/>
      <c r="T3" s="102" t="s">
        <v>7</v>
      </c>
      <c r="U3" s="103"/>
      <c r="V3" s="104"/>
      <c r="W3" s="102" t="s">
        <v>8</v>
      </c>
      <c r="X3" s="103"/>
      <c r="Y3" s="104"/>
      <c r="Z3" s="102" t="s">
        <v>9</v>
      </c>
      <c r="AA3" s="103"/>
      <c r="AB3" s="104"/>
      <c r="AC3" s="102" t="s">
        <v>10</v>
      </c>
      <c r="AD3" s="103"/>
      <c r="AE3" s="104"/>
      <c r="AF3" s="102" t="s">
        <v>11</v>
      </c>
      <c r="AG3" s="103"/>
      <c r="AH3" s="104"/>
      <c r="AI3" s="102" t="s">
        <v>12</v>
      </c>
      <c r="AJ3" s="103"/>
      <c r="AK3" s="104"/>
      <c r="AL3" s="102" t="s">
        <v>13</v>
      </c>
      <c r="AM3" s="103"/>
      <c r="AN3" s="104"/>
      <c r="AO3" s="108" t="s">
        <v>14</v>
      </c>
      <c r="AP3" s="108"/>
      <c r="AQ3" s="3" t="s">
        <v>15</v>
      </c>
    </row>
    <row r="4" spans="1:43" ht="53.25" customHeight="1" x14ac:dyDescent="0.25">
      <c r="A4" s="100"/>
      <c r="B4" s="100"/>
      <c r="C4" s="100"/>
      <c r="D4" s="100"/>
      <c r="E4" s="100"/>
      <c r="F4" s="4" t="s">
        <v>16</v>
      </c>
      <c r="G4" s="4" t="s">
        <v>17</v>
      </c>
      <c r="H4" s="5" t="s">
        <v>18</v>
      </c>
      <c r="I4" s="5" t="s">
        <v>19</v>
      </c>
      <c r="J4" s="5" t="s">
        <v>20</v>
      </c>
      <c r="K4" s="5" t="s">
        <v>18</v>
      </c>
      <c r="L4" s="5" t="s">
        <v>19</v>
      </c>
      <c r="M4" s="6" t="s">
        <v>20</v>
      </c>
      <c r="N4" s="5" t="s">
        <v>18</v>
      </c>
      <c r="O4" s="5" t="s">
        <v>19</v>
      </c>
      <c r="P4" s="5" t="s">
        <v>20</v>
      </c>
      <c r="Q4" s="5" t="s">
        <v>18</v>
      </c>
      <c r="R4" s="5" t="s">
        <v>19</v>
      </c>
      <c r="S4" s="5" t="s">
        <v>20</v>
      </c>
      <c r="T4" s="5" t="s">
        <v>18</v>
      </c>
      <c r="U4" s="5" t="s">
        <v>19</v>
      </c>
      <c r="V4" s="5" t="s">
        <v>20</v>
      </c>
      <c r="W4" s="5" t="s">
        <v>18</v>
      </c>
      <c r="X4" s="5" t="s">
        <v>19</v>
      </c>
      <c r="Y4" s="5" t="s">
        <v>20</v>
      </c>
      <c r="Z4" s="5" t="s">
        <v>18</v>
      </c>
      <c r="AA4" s="5" t="s">
        <v>19</v>
      </c>
      <c r="AB4" s="5" t="s">
        <v>20</v>
      </c>
      <c r="AC4" s="5" t="s">
        <v>18</v>
      </c>
      <c r="AD4" s="5" t="s">
        <v>19</v>
      </c>
      <c r="AE4" s="5" t="s">
        <v>20</v>
      </c>
      <c r="AF4" s="5" t="s">
        <v>18</v>
      </c>
      <c r="AG4" s="5" t="s">
        <v>19</v>
      </c>
      <c r="AH4" s="5" t="s">
        <v>20</v>
      </c>
      <c r="AI4" s="5" t="s">
        <v>18</v>
      </c>
      <c r="AJ4" s="5" t="s">
        <v>19</v>
      </c>
      <c r="AK4" s="5" t="s">
        <v>20</v>
      </c>
      <c r="AL4" s="5" t="s">
        <v>18</v>
      </c>
      <c r="AM4" s="5" t="s">
        <v>19</v>
      </c>
      <c r="AN4" s="5" t="s">
        <v>20</v>
      </c>
      <c r="AO4" s="5" t="s">
        <v>18</v>
      </c>
      <c r="AP4" s="5" t="s">
        <v>20</v>
      </c>
      <c r="AQ4" s="7"/>
    </row>
    <row r="5" spans="1:43" x14ac:dyDescent="0.25">
      <c r="A5" s="8">
        <v>1</v>
      </c>
      <c r="B5" s="8">
        <v>2</v>
      </c>
      <c r="C5" s="8">
        <v>3</v>
      </c>
      <c r="D5" s="8">
        <v>4</v>
      </c>
      <c r="E5" s="8">
        <v>5</v>
      </c>
      <c r="F5" s="8">
        <v>6</v>
      </c>
      <c r="G5" s="8">
        <v>7</v>
      </c>
      <c r="H5" s="5">
        <v>8</v>
      </c>
      <c r="I5" s="5"/>
      <c r="J5" s="5">
        <v>9</v>
      </c>
      <c r="K5" s="5">
        <v>10</v>
      </c>
      <c r="L5" s="5"/>
      <c r="M5" s="5">
        <v>11</v>
      </c>
      <c r="N5" s="5">
        <v>12</v>
      </c>
      <c r="O5" s="5"/>
      <c r="P5" s="5">
        <v>13</v>
      </c>
      <c r="Q5" s="5">
        <v>14</v>
      </c>
      <c r="R5" s="5"/>
      <c r="S5" s="5">
        <v>15</v>
      </c>
      <c r="T5" s="5">
        <v>16</v>
      </c>
      <c r="U5" s="5"/>
      <c r="V5" s="5">
        <v>17</v>
      </c>
      <c r="W5" s="5">
        <v>18</v>
      </c>
      <c r="X5" s="5"/>
      <c r="Y5" s="5">
        <v>19</v>
      </c>
      <c r="Z5" s="5">
        <v>20</v>
      </c>
      <c r="AA5" s="5"/>
      <c r="AB5" s="5">
        <v>21</v>
      </c>
      <c r="AC5" s="5">
        <v>22</v>
      </c>
      <c r="AD5" s="5"/>
      <c r="AE5" s="5">
        <v>23</v>
      </c>
      <c r="AF5" s="5">
        <v>24</v>
      </c>
      <c r="AG5" s="5"/>
      <c r="AH5" s="5">
        <v>25</v>
      </c>
      <c r="AI5" s="5">
        <v>26</v>
      </c>
      <c r="AJ5" s="5"/>
      <c r="AK5" s="5">
        <v>27</v>
      </c>
      <c r="AL5" s="5">
        <v>28</v>
      </c>
      <c r="AM5" s="5"/>
      <c r="AN5" s="5">
        <v>29</v>
      </c>
      <c r="AO5" s="5">
        <v>30</v>
      </c>
      <c r="AP5" s="5">
        <v>31</v>
      </c>
      <c r="AQ5" s="5">
        <v>32</v>
      </c>
    </row>
    <row r="6" spans="1:43" s="10" customFormat="1" ht="22.5" customHeight="1" x14ac:dyDescent="0.25">
      <c r="A6" s="109" t="s">
        <v>21</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1"/>
      <c r="AQ6" s="9"/>
    </row>
    <row r="7" spans="1:43" s="18" customFormat="1" ht="20.25" x14ac:dyDescent="0.25">
      <c r="A7" s="11" t="s">
        <v>22</v>
      </c>
      <c r="B7" s="12"/>
      <c r="C7" s="13"/>
      <c r="D7" s="13"/>
      <c r="E7" s="12"/>
      <c r="F7" s="14"/>
      <c r="G7" s="14"/>
      <c r="H7" s="15"/>
      <c r="I7" s="15"/>
      <c r="J7" s="15"/>
      <c r="K7" s="15"/>
      <c r="L7" s="15"/>
      <c r="M7" s="15"/>
      <c r="N7" s="15"/>
      <c r="O7" s="15"/>
      <c r="P7" s="15"/>
      <c r="Q7" s="15"/>
      <c r="R7" s="15"/>
      <c r="S7" s="15"/>
      <c r="T7" s="15"/>
      <c r="U7" s="15"/>
      <c r="V7" s="15"/>
      <c r="W7" s="15"/>
      <c r="X7" s="15"/>
      <c r="Y7" s="15"/>
      <c r="Z7" s="15"/>
      <c r="AA7" s="15"/>
      <c r="AB7" s="15"/>
      <c r="AC7" s="15"/>
      <c r="AD7" s="15"/>
      <c r="AE7" s="16"/>
      <c r="AF7" s="17"/>
      <c r="AH7" s="19"/>
      <c r="AI7" s="19"/>
      <c r="AJ7" s="19"/>
      <c r="AK7" s="19"/>
      <c r="AL7" s="19"/>
      <c r="AM7" s="19"/>
      <c r="AN7" s="19"/>
      <c r="AO7" s="19"/>
      <c r="AP7" s="19"/>
      <c r="AQ7" s="19"/>
    </row>
    <row r="8" spans="1:43" s="22" customFormat="1" ht="90.75" customHeight="1" x14ac:dyDescent="0.25">
      <c r="A8" s="20" t="s">
        <v>23</v>
      </c>
      <c r="B8" s="21">
        <f>B9</f>
        <v>21364.399999999998</v>
      </c>
      <c r="C8" s="21">
        <f t="shared" ref="C8:E8" si="0">C9</f>
        <v>10575.97</v>
      </c>
      <c r="D8" s="21">
        <f t="shared" si="0"/>
        <v>10473.299999999999</v>
      </c>
      <c r="E8" s="21">
        <f t="shared" si="0"/>
        <v>10473.299999999999</v>
      </c>
      <c r="F8" s="21">
        <f>E8/B8*100</f>
        <v>49.02220516373032</v>
      </c>
      <c r="G8" s="21">
        <f>E8/C8*100</f>
        <v>99.029214341568675</v>
      </c>
      <c r="H8" s="21">
        <f t="shared" ref="H8:AP8" si="1">H9</f>
        <v>1764.34</v>
      </c>
      <c r="I8" s="21">
        <f t="shared" si="1"/>
        <v>0</v>
      </c>
      <c r="J8" s="21">
        <f t="shared" si="1"/>
        <v>1764.34</v>
      </c>
      <c r="K8" s="21">
        <f t="shared" si="1"/>
        <v>1789.25</v>
      </c>
      <c r="L8" s="21">
        <f t="shared" si="1"/>
        <v>0</v>
      </c>
      <c r="M8" s="21">
        <f t="shared" si="1"/>
        <v>1789.25</v>
      </c>
      <c r="N8" s="21">
        <f t="shared" si="1"/>
        <v>1616.07</v>
      </c>
      <c r="O8" s="21">
        <f t="shared" si="1"/>
        <v>0</v>
      </c>
      <c r="P8" s="21">
        <f t="shared" si="1"/>
        <v>1609.73</v>
      </c>
      <c r="Q8" s="21">
        <f t="shared" si="1"/>
        <v>1821.36</v>
      </c>
      <c r="R8" s="21">
        <f t="shared" si="1"/>
        <v>0</v>
      </c>
      <c r="S8" s="21">
        <f t="shared" si="1"/>
        <v>1789.24</v>
      </c>
      <c r="T8" s="21">
        <f t="shared" si="1"/>
        <v>1763.6</v>
      </c>
      <c r="U8" s="21">
        <f t="shared" si="1"/>
        <v>0</v>
      </c>
      <c r="V8" s="21">
        <f t="shared" si="1"/>
        <v>1731.49</v>
      </c>
      <c r="W8" s="21">
        <f t="shared" si="1"/>
        <v>1821.35</v>
      </c>
      <c r="X8" s="21">
        <f t="shared" si="1"/>
        <v>0</v>
      </c>
      <c r="Y8" s="21">
        <f t="shared" si="1"/>
        <v>1789.25</v>
      </c>
      <c r="Z8" s="21">
        <f t="shared" si="1"/>
        <v>1773.99</v>
      </c>
      <c r="AA8" s="21">
        <f t="shared" si="1"/>
        <v>0</v>
      </c>
      <c r="AB8" s="21">
        <f t="shared" si="1"/>
        <v>0</v>
      </c>
      <c r="AC8" s="21">
        <f t="shared" si="1"/>
        <v>1834.32</v>
      </c>
      <c r="AD8" s="21">
        <f t="shared" si="1"/>
        <v>0</v>
      </c>
      <c r="AE8" s="21">
        <f t="shared" si="1"/>
        <v>0</v>
      </c>
      <c r="AF8" s="21">
        <f t="shared" si="1"/>
        <v>1831.75</v>
      </c>
      <c r="AG8" s="21">
        <f t="shared" si="1"/>
        <v>0</v>
      </c>
      <c r="AH8" s="21">
        <f t="shared" si="1"/>
        <v>0</v>
      </c>
      <c r="AI8" s="21">
        <f t="shared" si="1"/>
        <v>1763.6</v>
      </c>
      <c r="AJ8" s="21">
        <f t="shared" si="1"/>
        <v>0</v>
      </c>
      <c r="AK8" s="21">
        <f t="shared" si="1"/>
        <v>0</v>
      </c>
      <c r="AL8" s="21">
        <f t="shared" si="1"/>
        <v>1821.36</v>
      </c>
      <c r="AM8" s="21">
        <f t="shared" si="1"/>
        <v>0</v>
      </c>
      <c r="AN8" s="21">
        <f t="shared" si="1"/>
        <v>0</v>
      </c>
      <c r="AO8" s="21">
        <f t="shared" si="1"/>
        <v>1763.41</v>
      </c>
      <c r="AP8" s="21">
        <f t="shared" si="1"/>
        <v>0</v>
      </c>
      <c r="AQ8" s="136" t="s">
        <v>24</v>
      </c>
    </row>
    <row r="9" spans="1:43" s="25" customFormat="1" x14ac:dyDescent="0.25">
      <c r="A9" s="23" t="s">
        <v>25</v>
      </c>
      <c r="B9" s="24">
        <f>B10+B11+B12+B14</f>
        <v>21364.399999999998</v>
      </c>
      <c r="C9" s="24">
        <f t="shared" ref="C9:E9" si="2">C10+C11+C12+C14</f>
        <v>10575.97</v>
      </c>
      <c r="D9" s="24">
        <f t="shared" si="2"/>
        <v>10473.299999999999</v>
      </c>
      <c r="E9" s="24">
        <f t="shared" si="2"/>
        <v>10473.299999999999</v>
      </c>
      <c r="F9" s="24">
        <f>E9/B9*100</f>
        <v>49.02220516373032</v>
      </c>
      <c r="G9" s="24">
        <f>E9/C9*100</f>
        <v>99.029214341568675</v>
      </c>
      <c r="H9" s="24">
        <f>H10+H11+H12+H14</f>
        <v>1764.34</v>
      </c>
      <c r="I9" s="24">
        <f t="shared" ref="I9:AP9" si="3">I10+I11+I12+I14</f>
        <v>0</v>
      </c>
      <c r="J9" s="24">
        <f t="shared" si="3"/>
        <v>1764.34</v>
      </c>
      <c r="K9" s="24">
        <f t="shared" si="3"/>
        <v>1789.25</v>
      </c>
      <c r="L9" s="24">
        <f t="shared" si="3"/>
        <v>0</v>
      </c>
      <c r="M9" s="24">
        <f t="shared" si="3"/>
        <v>1789.25</v>
      </c>
      <c r="N9" s="24">
        <f t="shared" si="3"/>
        <v>1616.07</v>
      </c>
      <c r="O9" s="24">
        <f t="shared" si="3"/>
        <v>0</v>
      </c>
      <c r="P9" s="24">
        <f t="shared" si="3"/>
        <v>1609.73</v>
      </c>
      <c r="Q9" s="24">
        <f t="shared" si="3"/>
        <v>1821.36</v>
      </c>
      <c r="R9" s="24">
        <f t="shared" si="3"/>
        <v>0</v>
      </c>
      <c r="S9" s="24">
        <f t="shared" si="3"/>
        <v>1789.24</v>
      </c>
      <c r="T9" s="24">
        <f t="shared" si="3"/>
        <v>1763.6</v>
      </c>
      <c r="U9" s="24">
        <f t="shared" si="3"/>
        <v>0</v>
      </c>
      <c r="V9" s="24">
        <f t="shared" si="3"/>
        <v>1731.49</v>
      </c>
      <c r="W9" s="24">
        <f t="shared" si="3"/>
        <v>1821.35</v>
      </c>
      <c r="X9" s="24">
        <f t="shared" si="3"/>
        <v>0</v>
      </c>
      <c r="Y9" s="24">
        <f t="shared" si="3"/>
        <v>1789.25</v>
      </c>
      <c r="Z9" s="24">
        <f t="shared" si="3"/>
        <v>1773.99</v>
      </c>
      <c r="AA9" s="24">
        <f t="shared" si="3"/>
        <v>0</v>
      </c>
      <c r="AB9" s="24">
        <f t="shared" si="3"/>
        <v>0</v>
      </c>
      <c r="AC9" s="24">
        <f t="shared" si="3"/>
        <v>1834.32</v>
      </c>
      <c r="AD9" s="24">
        <f t="shared" si="3"/>
        <v>0</v>
      </c>
      <c r="AE9" s="24">
        <f t="shared" si="3"/>
        <v>0</v>
      </c>
      <c r="AF9" s="24">
        <f t="shared" si="3"/>
        <v>1831.75</v>
      </c>
      <c r="AG9" s="24">
        <f t="shared" si="3"/>
        <v>0</v>
      </c>
      <c r="AH9" s="24">
        <f t="shared" si="3"/>
        <v>0</v>
      </c>
      <c r="AI9" s="24">
        <f t="shared" si="3"/>
        <v>1763.6</v>
      </c>
      <c r="AJ9" s="24">
        <f t="shared" si="3"/>
        <v>0</v>
      </c>
      <c r="AK9" s="24">
        <f t="shared" si="3"/>
        <v>0</v>
      </c>
      <c r="AL9" s="24">
        <f t="shared" si="3"/>
        <v>1821.36</v>
      </c>
      <c r="AM9" s="24">
        <f t="shared" si="3"/>
        <v>0</v>
      </c>
      <c r="AN9" s="24">
        <f t="shared" si="3"/>
        <v>0</v>
      </c>
      <c r="AO9" s="24">
        <f t="shared" si="3"/>
        <v>1763.41</v>
      </c>
      <c r="AP9" s="24">
        <f t="shared" si="3"/>
        <v>0</v>
      </c>
      <c r="AQ9" s="141"/>
    </row>
    <row r="10" spans="1:43" s="25" customFormat="1" x14ac:dyDescent="0.25">
      <c r="A10" s="26" t="s">
        <v>26</v>
      </c>
      <c r="B10" s="27"/>
      <c r="C10" s="27"/>
      <c r="D10" s="27"/>
      <c r="E10" s="27"/>
      <c r="F10" s="27"/>
      <c r="G10" s="27"/>
      <c r="H10" s="28"/>
      <c r="I10" s="29"/>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0"/>
      <c r="AQ10" s="141"/>
    </row>
    <row r="11" spans="1:43" s="25" customFormat="1" ht="33" x14ac:dyDescent="0.25">
      <c r="A11" s="32" t="s">
        <v>27</v>
      </c>
      <c r="B11" s="27"/>
      <c r="C11" s="27"/>
      <c r="D11" s="27"/>
      <c r="E11" s="27"/>
      <c r="F11" s="27"/>
      <c r="G11" s="27"/>
      <c r="H11" s="28"/>
      <c r="I11" s="29"/>
      <c r="J11" s="30"/>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0"/>
      <c r="AQ11" s="141"/>
    </row>
    <row r="12" spans="1:43" s="25" customFormat="1" x14ac:dyDescent="0.25">
      <c r="A12" s="32" t="s">
        <v>28</v>
      </c>
      <c r="B12" s="27">
        <f>H12+K12+N12+Q12+T12+W12+Z12+AC12+AF12+AI12+AL12+AO12</f>
        <v>21364.399999999998</v>
      </c>
      <c r="C12" s="27">
        <f>H12+K12+N12+Q12+T12+W12</f>
        <v>10575.97</v>
      </c>
      <c r="D12" s="27">
        <f>E12</f>
        <v>10473.299999999999</v>
      </c>
      <c r="E12" s="27">
        <f>J12+M12+P12+S12+V12+Y12+AB12+AE12+AH12+AK12+AN12+AP12</f>
        <v>10473.299999999999</v>
      </c>
      <c r="F12" s="27">
        <f>E12/B12*100</f>
        <v>49.02220516373032</v>
      </c>
      <c r="G12" s="27">
        <f>E12/C12*100</f>
        <v>99.029214341568675</v>
      </c>
      <c r="H12" s="28">
        <v>1764.34</v>
      </c>
      <c r="I12" s="33"/>
      <c r="J12" s="34">
        <v>1764.34</v>
      </c>
      <c r="K12" s="35">
        <v>1789.25</v>
      </c>
      <c r="L12" s="35"/>
      <c r="M12" s="35">
        <v>1789.25</v>
      </c>
      <c r="N12" s="35">
        <v>1616.07</v>
      </c>
      <c r="O12" s="35"/>
      <c r="P12" s="35">
        <v>1609.73</v>
      </c>
      <c r="Q12" s="35">
        <v>1821.36</v>
      </c>
      <c r="R12" s="35"/>
      <c r="S12" s="35">
        <v>1789.24</v>
      </c>
      <c r="T12" s="35">
        <v>1763.6</v>
      </c>
      <c r="U12" s="35"/>
      <c r="V12" s="35">
        <v>1731.49</v>
      </c>
      <c r="W12" s="35">
        <v>1821.35</v>
      </c>
      <c r="X12" s="35"/>
      <c r="Y12" s="35">
        <v>1789.25</v>
      </c>
      <c r="Z12" s="35">
        <v>1773.99</v>
      </c>
      <c r="AA12" s="35"/>
      <c r="AB12" s="35"/>
      <c r="AC12" s="35">
        <v>1834.32</v>
      </c>
      <c r="AD12" s="35"/>
      <c r="AE12" s="35"/>
      <c r="AF12" s="35">
        <v>1831.75</v>
      </c>
      <c r="AG12" s="35"/>
      <c r="AH12" s="35"/>
      <c r="AI12" s="35">
        <v>1763.6</v>
      </c>
      <c r="AJ12" s="35"/>
      <c r="AK12" s="35"/>
      <c r="AL12" s="35">
        <v>1821.36</v>
      </c>
      <c r="AM12" s="35"/>
      <c r="AN12" s="35"/>
      <c r="AO12" s="35">
        <v>1763.41</v>
      </c>
      <c r="AP12" s="36"/>
      <c r="AQ12" s="141"/>
    </row>
    <row r="13" spans="1:43" s="43" customFormat="1" x14ac:dyDescent="0.25">
      <c r="A13" s="37" t="s">
        <v>29</v>
      </c>
      <c r="B13" s="38"/>
      <c r="C13" s="38"/>
      <c r="D13" s="27"/>
      <c r="E13" s="38"/>
      <c r="F13" s="38"/>
      <c r="G13" s="38"/>
      <c r="H13" s="39"/>
      <c r="I13" s="40"/>
      <c r="J13" s="41"/>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1"/>
      <c r="AQ13" s="141"/>
    </row>
    <row r="14" spans="1:43" s="25" customFormat="1" x14ac:dyDescent="0.25">
      <c r="A14" s="32" t="s">
        <v>30</v>
      </c>
      <c r="B14" s="27"/>
      <c r="C14" s="27"/>
      <c r="D14" s="27"/>
      <c r="E14" s="27"/>
      <c r="F14" s="27"/>
      <c r="G14" s="27"/>
      <c r="H14" s="28"/>
      <c r="I14" s="29"/>
      <c r="J14" s="30"/>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0"/>
      <c r="AQ14" s="141"/>
    </row>
    <row r="15" spans="1:43" s="22" customFormat="1" x14ac:dyDescent="0.25">
      <c r="A15" s="44" t="s">
        <v>31</v>
      </c>
      <c r="B15" s="45">
        <f>B16+B17+B18+B20</f>
        <v>21364.399999999998</v>
      </c>
      <c r="C15" s="45">
        <f t="shared" ref="C15:E15" si="4">C16+C17+C18+C20</f>
        <v>10575.97</v>
      </c>
      <c r="D15" s="45">
        <f>D16+D17+D18+D20</f>
        <v>10473.299999999999</v>
      </c>
      <c r="E15" s="45">
        <f t="shared" si="4"/>
        <v>10473.299999999999</v>
      </c>
      <c r="F15" s="45">
        <f>E15/B15*100</f>
        <v>49.02220516373032</v>
      </c>
      <c r="G15" s="45">
        <f>E15/C15*100</f>
        <v>99.029214341568675</v>
      </c>
      <c r="H15" s="45">
        <f>H16+H17+H18+H19+H20</f>
        <v>1764.34</v>
      </c>
      <c r="I15" s="45">
        <f t="shared" ref="I15:AP15" si="5">I16+I17+I18+I19+I20</f>
        <v>0</v>
      </c>
      <c r="J15" s="45">
        <f t="shared" si="5"/>
        <v>1764.34</v>
      </c>
      <c r="K15" s="45">
        <f t="shared" si="5"/>
        <v>1789.25</v>
      </c>
      <c r="L15" s="45">
        <f t="shared" si="5"/>
        <v>0</v>
      </c>
      <c r="M15" s="45">
        <f t="shared" si="5"/>
        <v>1789.25</v>
      </c>
      <c r="N15" s="45">
        <f t="shared" si="5"/>
        <v>1616.07</v>
      </c>
      <c r="O15" s="45">
        <f t="shared" si="5"/>
        <v>0</v>
      </c>
      <c r="P15" s="45">
        <f t="shared" si="5"/>
        <v>1609.73</v>
      </c>
      <c r="Q15" s="45">
        <f t="shared" si="5"/>
        <v>1821.36</v>
      </c>
      <c r="R15" s="45">
        <f t="shared" si="5"/>
        <v>0</v>
      </c>
      <c r="S15" s="45">
        <f t="shared" si="5"/>
        <v>1789.24</v>
      </c>
      <c r="T15" s="45">
        <f t="shared" si="5"/>
        <v>1763.6</v>
      </c>
      <c r="U15" s="45">
        <f t="shared" si="5"/>
        <v>0</v>
      </c>
      <c r="V15" s="45">
        <f t="shared" si="5"/>
        <v>1731.49</v>
      </c>
      <c r="W15" s="45">
        <f t="shared" si="5"/>
        <v>1821.35</v>
      </c>
      <c r="X15" s="45">
        <f t="shared" si="5"/>
        <v>0</v>
      </c>
      <c r="Y15" s="45">
        <f t="shared" si="5"/>
        <v>1789.25</v>
      </c>
      <c r="Z15" s="45">
        <f t="shared" si="5"/>
        <v>1773.99</v>
      </c>
      <c r="AA15" s="45">
        <f t="shared" si="5"/>
        <v>0</v>
      </c>
      <c r="AB15" s="45">
        <f t="shared" si="5"/>
        <v>0</v>
      </c>
      <c r="AC15" s="45">
        <f t="shared" si="5"/>
        <v>1834.32</v>
      </c>
      <c r="AD15" s="45">
        <f t="shared" si="5"/>
        <v>0</v>
      </c>
      <c r="AE15" s="45">
        <f t="shared" si="5"/>
        <v>0</v>
      </c>
      <c r="AF15" s="45">
        <f t="shared" si="5"/>
        <v>1831.75</v>
      </c>
      <c r="AG15" s="45">
        <f t="shared" si="5"/>
        <v>0</v>
      </c>
      <c r="AH15" s="45">
        <f t="shared" si="5"/>
        <v>0</v>
      </c>
      <c r="AI15" s="45">
        <f t="shared" si="5"/>
        <v>1763.6</v>
      </c>
      <c r="AJ15" s="45">
        <f t="shared" si="5"/>
        <v>0</v>
      </c>
      <c r="AK15" s="45">
        <f t="shared" si="5"/>
        <v>0</v>
      </c>
      <c r="AL15" s="45">
        <f t="shared" si="5"/>
        <v>1821.36</v>
      </c>
      <c r="AM15" s="45">
        <f t="shared" si="5"/>
        <v>0</v>
      </c>
      <c r="AN15" s="45">
        <f t="shared" si="5"/>
        <v>0</v>
      </c>
      <c r="AO15" s="45">
        <f t="shared" si="5"/>
        <v>1763.41</v>
      </c>
      <c r="AP15" s="45">
        <f t="shared" si="5"/>
        <v>0</v>
      </c>
      <c r="AQ15" s="141"/>
    </row>
    <row r="16" spans="1:43" s="25" customFormat="1" x14ac:dyDescent="0.25">
      <c r="A16" s="26" t="s">
        <v>26</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141"/>
    </row>
    <row r="17" spans="1:43" s="25" customFormat="1" x14ac:dyDescent="0.25">
      <c r="A17" s="32" t="s">
        <v>32</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141"/>
    </row>
    <row r="18" spans="1:43" s="25" customFormat="1" x14ac:dyDescent="0.25">
      <c r="A18" s="32" t="s">
        <v>33</v>
      </c>
      <c r="B18" s="27">
        <f>H18+K18+N18+Q18+T18+W18+Z18+AC18+AF18+AI18+AL18+AO18</f>
        <v>21364.399999999998</v>
      </c>
      <c r="C18" s="27">
        <f>C12</f>
        <v>10575.97</v>
      </c>
      <c r="D18" s="27">
        <f>D12</f>
        <v>10473.299999999999</v>
      </c>
      <c r="E18" s="27">
        <f>J18+M18+P18+S18+V18+Y18+AB18+AE18+AH18+AK18+AN18+AP18</f>
        <v>10473.299999999999</v>
      </c>
      <c r="F18" s="27">
        <f>E18/B18*100</f>
        <v>49.02220516373032</v>
      </c>
      <c r="G18" s="27">
        <f>E18/C18*100</f>
        <v>99.029214341568675</v>
      </c>
      <c r="H18" s="27">
        <f t="shared" ref="H18" si="6">H12</f>
        <v>1764.34</v>
      </c>
      <c r="I18" s="27"/>
      <c r="J18" s="27">
        <f t="shared" ref="J18:K18" si="7">J12</f>
        <v>1764.34</v>
      </c>
      <c r="K18" s="27">
        <f t="shared" si="7"/>
        <v>1789.25</v>
      </c>
      <c r="L18" s="27"/>
      <c r="M18" s="27">
        <f t="shared" ref="M18:AP18" si="8">M12</f>
        <v>1789.25</v>
      </c>
      <c r="N18" s="27">
        <f t="shared" si="8"/>
        <v>1616.07</v>
      </c>
      <c r="O18" s="27"/>
      <c r="P18" s="27">
        <f t="shared" ref="P18" si="9">P12</f>
        <v>1609.73</v>
      </c>
      <c r="Q18" s="27">
        <f t="shared" si="8"/>
        <v>1821.36</v>
      </c>
      <c r="R18" s="27"/>
      <c r="S18" s="27">
        <f t="shared" ref="S18" si="10">S12</f>
        <v>1789.24</v>
      </c>
      <c r="T18" s="27">
        <f t="shared" si="8"/>
        <v>1763.6</v>
      </c>
      <c r="U18" s="27"/>
      <c r="V18" s="27">
        <f t="shared" ref="V18" si="11">V12</f>
        <v>1731.49</v>
      </c>
      <c r="W18" s="27">
        <f t="shared" si="8"/>
        <v>1821.35</v>
      </c>
      <c r="X18" s="27"/>
      <c r="Y18" s="27">
        <f t="shared" ref="Y18" si="12">Y12</f>
        <v>1789.25</v>
      </c>
      <c r="Z18" s="27">
        <f t="shared" si="8"/>
        <v>1773.99</v>
      </c>
      <c r="AA18" s="27"/>
      <c r="AB18" s="27">
        <f t="shared" ref="AB18" si="13">AB12</f>
        <v>0</v>
      </c>
      <c r="AC18" s="27">
        <f t="shared" si="8"/>
        <v>1834.32</v>
      </c>
      <c r="AD18" s="27"/>
      <c r="AE18" s="27">
        <f t="shared" ref="AE18" si="14">AE12</f>
        <v>0</v>
      </c>
      <c r="AF18" s="27">
        <f t="shared" si="8"/>
        <v>1831.75</v>
      </c>
      <c r="AG18" s="27"/>
      <c r="AH18" s="27">
        <f t="shared" ref="AH18" si="15">AH12</f>
        <v>0</v>
      </c>
      <c r="AI18" s="27">
        <f t="shared" si="8"/>
        <v>1763.6</v>
      </c>
      <c r="AJ18" s="27"/>
      <c r="AK18" s="27">
        <f t="shared" ref="AK18" si="16">AK12</f>
        <v>0</v>
      </c>
      <c r="AL18" s="27">
        <f t="shared" si="8"/>
        <v>1821.36</v>
      </c>
      <c r="AM18" s="27"/>
      <c r="AN18" s="27">
        <f t="shared" ref="AN18" si="17">AN12</f>
        <v>0</v>
      </c>
      <c r="AO18" s="27">
        <f t="shared" si="8"/>
        <v>1763.41</v>
      </c>
      <c r="AP18" s="27">
        <f t="shared" si="8"/>
        <v>0</v>
      </c>
      <c r="AQ18" s="141"/>
    </row>
    <row r="19" spans="1:43" s="43" customFormat="1" x14ac:dyDescent="0.25">
      <c r="A19" s="37" t="s">
        <v>29</v>
      </c>
      <c r="B19" s="27"/>
      <c r="C19" s="27"/>
      <c r="D19" s="27"/>
      <c r="E19" s="27"/>
      <c r="F19" s="27"/>
      <c r="G19" s="27"/>
      <c r="H19" s="27"/>
      <c r="I19" s="40"/>
      <c r="J19" s="27"/>
      <c r="K19" s="27"/>
      <c r="L19" s="42"/>
      <c r="M19" s="27"/>
      <c r="N19" s="27"/>
      <c r="O19" s="42"/>
      <c r="P19" s="27"/>
      <c r="Q19" s="27"/>
      <c r="R19" s="42"/>
      <c r="S19" s="27"/>
      <c r="T19" s="27"/>
      <c r="U19" s="42"/>
      <c r="V19" s="27"/>
      <c r="W19" s="27"/>
      <c r="X19" s="42"/>
      <c r="Y19" s="27"/>
      <c r="Z19" s="27"/>
      <c r="AA19" s="42"/>
      <c r="AB19" s="27"/>
      <c r="AC19" s="27"/>
      <c r="AD19" s="42"/>
      <c r="AE19" s="27"/>
      <c r="AF19" s="27"/>
      <c r="AG19" s="42"/>
      <c r="AH19" s="27"/>
      <c r="AI19" s="27"/>
      <c r="AJ19" s="42"/>
      <c r="AK19" s="27"/>
      <c r="AL19" s="27"/>
      <c r="AM19" s="42"/>
      <c r="AN19" s="27"/>
      <c r="AO19" s="27"/>
      <c r="AP19" s="27"/>
      <c r="AQ19" s="141"/>
    </row>
    <row r="20" spans="1:43" s="25" customFormat="1" x14ac:dyDescent="0.25">
      <c r="A20" s="32" t="s">
        <v>30</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142"/>
    </row>
    <row r="21" spans="1:43" ht="21.75" customHeight="1" x14ac:dyDescent="0.25">
      <c r="A21" s="105" t="s">
        <v>34</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7"/>
      <c r="AQ21" s="46"/>
    </row>
    <row r="22" spans="1:43" customFormat="1" ht="20.25" customHeight="1" x14ac:dyDescent="0.25">
      <c r="A22" s="11" t="s">
        <v>22</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8"/>
      <c r="AG22" s="49"/>
      <c r="AH22" s="49"/>
      <c r="AI22" s="49"/>
      <c r="AJ22" s="49"/>
      <c r="AK22" s="49"/>
      <c r="AL22" s="49"/>
      <c r="AM22" s="49"/>
      <c r="AN22" s="49"/>
      <c r="AO22" s="49"/>
      <c r="AP22" s="49"/>
      <c r="AQ22" s="49"/>
    </row>
    <row r="23" spans="1:43" s="25" customFormat="1" ht="69" customHeight="1" x14ac:dyDescent="0.25">
      <c r="A23" s="20" t="s">
        <v>35</v>
      </c>
      <c r="B23" s="21">
        <f>B24+B25+B26+B28</f>
        <v>59035.8</v>
      </c>
      <c r="C23" s="21">
        <f>C24+C25+C26+C28</f>
        <v>14351.32</v>
      </c>
      <c r="D23" s="21">
        <f t="shared" ref="D23:E23" si="18">D24+D25+D26+D28</f>
        <v>14350.939999999999</v>
      </c>
      <c r="E23" s="21">
        <f t="shared" si="18"/>
        <v>14350.939999999999</v>
      </c>
      <c r="F23" s="21">
        <f t="shared" ref="F23" si="19">IFERROR(E23/B23%,0)</f>
        <v>24.308876986506487</v>
      </c>
      <c r="G23" s="21">
        <f t="shared" ref="G23" si="20">IFERROR(E23/C23%,0)</f>
        <v>99.997352159940689</v>
      </c>
      <c r="H23" s="21">
        <f t="shared" ref="H23:AP23" si="21">H24+H25+H26+H28</f>
        <v>0</v>
      </c>
      <c r="I23" s="21">
        <f t="shared" si="21"/>
        <v>198</v>
      </c>
      <c r="J23" s="21">
        <f t="shared" si="21"/>
        <v>0</v>
      </c>
      <c r="K23" s="21">
        <f t="shared" si="21"/>
        <v>0</v>
      </c>
      <c r="L23" s="21">
        <f t="shared" si="21"/>
        <v>0</v>
      </c>
      <c r="M23" s="21">
        <f t="shared" si="21"/>
        <v>0</v>
      </c>
      <c r="N23" s="21">
        <f t="shared" si="21"/>
        <v>0</v>
      </c>
      <c r="O23" s="21">
        <f t="shared" si="21"/>
        <v>0</v>
      </c>
      <c r="P23" s="21">
        <f t="shared" si="21"/>
        <v>0</v>
      </c>
      <c r="Q23" s="21">
        <f t="shared" si="21"/>
        <v>4699.5</v>
      </c>
      <c r="R23" s="21">
        <f t="shared" si="21"/>
        <v>0</v>
      </c>
      <c r="S23" s="21">
        <f t="shared" si="21"/>
        <v>0</v>
      </c>
      <c r="T23" s="21">
        <f t="shared" si="21"/>
        <v>75</v>
      </c>
      <c r="U23" s="21">
        <f t="shared" si="21"/>
        <v>0</v>
      </c>
      <c r="V23" s="21">
        <f t="shared" si="21"/>
        <v>75</v>
      </c>
      <c r="W23" s="21">
        <f t="shared" si="21"/>
        <v>9576.82</v>
      </c>
      <c r="X23" s="21">
        <f t="shared" si="21"/>
        <v>0</v>
      </c>
      <c r="Y23" s="21">
        <f t="shared" si="21"/>
        <v>14275.939999999999</v>
      </c>
      <c r="Z23" s="21">
        <f t="shared" si="21"/>
        <v>0</v>
      </c>
      <c r="AA23" s="21">
        <f t="shared" si="21"/>
        <v>0</v>
      </c>
      <c r="AB23" s="21">
        <f t="shared" si="21"/>
        <v>0</v>
      </c>
      <c r="AC23" s="21">
        <f t="shared" si="21"/>
        <v>0</v>
      </c>
      <c r="AD23" s="21">
        <f t="shared" si="21"/>
        <v>0</v>
      </c>
      <c r="AE23" s="21">
        <f t="shared" si="21"/>
        <v>0</v>
      </c>
      <c r="AF23" s="21">
        <f t="shared" si="21"/>
        <v>34632.480000000003</v>
      </c>
      <c r="AG23" s="21">
        <f t="shared" si="21"/>
        <v>0</v>
      </c>
      <c r="AH23" s="21">
        <f t="shared" si="21"/>
        <v>0</v>
      </c>
      <c r="AI23" s="21">
        <f t="shared" si="21"/>
        <v>388.9</v>
      </c>
      <c r="AJ23" s="21">
        <f t="shared" si="21"/>
        <v>0</v>
      </c>
      <c r="AK23" s="21">
        <f t="shared" si="21"/>
        <v>0</v>
      </c>
      <c r="AL23" s="21">
        <f t="shared" si="21"/>
        <v>2663.1</v>
      </c>
      <c r="AM23" s="21">
        <f t="shared" si="21"/>
        <v>0</v>
      </c>
      <c r="AN23" s="21">
        <f t="shared" si="21"/>
        <v>0</v>
      </c>
      <c r="AO23" s="21">
        <f t="shared" si="21"/>
        <v>7000</v>
      </c>
      <c r="AP23" s="21">
        <f t="shared" si="21"/>
        <v>0</v>
      </c>
      <c r="AQ23" s="118"/>
    </row>
    <row r="24" spans="1:43" s="25" customFormat="1" x14ac:dyDescent="0.25">
      <c r="A24" s="32" t="s">
        <v>26</v>
      </c>
      <c r="B24" s="27">
        <f t="shared" ref="B24:B25" si="22">H24+K24+N24+Q24+T24+W24+Z24+AC24+AF24+AI24+AL24+AO24</f>
        <v>0</v>
      </c>
      <c r="C24" s="27">
        <f t="shared" ref="C24:C25" si="23">C30+C36+C42+C48</f>
        <v>0</v>
      </c>
      <c r="D24" s="27">
        <f t="shared" ref="D24:D25" si="24">E24</f>
        <v>0</v>
      </c>
      <c r="E24" s="27">
        <f t="shared" ref="E24:E25" si="25">J24+M24+P24+S24+V24+Y24+AB24+AE24+AH24+AK24+AN24+AP24</f>
        <v>0</v>
      </c>
      <c r="F24" s="50">
        <f t="shared" ref="F24:G28" si="26">IFERROR(E24/B24%,0)</f>
        <v>0</v>
      </c>
      <c r="G24" s="50">
        <f t="shared" ref="G24:G28" si="27">IFERROR(E24/C24%,0)</f>
        <v>0</v>
      </c>
      <c r="H24" s="27">
        <f t="shared" ref="H24:Q25" si="28">H30+H36+H42+H48</f>
        <v>0</v>
      </c>
      <c r="I24" s="27">
        <f t="shared" si="28"/>
        <v>0</v>
      </c>
      <c r="J24" s="27">
        <f t="shared" si="28"/>
        <v>0</v>
      </c>
      <c r="K24" s="27">
        <f t="shared" si="28"/>
        <v>0</v>
      </c>
      <c r="L24" s="27">
        <f t="shared" si="28"/>
        <v>0</v>
      </c>
      <c r="M24" s="27">
        <f t="shared" si="28"/>
        <v>0</v>
      </c>
      <c r="N24" s="27">
        <f t="shared" si="28"/>
        <v>0</v>
      </c>
      <c r="O24" s="27">
        <f t="shared" si="28"/>
        <v>0</v>
      </c>
      <c r="P24" s="27">
        <f t="shared" si="28"/>
        <v>0</v>
      </c>
      <c r="Q24" s="27">
        <f t="shared" si="28"/>
        <v>0</v>
      </c>
      <c r="R24" s="27">
        <f t="shared" ref="R24:AP24" si="29">R30+R36+R42+R48</f>
        <v>0</v>
      </c>
      <c r="S24" s="27">
        <f t="shared" si="29"/>
        <v>0</v>
      </c>
      <c r="T24" s="27">
        <f t="shared" si="29"/>
        <v>0</v>
      </c>
      <c r="U24" s="27">
        <f t="shared" si="29"/>
        <v>0</v>
      </c>
      <c r="V24" s="27">
        <f t="shared" si="29"/>
        <v>0</v>
      </c>
      <c r="W24" s="27">
        <f t="shared" si="29"/>
        <v>0</v>
      </c>
      <c r="X24" s="27">
        <f t="shared" si="29"/>
        <v>0</v>
      </c>
      <c r="Y24" s="27">
        <f t="shared" si="29"/>
        <v>0</v>
      </c>
      <c r="Z24" s="27">
        <f t="shared" si="29"/>
        <v>0</v>
      </c>
      <c r="AA24" s="27">
        <f t="shared" si="29"/>
        <v>0</v>
      </c>
      <c r="AB24" s="27">
        <f t="shared" si="29"/>
        <v>0</v>
      </c>
      <c r="AC24" s="27">
        <f t="shared" si="29"/>
        <v>0</v>
      </c>
      <c r="AD24" s="27">
        <f t="shared" si="29"/>
        <v>0</v>
      </c>
      <c r="AE24" s="27">
        <f t="shared" si="29"/>
        <v>0</v>
      </c>
      <c r="AF24" s="27">
        <f t="shared" si="29"/>
        <v>0</v>
      </c>
      <c r="AG24" s="27">
        <f t="shared" si="29"/>
        <v>0</v>
      </c>
      <c r="AH24" s="27">
        <f t="shared" si="29"/>
        <v>0</v>
      </c>
      <c r="AI24" s="27">
        <f t="shared" si="29"/>
        <v>0</v>
      </c>
      <c r="AJ24" s="27">
        <f t="shared" si="29"/>
        <v>0</v>
      </c>
      <c r="AK24" s="27">
        <f t="shared" si="29"/>
        <v>0</v>
      </c>
      <c r="AL24" s="27">
        <f t="shared" si="29"/>
        <v>0</v>
      </c>
      <c r="AM24" s="27">
        <f t="shared" si="29"/>
        <v>0</v>
      </c>
      <c r="AN24" s="27">
        <f t="shared" si="29"/>
        <v>0</v>
      </c>
      <c r="AO24" s="27">
        <f t="shared" si="29"/>
        <v>0</v>
      </c>
      <c r="AP24" s="27">
        <f t="shared" si="29"/>
        <v>0</v>
      </c>
      <c r="AQ24" s="119"/>
    </row>
    <row r="25" spans="1:43" s="25" customFormat="1" x14ac:dyDescent="0.25">
      <c r="A25" s="32" t="s">
        <v>32</v>
      </c>
      <c r="B25" s="27">
        <f t="shared" si="22"/>
        <v>0</v>
      </c>
      <c r="C25" s="27">
        <f t="shared" si="23"/>
        <v>0</v>
      </c>
      <c r="D25" s="27">
        <f t="shared" si="24"/>
        <v>0</v>
      </c>
      <c r="E25" s="27">
        <f t="shared" si="25"/>
        <v>0</v>
      </c>
      <c r="F25" s="50">
        <f t="shared" si="26"/>
        <v>0</v>
      </c>
      <c r="G25" s="50">
        <f t="shared" si="27"/>
        <v>0</v>
      </c>
      <c r="H25" s="27">
        <f t="shared" si="28"/>
        <v>0</v>
      </c>
      <c r="I25" s="27">
        <f t="shared" si="28"/>
        <v>0</v>
      </c>
      <c r="J25" s="27">
        <f t="shared" si="28"/>
        <v>0</v>
      </c>
      <c r="K25" s="27">
        <f t="shared" si="28"/>
        <v>0</v>
      </c>
      <c r="L25" s="27">
        <f t="shared" si="28"/>
        <v>0</v>
      </c>
      <c r="M25" s="27">
        <f t="shared" si="28"/>
        <v>0</v>
      </c>
      <c r="N25" s="27">
        <f t="shared" si="28"/>
        <v>0</v>
      </c>
      <c r="O25" s="27">
        <f t="shared" si="28"/>
        <v>0</v>
      </c>
      <c r="P25" s="27">
        <f t="shared" si="28"/>
        <v>0</v>
      </c>
      <c r="Q25" s="27">
        <f t="shared" si="28"/>
        <v>0</v>
      </c>
      <c r="R25" s="27">
        <f t="shared" ref="R25:AP25" si="30">R31+R37+R43+R49</f>
        <v>0</v>
      </c>
      <c r="S25" s="27">
        <f t="shared" si="30"/>
        <v>0</v>
      </c>
      <c r="T25" s="27">
        <f t="shared" si="30"/>
        <v>0</v>
      </c>
      <c r="U25" s="27">
        <f t="shared" si="30"/>
        <v>0</v>
      </c>
      <c r="V25" s="27">
        <f t="shared" si="30"/>
        <v>0</v>
      </c>
      <c r="W25" s="27">
        <f t="shared" si="30"/>
        <v>0</v>
      </c>
      <c r="X25" s="27">
        <f t="shared" si="30"/>
        <v>0</v>
      </c>
      <c r="Y25" s="27">
        <f t="shared" si="30"/>
        <v>0</v>
      </c>
      <c r="Z25" s="27">
        <f t="shared" si="30"/>
        <v>0</v>
      </c>
      <c r="AA25" s="27">
        <f t="shared" si="30"/>
        <v>0</v>
      </c>
      <c r="AB25" s="27">
        <f t="shared" si="30"/>
        <v>0</v>
      </c>
      <c r="AC25" s="27">
        <f t="shared" si="30"/>
        <v>0</v>
      </c>
      <c r="AD25" s="27">
        <f t="shared" si="30"/>
        <v>0</v>
      </c>
      <c r="AE25" s="27">
        <f t="shared" si="30"/>
        <v>0</v>
      </c>
      <c r="AF25" s="27">
        <f t="shared" si="30"/>
        <v>0</v>
      </c>
      <c r="AG25" s="27">
        <f t="shared" si="30"/>
        <v>0</v>
      </c>
      <c r="AH25" s="27">
        <f t="shared" si="30"/>
        <v>0</v>
      </c>
      <c r="AI25" s="27">
        <f t="shared" si="30"/>
        <v>0</v>
      </c>
      <c r="AJ25" s="27">
        <f t="shared" si="30"/>
        <v>0</v>
      </c>
      <c r="AK25" s="27">
        <f t="shared" si="30"/>
        <v>0</v>
      </c>
      <c r="AL25" s="27">
        <f t="shared" si="30"/>
        <v>0</v>
      </c>
      <c r="AM25" s="27">
        <f t="shared" si="30"/>
        <v>0</v>
      </c>
      <c r="AN25" s="27">
        <f t="shared" si="30"/>
        <v>0</v>
      </c>
      <c r="AO25" s="27">
        <f t="shared" si="30"/>
        <v>0</v>
      </c>
      <c r="AP25" s="27">
        <f t="shared" si="30"/>
        <v>0</v>
      </c>
      <c r="AQ25" s="119"/>
    </row>
    <row r="26" spans="1:43" s="25" customFormat="1" x14ac:dyDescent="0.25">
      <c r="A26" s="32" t="s">
        <v>28</v>
      </c>
      <c r="B26" s="27">
        <f>H26+K26+N26+Q26+T26+W26+Z26+AC26+AF26+AI26+AL26+AO26</f>
        <v>49035.8</v>
      </c>
      <c r="C26" s="27">
        <f>C32+C38+C44+C50</f>
        <v>11351.32</v>
      </c>
      <c r="D26" s="27">
        <f>E26</f>
        <v>11351.32</v>
      </c>
      <c r="E26" s="27">
        <f>J26+M26+P26+S26+V26+Y26+AB26+AE26+AH26+AK26+AN26+AP26</f>
        <v>11351.32</v>
      </c>
      <c r="F26" s="50">
        <f t="shared" si="26"/>
        <v>23.149046207056884</v>
      </c>
      <c r="G26" s="50">
        <f t="shared" si="27"/>
        <v>100</v>
      </c>
      <c r="H26" s="27">
        <f>H32+H38+H44+H50</f>
        <v>0</v>
      </c>
      <c r="I26" s="27">
        <f t="shared" ref="I26:R26" si="31">I32+I38+I44+I50</f>
        <v>198</v>
      </c>
      <c r="J26" s="27">
        <f t="shared" si="31"/>
        <v>0</v>
      </c>
      <c r="K26" s="27">
        <f t="shared" si="31"/>
        <v>0</v>
      </c>
      <c r="L26" s="27">
        <f t="shared" si="31"/>
        <v>0</v>
      </c>
      <c r="M26" s="27">
        <f t="shared" si="31"/>
        <v>0</v>
      </c>
      <c r="N26" s="27">
        <f t="shared" si="31"/>
        <v>0</v>
      </c>
      <c r="O26" s="27">
        <f t="shared" si="31"/>
        <v>0</v>
      </c>
      <c r="P26" s="27">
        <f t="shared" si="31"/>
        <v>0</v>
      </c>
      <c r="Q26" s="27">
        <f t="shared" si="31"/>
        <v>4699.5</v>
      </c>
      <c r="R26" s="27">
        <f t="shared" si="31"/>
        <v>0</v>
      </c>
      <c r="S26" s="27">
        <f t="shared" ref="S26:AP26" si="32">S32+S38+S44+S50</f>
        <v>0</v>
      </c>
      <c r="T26" s="27">
        <f t="shared" si="32"/>
        <v>75</v>
      </c>
      <c r="U26" s="27">
        <f t="shared" si="32"/>
        <v>0</v>
      </c>
      <c r="V26" s="27">
        <f t="shared" si="32"/>
        <v>75</v>
      </c>
      <c r="W26" s="27">
        <f t="shared" si="32"/>
        <v>6576.82</v>
      </c>
      <c r="X26" s="27">
        <f t="shared" si="32"/>
        <v>0</v>
      </c>
      <c r="Y26" s="27">
        <f t="shared" si="32"/>
        <v>11276.32</v>
      </c>
      <c r="Z26" s="27">
        <f t="shared" si="32"/>
        <v>0</v>
      </c>
      <c r="AA26" s="27">
        <f t="shared" si="32"/>
        <v>0</v>
      </c>
      <c r="AB26" s="27">
        <f t="shared" si="32"/>
        <v>0</v>
      </c>
      <c r="AC26" s="27">
        <f t="shared" si="32"/>
        <v>0</v>
      </c>
      <c r="AD26" s="27">
        <f t="shared" si="32"/>
        <v>0</v>
      </c>
      <c r="AE26" s="27">
        <f t="shared" si="32"/>
        <v>0</v>
      </c>
      <c r="AF26" s="27">
        <f t="shared" si="32"/>
        <v>34632.480000000003</v>
      </c>
      <c r="AG26" s="27">
        <f t="shared" si="32"/>
        <v>0</v>
      </c>
      <c r="AH26" s="27">
        <f t="shared" si="32"/>
        <v>0</v>
      </c>
      <c r="AI26" s="27">
        <f t="shared" si="32"/>
        <v>388.9</v>
      </c>
      <c r="AJ26" s="27">
        <f t="shared" si="32"/>
        <v>0</v>
      </c>
      <c r="AK26" s="27">
        <f t="shared" si="32"/>
        <v>0</v>
      </c>
      <c r="AL26" s="27">
        <f t="shared" si="32"/>
        <v>2663.1</v>
      </c>
      <c r="AM26" s="27">
        <f t="shared" si="32"/>
        <v>0</v>
      </c>
      <c r="AN26" s="27">
        <f t="shared" si="32"/>
        <v>0</v>
      </c>
      <c r="AO26" s="27">
        <f t="shared" si="32"/>
        <v>0</v>
      </c>
      <c r="AP26" s="27">
        <f t="shared" si="32"/>
        <v>0</v>
      </c>
      <c r="AQ26" s="119"/>
    </row>
    <row r="27" spans="1:43" s="43" customFormat="1" x14ac:dyDescent="0.25">
      <c r="A27" s="37" t="s">
        <v>29</v>
      </c>
      <c r="B27" s="27">
        <f t="shared" ref="B27:B28" si="33">H27+K27+N27+Q27+T27+W27+Z27+AC27+AF27+AI27+AL27+AO27</f>
        <v>0</v>
      </c>
      <c r="C27" s="27">
        <f t="shared" ref="C27:C28" si="34">C33+C39+C45+C51</f>
        <v>0</v>
      </c>
      <c r="D27" s="27">
        <f t="shared" ref="D27:D28" si="35">E27</f>
        <v>0</v>
      </c>
      <c r="E27" s="27">
        <f t="shared" ref="E27:E28" si="36">J27+M27+P27+S27+V27+Y27+AB27+AE27+AH27+AK27+AN27+AP27</f>
        <v>0</v>
      </c>
      <c r="F27" s="50">
        <f t="shared" si="26"/>
        <v>0</v>
      </c>
      <c r="G27" s="50">
        <f t="shared" si="27"/>
        <v>0</v>
      </c>
      <c r="H27" s="27">
        <f t="shared" ref="H27:Q28" si="37">H33+H39+H45+H51</f>
        <v>0</v>
      </c>
      <c r="I27" s="27">
        <f t="shared" si="37"/>
        <v>0</v>
      </c>
      <c r="J27" s="27">
        <f t="shared" si="37"/>
        <v>0</v>
      </c>
      <c r="K27" s="27">
        <f t="shared" si="37"/>
        <v>0</v>
      </c>
      <c r="L27" s="27">
        <f t="shared" si="37"/>
        <v>0</v>
      </c>
      <c r="M27" s="27">
        <f t="shared" si="37"/>
        <v>0</v>
      </c>
      <c r="N27" s="27">
        <f t="shared" si="37"/>
        <v>0</v>
      </c>
      <c r="O27" s="27">
        <f t="shared" si="37"/>
        <v>0</v>
      </c>
      <c r="P27" s="27">
        <f t="shared" si="37"/>
        <v>0</v>
      </c>
      <c r="Q27" s="27">
        <f t="shared" si="37"/>
        <v>0</v>
      </c>
      <c r="R27" s="27">
        <f t="shared" ref="R27:AP27" si="38">R33+R39+R45+R51</f>
        <v>0</v>
      </c>
      <c r="S27" s="27">
        <f t="shared" si="38"/>
        <v>0</v>
      </c>
      <c r="T27" s="27">
        <f t="shared" si="38"/>
        <v>0</v>
      </c>
      <c r="U27" s="27">
        <f t="shared" si="38"/>
        <v>0</v>
      </c>
      <c r="V27" s="27">
        <f t="shared" si="38"/>
        <v>0</v>
      </c>
      <c r="W27" s="27">
        <f t="shared" si="38"/>
        <v>0</v>
      </c>
      <c r="X27" s="27">
        <f t="shared" si="38"/>
        <v>0</v>
      </c>
      <c r="Y27" s="27">
        <f t="shared" si="38"/>
        <v>0</v>
      </c>
      <c r="Z27" s="27">
        <f t="shared" si="38"/>
        <v>0</v>
      </c>
      <c r="AA27" s="27">
        <f t="shared" si="38"/>
        <v>0</v>
      </c>
      <c r="AB27" s="27">
        <f t="shared" si="38"/>
        <v>0</v>
      </c>
      <c r="AC27" s="27">
        <f t="shared" si="38"/>
        <v>0</v>
      </c>
      <c r="AD27" s="27">
        <f t="shared" si="38"/>
        <v>0</v>
      </c>
      <c r="AE27" s="27">
        <f t="shared" si="38"/>
        <v>0</v>
      </c>
      <c r="AF27" s="27">
        <f t="shared" si="38"/>
        <v>0</v>
      </c>
      <c r="AG27" s="27">
        <f t="shared" si="38"/>
        <v>0</v>
      </c>
      <c r="AH27" s="27">
        <f t="shared" si="38"/>
        <v>0</v>
      </c>
      <c r="AI27" s="27">
        <f t="shared" si="38"/>
        <v>0</v>
      </c>
      <c r="AJ27" s="27">
        <f t="shared" si="38"/>
        <v>0</v>
      </c>
      <c r="AK27" s="27">
        <f t="shared" si="38"/>
        <v>0</v>
      </c>
      <c r="AL27" s="27">
        <f t="shared" si="38"/>
        <v>0</v>
      </c>
      <c r="AM27" s="27">
        <f t="shared" si="38"/>
        <v>0</v>
      </c>
      <c r="AN27" s="27">
        <f t="shared" si="38"/>
        <v>0</v>
      </c>
      <c r="AO27" s="27">
        <f t="shared" si="38"/>
        <v>0</v>
      </c>
      <c r="AP27" s="27">
        <f t="shared" si="38"/>
        <v>0</v>
      </c>
      <c r="AQ27" s="119"/>
    </row>
    <row r="28" spans="1:43" s="25" customFormat="1" x14ac:dyDescent="0.25">
      <c r="A28" s="32" t="s">
        <v>30</v>
      </c>
      <c r="B28" s="27">
        <f t="shared" si="33"/>
        <v>10000</v>
      </c>
      <c r="C28" s="27">
        <f t="shared" si="34"/>
        <v>3000</v>
      </c>
      <c r="D28" s="27">
        <f t="shared" si="35"/>
        <v>2999.62</v>
      </c>
      <c r="E28" s="27">
        <f t="shared" si="36"/>
        <v>2999.62</v>
      </c>
      <c r="F28" s="50">
        <f t="shared" si="26"/>
        <v>29.996199999999998</v>
      </c>
      <c r="G28" s="50">
        <f t="shared" si="27"/>
        <v>99.987333333333325</v>
      </c>
      <c r="H28" s="27">
        <f t="shared" si="37"/>
        <v>0</v>
      </c>
      <c r="I28" s="27">
        <f t="shared" si="37"/>
        <v>0</v>
      </c>
      <c r="J28" s="27">
        <f t="shared" si="37"/>
        <v>0</v>
      </c>
      <c r="K28" s="27">
        <f t="shared" si="37"/>
        <v>0</v>
      </c>
      <c r="L28" s="27">
        <f t="shared" si="37"/>
        <v>0</v>
      </c>
      <c r="M28" s="27">
        <f t="shared" si="37"/>
        <v>0</v>
      </c>
      <c r="N28" s="27">
        <f t="shared" si="37"/>
        <v>0</v>
      </c>
      <c r="O28" s="27">
        <f t="shared" si="37"/>
        <v>0</v>
      </c>
      <c r="P28" s="27">
        <f t="shared" si="37"/>
        <v>0</v>
      </c>
      <c r="Q28" s="27">
        <f t="shared" si="37"/>
        <v>0</v>
      </c>
      <c r="R28" s="27">
        <f t="shared" ref="R28:AP28" si="39">R34+R40+R46+R52</f>
        <v>0</v>
      </c>
      <c r="S28" s="27">
        <f t="shared" si="39"/>
        <v>0</v>
      </c>
      <c r="T28" s="27">
        <f t="shared" si="39"/>
        <v>0</v>
      </c>
      <c r="U28" s="27">
        <f t="shared" si="39"/>
        <v>0</v>
      </c>
      <c r="V28" s="27">
        <f t="shared" si="39"/>
        <v>0</v>
      </c>
      <c r="W28" s="27">
        <f t="shared" si="39"/>
        <v>3000</v>
      </c>
      <c r="X28" s="27">
        <f t="shared" si="39"/>
        <v>0</v>
      </c>
      <c r="Y28" s="27">
        <f t="shared" si="39"/>
        <v>2999.62</v>
      </c>
      <c r="Z28" s="27">
        <f t="shared" si="39"/>
        <v>0</v>
      </c>
      <c r="AA28" s="27">
        <f t="shared" si="39"/>
        <v>0</v>
      </c>
      <c r="AB28" s="27">
        <f t="shared" si="39"/>
        <v>0</v>
      </c>
      <c r="AC28" s="27">
        <f t="shared" si="39"/>
        <v>0</v>
      </c>
      <c r="AD28" s="27">
        <f t="shared" si="39"/>
        <v>0</v>
      </c>
      <c r="AE28" s="27">
        <f t="shared" si="39"/>
        <v>0</v>
      </c>
      <c r="AF28" s="27">
        <f t="shared" si="39"/>
        <v>0</v>
      </c>
      <c r="AG28" s="27">
        <f t="shared" si="39"/>
        <v>0</v>
      </c>
      <c r="AH28" s="27">
        <f t="shared" si="39"/>
        <v>0</v>
      </c>
      <c r="AI28" s="27">
        <f t="shared" si="39"/>
        <v>0</v>
      </c>
      <c r="AJ28" s="27">
        <f t="shared" si="39"/>
        <v>0</v>
      </c>
      <c r="AK28" s="27">
        <f t="shared" si="39"/>
        <v>0</v>
      </c>
      <c r="AL28" s="27">
        <f t="shared" si="39"/>
        <v>0</v>
      </c>
      <c r="AM28" s="27">
        <f t="shared" si="39"/>
        <v>0</v>
      </c>
      <c r="AN28" s="27">
        <f t="shared" si="39"/>
        <v>0</v>
      </c>
      <c r="AO28" s="27">
        <f t="shared" si="39"/>
        <v>7000</v>
      </c>
      <c r="AP28" s="27">
        <f t="shared" si="39"/>
        <v>0</v>
      </c>
      <c r="AQ28" s="120"/>
    </row>
    <row r="29" spans="1:43" s="25" customFormat="1" ht="76.5" customHeight="1" x14ac:dyDescent="0.25">
      <c r="A29" s="51" t="s">
        <v>36</v>
      </c>
      <c r="B29" s="52">
        <f>B30+B31+B32+B34</f>
        <v>41209.300000000003</v>
      </c>
      <c r="C29" s="52">
        <f t="shared" ref="C29:E29" si="40">C30+C31+C32+C34</f>
        <v>6576.82</v>
      </c>
      <c r="D29" s="52">
        <f t="shared" si="40"/>
        <v>6576.82</v>
      </c>
      <c r="E29" s="52">
        <f t="shared" si="40"/>
        <v>6576.82</v>
      </c>
      <c r="F29" s="52">
        <f t="shared" ref="F29" si="41">IFERROR(E29/B29%,0)</f>
        <v>15.959552819387856</v>
      </c>
      <c r="G29" s="52">
        <f t="shared" ref="G29" si="42">IFERROR(E29/C29%,0)</f>
        <v>100</v>
      </c>
      <c r="H29" s="52">
        <f>H30+H31+H32+H34</f>
        <v>0</v>
      </c>
      <c r="I29" s="52">
        <f t="shared" ref="I29:AP29" si="43">I30+I31+I32+I34</f>
        <v>0</v>
      </c>
      <c r="J29" s="52">
        <f t="shared" si="43"/>
        <v>0</v>
      </c>
      <c r="K29" s="52">
        <f t="shared" si="43"/>
        <v>0</v>
      </c>
      <c r="L29" s="52">
        <f t="shared" si="43"/>
        <v>0</v>
      </c>
      <c r="M29" s="52">
        <f t="shared" si="43"/>
        <v>0</v>
      </c>
      <c r="N29" s="52">
        <f t="shared" si="43"/>
        <v>0</v>
      </c>
      <c r="O29" s="52">
        <f t="shared" si="43"/>
        <v>0</v>
      </c>
      <c r="P29" s="52">
        <f t="shared" si="43"/>
        <v>0</v>
      </c>
      <c r="Q29" s="52">
        <f t="shared" si="43"/>
        <v>0</v>
      </c>
      <c r="R29" s="52">
        <f t="shared" si="43"/>
        <v>0</v>
      </c>
      <c r="S29" s="52">
        <f t="shared" si="43"/>
        <v>0</v>
      </c>
      <c r="T29" s="52">
        <f t="shared" si="43"/>
        <v>0</v>
      </c>
      <c r="U29" s="52">
        <f t="shared" si="43"/>
        <v>0</v>
      </c>
      <c r="V29" s="52">
        <f t="shared" si="43"/>
        <v>0</v>
      </c>
      <c r="W29" s="52">
        <f t="shared" si="43"/>
        <v>6576.82</v>
      </c>
      <c r="X29" s="52">
        <f t="shared" si="43"/>
        <v>0</v>
      </c>
      <c r="Y29" s="52">
        <f t="shared" si="43"/>
        <v>6576.82</v>
      </c>
      <c r="Z29" s="52">
        <f t="shared" si="43"/>
        <v>0</v>
      </c>
      <c r="AA29" s="52">
        <f t="shared" si="43"/>
        <v>0</v>
      </c>
      <c r="AB29" s="52">
        <f t="shared" si="43"/>
        <v>0</v>
      </c>
      <c r="AC29" s="52">
        <f t="shared" si="43"/>
        <v>0</v>
      </c>
      <c r="AD29" s="52">
        <f t="shared" si="43"/>
        <v>0</v>
      </c>
      <c r="AE29" s="52">
        <f t="shared" si="43"/>
        <v>0</v>
      </c>
      <c r="AF29" s="52">
        <f t="shared" si="43"/>
        <v>34632.480000000003</v>
      </c>
      <c r="AG29" s="52">
        <f t="shared" si="43"/>
        <v>0</v>
      </c>
      <c r="AH29" s="52">
        <f t="shared" si="43"/>
        <v>0</v>
      </c>
      <c r="AI29" s="52">
        <f t="shared" si="43"/>
        <v>0</v>
      </c>
      <c r="AJ29" s="52">
        <f t="shared" si="43"/>
        <v>0</v>
      </c>
      <c r="AK29" s="52">
        <f t="shared" si="43"/>
        <v>0</v>
      </c>
      <c r="AL29" s="52">
        <f t="shared" si="43"/>
        <v>0</v>
      </c>
      <c r="AM29" s="52">
        <f t="shared" si="43"/>
        <v>0</v>
      </c>
      <c r="AN29" s="52">
        <f t="shared" si="43"/>
        <v>0</v>
      </c>
      <c r="AO29" s="52">
        <f t="shared" si="43"/>
        <v>0</v>
      </c>
      <c r="AP29" s="52">
        <f t="shared" si="43"/>
        <v>0</v>
      </c>
      <c r="AQ29" s="112" t="s">
        <v>85</v>
      </c>
    </row>
    <row r="30" spans="1:43" s="25" customFormat="1" x14ac:dyDescent="0.25">
      <c r="A30" s="32" t="s">
        <v>26</v>
      </c>
      <c r="B30" s="28"/>
      <c r="C30" s="28"/>
      <c r="D30" s="28"/>
      <c r="E30" s="28"/>
      <c r="F30" s="53"/>
      <c r="G30" s="53"/>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30"/>
      <c r="AQ30" s="113"/>
    </row>
    <row r="31" spans="1:43" s="25" customFormat="1" x14ac:dyDescent="0.25">
      <c r="A31" s="32" t="s">
        <v>32</v>
      </c>
      <c r="B31" s="28"/>
      <c r="C31" s="28"/>
      <c r="D31" s="28"/>
      <c r="E31" s="28"/>
      <c r="F31" s="53"/>
      <c r="G31" s="53"/>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30"/>
      <c r="AQ31" s="113"/>
    </row>
    <row r="32" spans="1:43" s="25" customFormat="1" x14ac:dyDescent="0.25">
      <c r="A32" s="32" t="s">
        <v>28</v>
      </c>
      <c r="B32" s="28">
        <f>H32+K32+N32+Q32+T32+W32+Z32+AC32+AF32+AI32+AL32+AO32</f>
        <v>41209.300000000003</v>
      </c>
      <c r="C32" s="27">
        <f>H32+K32+N32+Q32+T32+W32</f>
        <v>6576.82</v>
      </c>
      <c r="D32" s="28">
        <f t="shared" ref="D32" si="44">E32</f>
        <v>6576.82</v>
      </c>
      <c r="E32" s="28">
        <f>J32+M32+P32+S32+V32+Y32+AB32+AE32+AH32+AK32+AN32+AP32</f>
        <v>6576.82</v>
      </c>
      <c r="F32" s="50">
        <f t="shared" ref="F32" si="45">IFERROR(E32/B32%,0)</f>
        <v>15.959552819387856</v>
      </c>
      <c r="G32" s="50">
        <f t="shared" ref="G32" si="46">IFERROR(E32/C32%,0)</f>
        <v>100</v>
      </c>
      <c r="H32" s="27"/>
      <c r="I32" s="27"/>
      <c r="J32" s="27"/>
      <c r="K32" s="27"/>
      <c r="L32" s="27"/>
      <c r="M32" s="27"/>
      <c r="N32" s="27"/>
      <c r="O32" s="27"/>
      <c r="P32" s="27"/>
      <c r="Q32" s="27"/>
      <c r="R32" s="27"/>
      <c r="S32" s="27"/>
      <c r="T32" s="27"/>
      <c r="U32" s="27"/>
      <c r="V32" s="27"/>
      <c r="W32" s="27">
        <v>6576.82</v>
      </c>
      <c r="X32" s="27"/>
      <c r="Y32" s="27">
        <v>6576.82</v>
      </c>
      <c r="Z32" s="27"/>
      <c r="AA32" s="27"/>
      <c r="AB32" s="27"/>
      <c r="AC32" s="27"/>
      <c r="AD32" s="27"/>
      <c r="AE32" s="27"/>
      <c r="AF32" s="27">
        <v>34632.480000000003</v>
      </c>
      <c r="AG32" s="27"/>
      <c r="AH32" s="27"/>
      <c r="AI32" s="27"/>
      <c r="AJ32" s="27"/>
      <c r="AK32" s="27"/>
      <c r="AL32" s="27"/>
      <c r="AM32" s="27"/>
      <c r="AN32" s="27"/>
      <c r="AO32" s="27"/>
      <c r="AP32" s="30"/>
      <c r="AQ32" s="113"/>
    </row>
    <row r="33" spans="1:43" s="43" customFormat="1" x14ac:dyDescent="0.25">
      <c r="A33" s="37" t="s">
        <v>29</v>
      </c>
      <c r="B33" s="38"/>
      <c r="C33" s="38"/>
      <c r="D33" s="28"/>
      <c r="E33" s="38"/>
      <c r="F33" s="53"/>
      <c r="G33" s="53"/>
      <c r="H33" s="39"/>
      <c r="I33" s="40"/>
      <c r="J33" s="41"/>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1"/>
      <c r="AQ33" s="113"/>
    </row>
    <row r="34" spans="1:43" s="25" customFormat="1" x14ac:dyDescent="0.25">
      <c r="A34" s="32" t="s">
        <v>30</v>
      </c>
      <c r="B34" s="28"/>
      <c r="C34" s="28"/>
      <c r="D34" s="28"/>
      <c r="E34" s="28"/>
      <c r="F34" s="53"/>
      <c r="G34" s="53"/>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30"/>
      <c r="AQ34" s="114"/>
    </row>
    <row r="35" spans="1:43" s="25" customFormat="1" ht="69.75" customHeight="1" x14ac:dyDescent="0.25">
      <c r="A35" s="51" t="s">
        <v>37</v>
      </c>
      <c r="B35" s="52">
        <f>B36+B37+B38+B40</f>
        <v>388.9</v>
      </c>
      <c r="C35" s="52">
        <f t="shared" ref="C35:D35" si="47">C36+C37+C38+C40</f>
        <v>0</v>
      </c>
      <c r="D35" s="52">
        <f t="shared" si="47"/>
        <v>0</v>
      </c>
      <c r="E35" s="52">
        <f>E36+E37+E38+E40</f>
        <v>0</v>
      </c>
      <c r="F35" s="52">
        <f t="shared" ref="F35" si="48">IFERROR(E35/B35%,0)</f>
        <v>0</v>
      </c>
      <c r="G35" s="52">
        <f t="shared" ref="G35" si="49">IFERROR(E35/C35%,0)</f>
        <v>0</v>
      </c>
      <c r="H35" s="52">
        <f>H36+H37+H38+H40</f>
        <v>0</v>
      </c>
      <c r="I35" s="52">
        <f t="shared" ref="I35:AP35" si="50">I36+I37+I38+I40</f>
        <v>66</v>
      </c>
      <c r="J35" s="52">
        <f t="shared" si="50"/>
        <v>0</v>
      </c>
      <c r="K35" s="52">
        <f t="shared" si="50"/>
        <v>0</v>
      </c>
      <c r="L35" s="52">
        <f t="shared" si="50"/>
        <v>0</v>
      </c>
      <c r="M35" s="52">
        <f t="shared" si="50"/>
        <v>0</v>
      </c>
      <c r="N35" s="52">
        <f t="shared" si="50"/>
        <v>0</v>
      </c>
      <c r="O35" s="52">
        <f t="shared" si="50"/>
        <v>0</v>
      </c>
      <c r="P35" s="52">
        <f t="shared" si="50"/>
        <v>0</v>
      </c>
      <c r="Q35" s="52">
        <f t="shared" si="50"/>
        <v>0</v>
      </c>
      <c r="R35" s="52">
        <f t="shared" si="50"/>
        <v>0</v>
      </c>
      <c r="S35" s="52">
        <f t="shared" si="50"/>
        <v>0</v>
      </c>
      <c r="T35" s="52">
        <f t="shared" si="50"/>
        <v>0</v>
      </c>
      <c r="U35" s="52">
        <f t="shared" si="50"/>
        <v>0</v>
      </c>
      <c r="V35" s="52">
        <f t="shared" si="50"/>
        <v>0</v>
      </c>
      <c r="W35" s="52">
        <f t="shared" si="50"/>
        <v>0</v>
      </c>
      <c r="X35" s="52">
        <f t="shared" si="50"/>
        <v>0</v>
      </c>
      <c r="Y35" s="52">
        <f t="shared" si="50"/>
        <v>0</v>
      </c>
      <c r="Z35" s="52">
        <f t="shared" si="50"/>
        <v>0</v>
      </c>
      <c r="AA35" s="52">
        <f t="shared" si="50"/>
        <v>0</v>
      </c>
      <c r="AB35" s="52">
        <f t="shared" si="50"/>
        <v>0</v>
      </c>
      <c r="AC35" s="52">
        <f t="shared" si="50"/>
        <v>0</v>
      </c>
      <c r="AD35" s="52">
        <f t="shared" si="50"/>
        <v>0</v>
      </c>
      <c r="AE35" s="52">
        <f t="shared" si="50"/>
        <v>0</v>
      </c>
      <c r="AF35" s="52">
        <f t="shared" si="50"/>
        <v>0</v>
      </c>
      <c r="AG35" s="52">
        <f t="shared" si="50"/>
        <v>0</v>
      </c>
      <c r="AH35" s="52">
        <f t="shared" si="50"/>
        <v>0</v>
      </c>
      <c r="AI35" s="52">
        <f t="shared" si="50"/>
        <v>388.9</v>
      </c>
      <c r="AJ35" s="52">
        <f t="shared" si="50"/>
        <v>0</v>
      </c>
      <c r="AK35" s="52">
        <f t="shared" si="50"/>
        <v>0</v>
      </c>
      <c r="AL35" s="52">
        <f t="shared" si="50"/>
        <v>0</v>
      </c>
      <c r="AM35" s="52">
        <f t="shared" si="50"/>
        <v>0</v>
      </c>
      <c r="AN35" s="52">
        <f t="shared" si="50"/>
        <v>0</v>
      </c>
      <c r="AO35" s="52">
        <f t="shared" si="50"/>
        <v>0</v>
      </c>
      <c r="AP35" s="52">
        <f t="shared" si="50"/>
        <v>0</v>
      </c>
      <c r="AQ35" s="112" t="s">
        <v>86</v>
      </c>
    </row>
    <row r="36" spans="1:43" s="25" customFormat="1" x14ac:dyDescent="0.25">
      <c r="A36" s="32" t="s">
        <v>26</v>
      </c>
      <c r="B36" s="28"/>
      <c r="C36" s="28"/>
      <c r="D36" s="28"/>
      <c r="E36" s="28"/>
      <c r="F36" s="53"/>
      <c r="G36" s="53"/>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30"/>
      <c r="AQ36" s="113"/>
    </row>
    <row r="37" spans="1:43" s="25" customFormat="1" x14ac:dyDescent="0.25">
      <c r="A37" s="32" t="s">
        <v>32</v>
      </c>
      <c r="B37" s="28"/>
      <c r="C37" s="28"/>
      <c r="D37" s="28"/>
      <c r="E37" s="28"/>
      <c r="F37" s="53"/>
      <c r="G37" s="53"/>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30"/>
      <c r="AQ37" s="113"/>
    </row>
    <row r="38" spans="1:43" s="25" customFormat="1" x14ac:dyDescent="0.25">
      <c r="A38" s="32" t="s">
        <v>28</v>
      </c>
      <c r="B38" s="28">
        <f t="shared" ref="B38" si="51">H38+K38+N38+Q38+T38+W38+Z38+AC38+AF38+AI38+AL38+AO38</f>
        <v>388.9</v>
      </c>
      <c r="C38" s="27">
        <f>H38+K38+N38+Q38+T38</f>
        <v>0</v>
      </c>
      <c r="D38" s="28">
        <f t="shared" ref="D38" si="52">E38</f>
        <v>0</v>
      </c>
      <c r="E38" s="28">
        <f>J38+M38+P38+S38+V38+Y38+AB38+AE38+AH38+AK38+AN38+AP38</f>
        <v>0</v>
      </c>
      <c r="F38" s="50">
        <f t="shared" ref="F38" si="53">IFERROR(E38/B38%,0)</f>
        <v>0</v>
      </c>
      <c r="G38" s="50">
        <f t="shared" ref="G38" si="54">IFERROR(E38/C38%,0)</f>
        <v>0</v>
      </c>
      <c r="H38" s="27"/>
      <c r="I38" s="27">
        <v>66</v>
      </c>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v>388.9</v>
      </c>
      <c r="AJ38" s="27"/>
      <c r="AK38" s="27"/>
      <c r="AL38" s="27"/>
      <c r="AM38" s="27"/>
      <c r="AN38" s="27"/>
      <c r="AO38" s="27"/>
      <c r="AP38" s="30"/>
      <c r="AQ38" s="113"/>
    </row>
    <row r="39" spans="1:43" s="43" customFormat="1" ht="15" customHeight="1" x14ac:dyDescent="0.25">
      <c r="A39" s="37" t="s">
        <v>29</v>
      </c>
      <c r="B39" s="38"/>
      <c r="C39" s="38"/>
      <c r="D39" s="28"/>
      <c r="E39" s="38"/>
      <c r="F39" s="53"/>
      <c r="G39" s="53"/>
      <c r="H39" s="39"/>
      <c r="I39" s="40"/>
      <c r="J39" s="41"/>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1"/>
      <c r="AQ39" s="113"/>
    </row>
    <row r="40" spans="1:43" s="25" customFormat="1" x14ac:dyDescent="0.25">
      <c r="A40" s="32" t="s">
        <v>30</v>
      </c>
      <c r="B40" s="28"/>
      <c r="C40" s="28"/>
      <c r="D40" s="28"/>
      <c r="E40" s="28"/>
      <c r="F40" s="53"/>
      <c r="G40" s="53"/>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30"/>
      <c r="AQ40" s="114"/>
    </row>
    <row r="41" spans="1:43" s="25" customFormat="1" ht="54" customHeight="1" x14ac:dyDescent="0.25">
      <c r="A41" s="51" t="s">
        <v>38</v>
      </c>
      <c r="B41" s="52">
        <f>B42+B43+B44+B46</f>
        <v>4774.5</v>
      </c>
      <c r="C41" s="52">
        <f t="shared" ref="C41:D41" si="55">C42+C43+C44+C46</f>
        <v>4774.5</v>
      </c>
      <c r="D41" s="52">
        <f t="shared" si="55"/>
        <v>4774.5</v>
      </c>
      <c r="E41" s="52">
        <f>E42+E43+E44+E46</f>
        <v>4774.5</v>
      </c>
      <c r="F41" s="52">
        <f t="shared" ref="F41" si="56">IFERROR(E41/B41%,0)</f>
        <v>100</v>
      </c>
      <c r="G41" s="52">
        <f t="shared" ref="G41" si="57">IFERROR(E41/C41%,0)</f>
        <v>100</v>
      </c>
      <c r="H41" s="52">
        <f>H42+H43+H44+H46</f>
        <v>0</v>
      </c>
      <c r="I41" s="52">
        <f t="shared" ref="I41:AP41" si="58">I42+I43+I44+I46</f>
        <v>66</v>
      </c>
      <c r="J41" s="52">
        <f t="shared" si="58"/>
        <v>0</v>
      </c>
      <c r="K41" s="52">
        <f t="shared" si="58"/>
        <v>0</v>
      </c>
      <c r="L41" s="52">
        <f t="shared" si="58"/>
        <v>0</v>
      </c>
      <c r="M41" s="52">
        <f t="shared" si="58"/>
        <v>0</v>
      </c>
      <c r="N41" s="52">
        <f t="shared" si="58"/>
        <v>0</v>
      </c>
      <c r="O41" s="52">
        <f t="shared" si="58"/>
        <v>0</v>
      </c>
      <c r="P41" s="52">
        <f t="shared" si="58"/>
        <v>0</v>
      </c>
      <c r="Q41" s="52">
        <f t="shared" si="58"/>
        <v>4699.5</v>
      </c>
      <c r="R41" s="52">
        <f t="shared" si="58"/>
        <v>0</v>
      </c>
      <c r="S41" s="52">
        <f t="shared" si="58"/>
        <v>0</v>
      </c>
      <c r="T41" s="52">
        <f t="shared" si="58"/>
        <v>75</v>
      </c>
      <c r="U41" s="52">
        <f t="shared" si="58"/>
        <v>0</v>
      </c>
      <c r="V41" s="52">
        <f t="shared" si="58"/>
        <v>75</v>
      </c>
      <c r="W41" s="52">
        <f t="shared" si="58"/>
        <v>0</v>
      </c>
      <c r="X41" s="52">
        <f t="shared" si="58"/>
        <v>0</v>
      </c>
      <c r="Y41" s="52">
        <f t="shared" si="58"/>
        <v>4699.5</v>
      </c>
      <c r="Z41" s="52">
        <f t="shared" si="58"/>
        <v>0</v>
      </c>
      <c r="AA41" s="52">
        <f t="shared" si="58"/>
        <v>0</v>
      </c>
      <c r="AB41" s="52">
        <f t="shared" si="58"/>
        <v>0</v>
      </c>
      <c r="AC41" s="52">
        <f t="shared" si="58"/>
        <v>0</v>
      </c>
      <c r="AD41" s="52">
        <f t="shared" si="58"/>
        <v>0</v>
      </c>
      <c r="AE41" s="52">
        <f t="shared" si="58"/>
        <v>0</v>
      </c>
      <c r="AF41" s="52">
        <f t="shared" si="58"/>
        <v>0</v>
      </c>
      <c r="AG41" s="52">
        <f t="shared" si="58"/>
        <v>0</v>
      </c>
      <c r="AH41" s="52">
        <f t="shared" si="58"/>
        <v>0</v>
      </c>
      <c r="AI41" s="52">
        <f t="shared" si="58"/>
        <v>0</v>
      </c>
      <c r="AJ41" s="52">
        <f t="shared" si="58"/>
        <v>0</v>
      </c>
      <c r="AK41" s="52">
        <f t="shared" si="58"/>
        <v>0</v>
      </c>
      <c r="AL41" s="52">
        <f t="shared" si="58"/>
        <v>0</v>
      </c>
      <c r="AM41" s="52">
        <f t="shared" si="58"/>
        <v>0</v>
      </c>
      <c r="AN41" s="52">
        <f t="shared" si="58"/>
        <v>0</v>
      </c>
      <c r="AO41" s="52">
        <f t="shared" si="58"/>
        <v>0</v>
      </c>
      <c r="AP41" s="52">
        <f t="shared" si="58"/>
        <v>0</v>
      </c>
      <c r="AQ41" s="140" t="s">
        <v>87</v>
      </c>
    </row>
    <row r="42" spans="1:43" s="25" customFormat="1" x14ac:dyDescent="0.25">
      <c r="A42" s="32" t="s">
        <v>26</v>
      </c>
      <c r="B42" s="28"/>
      <c r="C42" s="28"/>
      <c r="D42" s="28"/>
      <c r="E42" s="28"/>
      <c r="F42" s="53"/>
      <c r="G42" s="53"/>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30"/>
      <c r="AQ42" s="141"/>
    </row>
    <row r="43" spans="1:43" s="25" customFormat="1" x14ac:dyDescent="0.25">
      <c r="A43" s="32" t="s">
        <v>32</v>
      </c>
      <c r="B43" s="28"/>
      <c r="C43" s="28"/>
      <c r="D43" s="28"/>
      <c r="E43" s="28"/>
      <c r="F43" s="53"/>
      <c r="G43" s="53"/>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30"/>
      <c r="AQ43" s="141"/>
    </row>
    <row r="44" spans="1:43" s="25" customFormat="1" x14ac:dyDescent="0.25">
      <c r="A44" s="32" t="s">
        <v>28</v>
      </c>
      <c r="B44" s="28">
        <f t="shared" ref="B44" si="59">H44+K44+N44+Q44+T44+W44+Z44+AC44+AF44+AI44+AL44+AO44</f>
        <v>4774.5</v>
      </c>
      <c r="C44" s="27">
        <f>H44+K44+N44+Q44+T44+W44</f>
        <v>4774.5</v>
      </c>
      <c r="D44" s="28">
        <f t="shared" ref="D44" si="60">E44</f>
        <v>4774.5</v>
      </c>
      <c r="E44" s="28">
        <f>J44+M44+P44+S44+V44+Y44+AB44+AE44+AH44+AK44+AN44+AP44</f>
        <v>4774.5</v>
      </c>
      <c r="F44" s="50">
        <f t="shared" ref="F44" si="61">IFERROR(E44/B44%,0)</f>
        <v>100</v>
      </c>
      <c r="G44" s="50">
        <f t="shared" ref="G44" si="62">IFERROR(E44/C44%,0)</f>
        <v>100</v>
      </c>
      <c r="H44" s="27"/>
      <c r="I44" s="27">
        <v>66</v>
      </c>
      <c r="J44" s="27"/>
      <c r="K44" s="27"/>
      <c r="L44" s="27"/>
      <c r="M44" s="27"/>
      <c r="N44" s="27"/>
      <c r="O44" s="27"/>
      <c r="P44" s="27"/>
      <c r="Q44" s="27">
        <v>4699.5</v>
      </c>
      <c r="R44" s="27"/>
      <c r="S44" s="27"/>
      <c r="T44" s="54">
        <v>75</v>
      </c>
      <c r="U44" s="54"/>
      <c r="V44" s="54">
        <v>75</v>
      </c>
      <c r="W44" s="54"/>
      <c r="X44" s="27"/>
      <c r="Y44" s="27">
        <v>4699.5</v>
      </c>
      <c r="Z44" s="27"/>
      <c r="AA44" s="27"/>
      <c r="AB44" s="27"/>
      <c r="AC44" s="27"/>
      <c r="AD44" s="27"/>
      <c r="AE44" s="27"/>
      <c r="AF44" s="27"/>
      <c r="AG44" s="27"/>
      <c r="AH44" s="27"/>
      <c r="AI44" s="27"/>
      <c r="AJ44" s="27"/>
      <c r="AK44" s="27"/>
      <c r="AL44" s="27"/>
      <c r="AM44" s="27"/>
      <c r="AN44" s="27"/>
      <c r="AO44" s="27"/>
      <c r="AP44" s="30"/>
      <c r="AQ44" s="141"/>
    </row>
    <row r="45" spans="1:43" s="43" customFormat="1" ht="15" customHeight="1" x14ac:dyDescent="0.25">
      <c r="A45" s="37" t="s">
        <v>29</v>
      </c>
      <c r="B45" s="38"/>
      <c r="C45" s="38"/>
      <c r="D45" s="28"/>
      <c r="E45" s="38"/>
      <c r="F45" s="53"/>
      <c r="G45" s="53"/>
      <c r="H45" s="39"/>
      <c r="I45" s="40"/>
      <c r="J45" s="41"/>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1"/>
      <c r="AQ45" s="141"/>
    </row>
    <row r="46" spans="1:43" s="25" customFormat="1" x14ac:dyDescent="0.25">
      <c r="A46" s="32" t="s">
        <v>30</v>
      </c>
      <c r="B46" s="28"/>
      <c r="C46" s="28"/>
      <c r="D46" s="28"/>
      <c r="E46" s="28"/>
      <c r="F46" s="53"/>
      <c r="G46" s="53"/>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30"/>
      <c r="AQ46" s="142"/>
    </row>
    <row r="47" spans="1:43" s="25" customFormat="1" ht="77.25" customHeight="1" x14ac:dyDescent="0.25">
      <c r="A47" s="51" t="s">
        <v>39</v>
      </c>
      <c r="B47" s="52">
        <f>B48+B49+B50+B52</f>
        <v>12663.1</v>
      </c>
      <c r="C47" s="52">
        <f t="shared" ref="C47:D47" si="63">C48+C49+C50+C52</f>
        <v>3000</v>
      </c>
      <c r="D47" s="52">
        <f t="shared" si="63"/>
        <v>2999.62</v>
      </c>
      <c r="E47" s="52">
        <f>E48+E49+E50+E52</f>
        <v>2999.62</v>
      </c>
      <c r="F47" s="52">
        <f t="shared" ref="F47" si="64">IFERROR(E47/B47%,0)</f>
        <v>23.68788053478216</v>
      </c>
      <c r="G47" s="52">
        <f t="shared" ref="G47" si="65">IFERROR(E47/C47%,0)</f>
        <v>99.987333333333325</v>
      </c>
      <c r="H47" s="52">
        <f>H48+H49+H50+H52</f>
        <v>0</v>
      </c>
      <c r="I47" s="52">
        <f t="shared" ref="I47:AP47" si="66">I48+I49+I50+I52</f>
        <v>66</v>
      </c>
      <c r="J47" s="52">
        <f t="shared" si="66"/>
        <v>0</v>
      </c>
      <c r="K47" s="52">
        <f t="shared" si="66"/>
        <v>0</v>
      </c>
      <c r="L47" s="52">
        <f t="shared" si="66"/>
        <v>0</v>
      </c>
      <c r="M47" s="52">
        <f t="shared" si="66"/>
        <v>0</v>
      </c>
      <c r="N47" s="52">
        <f t="shared" si="66"/>
        <v>0</v>
      </c>
      <c r="O47" s="52">
        <f t="shared" si="66"/>
        <v>0</v>
      </c>
      <c r="P47" s="52">
        <f t="shared" si="66"/>
        <v>0</v>
      </c>
      <c r="Q47" s="52">
        <f t="shared" si="66"/>
        <v>0</v>
      </c>
      <c r="R47" s="52">
        <f t="shared" si="66"/>
        <v>0</v>
      </c>
      <c r="S47" s="52">
        <f t="shared" si="66"/>
        <v>0</v>
      </c>
      <c r="T47" s="52">
        <f t="shared" si="66"/>
        <v>0</v>
      </c>
      <c r="U47" s="52">
        <f t="shared" si="66"/>
        <v>0</v>
      </c>
      <c r="V47" s="52">
        <f t="shared" si="66"/>
        <v>0</v>
      </c>
      <c r="W47" s="52">
        <f t="shared" si="66"/>
        <v>3000</v>
      </c>
      <c r="X47" s="52">
        <f t="shared" si="66"/>
        <v>0</v>
      </c>
      <c r="Y47" s="52">
        <f t="shared" si="66"/>
        <v>2999.62</v>
      </c>
      <c r="Z47" s="52">
        <f t="shared" si="66"/>
        <v>0</v>
      </c>
      <c r="AA47" s="52">
        <f t="shared" si="66"/>
        <v>0</v>
      </c>
      <c r="AB47" s="52">
        <f t="shared" si="66"/>
        <v>0</v>
      </c>
      <c r="AC47" s="52">
        <f t="shared" si="66"/>
        <v>0</v>
      </c>
      <c r="AD47" s="52">
        <f t="shared" si="66"/>
        <v>0</v>
      </c>
      <c r="AE47" s="52">
        <f t="shared" si="66"/>
        <v>0</v>
      </c>
      <c r="AF47" s="52">
        <f t="shared" si="66"/>
        <v>0</v>
      </c>
      <c r="AG47" s="52">
        <f t="shared" si="66"/>
        <v>0</v>
      </c>
      <c r="AH47" s="52">
        <f t="shared" si="66"/>
        <v>0</v>
      </c>
      <c r="AI47" s="52">
        <f t="shared" si="66"/>
        <v>0</v>
      </c>
      <c r="AJ47" s="52">
        <f t="shared" si="66"/>
        <v>0</v>
      </c>
      <c r="AK47" s="52">
        <f t="shared" si="66"/>
        <v>0</v>
      </c>
      <c r="AL47" s="52">
        <f t="shared" si="66"/>
        <v>2663.1</v>
      </c>
      <c r="AM47" s="52">
        <f t="shared" si="66"/>
        <v>0</v>
      </c>
      <c r="AN47" s="52">
        <f t="shared" si="66"/>
        <v>0</v>
      </c>
      <c r="AO47" s="52">
        <f t="shared" si="66"/>
        <v>7000</v>
      </c>
      <c r="AP47" s="52">
        <f t="shared" si="66"/>
        <v>0</v>
      </c>
      <c r="AQ47" s="140" t="s">
        <v>88</v>
      </c>
    </row>
    <row r="48" spans="1:43" s="25" customFormat="1" x14ac:dyDescent="0.25">
      <c r="A48" s="32" t="s">
        <v>26</v>
      </c>
      <c r="B48" s="28">
        <f t="shared" ref="B48:B52" si="67">H48+K48+N48+Q48+T48+W48+Z48+AC48+AF48+AI48+AL48+AO48</f>
        <v>0</v>
      </c>
      <c r="C48" s="27">
        <f t="shared" ref="C48:C49" si="68">H48+K48+N48+Q48+T48+W48</f>
        <v>0</v>
      </c>
      <c r="D48" s="28">
        <f t="shared" ref="D48:D52" si="69">E48</f>
        <v>0</v>
      </c>
      <c r="E48" s="28">
        <f t="shared" ref="E48:E49" si="70">J48+M48+P48+S48+V48+Y48+AB48+AE48+AH48+AK48+AN48+AP48</f>
        <v>0</v>
      </c>
      <c r="F48" s="50">
        <f t="shared" ref="F48:F52" si="71">IFERROR(E48/B48%,0)</f>
        <v>0</v>
      </c>
      <c r="G48" s="50">
        <f t="shared" ref="G48:G52" si="72">IFERROR(E48/C48%,0)</f>
        <v>0</v>
      </c>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30"/>
      <c r="AQ48" s="141"/>
    </row>
    <row r="49" spans="1:43" s="25" customFormat="1" x14ac:dyDescent="0.25">
      <c r="A49" s="32" t="s">
        <v>32</v>
      </c>
      <c r="B49" s="28">
        <f t="shared" si="67"/>
        <v>0</v>
      </c>
      <c r="C49" s="27">
        <f t="shared" si="68"/>
        <v>0</v>
      </c>
      <c r="D49" s="28">
        <f t="shared" si="69"/>
        <v>0</v>
      </c>
      <c r="E49" s="28">
        <f t="shared" si="70"/>
        <v>0</v>
      </c>
      <c r="F49" s="50">
        <f t="shared" si="71"/>
        <v>0</v>
      </c>
      <c r="G49" s="50">
        <f t="shared" si="72"/>
        <v>0</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30"/>
      <c r="AQ49" s="141"/>
    </row>
    <row r="50" spans="1:43" s="25" customFormat="1" x14ac:dyDescent="0.25">
      <c r="A50" s="32" t="s">
        <v>28</v>
      </c>
      <c r="B50" s="28">
        <f t="shared" si="67"/>
        <v>2663.1</v>
      </c>
      <c r="C50" s="27">
        <f>H50+K50+N50+Q50+T50+W50</f>
        <v>0</v>
      </c>
      <c r="D50" s="28">
        <f t="shared" si="69"/>
        <v>0</v>
      </c>
      <c r="E50" s="28">
        <f>J50+M50+P50+S50+V50+Y50+AB50+AE50+AH50+AK50+AN50+AP50</f>
        <v>0</v>
      </c>
      <c r="F50" s="50">
        <f t="shared" si="71"/>
        <v>0</v>
      </c>
      <c r="G50" s="50">
        <f t="shared" si="72"/>
        <v>0</v>
      </c>
      <c r="H50" s="27"/>
      <c r="I50" s="27">
        <v>66</v>
      </c>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v>2663.1</v>
      </c>
      <c r="AM50" s="27"/>
      <c r="AN50" s="27"/>
      <c r="AO50" s="27"/>
      <c r="AP50" s="30"/>
      <c r="AQ50" s="141"/>
    </row>
    <row r="51" spans="1:43" s="43" customFormat="1" ht="15" customHeight="1" x14ac:dyDescent="0.25">
      <c r="A51" s="37" t="s">
        <v>29</v>
      </c>
      <c r="B51" s="28">
        <f t="shared" si="67"/>
        <v>0</v>
      </c>
      <c r="C51" s="27">
        <f t="shared" ref="C51:C52" si="73">H51+K51+N51+Q51+T51+W51</f>
        <v>0</v>
      </c>
      <c r="D51" s="28">
        <f t="shared" si="69"/>
        <v>0</v>
      </c>
      <c r="E51" s="28">
        <f t="shared" ref="E51:E52" si="74">J51+M51+P51+S51+V51+Y51+AB51+AE51+AH51+AK51+AN51+AP51</f>
        <v>0</v>
      </c>
      <c r="F51" s="50">
        <f t="shared" si="71"/>
        <v>0</v>
      </c>
      <c r="G51" s="50">
        <f t="shared" si="72"/>
        <v>0</v>
      </c>
      <c r="H51" s="39"/>
      <c r="I51" s="40"/>
      <c r="J51" s="41"/>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1"/>
      <c r="AQ51" s="141"/>
    </row>
    <row r="52" spans="1:43" s="25" customFormat="1" x14ac:dyDescent="0.25">
      <c r="A52" s="32" t="s">
        <v>30</v>
      </c>
      <c r="B52" s="28">
        <f t="shared" si="67"/>
        <v>10000</v>
      </c>
      <c r="C52" s="27">
        <f>H52+K52+N52+Q52+T52+W52</f>
        <v>3000</v>
      </c>
      <c r="D52" s="28">
        <f t="shared" si="69"/>
        <v>2999.62</v>
      </c>
      <c r="E52" s="28">
        <f t="shared" si="74"/>
        <v>2999.62</v>
      </c>
      <c r="F52" s="50">
        <f t="shared" si="71"/>
        <v>29.996199999999998</v>
      </c>
      <c r="G52" s="50">
        <f t="shared" si="72"/>
        <v>99.987333333333325</v>
      </c>
      <c r="H52" s="27"/>
      <c r="I52" s="27"/>
      <c r="J52" s="27"/>
      <c r="K52" s="27"/>
      <c r="L52" s="27"/>
      <c r="M52" s="27"/>
      <c r="N52" s="27"/>
      <c r="O52" s="27"/>
      <c r="P52" s="27"/>
      <c r="Q52" s="27"/>
      <c r="R52" s="27"/>
      <c r="S52" s="27"/>
      <c r="T52" s="27"/>
      <c r="U52" s="27"/>
      <c r="V52" s="27"/>
      <c r="W52" s="27">
        <v>3000</v>
      </c>
      <c r="X52" s="27"/>
      <c r="Y52" s="27">
        <v>2999.62</v>
      </c>
      <c r="Z52" s="27"/>
      <c r="AA52" s="27"/>
      <c r="AB52" s="27"/>
      <c r="AC52" s="27"/>
      <c r="AD52" s="27"/>
      <c r="AE52" s="27"/>
      <c r="AF52" s="27"/>
      <c r="AG52" s="27"/>
      <c r="AH52" s="27"/>
      <c r="AI52" s="27"/>
      <c r="AJ52" s="27"/>
      <c r="AK52" s="27"/>
      <c r="AL52" s="27"/>
      <c r="AM52" s="27"/>
      <c r="AN52" s="27"/>
      <c r="AO52" s="27">
        <v>7000</v>
      </c>
      <c r="AP52" s="30"/>
      <c r="AQ52" s="142"/>
    </row>
    <row r="53" spans="1:43" s="25" customFormat="1" ht="67.150000000000006" customHeight="1" x14ac:dyDescent="0.25">
      <c r="A53" s="20" t="s">
        <v>70</v>
      </c>
      <c r="B53" s="21">
        <f>B54+B55+B56+B58</f>
        <v>197240.19999999998</v>
      </c>
      <c r="C53" s="21">
        <f>C54+C55+C56+C58</f>
        <v>110470.18</v>
      </c>
      <c r="D53" s="21">
        <f t="shared" ref="D53:E53" si="75">D54+D55+D56+D58</f>
        <v>96193.8</v>
      </c>
      <c r="E53" s="21">
        <f t="shared" si="75"/>
        <v>96193.8</v>
      </c>
      <c r="F53" s="21">
        <f>E53/B53*100</f>
        <v>48.769875512192748</v>
      </c>
      <c r="G53" s="21">
        <f>E53/C53*100</f>
        <v>87.076711561436767</v>
      </c>
      <c r="H53" s="21">
        <f t="shared" ref="H53:AP53" si="76">H54+H55+H56+H58</f>
        <v>18857.21</v>
      </c>
      <c r="I53" s="21">
        <f t="shared" si="76"/>
        <v>0</v>
      </c>
      <c r="J53" s="21">
        <f t="shared" si="76"/>
        <v>10977.09</v>
      </c>
      <c r="K53" s="21">
        <f t="shared" si="76"/>
        <v>22730.77</v>
      </c>
      <c r="L53" s="21">
        <f t="shared" si="76"/>
        <v>0</v>
      </c>
      <c r="M53" s="21">
        <f t="shared" si="76"/>
        <v>16874.579999999998</v>
      </c>
      <c r="N53" s="21">
        <f t="shared" si="76"/>
        <v>16867.689999999999</v>
      </c>
      <c r="O53" s="21">
        <f t="shared" si="76"/>
        <v>0</v>
      </c>
      <c r="P53" s="21">
        <f t="shared" si="76"/>
        <v>16234.149999999998</v>
      </c>
      <c r="Q53" s="21">
        <f t="shared" si="76"/>
        <v>19091.96</v>
      </c>
      <c r="R53" s="21">
        <f t="shared" si="76"/>
        <v>0</v>
      </c>
      <c r="S53" s="21">
        <f t="shared" si="76"/>
        <v>21785.88</v>
      </c>
      <c r="T53" s="21">
        <f t="shared" si="76"/>
        <v>17933.469999999998</v>
      </c>
      <c r="U53" s="21">
        <f t="shared" si="76"/>
        <v>0</v>
      </c>
      <c r="V53" s="21">
        <f t="shared" si="76"/>
        <v>16246.049999999997</v>
      </c>
      <c r="W53" s="21">
        <f t="shared" si="76"/>
        <v>14989.079999999998</v>
      </c>
      <c r="X53" s="21">
        <f t="shared" si="76"/>
        <v>0</v>
      </c>
      <c r="Y53" s="21">
        <f t="shared" si="76"/>
        <v>14076.049999999997</v>
      </c>
      <c r="Z53" s="21">
        <f t="shared" si="76"/>
        <v>21518</v>
      </c>
      <c r="AA53" s="21">
        <f t="shared" si="76"/>
        <v>0</v>
      </c>
      <c r="AB53" s="21">
        <f t="shared" si="76"/>
        <v>0</v>
      </c>
      <c r="AC53" s="21">
        <f t="shared" si="76"/>
        <v>12955.48</v>
      </c>
      <c r="AD53" s="21">
        <f t="shared" si="76"/>
        <v>0</v>
      </c>
      <c r="AE53" s="21">
        <f t="shared" si="76"/>
        <v>0</v>
      </c>
      <c r="AF53" s="21">
        <f t="shared" si="76"/>
        <v>15407.609999999999</v>
      </c>
      <c r="AG53" s="21">
        <f t="shared" si="76"/>
        <v>0</v>
      </c>
      <c r="AH53" s="21">
        <f t="shared" si="76"/>
        <v>0</v>
      </c>
      <c r="AI53" s="21">
        <f t="shared" si="76"/>
        <v>13681.92</v>
      </c>
      <c r="AJ53" s="21">
        <f t="shared" si="76"/>
        <v>0</v>
      </c>
      <c r="AK53" s="21">
        <f t="shared" si="76"/>
        <v>0</v>
      </c>
      <c r="AL53" s="21">
        <f t="shared" si="76"/>
        <v>12107.329999999998</v>
      </c>
      <c r="AM53" s="21">
        <f t="shared" si="76"/>
        <v>0</v>
      </c>
      <c r="AN53" s="21">
        <f t="shared" si="76"/>
        <v>0</v>
      </c>
      <c r="AO53" s="21">
        <f t="shared" si="76"/>
        <v>11099.679999999998</v>
      </c>
      <c r="AP53" s="21">
        <f t="shared" si="76"/>
        <v>0</v>
      </c>
      <c r="AQ53" s="118"/>
    </row>
    <row r="54" spans="1:43" s="25" customFormat="1" x14ac:dyDescent="0.25">
      <c r="A54" s="32" t="s">
        <v>26</v>
      </c>
      <c r="B54" s="28"/>
      <c r="C54" s="28"/>
      <c r="D54" s="28"/>
      <c r="E54" s="28"/>
      <c r="F54" s="28"/>
      <c r="G54" s="28"/>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30"/>
      <c r="AQ54" s="119"/>
    </row>
    <row r="55" spans="1:43" s="25" customFormat="1" x14ac:dyDescent="0.25">
      <c r="A55" s="32" t="s">
        <v>32</v>
      </c>
      <c r="B55" s="28"/>
      <c r="C55" s="28"/>
      <c r="D55" s="28"/>
      <c r="E55" s="28"/>
      <c r="F55" s="28"/>
      <c r="G55" s="28"/>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30"/>
      <c r="AQ55" s="119"/>
    </row>
    <row r="56" spans="1:43" s="25" customFormat="1" x14ac:dyDescent="0.25">
      <c r="A56" s="32" t="s">
        <v>28</v>
      </c>
      <c r="B56" s="28">
        <f>H56+K56+N56+Q56+T56+W56+Z56+AC56+AF56+AI56+AL56+AO56</f>
        <v>197240.19999999998</v>
      </c>
      <c r="C56" s="28">
        <f>C62+C80+C86+C92</f>
        <v>110470.18</v>
      </c>
      <c r="D56" s="28">
        <f>E56</f>
        <v>96193.8</v>
      </c>
      <c r="E56" s="28">
        <f>J56+M56+P56+S56+V56+Y56+AB56+AE56+AH56+AK56+AN56+AP56</f>
        <v>96193.8</v>
      </c>
      <c r="F56" s="28">
        <f>E56/B56*100</f>
        <v>48.769875512192748</v>
      </c>
      <c r="G56" s="28">
        <f>E56/C56*100</f>
        <v>87.076711561436767</v>
      </c>
      <c r="H56" s="27">
        <f>H62+H80+H86+H92</f>
        <v>18857.21</v>
      </c>
      <c r="I56" s="27">
        <f t="shared" ref="I56:AP56" si="77">I62+I80+I86+I92</f>
        <v>0</v>
      </c>
      <c r="J56" s="27">
        <f>J62+J80+J86+J92</f>
        <v>10977.09</v>
      </c>
      <c r="K56" s="27">
        <f t="shared" si="77"/>
        <v>22730.77</v>
      </c>
      <c r="L56" s="27">
        <f t="shared" si="77"/>
        <v>0</v>
      </c>
      <c r="M56" s="27">
        <f t="shared" si="77"/>
        <v>16874.579999999998</v>
      </c>
      <c r="N56" s="27">
        <f t="shared" si="77"/>
        <v>16867.689999999999</v>
      </c>
      <c r="O56" s="27">
        <f t="shared" si="77"/>
        <v>0</v>
      </c>
      <c r="P56" s="27">
        <f t="shared" si="77"/>
        <v>16234.149999999998</v>
      </c>
      <c r="Q56" s="27">
        <f t="shared" si="77"/>
        <v>19091.96</v>
      </c>
      <c r="R56" s="27">
        <f t="shared" si="77"/>
        <v>0</v>
      </c>
      <c r="S56" s="27">
        <f t="shared" si="77"/>
        <v>21785.88</v>
      </c>
      <c r="T56" s="27">
        <f t="shared" si="77"/>
        <v>17933.469999999998</v>
      </c>
      <c r="U56" s="27">
        <f t="shared" si="77"/>
        <v>0</v>
      </c>
      <c r="V56" s="27">
        <f t="shared" si="77"/>
        <v>16246.049999999997</v>
      </c>
      <c r="W56" s="27">
        <f t="shared" si="77"/>
        <v>14989.079999999998</v>
      </c>
      <c r="X56" s="27">
        <f t="shared" si="77"/>
        <v>0</v>
      </c>
      <c r="Y56" s="27">
        <f t="shared" si="77"/>
        <v>14076.049999999997</v>
      </c>
      <c r="Z56" s="27">
        <f t="shared" si="77"/>
        <v>21518</v>
      </c>
      <c r="AA56" s="27">
        <f t="shared" si="77"/>
        <v>0</v>
      </c>
      <c r="AB56" s="27">
        <f t="shared" si="77"/>
        <v>0</v>
      </c>
      <c r="AC56" s="27">
        <f t="shared" si="77"/>
        <v>12955.48</v>
      </c>
      <c r="AD56" s="27">
        <f t="shared" si="77"/>
        <v>0</v>
      </c>
      <c r="AE56" s="27">
        <f t="shared" si="77"/>
        <v>0</v>
      </c>
      <c r="AF56" s="27">
        <f t="shared" si="77"/>
        <v>15407.609999999999</v>
      </c>
      <c r="AG56" s="27">
        <f t="shared" si="77"/>
        <v>0</v>
      </c>
      <c r="AH56" s="27">
        <f t="shared" si="77"/>
        <v>0</v>
      </c>
      <c r="AI56" s="27">
        <f t="shared" si="77"/>
        <v>13681.92</v>
      </c>
      <c r="AJ56" s="27">
        <f t="shared" si="77"/>
        <v>0</v>
      </c>
      <c r="AK56" s="27">
        <f t="shared" si="77"/>
        <v>0</v>
      </c>
      <c r="AL56" s="27">
        <f t="shared" si="77"/>
        <v>12107.329999999998</v>
      </c>
      <c r="AM56" s="27">
        <f t="shared" si="77"/>
        <v>0</v>
      </c>
      <c r="AN56" s="27">
        <f t="shared" si="77"/>
        <v>0</v>
      </c>
      <c r="AO56" s="27">
        <f t="shared" si="77"/>
        <v>11099.679999999998</v>
      </c>
      <c r="AP56" s="27">
        <f t="shared" si="77"/>
        <v>0</v>
      </c>
      <c r="AQ56" s="119"/>
    </row>
    <row r="57" spans="1:43" s="43" customFormat="1" x14ac:dyDescent="0.25">
      <c r="A57" s="37" t="s">
        <v>29</v>
      </c>
      <c r="B57" s="38"/>
      <c r="C57" s="38"/>
      <c r="D57" s="38"/>
      <c r="E57" s="38"/>
      <c r="F57" s="38"/>
      <c r="G57" s="38"/>
      <c r="H57" s="27"/>
      <c r="I57" s="40"/>
      <c r="J57" s="41"/>
      <c r="K57" s="27"/>
      <c r="L57" s="42"/>
      <c r="M57" s="42"/>
      <c r="N57" s="27"/>
      <c r="O57" s="42"/>
      <c r="P57" s="42"/>
      <c r="Q57" s="27"/>
      <c r="R57" s="42"/>
      <c r="S57" s="42"/>
      <c r="T57" s="27"/>
      <c r="U57" s="42"/>
      <c r="V57" s="42"/>
      <c r="W57" s="27"/>
      <c r="X57" s="42"/>
      <c r="Y57" s="42"/>
      <c r="Z57" s="27"/>
      <c r="AA57" s="42"/>
      <c r="AB57" s="42"/>
      <c r="AC57" s="27"/>
      <c r="AD57" s="42"/>
      <c r="AE57" s="42"/>
      <c r="AF57" s="27"/>
      <c r="AG57" s="42"/>
      <c r="AH57" s="42"/>
      <c r="AI57" s="27"/>
      <c r="AJ57" s="42"/>
      <c r="AK57" s="42"/>
      <c r="AL57" s="27"/>
      <c r="AM57" s="42"/>
      <c r="AN57" s="42"/>
      <c r="AO57" s="27"/>
      <c r="AP57" s="41"/>
      <c r="AQ57" s="119"/>
    </row>
    <row r="58" spans="1:43" s="25" customFormat="1" x14ac:dyDescent="0.25">
      <c r="A58" s="32" t="s">
        <v>30</v>
      </c>
      <c r="B58" s="28"/>
      <c r="C58" s="28"/>
      <c r="D58" s="28"/>
      <c r="E58" s="28"/>
      <c r="F58" s="28"/>
      <c r="G58" s="28"/>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30"/>
      <c r="AQ58" s="120"/>
    </row>
    <row r="59" spans="1:43" s="25" customFormat="1" ht="80.25" customHeight="1" x14ac:dyDescent="0.25">
      <c r="A59" s="51" t="s">
        <v>71</v>
      </c>
      <c r="B59" s="52">
        <f>B60+B61+B62+B64</f>
        <v>185898.59999999998</v>
      </c>
      <c r="C59" s="52">
        <f>C62</f>
        <v>107145.79999999999</v>
      </c>
      <c r="D59" s="52">
        <f>D62</f>
        <v>93555.98</v>
      </c>
      <c r="E59" s="52">
        <f>J59+M59+P59+S59+V59+Y59+AB59+AE59+AH59+AK59+AN59+AP59</f>
        <v>93555.98</v>
      </c>
      <c r="F59" s="52">
        <f>E59/B59*100</f>
        <v>50.326349956374074</v>
      </c>
      <c r="G59" s="52">
        <f>E59/C59*100</f>
        <v>87.316516373016967</v>
      </c>
      <c r="H59" s="52">
        <f>H60+H61+H62+H64</f>
        <v>18568.11</v>
      </c>
      <c r="I59" s="52">
        <f t="shared" ref="I59:AP59" si="78">I60+I61+I62+I64</f>
        <v>0</v>
      </c>
      <c r="J59" s="52">
        <f t="shared" si="78"/>
        <v>10700</v>
      </c>
      <c r="K59" s="52">
        <f t="shared" si="78"/>
        <v>22197.89</v>
      </c>
      <c r="L59" s="52">
        <f t="shared" si="78"/>
        <v>0</v>
      </c>
      <c r="M59" s="52">
        <f t="shared" si="78"/>
        <v>16432.78</v>
      </c>
      <c r="N59" s="52">
        <f t="shared" si="78"/>
        <v>16238.14</v>
      </c>
      <c r="O59" s="52">
        <f t="shared" si="78"/>
        <v>0</v>
      </c>
      <c r="P59" s="52">
        <f t="shared" si="78"/>
        <v>15793.669999999998</v>
      </c>
      <c r="Q59" s="52">
        <f t="shared" si="78"/>
        <v>18459.68</v>
      </c>
      <c r="R59" s="52">
        <f t="shared" si="78"/>
        <v>0</v>
      </c>
      <c r="S59" s="52">
        <f t="shared" si="78"/>
        <v>21342.58</v>
      </c>
      <c r="T59" s="52">
        <f t="shared" si="78"/>
        <v>17312.669999999998</v>
      </c>
      <c r="U59" s="52">
        <f t="shared" si="78"/>
        <v>0</v>
      </c>
      <c r="V59" s="52">
        <f t="shared" si="78"/>
        <v>15824.939999999999</v>
      </c>
      <c r="W59" s="52">
        <f t="shared" si="78"/>
        <v>14369.31</v>
      </c>
      <c r="X59" s="52">
        <f t="shared" si="78"/>
        <v>0</v>
      </c>
      <c r="Y59" s="52">
        <f t="shared" si="78"/>
        <v>13462.009999999998</v>
      </c>
      <c r="Z59" s="52">
        <f t="shared" si="78"/>
        <v>20897.2</v>
      </c>
      <c r="AA59" s="52">
        <f t="shared" si="78"/>
        <v>0</v>
      </c>
      <c r="AB59" s="52">
        <f t="shared" si="78"/>
        <v>0</v>
      </c>
      <c r="AC59" s="52">
        <f t="shared" si="78"/>
        <v>12331.7</v>
      </c>
      <c r="AD59" s="52">
        <f t="shared" si="78"/>
        <v>0</v>
      </c>
      <c r="AE59" s="52">
        <f t="shared" si="78"/>
        <v>0</v>
      </c>
      <c r="AF59" s="52">
        <f t="shared" si="78"/>
        <v>10540.24</v>
      </c>
      <c r="AG59" s="52">
        <f t="shared" si="78"/>
        <v>0</v>
      </c>
      <c r="AH59" s="52">
        <f t="shared" si="78"/>
        <v>0</v>
      </c>
      <c r="AI59" s="52">
        <f t="shared" si="78"/>
        <v>13055.12</v>
      </c>
      <c r="AJ59" s="52">
        <f t="shared" si="78"/>
        <v>0</v>
      </c>
      <c r="AK59" s="52">
        <f t="shared" si="78"/>
        <v>0</v>
      </c>
      <c r="AL59" s="52">
        <f t="shared" si="78"/>
        <v>11478.55</v>
      </c>
      <c r="AM59" s="52">
        <f t="shared" si="78"/>
        <v>0</v>
      </c>
      <c r="AN59" s="52">
        <f t="shared" si="78"/>
        <v>0</v>
      </c>
      <c r="AO59" s="52">
        <f t="shared" si="78"/>
        <v>10449.99</v>
      </c>
      <c r="AP59" s="52">
        <f t="shared" si="78"/>
        <v>0</v>
      </c>
      <c r="AQ59" s="122"/>
    </row>
    <row r="60" spans="1:43" s="25" customFormat="1" x14ac:dyDescent="0.25">
      <c r="A60" s="32" t="s">
        <v>26</v>
      </c>
      <c r="B60" s="28"/>
      <c r="C60" s="28"/>
      <c r="D60" s="28"/>
      <c r="E60" s="28"/>
      <c r="F60" s="53"/>
      <c r="G60" s="53"/>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30"/>
      <c r="AQ60" s="123"/>
    </row>
    <row r="61" spans="1:43" s="25" customFormat="1" x14ac:dyDescent="0.25">
      <c r="A61" s="32" t="s">
        <v>32</v>
      </c>
      <c r="B61" s="28"/>
      <c r="C61" s="28"/>
      <c r="D61" s="28"/>
      <c r="E61" s="28"/>
      <c r="F61" s="53"/>
      <c r="G61" s="53"/>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30"/>
      <c r="AQ61" s="123"/>
    </row>
    <row r="62" spans="1:43" s="25" customFormat="1" x14ac:dyDescent="0.25">
      <c r="A62" s="32" t="s">
        <v>28</v>
      </c>
      <c r="B62" s="28">
        <f>H62+K62+N62+Q62+T62+W62+Z62+AC62+AF62+AI62+AL62+AO62</f>
        <v>185898.59999999998</v>
      </c>
      <c r="C62" s="27">
        <f>C68+C74</f>
        <v>107145.79999999999</v>
      </c>
      <c r="D62" s="28">
        <f>E62</f>
        <v>93555.98</v>
      </c>
      <c r="E62" s="28">
        <f>J62+M62+P62+S62+V62+Y62+AB62+AE62+AH62+AK62+AN62+AP62</f>
        <v>93555.98</v>
      </c>
      <c r="F62" s="53">
        <f t="shared" ref="F62" si="79">E62/B62*100</f>
        <v>50.326349956374074</v>
      </c>
      <c r="G62" s="53">
        <f t="shared" ref="G62" si="80">E62/C62*100</f>
        <v>87.316516373016967</v>
      </c>
      <c r="H62" s="27">
        <f>H68+H74</f>
        <v>18568.11</v>
      </c>
      <c r="I62" s="27">
        <f t="shared" ref="I62:AP62" si="81">I68+I74</f>
        <v>0</v>
      </c>
      <c r="J62" s="27">
        <f t="shared" si="81"/>
        <v>10700</v>
      </c>
      <c r="K62" s="27">
        <f t="shared" si="81"/>
        <v>22197.89</v>
      </c>
      <c r="L62" s="27">
        <f t="shared" si="81"/>
        <v>0</v>
      </c>
      <c r="M62" s="27">
        <f t="shared" si="81"/>
        <v>16432.78</v>
      </c>
      <c r="N62" s="27">
        <f t="shared" si="81"/>
        <v>16238.14</v>
      </c>
      <c r="O62" s="27">
        <f t="shared" si="81"/>
        <v>0</v>
      </c>
      <c r="P62" s="27">
        <f t="shared" si="81"/>
        <v>15793.669999999998</v>
      </c>
      <c r="Q62" s="27">
        <f t="shared" si="81"/>
        <v>18459.68</v>
      </c>
      <c r="R62" s="27">
        <f t="shared" si="81"/>
        <v>0</v>
      </c>
      <c r="S62" s="27">
        <f t="shared" si="81"/>
        <v>21342.58</v>
      </c>
      <c r="T62" s="27">
        <f t="shared" si="81"/>
        <v>17312.669999999998</v>
      </c>
      <c r="U62" s="27">
        <f t="shared" si="81"/>
        <v>0</v>
      </c>
      <c r="V62" s="27">
        <f t="shared" si="81"/>
        <v>15824.939999999999</v>
      </c>
      <c r="W62" s="27">
        <f t="shared" si="81"/>
        <v>14369.31</v>
      </c>
      <c r="X62" s="27">
        <f t="shared" si="81"/>
        <v>0</v>
      </c>
      <c r="Y62" s="27">
        <f t="shared" si="81"/>
        <v>13462.009999999998</v>
      </c>
      <c r="Z62" s="27">
        <f t="shared" si="81"/>
        <v>20897.2</v>
      </c>
      <c r="AA62" s="27">
        <f t="shared" si="81"/>
        <v>0</v>
      </c>
      <c r="AB62" s="27">
        <f t="shared" si="81"/>
        <v>0</v>
      </c>
      <c r="AC62" s="27">
        <f t="shared" si="81"/>
        <v>12331.7</v>
      </c>
      <c r="AD62" s="27">
        <f t="shared" si="81"/>
        <v>0</v>
      </c>
      <c r="AE62" s="27">
        <f t="shared" si="81"/>
        <v>0</v>
      </c>
      <c r="AF62" s="27">
        <f t="shared" si="81"/>
        <v>10540.24</v>
      </c>
      <c r="AG62" s="27">
        <f t="shared" si="81"/>
        <v>0</v>
      </c>
      <c r="AH62" s="27">
        <f t="shared" si="81"/>
        <v>0</v>
      </c>
      <c r="AI62" s="27">
        <f t="shared" si="81"/>
        <v>13055.12</v>
      </c>
      <c r="AJ62" s="27">
        <f t="shared" si="81"/>
        <v>0</v>
      </c>
      <c r="AK62" s="27">
        <f t="shared" si="81"/>
        <v>0</v>
      </c>
      <c r="AL62" s="27">
        <f t="shared" si="81"/>
        <v>11478.55</v>
      </c>
      <c r="AM62" s="27">
        <f t="shared" si="81"/>
        <v>0</v>
      </c>
      <c r="AN62" s="27">
        <f t="shared" si="81"/>
        <v>0</v>
      </c>
      <c r="AO62" s="27">
        <f t="shared" si="81"/>
        <v>10449.99</v>
      </c>
      <c r="AP62" s="27">
        <f t="shared" si="81"/>
        <v>0</v>
      </c>
      <c r="AQ62" s="123"/>
    </row>
    <row r="63" spans="1:43" s="43" customFormat="1" x14ac:dyDescent="0.25">
      <c r="A63" s="37" t="s">
        <v>29</v>
      </c>
      <c r="B63" s="38"/>
      <c r="C63" s="38"/>
      <c r="D63" s="38"/>
      <c r="E63" s="38"/>
      <c r="F63" s="53"/>
      <c r="G63" s="53"/>
      <c r="H63" s="39"/>
      <c r="I63" s="40"/>
      <c r="J63" s="41"/>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1"/>
      <c r="AQ63" s="123"/>
    </row>
    <row r="64" spans="1:43" s="25" customFormat="1" x14ac:dyDescent="0.25">
      <c r="A64" s="32" t="s">
        <v>30</v>
      </c>
      <c r="B64" s="28"/>
      <c r="C64" s="28"/>
      <c r="D64" s="28"/>
      <c r="E64" s="28"/>
      <c r="F64" s="53"/>
      <c r="G64" s="53"/>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30"/>
      <c r="AQ64" s="124"/>
    </row>
    <row r="65" spans="1:43" s="25" customFormat="1" ht="409.6" customHeight="1" x14ac:dyDescent="0.25">
      <c r="A65" s="51" t="s">
        <v>72</v>
      </c>
      <c r="B65" s="52">
        <f>B66+B67+B68+B70</f>
        <v>169751.90000000002</v>
      </c>
      <c r="C65" s="52">
        <f t="shared" ref="C65:E65" si="82">C66+C67+C68+C70</f>
        <v>99121.76</v>
      </c>
      <c r="D65" s="52">
        <f t="shared" si="82"/>
        <v>85532.239999999991</v>
      </c>
      <c r="E65" s="52">
        <f t="shared" si="82"/>
        <v>85532.239999999991</v>
      </c>
      <c r="F65" s="52">
        <f>E65/B65*100</f>
        <v>50.386617174829837</v>
      </c>
      <c r="G65" s="52">
        <f>E65/C65*100</f>
        <v>86.290073945418229</v>
      </c>
      <c r="H65" s="52">
        <f>H66+H67+H68+H70</f>
        <v>17230.77</v>
      </c>
      <c r="I65" s="52">
        <f t="shared" ref="I65:AP65" si="83">I66+I67+I68+I70</f>
        <v>0</v>
      </c>
      <c r="J65" s="52">
        <f t="shared" si="83"/>
        <v>9362.7099999999991</v>
      </c>
      <c r="K65" s="52">
        <f t="shared" si="83"/>
        <v>20860.55</v>
      </c>
      <c r="L65" s="52">
        <f t="shared" si="83"/>
        <v>0</v>
      </c>
      <c r="M65" s="52">
        <f t="shared" si="83"/>
        <v>15095.49</v>
      </c>
      <c r="N65" s="52">
        <f t="shared" si="83"/>
        <v>14900.8</v>
      </c>
      <c r="O65" s="52">
        <f t="shared" si="83"/>
        <v>0</v>
      </c>
      <c r="P65" s="52">
        <f t="shared" si="83"/>
        <v>14456.38</v>
      </c>
      <c r="Q65" s="52">
        <f t="shared" si="83"/>
        <v>17122.34</v>
      </c>
      <c r="R65" s="52">
        <f t="shared" si="83"/>
        <v>0</v>
      </c>
      <c r="S65" s="52">
        <f t="shared" si="83"/>
        <v>19980.79</v>
      </c>
      <c r="T65" s="52">
        <f t="shared" si="83"/>
        <v>15975.33</v>
      </c>
      <c r="U65" s="52">
        <f t="shared" si="83"/>
        <v>0</v>
      </c>
      <c r="V65" s="52">
        <f t="shared" si="83"/>
        <v>14512.15</v>
      </c>
      <c r="W65" s="52">
        <f t="shared" si="83"/>
        <v>13031.97</v>
      </c>
      <c r="X65" s="52">
        <f t="shared" si="83"/>
        <v>0</v>
      </c>
      <c r="Y65" s="52">
        <f t="shared" si="83"/>
        <v>12124.72</v>
      </c>
      <c r="Z65" s="52">
        <f t="shared" si="83"/>
        <v>19559.86</v>
      </c>
      <c r="AA65" s="52">
        <f t="shared" si="83"/>
        <v>0</v>
      </c>
      <c r="AB65" s="52">
        <f t="shared" si="83"/>
        <v>0</v>
      </c>
      <c r="AC65" s="52">
        <f t="shared" si="83"/>
        <v>10994.36</v>
      </c>
      <c r="AD65" s="52">
        <f t="shared" si="83"/>
        <v>0</v>
      </c>
      <c r="AE65" s="52">
        <f t="shared" si="83"/>
        <v>0</v>
      </c>
      <c r="AF65" s="52">
        <f t="shared" si="83"/>
        <v>9202.9</v>
      </c>
      <c r="AG65" s="52">
        <f t="shared" si="83"/>
        <v>0</v>
      </c>
      <c r="AH65" s="52">
        <f t="shared" si="83"/>
        <v>0</v>
      </c>
      <c r="AI65" s="52">
        <f t="shared" si="83"/>
        <v>11717.78</v>
      </c>
      <c r="AJ65" s="52">
        <f t="shared" si="83"/>
        <v>0</v>
      </c>
      <c r="AK65" s="52">
        <f t="shared" si="83"/>
        <v>0</v>
      </c>
      <c r="AL65" s="52">
        <f t="shared" si="83"/>
        <v>9944.76</v>
      </c>
      <c r="AM65" s="52">
        <f t="shared" si="83"/>
        <v>0</v>
      </c>
      <c r="AN65" s="52">
        <f t="shared" si="83"/>
        <v>0</v>
      </c>
      <c r="AO65" s="52">
        <f t="shared" si="83"/>
        <v>9210.48</v>
      </c>
      <c r="AP65" s="52">
        <f t="shared" si="83"/>
        <v>0</v>
      </c>
      <c r="AQ65" s="139" t="s">
        <v>83</v>
      </c>
    </row>
    <row r="66" spans="1:43" s="25" customFormat="1" ht="16.5" customHeight="1" x14ac:dyDescent="0.25">
      <c r="A66" s="32" t="s">
        <v>26</v>
      </c>
      <c r="B66" s="28"/>
      <c r="C66" s="28"/>
      <c r="D66" s="28"/>
      <c r="E66" s="28"/>
      <c r="F66" s="53"/>
      <c r="G66" s="53"/>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30"/>
      <c r="AQ66" s="139"/>
    </row>
    <row r="67" spans="1:43" s="25" customFormat="1" ht="16.5" customHeight="1" x14ac:dyDescent="0.25">
      <c r="A67" s="32" t="s">
        <v>32</v>
      </c>
      <c r="B67" s="28"/>
      <c r="C67" s="28"/>
      <c r="D67" s="28"/>
      <c r="E67" s="28"/>
      <c r="F67" s="53"/>
      <c r="G67" s="53"/>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30"/>
      <c r="AQ67" s="139"/>
    </row>
    <row r="68" spans="1:43" s="25" customFormat="1" ht="257.25" customHeight="1" x14ac:dyDescent="0.25">
      <c r="A68" s="32" t="s">
        <v>28</v>
      </c>
      <c r="B68" s="28">
        <f t="shared" ref="B68" si="84">H68+K68+N68+Q68+T68+W68+Z68+AC68+AF68+AI68+AL68+AO68</f>
        <v>169751.90000000002</v>
      </c>
      <c r="C68" s="27">
        <f>H68+K68+N68+Q68+T68+W68</f>
        <v>99121.76</v>
      </c>
      <c r="D68" s="28">
        <f>E68</f>
        <v>85532.239999999991</v>
      </c>
      <c r="E68" s="28">
        <f>J68+M68+P68+S68+V68+Y68+AB68+AE68+AH68+AK68+AN68+AP68</f>
        <v>85532.239999999991</v>
      </c>
      <c r="F68" s="53">
        <f t="shared" ref="F68" si="85">E68/B68*100</f>
        <v>50.386617174829837</v>
      </c>
      <c r="G68" s="53">
        <f t="shared" ref="G68" si="86">E68/C68*100</f>
        <v>86.290073945418229</v>
      </c>
      <c r="H68" s="27">
        <v>17230.77</v>
      </c>
      <c r="I68" s="27"/>
      <c r="J68" s="27">
        <v>9362.7099999999991</v>
      </c>
      <c r="K68" s="27">
        <v>20860.55</v>
      </c>
      <c r="L68" s="27"/>
      <c r="M68" s="27">
        <v>15095.49</v>
      </c>
      <c r="N68" s="27">
        <v>14900.8</v>
      </c>
      <c r="O68" s="27"/>
      <c r="P68" s="27">
        <v>14456.38</v>
      </c>
      <c r="Q68" s="27">
        <v>17122.34</v>
      </c>
      <c r="R68" s="27"/>
      <c r="S68" s="27">
        <v>19980.79</v>
      </c>
      <c r="T68" s="27">
        <v>15975.33</v>
      </c>
      <c r="U68" s="27"/>
      <c r="V68" s="27">
        <v>14512.15</v>
      </c>
      <c r="W68" s="27">
        <v>13031.97</v>
      </c>
      <c r="X68" s="27"/>
      <c r="Y68" s="27">
        <v>12124.72</v>
      </c>
      <c r="Z68" s="27">
        <v>19559.86</v>
      </c>
      <c r="AA68" s="27"/>
      <c r="AB68" s="27"/>
      <c r="AC68" s="27">
        <v>10994.36</v>
      </c>
      <c r="AD68" s="27"/>
      <c r="AE68" s="27"/>
      <c r="AF68" s="27">
        <v>9202.9</v>
      </c>
      <c r="AG68" s="27"/>
      <c r="AH68" s="27"/>
      <c r="AI68" s="27">
        <v>11717.78</v>
      </c>
      <c r="AJ68" s="27"/>
      <c r="AK68" s="27"/>
      <c r="AL68" s="27">
        <v>9944.76</v>
      </c>
      <c r="AM68" s="27"/>
      <c r="AN68" s="27"/>
      <c r="AO68" s="27">
        <v>9210.48</v>
      </c>
      <c r="AP68" s="30"/>
      <c r="AQ68" s="139"/>
    </row>
    <row r="69" spans="1:43" s="43" customFormat="1" ht="51" customHeight="1" x14ac:dyDescent="0.25">
      <c r="A69" s="37" t="s">
        <v>29</v>
      </c>
      <c r="B69" s="38"/>
      <c r="C69" s="38"/>
      <c r="D69" s="38"/>
      <c r="E69" s="38"/>
      <c r="F69" s="53"/>
      <c r="G69" s="53"/>
      <c r="H69" s="39"/>
      <c r="I69" s="40"/>
      <c r="J69" s="41"/>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1"/>
      <c r="AQ69" s="139"/>
    </row>
    <row r="70" spans="1:43" s="25" customFormat="1" ht="16.5" customHeight="1" x14ac:dyDescent="0.25">
      <c r="A70" s="32" t="s">
        <v>30</v>
      </c>
      <c r="B70" s="28"/>
      <c r="C70" s="28"/>
      <c r="D70" s="28"/>
      <c r="E70" s="28"/>
      <c r="F70" s="53"/>
      <c r="G70" s="53"/>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30"/>
      <c r="AQ70" s="139"/>
    </row>
    <row r="71" spans="1:43" s="25" customFormat="1" ht="87" customHeight="1" x14ac:dyDescent="0.25">
      <c r="A71" s="51" t="s">
        <v>73</v>
      </c>
      <c r="B71" s="52">
        <f>B74</f>
        <v>16146.699999999999</v>
      </c>
      <c r="C71" s="52">
        <f t="shared" ref="C71:E71" si="87">C74</f>
        <v>8024.04</v>
      </c>
      <c r="D71" s="52">
        <f t="shared" si="87"/>
        <v>8023.74</v>
      </c>
      <c r="E71" s="52">
        <f t="shared" si="87"/>
        <v>8023.74</v>
      </c>
      <c r="F71" s="52">
        <f>F74</f>
        <v>49.692754556658635</v>
      </c>
      <c r="G71" s="52">
        <f>G74</f>
        <v>99.996261234988864</v>
      </c>
      <c r="H71" s="55">
        <f>H72+H73+H74+H75+H76</f>
        <v>1337.34</v>
      </c>
      <c r="I71" s="55">
        <f t="shared" ref="I71:AP71" si="88">I72+I73+I74+I75+I76</f>
        <v>0</v>
      </c>
      <c r="J71" s="55">
        <f t="shared" si="88"/>
        <v>1337.29</v>
      </c>
      <c r="K71" s="55">
        <f t="shared" si="88"/>
        <v>1337.34</v>
      </c>
      <c r="L71" s="55">
        <f t="shared" si="88"/>
        <v>0</v>
      </c>
      <c r="M71" s="55">
        <f t="shared" si="88"/>
        <v>1337.29</v>
      </c>
      <c r="N71" s="55">
        <f t="shared" si="88"/>
        <v>1337.34</v>
      </c>
      <c r="O71" s="55">
        <f t="shared" si="88"/>
        <v>0</v>
      </c>
      <c r="P71" s="55">
        <f t="shared" si="88"/>
        <v>1337.29</v>
      </c>
      <c r="Q71" s="55">
        <f t="shared" si="88"/>
        <v>1337.34</v>
      </c>
      <c r="R71" s="55">
        <f t="shared" si="88"/>
        <v>0</v>
      </c>
      <c r="S71" s="55">
        <f t="shared" si="88"/>
        <v>1361.79</v>
      </c>
      <c r="T71" s="55">
        <f t="shared" si="88"/>
        <v>1337.34</v>
      </c>
      <c r="U71" s="55">
        <f t="shared" si="88"/>
        <v>0</v>
      </c>
      <c r="V71" s="55">
        <f t="shared" si="88"/>
        <v>1312.79</v>
      </c>
      <c r="W71" s="55">
        <f t="shared" si="88"/>
        <v>1337.34</v>
      </c>
      <c r="X71" s="55">
        <f t="shared" si="88"/>
        <v>0</v>
      </c>
      <c r="Y71" s="55">
        <f t="shared" si="88"/>
        <v>1337.29</v>
      </c>
      <c r="Z71" s="55">
        <f t="shared" si="88"/>
        <v>1337.34</v>
      </c>
      <c r="AA71" s="55">
        <f t="shared" si="88"/>
        <v>0</v>
      </c>
      <c r="AB71" s="55">
        <f t="shared" si="88"/>
        <v>0</v>
      </c>
      <c r="AC71" s="55">
        <f t="shared" si="88"/>
        <v>1337.34</v>
      </c>
      <c r="AD71" s="55">
        <f t="shared" si="88"/>
        <v>0</v>
      </c>
      <c r="AE71" s="55">
        <f t="shared" si="88"/>
        <v>0</v>
      </c>
      <c r="AF71" s="55">
        <f t="shared" si="88"/>
        <v>1337.34</v>
      </c>
      <c r="AG71" s="55">
        <f t="shared" si="88"/>
        <v>0</v>
      </c>
      <c r="AH71" s="55">
        <f t="shared" si="88"/>
        <v>0</v>
      </c>
      <c r="AI71" s="55">
        <f t="shared" si="88"/>
        <v>1337.34</v>
      </c>
      <c r="AJ71" s="55">
        <f t="shared" si="88"/>
        <v>0</v>
      </c>
      <c r="AK71" s="55">
        <f t="shared" si="88"/>
        <v>0</v>
      </c>
      <c r="AL71" s="55">
        <f t="shared" si="88"/>
        <v>1533.79</v>
      </c>
      <c r="AM71" s="55">
        <f t="shared" si="88"/>
        <v>0</v>
      </c>
      <c r="AN71" s="55">
        <f t="shared" si="88"/>
        <v>0</v>
      </c>
      <c r="AO71" s="55">
        <f t="shared" si="88"/>
        <v>1239.51</v>
      </c>
      <c r="AP71" s="55">
        <f t="shared" si="88"/>
        <v>0</v>
      </c>
      <c r="AQ71" s="136" t="s">
        <v>84</v>
      </c>
    </row>
    <row r="72" spans="1:43" s="25" customFormat="1" ht="16.5" customHeight="1" x14ac:dyDescent="0.25">
      <c r="A72" s="32" t="s">
        <v>26</v>
      </c>
      <c r="B72" s="28"/>
      <c r="C72" s="28"/>
      <c r="D72" s="28"/>
      <c r="E72" s="28"/>
      <c r="F72" s="28"/>
      <c r="G72" s="28"/>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30"/>
      <c r="AQ72" s="137"/>
    </row>
    <row r="73" spans="1:43" s="25" customFormat="1" ht="16.5" customHeight="1" x14ac:dyDescent="0.25">
      <c r="A73" s="32" t="s">
        <v>32</v>
      </c>
      <c r="B73" s="28"/>
      <c r="C73" s="28"/>
      <c r="D73" s="28"/>
      <c r="E73" s="28"/>
      <c r="F73" s="28"/>
      <c r="G73" s="28"/>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30"/>
      <c r="AQ73" s="137"/>
    </row>
    <row r="74" spans="1:43" s="25" customFormat="1" ht="16.5" customHeight="1" x14ac:dyDescent="0.25">
      <c r="A74" s="32" t="s">
        <v>28</v>
      </c>
      <c r="B74" s="28">
        <f>H74+K74+N74+Q74+T74+W74+Z74+AC74+AF74+AI74+AL74+AO74</f>
        <v>16146.699999999999</v>
      </c>
      <c r="C74" s="27">
        <f>H74+K74+N74+Q74+T74+W74</f>
        <v>8024.04</v>
      </c>
      <c r="D74" s="28">
        <f>E74</f>
        <v>8023.74</v>
      </c>
      <c r="E74" s="28">
        <f>J74+M74+P74+S74+V74+Y74+AB74+AE74+AH74+AK74+AN74+AP74</f>
        <v>8023.74</v>
      </c>
      <c r="F74" s="28">
        <f>E74/B74*100</f>
        <v>49.692754556658635</v>
      </c>
      <c r="G74" s="28">
        <f>E74/C74*100</f>
        <v>99.996261234988864</v>
      </c>
      <c r="H74" s="27">
        <v>1337.34</v>
      </c>
      <c r="I74" s="27"/>
      <c r="J74" s="27">
        <v>1337.29</v>
      </c>
      <c r="K74" s="27">
        <v>1337.34</v>
      </c>
      <c r="L74" s="27"/>
      <c r="M74" s="27">
        <v>1337.29</v>
      </c>
      <c r="N74" s="27">
        <v>1337.34</v>
      </c>
      <c r="O74" s="27"/>
      <c r="P74" s="27">
        <v>1337.29</v>
      </c>
      <c r="Q74" s="27">
        <v>1337.34</v>
      </c>
      <c r="R74" s="27"/>
      <c r="S74" s="27">
        <v>1361.79</v>
      </c>
      <c r="T74" s="27">
        <v>1337.34</v>
      </c>
      <c r="U74" s="27"/>
      <c r="V74" s="27">
        <v>1312.79</v>
      </c>
      <c r="W74" s="27">
        <v>1337.34</v>
      </c>
      <c r="X74" s="27"/>
      <c r="Y74" s="27">
        <v>1337.29</v>
      </c>
      <c r="Z74" s="27">
        <v>1337.34</v>
      </c>
      <c r="AA74" s="27"/>
      <c r="AB74" s="27"/>
      <c r="AC74" s="27">
        <v>1337.34</v>
      </c>
      <c r="AD74" s="27"/>
      <c r="AE74" s="27"/>
      <c r="AF74" s="27">
        <v>1337.34</v>
      </c>
      <c r="AG74" s="27"/>
      <c r="AH74" s="27"/>
      <c r="AI74" s="27">
        <v>1337.34</v>
      </c>
      <c r="AJ74" s="27"/>
      <c r="AK74" s="27"/>
      <c r="AL74" s="27">
        <v>1533.79</v>
      </c>
      <c r="AM74" s="27"/>
      <c r="AN74" s="27"/>
      <c r="AO74" s="27">
        <v>1239.51</v>
      </c>
      <c r="AP74" s="30"/>
      <c r="AQ74" s="137"/>
    </row>
    <row r="75" spans="1:43" s="25" customFormat="1" ht="16.5" customHeight="1" x14ac:dyDescent="0.25">
      <c r="A75" s="37" t="s">
        <v>29</v>
      </c>
      <c r="B75" s="28"/>
      <c r="C75" s="28"/>
      <c r="D75" s="28"/>
      <c r="E75" s="28"/>
      <c r="F75" s="28"/>
      <c r="G75" s="28"/>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30"/>
      <c r="AQ75" s="137"/>
    </row>
    <row r="76" spans="1:43" s="25" customFormat="1" ht="16.5" customHeight="1" x14ac:dyDescent="0.25">
      <c r="A76" s="32" t="s">
        <v>30</v>
      </c>
      <c r="B76" s="28"/>
      <c r="C76" s="28"/>
      <c r="D76" s="28"/>
      <c r="E76" s="28"/>
      <c r="F76" s="28"/>
      <c r="G76" s="28"/>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30"/>
      <c r="AQ76" s="138"/>
    </row>
    <row r="77" spans="1:43" s="25" customFormat="1" ht="130.5" customHeight="1" x14ac:dyDescent="0.25">
      <c r="A77" s="51" t="s">
        <v>74</v>
      </c>
      <c r="B77" s="52">
        <f t="shared" ref="B77:G77" si="89">B80</f>
        <v>5849.4000000000005</v>
      </c>
      <c r="C77" s="52">
        <f>C80</f>
        <v>2799.58</v>
      </c>
      <c r="D77" s="52">
        <f t="shared" si="89"/>
        <v>2516.3199999999997</v>
      </c>
      <c r="E77" s="52">
        <f t="shared" si="89"/>
        <v>2516.3199999999997</v>
      </c>
      <c r="F77" s="52">
        <f t="shared" si="89"/>
        <v>43.018429240605869</v>
      </c>
      <c r="G77" s="52">
        <f t="shared" si="89"/>
        <v>89.882053736631917</v>
      </c>
      <c r="H77" s="55">
        <f>H79+H78+H80+H81+H82</f>
        <v>268.3</v>
      </c>
      <c r="I77" s="55">
        <f t="shared" ref="I77:AP77" si="90">I79+I78+I80+I81+I82</f>
        <v>0</v>
      </c>
      <c r="J77" s="55">
        <f t="shared" si="90"/>
        <v>259.58999999999997</v>
      </c>
      <c r="K77" s="55">
        <f t="shared" si="90"/>
        <v>512.08000000000004</v>
      </c>
      <c r="L77" s="55">
        <f t="shared" si="90"/>
        <v>0</v>
      </c>
      <c r="M77" s="55">
        <f t="shared" si="90"/>
        <v>425</v>
      </c>
      <c r="N77" s="55">
        <f t="shared" si="90"/>
        <v>508.75</v>
      </c>
      <c r="O77" s="55">
        <f t="shared" si="90"/>
        <v>0</v>
      </c>
      <c r="P77" s="55">
        <f t="shared" si="90"/>
        <v>415.68</v>
      </c>
      <c r="Q77" s="55">
        <f t="shared" si="90"/>
        <v>511.48</v>
      </c>
      <c r="R77" s="55">
        <f t="shared" si="90"/>
        <v>0</v>
      </c>
      <c r="S77" s="55">
        <f t="shared" si="90"/>
        <v>422.5</v>
      </c>
      <c r="T77" s="55">
        <f t="shared" si="90"/>
        <v>500</v>
      </c>
      <c r="U77" s="55">
        <f t="shared" si="90"/>
        <v>0</v>
      </c>
      <c r="V77" s="55">
        <f t="shared" si="90"/>
        <v>400.31</v>
      </c>
      <c r="W77" s="55">
        <f t="shared" si="90"/>
        <v>498.97</v>
      </c>
      <c r="X77" s="55">
        <f t="shared" si="90"/>
        <v>0</v>
      </c>
      <c r="Y77" s="55">
        <f t="shared" si="90"/>
        <v>593.24</v>
      </c>
      <c r="Z77" s="55">
        <f t="shared" si="90"/>
        <v>500</v>
      </c>
      <c r="AA77" s="55">
        <f t="shared" si="90"/>
        <v>0</v>
      </c>
      <c r="AB77" s="55">
        <f t="shared" si="90"/>
        <v>0</v>
      </c>
      <c r="AC77" s="55">
        <f t="shared" si="90"/>
        <v>502.98</v>
      </c>
      <c r="AD77" s="55">
        <f t="shared" si="90"/>
        <v>0</v>
      </c>
      <c r="AE77" s="55">
        <f t="shared" si="90"/>
        <v>0</v>
      </c>
      <c r="AF77" s="55">
        <f t="shared" si="90"/>
        <v>503.97</v>
      </c>
      <c r="AG77" s="55">
        <f t="shared" si="90"/>
        <v>0</v>
      </c>
      <c r="AH77" s="55">
        <f t="shared" si="90"/>
        <v>0</v>
      </c>
      <c r="AI77" s="55">
        <f t="shared" si="90"/>
        <v>506</v>
      </c>
      <c r="AJ77" s="55">
        <f t="shared" si="90"/>
        <v>0</v>
      </c>
      <c r="AK77" s="55">
        <f t="shared" si="90"/>
        <v>0</v>
      </c>
      <c r="AL77" s="55">
        <f t="shared" si="90"/>
        <v>507.98</v>
      </c>
      <c r="AM77" s="55">
        <f t="shared" si="90"/>
        <v>0</v>
      </c>
      <c r="AN77" s="55">
        <f t="shared" si="90"/>
        <v>0</v>
      </c>
      <c r="AO77" s="55">
        <f t="shared" si="90"/>
        <v>528.89</v>
      </c>
      <c r="AP77" s="55">
        <f t="shared" si="90"/>
        <v>0</v>
      </c>
      <c r="AQ77" s="136" t="s">
        <v>81</v>
      </c>
    </row>
    <row r="78" spans="1:43" s="25" customFormat="1" x14ac:dyDescent="0.25">
      <c r="A78" s="32" t="s">
        <v>26</v>
      </c>
      <c r="B78" s="28"/>
      <c r="C78" s="28"/>
      <c r="D78" s="28"/>
      <c r="E78" s="28"/>
      <c r="F78" s="28"/>
      <c r="G78" s="28"/>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30"/>
      <c r="AQ78" s="137"/>
    </row>
    <row r="79" spans="1:43" s="25" customFormat="1" x14ac:dyDescent="0.25">
      <c r="A79" s="32" t="s">
        <v>32</v>
      </c>
      <c r="B79" s="28"/>
      <c r="C79" s="28"/>
      <c r="D79" s="28"/>
      <c r="E79" s="28"/>
      <c r="F79" s="28"/>
      <c r="G79" s="28"/>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30"/>
      <c r="AQ79" s="137"/>
    </row>
    <row r="80" spans="1:43" s="25" customFormat="1" x14ac:dyDescent="0.25">
      <c r="A80" s="32" t="s">
        <v>28</v>
      </c>
      <c r="B80" s="28">
        <f>H80+K80+N80+Q80+T80+W80+Z80+AC80+AF80+AI80+AL80+AO80</f>
        <v>5849.4000000000005</v>
      </c>
      <c r="C80" s="27">
        <f>H80+K80+N80+Q80+T80+W80</f>
        <v>2799.58</v>
      </c>
      <c r="D80" s="28">
        <f>E80</f>
        <v>2516.3199999999997</v>
      </c>
      <c r="E80" s="28">
        <f>J80+M80+P80+S80+V80+Y80+AB80+AE80+AH80+AK80+AN80+AP80</f>
        <v>2516.3199999999997</v>
      </c>
      <c r="F80" s="28">
        <f>E80/B80*100</f>
        <v>43.018429240605869</v>
      </c>
      <c r="G80" s="28">
        <f>E80/C80*100</f>
        <v>89.882053736631917</v>
      </c>
      <c r="H80" s="27">
        <v>268.3</v>
      </c>
      <c r="I80" s="27"/>
      <c r="J80" s="27">
        <v>259.58999999999997</v>
      </c>
      <c r="K80" s="27">
        <v>512.08000000000004</v>
      </c>
      <c r="L80" s="27"/>
      <c r="M80" s="27">
        <v>425</v>
      </c>
      <c r="N80" s="27">
        <v>508.75</v>
      </c>
      <c r="O80" s="27"/>
      <c r="P80" s="27">
        <v>415.68</v>
      </c>
      <c r="Q80" s="27">
        <v>511.48</v>
      </c>
      <c r="R80" s="27"/>
      <c r="S80" s="27">
        <v>422.5</v>
      </c>
      <c r="T80" s="27">
        <v>500</v>
      </c>
      <c r="U80" s="27"/>
      <c r="V80" s="27">
        <v>400.31</v>
      </c>
      <c r="W80" s="27">
        <v>498.97</v>
      </c>
      <c r="X80" s="27"/>
      <c r="Y80" s="27">
        <v>593.24</v>
      </c>
      <c r="Z80" s="27">
        <v>500</v>
      </c>
      <c r="AA80" s="27"/>
      <c r="AB80" s="27"/>
      <c r="AC80" s="27">
        <v>502.98</v>
      </c>
      <c r="AD80" s="27"/>
      <c r="AE80" s="27"/>
      <c r="AF80" s="27">
        <v>503.97</v>
      </c>
      <c r="AG80" s="27"/>
      <c r="AH80" s="27"/>
      <c r="AI80" s="27">
        <v>506</v>
      </c>
      <c r="AJ80" s="27"/>
      <c r="AK80" s="27"/>
      <c r="AL80" s="27">
        <v>507.98</v>
      </c>
      <c r="AM80" s="27"/>
      <c r="AN80" s="27"/>
      <c r="AO80" s="27">
        <v>528.89</v>
      </c>
      <c r="AP80" s="30"/>
      <c r="AQ80" s="137"/>
    </row>
    <row r="81" spans="1:43" s="25" customFormat="1" x14ac:dyDescent="0.25">
      <c r="A81" s="56" t="s">
        <v>29</v>
      </c>
      <c r="B81" s="28"/>
      <c r="C81" s="28"/>
      <c r="D81" s="28"/>
      <c r="E81" s="28"/>
      <c r="F81" s="28"/>
      <c r="G81" s="28"/>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30"/>
      <c r="AQ81" s="137"/>
    </row>
    <row r="82" spans="1:43" s="25" customFormat="1" x14ac:dyDescent="0.25">
      <c r="A82" s="32" t="s">
        <v>30</v>
      </c>
      <c r="B82" s="28"/>
      <c r="C82" s="28"/>
      <c r="D82" s="28"/>
      <c r="E82" s="28"/>
      <c r="F82" s="28"/>
      <c r="G82" s="28"/>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30"/>
      <c r="AQ82" s="138"/>
    </row>
    <row r="83" spans="1:43" s="25" customFormat="1" ht="322.5" customHeight="1" x14ac:dyDescent="0.25">
      <c r="A83" s="51" t="s">
        <v>75</v>
      </c>
      <c r="B83" s="52">
        <f t="shared" ref="B83:G83" si="91">B86</f>
        <v>1249.5999999999997</v>
      </c>
      <c r="C83" s="52">
        <f t="shared" si="91"/>
        <v>524.79999999999995</v>
      </c>
      <c r="D83" s="52">
        <f t="shared" si="91"/>
        <v>121.49999999999999</v>
      </c>
      <c r="E83" s="52">
        <f t="shared" si="91"/>
        <v>121.49999999999999</v>
      </c>
      <c r="F83" s="52">
        <f t="shared" si="91"/>
        <v>9.7231113956466082</v>
      </c>
      <c r="G83" s="52">
        <f t="shared" si="91"/>
        <v>23.151676829268293</v>
      </c>
      <c r="H83" s="55">
        <f>H84+H85+H86+H87+H88</f>
        <v>20.8</v>
      </c>
      <c r="I83" s="55">
        <f t="shared" ref="I83:AP83" si="92">I84+I85+I86+I87+I88</f>
        <v>0</v>
      </c>
      <c r="J83" s="55">
        <f t="shared" si="92"/>
        <v>17.5</v>
      </c>
      <c r="K83" s="55">
        <f t="shared" si="92"/>
        <v>20.8</v>
      </c>
      <c r="L83" s="55">
        <f t="shared" si="92"/>
        <v>0</v>
      </c>
      <c r="M83" s="55">
        <f t="shared" si="92"/>
        <v>16.8</v>
      </c>
      <c r="N83" s="55">
        <f>N84+N85+N86+N87+N88</f>
        <v>120.8</v>
      </c>
      <c r="O83" s="55">
        <f t="shared" si="92"/>
        <v>0</v>
      </c>
      <c r="P83" s="55">
        <f t="shared" si="92"/>
        <v>24.8</v>
      </c>
      <c r="Q83" s="55">
        <f t="shared" si="92"/>
        <v>120.8</v>
      </c>
      <c r="R83" s="55">
        <f t="shared" si="92"/>
        <v>0</v>
      </c>
      <c r="S83" s="55">
        <f t="shared" si="92"/>
        <v>20.8</v>
      </c>
      <c r="T83" s="55">
        <f t="shared" si="92"/>
        <v>120.8</v>
      </c>
      <c r="U83" s="55">
        <f t="shared" si="92"/>
        <v>0</v>
      </c>
      <c r="V83" s="55">
        <f t="shared" si="92"/>
        <v>20.8</v>
      </c>
      <c r="W83" s="55">
        <f t="shared" si="92"/>
        <v>120.8</v>
      </c>
      <c r="X83" s="55">
        <f t="shared" si="92"/>
        <v>0</v>
      </c>
      <c r="Y83" s="55">
        <f t="shared" si="92"/>
        <v>20.8</v>
      </c>
      <c r="Z83" s="55">
        <f t="shared" si="92"/>
        <v>120.8</v>
      </c>
      <c r="AA83" s="55">
        <f t="shared" si="92"/>
        <v>0</v>
      </c>
      <c r="AB83" s="55">
        <f t="shared" si="92"/>
        <v>0</v>
      </c>
      <c r="AC83" s="55">
        <f t="shared" si="92"/>
        <v>120.8</v>
      </c>
      <c r="AD83" s="55">
        <f t="shared" si="92"/>
        <v>0</v>
      </c>
      <c r="AE83" s="55">
        <f t="shared" si="92"/>
        <v>0</v>
      </c>
      <c r="AF83" s="55">
        <f t="shared" si="92"/>
        <v>120.8</v>
      </c>
      <c r="AG83" s="55">
        <f t="shared" si="92"/>
        <v>0</v>
      </c>
      <c r="AH83" s="55">
        <f t="shared" si="92"/>
        <v>0</v>
      </c>
      <c r="AI83" s="55">
        <f t="shared" si="92"/>
        <v>120.8</v>
      </c>
      <c r="AJ83" s="55">
        <f t="shared" si="92"/>
        <v>0</v>
      </c>
      <c r="AK83" s="55">
        <f t="shared" si="92"/>
        <v>0</v>
      </c>
      <c r="AL83" s="55">
        <f t="shared" si="92"/>
        <v>120.8</v>
      </c>
      <c r="AM83" s="55">
        <f t="shared" si="92"/>
        <v>0</v>
      </c>
      <c r="AN83" s="55">
        <f t="shared" si="92"/>
        <v>0</v>
      </c>
      <c r="AO83" s="55">
        <f t="shared" si="92"/>
        <v>120.8</v>
      </c>
      <c r="AP83" s="55">
        <f t="shared" si="92"/>
        <v>0</v>
      </c>
      <c r="AQ83" s="136" t="s">
        <v>82</v>
      </c>
    </row>
    <row r="84" spans="1:43" s="25" customFormat="1" x14ac:dyDescent="0.25">
      <c r="A84" s="32" t="s">
        <v>26</v>
      </c>
      <c r="B84" s="28"/>
      <c r="C84" s="28"/>
      <c r="D84" s="28"/>
      <c r="E84" s="28"/>
      <c r="F84" s="28"/>
      <c r="G84" s="28"/>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30"/>
      <c r="AQ84" s="137"/>
    </row>
    <row r="85" spans="1:43" s="25" customFormat="1" x14ac:dyDescent="0.25">
      <c r="A85" s="32" t="s">
        <v>32</v>
      </c>
      <c r="B85" s="28"/>
      <c r="C85" s="28"/>
      <c r="D85" s="28"/>
      <c r="E85" s="28"/>
      <c r="F85" s="28"/>
      <c r="G85" s="28"/>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30"/>
      <c r="AQ85" s="137"/>
    </row>
    <row r="86" spans="1:43" s="25" customFormat="1" x14ac:dyDescent="0.25">
      <c r="A86" s="32" t="s">
        <v>28</v>
      </c>
      <c r="B86" s="28">
        <f>H86+K86+N86+Q86+T86+W86+Z86+AC86+AF86+AI86+AL86+AO86</f>
        <v>1249.5999999999997</v>
      </c>
      <c r="C86" s="27">
        <f>H86+K86+N86+Q86+T86+W86</f>
        <v>524.79999999999995</v>
      </c>
      <c r="D86" s="28">
        <f>E86</f>
        <v>121.49999999999999</v>
      </c>
      <c r="E86" s="28">
        <f>J86+M86+P86+S86+V86+Y86+AB86+AE86+AH86+AK86+AN86+AP86</f>
        <v>121.49999999999999</v>
      </c>
      <c r="F86" s="28">
        <f>E86/B86*100</f>
        <v>9.7231113956466082</v>
      </c>
      <c r="G86" s="28">
        <f>E86/C86*100</f>
        <v>23.151676829268293</v>
      </c>
      <c r="H86" s="27">
        <v>20.8</v>
      </c>
      <c r="I86" s="27"/>
      <c r="J86" s="27">
        <v>17.5</v>
      </c>
      <c r="K86" s="27">
        <v>20.8</v>
      </c>
      <c r="L86" s="27"/>
      <c r="M86" s="27">
        <v>16.8</v>
      </c>
      <c r="N86" s="27">
        <v>120.8</v>
      </c>
      <c r="O86" s="27"/>
      <c r="P86" s="27">
        <v>24.8</v>
      </c>
      <c r="Q86" s="27">
        <v>120.8</v>
      </c>
      <c r="R86" s="27"/>
      <c r="S86" s="27">
        <v>20.8</v>
      </c>
      <c r="T86" s="27">
        <v>120.8</v>
      </c>
      <c r="U86" s="27"/>
      <c r="V86" s="27">
        <v>20.8</v>
      </c>
      <c r="W86" s="27">
        <v>120.8</v>
      </c>
      <c r="X86" s="27"/>
      <c r="Y86" s="27">
        <v>20.8</v>
      </c>
      <c r="Z86" s="27">
        <v>120.8</v>
      </c>
      <c r="AA86" s="27"/>
      <c r="AB86" s="27"/>
      <c r="AC86" s="27">
        <v>120.8</v>
      </c>
      <c r="AD86" s="27"/>
      <c r="AE86" s="27"/>
      <c r="AF86" s="27">
        <v>120.8</v>
      </c>
      <c r="AG86" s="27"/>
      <c r="AH86" s="27"/>
      <c r="AI86" s="27">
        <v>120.8</v>
      </c>
      <c r="AJ86" s="27"/>
      <c r="AK86" s="27"/>
      <c r="AL86" s="27">
        <v>120.8</v>
      </c>
      <c r="AM86" s="27"/>
      <c r="AN86" s="27"/>
      <c r="AO86" s="27">
        <v>120.8</v>
      </c>
      <c r="AP86" s="30"/>
      <c r="AQ86" s="137"/>
    </row>
    <row r="87" spans="1:43" s="25" customFormat="1" x14ac:dyDescent="0.25">
      <c r="A87" s="56" t="s">
        <v>29</v>
      </c>
      <c r="B87" s="28"/>
      <c r="C87" s="28"/>
      <c r="D87" s="28"/>
      <c r="E87" s="28"/>
      <c r="F87" s="28"/>
      <c r="G87" s="28"/>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30"/>
      <c r="AQ87" s="137"/>
    </row>
    <row r="88" spans="1:43" s="25" customFormat="1" x14ac:dyDescent="0.25">
      <c r="A88" s="32" t="s">
        <v>30</v>
      </c>
      <c r="B88" s="28"/>
      <c r="C88" s="28"/>
      <c r="D88" s="28"/>
      <c r="E88" s="28"/>
      <c r="F88" s="28"/>
      <c r="G88" s="28"/>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30"/>
      <c r="AQ88" s="138"/>
    </row>
    <row r="89" spans="1:43" s="132" customFormat="1" ht="37.5" customHeight="1" x14ac:dyDescent="0.25">
      <c r="A89" s="51" t="s">
        <v>76</v>
      </c>
      <c r="B89" s="52">
        <f t="shared" ref="B89:G89" si="93">B92</f>
        <v>4242.6000000000004</v>
      </c>
      <c r="C89" s="52">
        <f t="shared" si="93"/>
        <v>0</v>
      </c>
      <c r="D89" s="52">
        <f t="shared" si="93"/>
        <v>0</v>
      </c>
      <c r="E89" s="52">
        <f t="shared" si="93"/>
        <v>0</v>
      </c>
      <c r="F89" s="52">
        <f t="shared" si="93"/>
        <v>0</v>
      </c>
      <c r="G89" s="52">
        <f t="shared" si="93"/>
        <v>0</v>
      </c>
      <c r="H89" s="55">
        <f>H90+H91+H92+H93+H94</f>
        <v>0</v>
      </c>
      <c r="I89" s="55">
        <f t="shared" ref="I89:AP89" si="94">I90+I91+I92+I93+I94</f>
        <v>0</v>
      </c>
      <c r="J89" s="55">
        <f t="shared" si="94"/>
        <v>0</v>
      </c>
      <c r="K89" s="55">
        <f t="shared" si="94"/>
        <v>0</v>
      </c>
      <c r="L89" s="55">
        <f t="shared" si="94"/>
        <v>0</v>
      </c>
      <c r="M89" s="55">
        <f t="shared" si="94"/>
        <v>0</v>
      </c>
      <c r="N89" s="55">
        <f t="shared" si="94"/>
        <v>0</v>
      </c>
      <c r="O89" s="55">
        <f t="shared" si="94"/>
        <v>0</v>
      </c>
      <c r="P89" s="55">
        <f t="shared" si="94"/>
        <v>0</v>
      </c>
      <c r="Q89" s="55">
        <f t="shared" si="94"/>
        <v>0</v>
      </c>
      <c r="R89" s="55">
        <f t="shared" si="94"/>
        <v>0</v>
      </c>
      <c r="S89" s="55">
        <f t="shared" si="94"/>
        <v>0</v>
      </c>
      <c r="T89" s="55">
        <f t="shared" si="94"/>
        <v>0</v>
      </c>
      <c r="U89" s="55">
        <f t="shared" si="94"/>
        <v>0</v>
      </c>
      <c r="V89" s="55">
        <f t="shared" si="94"/>
        <v>0</v>
      </c>
      <c r="W89" s="55">
        <f t="shared" si="94"/>
        <v>0</v>
      </c>
      <c r="X89" s="55">
        <f t="shared" si="94"/>
        <v>0</v>
      </c>
      <c r="Y89" s="55">
        <f t="shared" si="94"/>
        <v>0</v>
      </c>
      <c r="Z89" s="55">
        <f t="shared" si="94"/>
        <v>0</v>
      </c>
      <c r="AA89" s="55">
        <f t="shared" si="94"/>
        <v>0</v>
      </c>
      <c r="AB89" s="55">
        <f t="shared" si="94"/>
        <v>0</v>
      </c>
      <c r="AC89" s="55">
        <f t="shared" si="94"/>
        <v>0</v>
      </c>
      <c r="AD89" s="55">
        <f t="shared" si="94"/>
        <v>0</v>
      </c>
      <c r="AE89" s="55">
        <f t="shared" si="94"/>
        <v>0</v>
      </c>
      <c r="AF89" s="55">
        <f t="shared" si="94"/>
        <v>4242.6000000000004</v>
      </c>
      <c r="AG89" s="55">
        <f t="shared" si="94"/>
        <v>0</v>
      </c>
      <c r="AH89" s="55">
        <f t="shared" si="94"/>
        <v>0</v>
      </c>
      <c r="AI89" s="55">
        <f t="shared" si="94"/>
        <v>0</v>
      </c>
      <c r="AJ89" s="55">
        <f t="shared" si="94"/>
        <v>0</v>
      </c>
      <c r="AK89" s="55">
        <f t="shared" si="94"/>
        <v>0</v>
      </c>
      <c r="AL89" s="55">
        <f t="shared" si="94"/>
        <v>0</v>
      </c>
      <c r="AM89" s="55">
        <f t="shared" si="94"/>
        <v>0</v>
      </c>
      <c r="AN89" s="55">
        <f t="shared" si="94"/>
        <v>0</v>
      </c>
      <c r="AO89" s="55">
        <f t="shared" si="94"/>
        <v>0</v>
      </c>
      <c r="AP89" s="55">
        <f t="shared" si="94"/>
        <v>0</v>
      </c>
      <c r="AQ89" s="115" t="s">
        <v>40</v>
      </c>
    </row>
    <row r="90" spans="1:43" s="25" customFormat="1" x14ac:dyDescent="0.25">
      <c r="A90" s="32" t="s">
        <v>26</v>
      </c>
      <c r="B90" s="28"/>
      <c r="C90" s="28"/>
      <c r="D90" s="28"/>
      <c r="E90" s="28"/>
      <c r="F90" s="28"/>
      <c r="G90" s="28"/>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30"/>
      <c r="AQ90" s="116"/>
    </row>
    <row r="91" spans="1:43" s="25" customFormat="1" x14ac:dyDescent="0.25">
      <c r="A91" s="32" t="s">
        <v>32</v>
      </c>
      <c r="B91" s="28"/>
      <c r="C91" s="28"/>
      <c r="D91" s="28"/>
      <c r="E91" s="28"/>
      <c r="F91" s="28"/>
      <c r="G91" s="28"/>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30"/>
      <c r="AQ91" s="116"/>
    </row>
    <row r="92" spans="1:43" s="25" customFormat="1" x14ac:dyDescent="0.25">
      <c r="A92" s="32" t="s">
        <v>28</v>
      </c>
      <c r="B92" s="28">
        <f>H92+K92+N92+Q92+T92+W92+Z92+AC92+AF92+AI92+AL92+AO92</f>
        <v>4242.6000000000004</v>
      </c>
      <c r="C92" s="27">
        <f>H92+K92+N92+Q92+T92</f>
        <v>0</v>
      </c>
      <c r="D92" s="28">
        <f>E92</f>
        <v>0</v>
      </c>
      <c r="E92" s="28">
        <f>J92+M92+P92+S92+V92+Y92+AB92+AE92+AH92+AK92+AN92+AP92</f>
        <v>0</v>
      </c>
      <c r="F92" s="50">
        <f t="shared" ref="F92" si="95">IFERROR(E92/B92%,0)</f>
        <v>0</v>
      </c>
      <c r="G92" s="50">
        <f t="shared" ref="G92" si="96">IFERROR(E92/C92%,0)</f>
        <v>0</v>
      </c>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v>4242.6000000000004</v>
      </c>
      <c r="AG92" s="27"/>
      <c r="AH92" s="27"/>
      <c r="AI92" s="27"/>
      <c r="AJ92" s="27"/>
      <c r="AK92" s="27"/>
      <c r="AL92" s="27"/>
      <c r="AM92" s="27"/>
      <c r="AN92" s="27"/>
      <c r="AO92" s="27"/>
      <c r="AP92" s="30"/>
      <c r="AQ92" s="116"/>
    </row>
    <row r="93" spans="1:43" s="25" customFormat="1" x14ac:dyDescent="0.25">
      <c r="A93" s="56" t="s">
        <v>29</v>
      </c>
      <c r="B93" s="28"/>
      <c r="C93" s="28"/>
      <c r="D93" s="28"/>
      <c r="E93" s="28"/>
      <c r="F93" s="28"/>
      <c r="G93" s="28"/>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30"/>
      <c r="AQ93" s="116"/>
    </row>
    <row r="94" spans="1:43" s="25" customFormat="1" x14ac:dyDescent="0.25">
      <c r="A94" s="32" t="s">
        <v>30</v>
      </c>
      <c r="B94" s="28"/>
      <c r="C94" s="28"/>
      <c r="D94" s="28"/>
      <c r="E94" s="28"/>
      <c r="F94" s="28"/>
      <c r="G94" s="28"/>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30"/>
      <c r="AQ94" s="117"/>
    </row>
    <row r="95" spans="1:43" s="25" customFormat="1" ht="73.5" customHeight="1" x14ac:dyDescent="0.25">
      <c r="A95" s="20" t="s">
        <v>65</v>
      </c>
      <c r="B95" s="21">
        <f>B98</f>
        <v>19196.400000000001</v>
      </c>
      <c r="C95" s="21">
        <f t="shared" ref="B95:G95" si="97">C98</f>
        <v>0</v>
      </c>
      <c r="D95" s="21">
        <f t="shared" si="97"/>
        <v>0</v>
      </c>
      <c r="E95" s="21">
        <f t="shared" si="97"/>
        <v>0</v>
      </c>
      <c r="F95" s="21">
        <f t="shared" si="97"/>
        <v>0</v>
      </c>
      <c r="G95" s="21">
        <f t="shared" si="97"/>
        <v>0</v>
      </c>
      <c r="H95" s="57">
        <f>H96+H97+H98+H99+H100</f>
        <v>0</v>
      </c>
      <c r="I95" s="57">
        <f t="shared" ref="I95:AP95" si="98">I96+I97+I98+I99+I100</f>
        <v>0</v>
      </c>
      <c r="J95" s="57">
        <f t="shared" si="98"/>
        <v>0</v>
      </c>
      <c r="K95" s="57">
        <f t="shared" si="98"/>
        <v>0</v>
      </c>
      <c r="L95" s="57">
        <f t="shared" si="98"/>
        <v>0</v>
      </c>
      <c r="M95" s="57">
        <f t="shared" si="98"/>
        <v>0</v>
      </c>
      <c r="N95" s="57">
        <f t="shared" si="98"/>
        <v>0</v>
      </c>
      <c r="O95" s="57">
        <f t="shared" si="98"/>
        <v>0</v>
      </c>
      <c r="P95" s="57">
        <f t="shared" si="98"/>
        <v>0</v>
      </c>
      <c r="Q95" s="57">
        <f t="shared" si="98"/>
        <v>0</v>
      </c>
      <c r="R95" s="57">
        <f t="shared" si="98"/>
        <v>0</v>
      </c>
      <c r="S95" s="57">
        <f t="shared" si="98"/>
        <v>0</v>
      </c>
      <c r="T95" s="57">
        <f t="shared" si="98"/>
        <v>0</v>
      </c>
      <c r="U95" s="57">
        <f t="shared" si="98"/>
        <v>0</v>
      </c>
      <c r="V95" s="57">
        <f t="shared" si="98"/>
        <v>0</v>
      </c>
      <c r="W95" s="57">
        <f t="shared" si="98"/>
        <v>0</v>
      </c>
      <c r="X95" s="57">
        <f t="shared" si="98"/>
        <v>0</v>
      </c>
      <c r="Y95" s="57">
        <f t="shared" si="98"/>
        <v>0</v>
      </c>
      <c r="Z95" s="57">
        <f t="shared" si="98"/>
        <v>0</v>
      </c>
      <c r="AA95" s="57">
        <f t="shared" si="98"/>
        <v>0</v>
      </c>
      <c r="AB95" s="57">
        <f t="shared" si="98"/>
        <v>0</v>
      </c>
      <c r="AC95" s="57">
        <f t="shared" si="98"/>
        <v>19076.5</v>
      </c>
      <c r="AD95" s="57">
        <f t="shared" si="98"/>
        <v>0</v>
      </c>
      <c r="AE95" s="57">
        <f t="shared" si="98"/>
        <v>0</v>
      </c>
      <c r="AF95" s="57">
        <f t="shared" si="98"/>
        <v>119.47000000000001</v>
      </c>
      <c r="AG95" s="57">
        <f t="shared" si="98"/>
        <v>0</v>
      </c>
      <c r="AH95" s="57">
        <f t="shared" si="98"/>
        <v>0</v>
      </c>
      <c r="AI95" s="57">
        <f t="shared" si="98"/>
        <v>0</v>
      </c>
      <c r="AJ95" s="57">
        <f t="shared" si="98"/>
        <v>0</v>
      </c>
      <c r="AK95" s="57">
        <f t="shared" si="98"/>
        <v>0</v>
      </c>
      <c r="AL95" s="57">
        <f t="shared" si="98"/>
        <v>0</v>
      </c>
      <c r="AM95" s="57">
        <f t="shared" si="98"/>
        <v>0</v>
      </c>
      <c r="AN95" s="57">
        <f t="shared" si="98"/>
        <v>0</v>
      </c>
      <c r="AO95" s="57">
        <f t="shared" si="98"/>
        <v>0.43000000000000005</v>
      </c>
      <c r="AP95" s="57">
        <f t="shared" si="98"/>
        <v>0</v>
      </c>
      <c r="AQ95" s="129"/>
    </row>
    <row r="96" spans="1:43" s="25" customFormat="1" x14ac:dyDescent="0.25">
      <c r="A96" s="32" t="s">
        <v>26</v>
      </c>
      <c r="B96" s="28">
        <f t="shared" ref="B96:B97" si="99">H96+K96+N96+Q96+T96+W96+Z96+AC96+AF96+AI96+AL96+AO96</f>
        <v>0</v>
      </c>
      <c r="C96" s="27">
        <f t="shared" ref="C96:C97" si="100">C102+C108+C114+C120</f>
        <v>0</v>
      </c>
      <c r="D96" s="28"/>
      <c r="E96" s="28"/>
      <c r="F96" s="28"/>
      <c r="G96" s="28"/>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30"/>
      <c r="AQ96" s="130"/>
    </row>
    <row r="97" spans="1:43" s="25" customFormat="1" x14ac:dyDescent="0.25">
      <c r="A97" s="32" t="s">
        <v>32</v>
      </c>
      <c r="B97" s="28">
        <f t="shared" si="99"/>
        <v>0</v>
      </c>
      <c r="C97" s="27">
        <f t="shared" si="100"/>
        <v>0</v>
      </c>
      <c r="D97" s="28"/>
      <c r="E97" s="28"/>
      <c r="F97" s="28"/>
      <c r="G97" s="28"/>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30"/>
      <c r="AQ97" s="130"/>
    </row>
    <row r="98" spans="1:43" s="25" customFormat="1" x14ac:dyDescent="0.25">
      <c r="A98" s="32" t="s">
        <v>28</v>
      </c>
      <c r="B98" s="28">
        <f>H98+K98+N98+Q98+T98+W98+Z98+AC98+AF98+AI98+AL98+AO98</f>
        <v>19196.400000000001</v>
      </c>
      <c r="C98" s="27">
        <f>C104+C110+C116+C122</f>
        <v>0</v>
      </c>
      <c r="D98" s="28">
        <f>E98</f>
        <v>0</v>
      </c>
      <c r="E98" s="28">
        <f>J98+M98+P98+S98+V98+Y98+AB98+AE98+AH98+AK98+AN98+AP98</f>
        <v>0</v>
      </c>
      <c r="F98" s="50">
        <f t="shared" ref="F98" si="101">IFERROR(E98/B98%,0)</f>
        <v>0</v>
      </c>
      <c r="G98" s="50">
        <f t="shared" ref="G98" si="102">IFERROR(E98/C98%,0)</f>
        <v>0</v>
      </c>
      <c r="H98" s="27">
        <f>H104+H110++H116+H122</f>
        <v>0</v>
      </c>
      <c r="I98" s="27">
        <f t="shared" ref="I98:AP98" si="103">I104+I110++I116+I122</f>
        <v>0</v>
      </c>
      <c r="J98" s="27">
        <f t="shared" si="103"/>
        <v>0</v>
      </c>
      <c r="K98" s="27">
        <f t="shared" si="103"/>
        <v>0</v>
      </c>
      <c r="L98" s="27">
        <f t="shared" si="103"/>
        <v>0</v>
      </c>
      <c r="M98" s="27">
        <f t="shared" si="103"/>
        <v>0</v>
      </c>
      <c r="N98" s="27">
        <f t="shared" si="103"/>
        <v>0</v>
      </c>
      <c r="O98" s="27">
        <f t="shared" si="103"/>
        <v>0</v>
      </c>
      <c r="P98" s="27">
        <f t="shared" si="103"/>
        <v>0</v>
      </c>
      <c r="Q98" s="27">
        <f t="shared" si="103"/>
        <v>0</v>
      </c>
      <c r="R98" s="27">
        <f t="shared" si="103"/>
        <v>0</v>
      </c>
      <c r="S98" s="27">
        <f t="shared" si="103"/>
        <v>0</v>
      </c>
      <c r="T98" s="27">
        <f t="shared" si="103"/>
        <v>0</v>
      </c>
      <c r="U98" s="27">
        <f t="shared" si="103"/>
        <v>0</v>
      </c>
      <c r="V98" s="27">
        <f t="shared" si="103"/>
        <v>0</v>
      </c>
      <c r="W98" s="27">
        <f t="shared" si="103"/>
        <v>0</v>
      </c>
      <c r="X98" s="27">
        <f t="shared" si="103"/>
        <v>0</v>
      </c>
      <c r="Y98" s="27">
        <f t="shared" si="103"/>
        <v>0</v>
      </c>
      <c r="Z98" s="27">
        <f t="shared" si="103"/>
        <v>0</v>
      </c>
      <c r="AA98" s="27">
        <f t="shared" si="103"/>
        <v>0</v>
      </c>
      <c r="AB98" s="27">
        <f t="shared" si="103"/>
        <v>0</v>
      </c>
      <c r="AC98" s="27">
        <f t="shared" si="103"/>
        <v>19076.5</v>
      </c>
      <c r="AD98" s="27">
        <f t="shared" si="103"/>
        <v>0</v>
      </c>
      <c r="AE98" s="27">
        <f t="shared" si="103"/>
        <v>0</v>
      </c>
      <c r="AF98" s="27">
        <f t="shared" si="103"/>
        <v>119.47000000000001</v>
      </c>
      <c r="AG98" s="27">
        <f t="shared" si="103"/>
        <v>0</v>
      </c>
      <c r="AH98" s="27">
        <f t="shared" si="103"/>
        <v>0</v>
      </c>
      <c r="AI98" s="27">
        <f t="shared" si="103"/>
        <v>0</v>
      </c>
      <c r="AJ98" s="27">
        <f t="shared" si="103"/>
        <v>0</v>
      </c>
      <c r="AK98" s="27">
        <f t="shared" si="103"/>
        <v>0</v>
      </c>
      <c r="AL98" s="27">
        <f t="shared" si="103"/>
        <v>0</v>
      </c>
      <c r="AM98" s="27">
        <f t="shared" si="103"/>
        <v>0</v>
      </c>
      <c r="AN98" s="27">
        <f t="shared" si="103"/>
        <v>0</v>
      </c>
      <c r="AO98" s="27">
        <f t="shared" si="103"/>
        <v>0.43000000000000005</v>
      </c>
      <c r="AP98" s="27">
        <f t="shared" si="103"/>
        <v>0</v>
      </c>
      <c r="AQ98" s="130"/>
    </row>
    <row r="99" spans="1:43" s="25" customFormat="1" x14ac:dyDescent="0.25">
      <c r="A99" s="56" t="s">
        <v>29</v>
      </c>
      <c r="B99" s="28">
        <f t="shared" ref="B99:B100" si="104">H99+K99+N99+Q99+T99+W99+Z99+AC99+AF99+AI99+AL99+AO99</f>
        <v>0</v>
      </c>
      <c r="C99" s="27">
        <f t="shared" ref="C99:C100" si="105">C105+C111+C117+C123</f>
        <v>0</v>
      </c>
      <c r="D99" s="28"/>
      <c r="E99" s="28"/>
      <c r="F99" s="28"/>
      <c r="G99" s="28"/>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30"/>
      <c r="AQ99" s="130"/>
    </row>
    <row r="100" spans="1:43" s="25" customFormat="1" x14ac:dyDescent="0.25">
      <c r="A100" s="32" t="s">
        <v>30</v>
      </c>
      <c r="B100" s="28">
        <f t="shared" si="104"/>
        <v>0</v>
      </c>
      <c r="C100" s="27">
        <f t="shared" si="105"/>
        <v>0</v>
      </c>
      <c r="D100" s="28"/>
      <c r="E100" s="28"/>
      <c r="F100" s="28"/>
      <c r="G100" s="28"/>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30"/>
      <c r="AQ100" s="131"/>
    </row>
    <row r="101" spans="1:43" s="25" customFormat="1" ht="55.5" customHeight="1" x14ac:dyDescent="0.25">
      <c r="A101" s="51" t="s">
        <v>66</v>
      </c>
      <c r="B101" s="52">
        <f t="shared" ref="B101:G101" si="106">B104</f>
        <v>4428.3999999999996</v>
      </c>
      <c r="C101" s="52">
        <f t="shared" si="106"/>
        <v>0</v>
      </c>
      <c r="D101" s="52">
        <f t="shared" si="106"/>
        <v>0</v>
      </c>
      <c r="E101" s="52">
        <f t="shared" si="106"/>
        <v>0</v>
      </c>
      <c r="F101" s="52">
        <f t="shared" si="106"/>
        <v>0</v>
      </c>
      <c r="G101" s="52">
        <f t="shared" si="106"/>
        <v>0</v>
      </c>
      <c r="H101" s="55">
        <f>H102+H103+H104+H105+H106</f>
        <v>0</v>
      </c>
      <c r="I101" s="55">
        <f t="shared" ref="I101:AP101" si="107">I102+I103+I104+I105+I106</f>
        <v>0</v>
      </c>
      <c r="J101" s="55">
        <f t="shared" si="107"/>
        <v>0</v>
      </c>
      <c r="K101" s="55">
        <f t="shared" si="107"/>
        <v>0</v>
      </c>
      <c r="L101" s="55">
        <f t="shared" si="107"/>
        <v>0</v>
      </c>
      <c r="M101" s="55">
        <f t="shared" si="107"/>
        <v>0</v>
      </c>
      <c r="N101" s="55">
        <f t="shared" si="107"/>
        <v>0</v>
      </c>
      <c r="O101" s="55">
        <f t="shared" si="107"/>
        <v>0</v>
      </c>
      <c r="P101" s="55">
        <f t="shared" si="107"/>
        <v>0</v>
      </c>
      <c r="Q101" s="55">
        <f t="shared" si="107"/>
        <v>0</v>
      </c>
      <c r="R101" s="55">
        <f t="shared" si="107"/>
        <v>0</v>
      </c>
      <c r="S101" s="55">
        <f t="shared" si="107"/>
        <v>0</v>
      </c>
      <c r="T101" s="55">
        <f t="shared" si="107"/>
        <v>0</v>
      </c>
      <c r="U101" s="55">
        <f t="shared" si="107"/>
        <v>0</v>
      </c>
      <c r="V101" s="55">
        <f t="shared" si="107"/>
        <v>0</v>
      </c>
      <c r="W101" s="55">
        <f t="shared" si="107"/>
        <v>0</v>
      </c>
      <c r="X101" s="55">
        <f t="shared" si="107"/>
        <v>0</v>
      </c>
      <c r="Y101" s="55">
        <f t="shared" si="107"/>
        <v>0</v>
      </c>
      <c r="Z101" s="55">
        <f t="shared" si="107"/>
        <v>0</v>
      </c>
      <c r="AA101" s="55">
        <f t="shared" si="107"/>
        <v>0</v>
      </c>
      <c r="AB101" s="55">
        <f t="shared" si="107"/>
        <v>0</v>
      </c>
      <c r="AC101" s="55">
        <f t="shared" si="107"/>
        <v>4397.8999999999996</v>
      </c>
      <c r="AD101" s="55">
        <f t="shared" si="107"/>
        <v>0</v>
      </c>
      <c r="AE101" s="55">
        <f t="shared" si="107"/>
        <v>0</v>
      </c>
      <c r="AF101" s="55">
        <f t="shared" si="107"/>
        <v>30.43</v>
      </c>
      <c r="AG101" s="55">
        <f t="shared" si="107"/>
        <v>0</v>
      </c>
      <c r="AH101" s="55">
        <f t="shared" si="107"/>
        <v>0</v>
      </c>
      <c r="AI101" s="55">
        <f t="shared" si="107"/>
        <v>0</v>
      </c>
      <c r="AJ101" s="55">
        <f t="shared" si="107"/>
        <v>0</v>
      </c>
      <c r="AK101" s="55">
        <f t="shared" si="107"/>
        <v>0</v>
      </c>
      <c r="AL101" s="55">
        <f t="shared" si="107"/>
        <v>0</v>
      </c>
      <c r="AM101" s="55">
        <f t="shared" si="107"/>
        <v>0</v>
      </c>
      <c r="AN101" s="55">
        <f t="shared" si="107"/>
        <v>0</v>
      </c>
      <c r="AO101" s="55">
        <f t="shared" si="107"/>
        <v>7.0000000000000007E-2</v>
      </c>
      <c r="AP101" s="55">
        <f t="shared" si="107"/>
        <v>0</v>
      </c>
      <c r="AQ101" s="112" t="s">
        <v>89</v>
      </c>
    </row>
    <row r="102" spans="1:43" s="25" customFormat="1" x14ac:dyDescent="0.25">
      <c r="A102" s="32" t="s">
        <v>26</v>
      </c>
      <c r="B102" s="28"/>
      <c r="C102" s="28"/>
      <c r="D102" s="28"/>
      <c r="E102" s="28"/>
      <c r="F102" s="28"/>
      <c r="G102" s="28"/>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30"/>
      <c r="AQ102" s="125"/>
    </row>
    <row r="103" spans="1:43" s="25" customFormat="1" x14ac:dyDescent="0.25">
      <c r="A103" s="32" t="s">
        <v>32</v>
      </c>
      <c r="B103" s="28"/>
      <c r="C103" s="28"/>
      <c r="D103" s="28"/>
      <c r="E103" s="28"/>
      <c r="F103" s="28"/>
      <c r="G103" s="28"/>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30"/>
      <c r="AQ103" s="125"/>
    </row>
    <row r="104" spans="1:43" s="25" customFormat="1" x14ac:dyDescent="0.25">
      <c r="A104" s="32" t="s">
        <v>28</v>
      </c>
      <c r="B104" s="28">
        <f>H104+K104+N104+Q104+T104+W104+Z104+AC104+AF104+AI104+AL104+AO104</f>
        <v>4428.3999999999996</v>
      </c>
      <c r="C104" s="27">
        <f>H104+K104+N104+Q104+T104</f>
        <v>0</v>
      </c>
      <c r="D104" s="28">
        <f>E104</f>
        <v>0</v>
      </c>
      <c r="E104" s="28">
        <f>J104+M104+P104+S104+V104+Y104+AB104+AE104+AH104+AK104+AN104+AP104</f>
        <v>0</v>
      </c>
      <c r="F104" s="50">
        <f t="shared" ref="F104" si="108">IFERROR(E104/B104%,0)</f>
        <v>0</v>
      </c>
      <c r="G104" s="50">
        <f t="shared" ref="G104" si="109">IFERROR(E104/C104%,0)</f>
        <v>0</v>
      </c>
      <c r="H104" s="27"/>
      <c r="I104" s="27"/>
      <c r="J104" s="27"/>
      <c r="K104" s="27"/>
      <c r="L104" s="27"/>
      <c r="M104" s="27"/>
      <c r="N104" s="27"/>
      <c r="O104" s="27"/>
      <c r="P104" s="27"/>
      <c r="Q104" s="27"/>
      <c r="R104" s="27"/>
      <c r="S104" s="27"/>
      <c r="T104" s="27"/>
      <c r="U104" s="27"/>
      <c r="V104" s="27"/>
      <c r="W104" s="27"/>
      <c r="X104" s="27"/>
      <c r="Y104" s="27"/>
      <c r="Z104" s="27"/>
      <c r="AA104" s="27"/>
      <c r="AB104" s="27"/>
      <c r="AC104" s="27">
        <v>4397.8999999999996</v>
      </c>
      <c r="AD104" s="27"/>
      <c r="AE104" s="27"/>
      <c r="AF104" s="27">
        <v>30.43</v>
      </c>
      <c r="AG104" s="27"/>
      <c r="AH104" s="27"/>
      <c r="AI104" s="27"/>
      <c r="AJ104" s="27"/>
      <c r="AK104" s="27"/>
      <c r="AL104" s="27"/>
      <c r="AM104" s="27"/>
      <c r="AN104" s="27"/>
      <c r="AO104" s="27">
        <v>7.0000000000000007E-2</v>
      </c>
      <c r="AP104" s="30"/>
      <c r="AQ104" s="125"/>
    </row>
    <row r="105" spans="1:43" s="25" customFormat="1" x14ac:dyDescent="0.25">
      <c r="A105" s="56" t="s">
        <v>29</v>
      </c>
      <c r="B105" s="28"/>
      <c r="C105" s="28"/>
      <c r="D105" s="28"/>
      <c r="E105" s="28"/>
      <c r="F105" s="28"/>
      <c r="G105" s="28"/>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30"/>
      <c r="AQ105" s="125"/>
    </row>
    <row r="106" spans="1:43" s="25" customFormat="1" x14ac:dyDescent="0.25">
      <c r="A106" s="32" t="s">
        <v>30</v>
      </c>
      <c r="B106" s="28"/>
      <c r="C106" s="28"/>
      <c r="D106" s="28"/>
      <c r="E106" s="28"/>
      <c r="F106" s="28"/>
      <c r="G106" s="28"/>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30"/>
      <c r="AQ106" s="126"/>
    </row>
    <row r="107" spans="1:43" s="25" customFormat="1" ht="77.25" customHeight="1" x14ac:dyDescent="0.25">
      <c r="A107" s="51" t="s">
        <v>67</v>
      </c>
      <c r="B107" s="52">
        <f t="shared" ref="B107:G107" si="110">B110</f>
        <v>6175.7</v>
      </c>
      <c r="C107" s="52">
        <f t="shared" si="110"/>
        <v>0</v>
      </c>
      <c r="D107" s="52">
        <f t="shared" si="110"/>
        <v>0</v>
      </c>
      <c r="E107" s="52">
        <f t="shared" si="110"/>
        <v>0</v>
      </c>
      <c r="F107" s="52">
        <f t="shared" si="110"/>
        <v>0</v>
      </c>
      <c r="G107" s="52">
        <f t="shared" si="110"/>
        <v>0</v>
      </c>
      <c r="H107" s="55">
        <f>H108+H109+H110+H111+H112</f>
        <v>0</v>
      </c>
      <c r="I107" s="55">
        <f t="shared" ref="I107:AP107" si="111">I108+I109+I110+I111+I112</f>
        <v>0</v>
      </c>
      <c r="J107" s="55">
        <f t="shared" si="111"/>
        <v>0</v>
      </c>
      <c r="K107" s="55">
        <f t="shared" si="111"/>
        <v>0</v>
      </c>
      <c r="L107" s="55">
        <f t="shared" si="111"/>
        <v>0</v>
      </c>
      <c r="M107" s="55">
        <f t="shared" si="111"/>
        <v>0</v>
      </c>
      <c r="N107" s="55">
        <f t="shared" si="111"/>
        <v>0</v>
      </c>
      <c r="O107" s="55">
        <f t="shared" si="111"/>
        <v>0</v>
      </c>
      <c r="P107" s="55">
        <f t="shared" si="111"/>
        <v>0</v>
      </c>
      <c r="Q107" s="55">
        <f t="shared" si="111"/>
        <v>0</v>
      </c>
      <c r="R107" s="55">
        <f t="shared" si="111"/>
        <v>0</v>
      </c>
      <c r="S107" s="55">
        <f t="shared" si="111"/>
        <v>0</v>
      </c>
      <c r="T107" s="55">
        <f t="shared" si="111"/>
        <v>0</v>
      </c>
      <c r="U107" s="55">
        <f t="shared" si="111"/>
        <v>0</v>
      </c>
      <c r="V107" s="55">
        <f t="shared" si="111"/>
        <v>0</v>
      </c>
      <c r="W107" s="55">
        <f t="shared" si="111"/>
        <v>0</v>
      </c>
      <c r="X107" s="55">
        <f t="shared" si="111"/>
        <v>0</v>
      </c>
      <c r="Y107" s="55">
        <f t="shared" si="111"/>
        <v>0</v>
      </c>
      <c r="Z107" s="55">
        <f t="shared" si="111"/>
        <v>0</v>
      </c>
      <c r="AA107" s="55">
        <f t="shared" si="111"/>
        <v>0</v>
      </c>
      <c r="AB107" s="55">
        <f t="shared" si="111"/>
        <v>0</v>
      </c>
      <c r="AC107" s="55">
        <f t="shared" si="111"/>
        <v>6141.7</v>
      </c>
      <c r="AD107" s="55">
        <f t="shared" si="111"/>
        <v>0</v>
      </c>
      <c r="AE107" s="55">
        <f t="shared" si="111"/>
        <v>0</v>
      </c>
      <c r="AF107" s="55">
        <f t="shared" si="111"/>
        <v>33.840000000000003</v>
      </c>
      <c r="AG107" s="55">
        <f t="shared" si="111"/>
        <v>0</v>
      </c>
      <c r="AH107" s="55">
        <f t="shared" si="111"/>
        <v>0</v>
      </c>
      <c r="AI107" s="55">
        <f t="shared" si="111"/>
        <v>0</v>
      </c>
      <c r="AJ107" s="55">
        <f t="shared" si="111"/>
        <v>0</v>
      </c>
      <c r="AK107" s="55">
        <f t="shared" si="111"/>
        <v>0</v>
      </c>
      <c r="AL107" s="55">
        <f t="shared" si="111"/>
        <v>0</v>
      </c>
      <c r="AM107" s="55">
        <f t="shared" si="111"/>
        <v>0</v>
      </c>
      <c r="AN107" s="55">
        <f t="shared" si="111"/>
        <v>0</v>
      </c>
      <c r="AO107" s="55">
        <f t="shared" si="111"/>
        <v>0.16</v>
      </c>
      <c r="AP107" s="55">
        <f t="shared" si="111"/>
        <v>0</v>
      </c>
      <c r="AQ107" s="112" t="s">
        <v>41</v>
      </c>
    </row>
    <row r="108" spans="1:43" s="25" customFormat="1" x14ac:dyDescent="0.25">
      <c r="A108" s="32" t="s">
        <v>26</v>
      </c>
      <c r="B108" s="28"/>
      <c r="C108" s="28"/>
      <c r="D108" s="28"/>
      <c r="E108" s="28"/>
      <c r="F108" s="28"/>
      <c r="G108" s="28"/>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30"/>
      <c r="AQ108" s="125"/>
    </row>
    <row r="109" spans="1:43" s="25" customFormat="1" x14ac:dyDescent="0.25">
      <c r="A109" s="32" t="s">
        <v>32</v>
      </c>
      <c r="B109" s="28"/>
      <c r="C109" s="28"/>
      <c r="D109" s="28"/>
      <c r="E109" s="28"/>
      <c r="F109" s="28"/>
      <c r="G109" s="28"/>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30"/>
      <c r="AQ109" s="125"/>
    </row>
    <row r="110" spans="1:43" s="25" customFormat="1" x14ac:dyDescent="0.25">
      <c r="A110" s="32" t="s">
        <v>28</v>
      </c>
      <c r="B110" s="28">
        <f>H110+K110+N110+Q110+T110+W110+Z110+AC110+AF110+AI110+AL110+AO110</f>
        <v>6175.7</v>
      </c>
      <c r="C110" s="27">
        <f>H110+K110+N110+Q110+T110</f>
        <v>0</v>
      </c>
      <c r="D110" s="28">
        <f>E110</f>
        <v>0</v>
      </c>
      <c r="E110" s="28">
        <f>J110+M110+P110+S110+V110+Y110+AB110+AE110+AH110+AK110+AN110+AP110</f>
        <v>0</v>
      </c>
      <c r="F110" s="50">
        <f t="shared" ref="F110" si="112">IFERROR(E110/B110%,0)</f>
        <v>0</v>
      </c>
      <c r="G110" s="50">
        <f t="shared" ref="G110" si="113">IFERROR(E110/C110%,0)</f>
        <v>0</v>
      </c>
      <c r="H110" s="27"/>
      <c r="I110" s="27"/>
      <c r="J110" s="27"/>
      <c r="K110" s="27"/>
      <c r="L110" s="27"/>
      <c r="M110" s="27"/>
      <c r="N110" s="27"/>
      <c r="O110" s="27"/>
      <c r="P110" s="27"/>
      <c r="Q110" s="27"/>
      <c r="R110" s="27"/>
      <c r="S110" s="27"/>
      <c r="T110" s="27"/>
      <c r="U110" s="27"/>
      <c r="V110" s="27"/>
      <c r="W110" s="27"/>
      <c r="X110" s="27"/>
      <c r="Y110" s="27"/>
      <c r="Z110" s="27"/>
      <c r="AA110" s="27"/>
      <c r="AB110" s="27"/>
      <c r="AC110" s="27">
        <v>6141.7</v>
      </c>
      <c r="AD110" s="27"/>
      <c r="AE110" s="27"/>
      <c r="AF110" s="27">
        <v>33.840000000000003</v>
      </c>
      <c r="AG110" s="27"/>
      <c r="AH110" s="27"/>
      <c r="AI110" s="27"/>
      <c r="AJ110" s="27"/>
      <c r="AK110" s="27"/>
      <c r="AL110" s="27"/>
      <c r="AM110" s="27"/>
      <c r="AN110" s="27"/>
      <c r="AO110" s="27">
        <v>0.16</v>
      </c>
      <c r="AP110" s="30"/>
      <c r="AQ110" s="125"/>
    </row>
    <row r="111" spans="1:43" s="25" customFormat="1" x14ac:dyDescent="0.25">
      <c r="A111" s="56" t="s">
        <v>29</v>
      </c>
      <c r="B111" s="28"/>
      <c r="C111" s="28"/>
      <c r="D111" s="28"/>
      <c r="E111" s="28"/>
      <c r="F111" s="28"/>
      <c r="G111" s="28"/>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30"/>
      <c r="AQ111" s="125"/>
    </row>
    <row r="112" spans="1:43" s="25" customFormat="1" x14ac:dyDescent="0.25">
      <c r="A112" s="32" t="s">
        <v>30</v>
      </c>
      <c r="B112" s="28"/>
      <c r="C112" s="28"/>
      <c r="D112" s="28"/>
      <c r="E112" s="28"/>
      <c r="F112" s="28"/>
      <c r="G112" s="28"/>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30"/>
      <c r="AQ112" s="126"/>
    </row>
    <row r="113" spans="1:43" s="25" customFormat="1" ht="66" x14ac:dyDescent="0.25">
      <c r="A113" s="67" t="s">
        <v>69</v>
      </c>
      <c r="B113" s="52">
        <f t="shared" ref="B113:G113" si="114">B116</f>
        <v>0.1</v>
      </c>
      <c r="C113" s="52">
        <f t="shared" si="114"/>
        <v>0</v>
      </c>
      <c r="D113" s="52">
        <f t="shared" si="114"/>
        <v>0</v>
      </c>
      <c r="E113" s="52">
        <f t="shared" si="114"/>
        <v>0</v>
      </c>
      <c r="F113" s="52">
        <f t="shared" si="114"/>
        <v>0</v>
      </c>
      <c r="G113" s="52">
        <f t="shared" si="114"/>
        <v>0</v>
      </c>
      <c r="H113" s="55">
        <f>H114+H115+H116+H117+H118</f>
        <v>0</v>
      </c>
      <c r="I113" s="55">
        <f t="shared" ref="I113:AP113" si="115">I114+I115+I116+I117+I118</f>
        <v>0</v>
      </c>
      <c r="J113" s="55">
        <f t="shared" si="115"/>
        <v>0</v>
      </c>
      <c r="K113" s="55">
        <f t="shared" si="115"/>
        <v>0</v>
      </c>
      <c r="L113" s="55">
        <f t="shared" si="115"/>
        <v>0</v>
      </c>
      <c r="M113" s="55">
        <f t="shared" si="115"/>
        <v>0</v>
      </c>
      <c r="N113" s="55">
        <f t="shared" si="115"/>
        <v>0</v>
      </c>
      <c r="O113" s="55">
        <f t="shared" si="115"/>
        <v>0</v>
      </c>
      <c r="P113" s="55">
        <f t="shared" si="115"/>
        <v>0</v>
      </c>
      <c r="Q113" s="55">
        <f t="shared" si="115"/>
        <v>0</v>
      </c>
      <c r="R113" s="55">
        <f t="shared" si="115"/>
        <v>0</v>
      </c>
      <c r="S113" s="55">
        <f t="shared" si="115"/>
        <v>0</v>
      </c>
      <c r="T113" s="55">
        <f t="shared" si="115"/>
        <v>0</v>
      </c>
      <c r="U113" s="55">
        <f t="shared" si="115"/>
        <v>0</v>
      </c>
      <c r="V113" s="55">
        <f t="shared" si="115"/>
        <v>0</v>
      </c>
      <c r="W113" s="55">
        <f t="shared" si="115"/>
        <v>0</v>
      </c>
      <c r="X113" s="55">
        <f t="shared" si="115"/>
        <v>0</v>
      </c>
      <c r="Y113" s="55">
        <f t="shared" si="115"/>
        <v>0</v>
      </c>
      <c r="Z113" s="55">
        <f t="shared" si="115"/>
        <v>0</v>
      </c>
      <c r="AA113" s="55">
        <f t="shared" si="115"/>
        <v>0</v>
      </c>
      <c r="AB113" s="55">
        <f t="shared" si="115"/>
        <v>0</v>
      </c>
      <c r="AC113" s="55">
        <f t="shared" si="115"/>
        <v>0</v>
      </c>
      <c r="AD113" s="55">
        <f t="shared" si="115"/>
        <v>0</v>
      </c>
      <c r="AE113" s="55">
        <f t="shared" si="115"/>
        <v>0</v>
      </c>
      <c r="AF113" s="55">
        <f t="shared" si="115"/>
        <v>0</v>
      </c>
      <c r="AG113" s="55">
        <f t="shared" si="115"/>
        <v>0</v>
      </c>
      <c r="AH113" s="55">
        <f t="shared" si="115"/>
        <v>0</v>
      </c>
      <c r="AI113" s="55">
        <f t="shared" si="115"/>
        <v>0</v>
      </c>
      <c r="AJ113" s="55">
        <f t="shared" si="115"/>
        <v>0</v>
      </c>
      <c r="AK113" s="55">
        <f t="shared" si="115"/>
        <v>0</v>
      </c>
      <c r="AL113" s="55">
        <f t="shared" si="115"/>
        <v>0</v>
      </c>
      <c r="AM113" s="55">
        <f t="shared" si="115"/>
        <v>0</v>
      </c>
      <c r="AN113" s="55">
        <f t="shared" si="115"/>
        <v>0</v>
      </c>
      <c r="AO113" s="55">
        <f t="shared" si="115"/>
        <v>0.1</v>
      </c>
      <c r="AP113" s="55">
        <f t="shared" si="115"/>
        <v>0</v>
      </c>
      <c r="AQ113" s="121" t="s">
        <v>90</v>
      </c>
    </row>
    <row r="114" spans="1:43" s="25" customFormat="1" ht="18.75" customHeight="1" x14ac:dyDescent="0.25">
      <c r="A114" s="70" t="s">
        <v>26</v>
      </c>
      <c r="B114" s="28"/>
      <c r="C114" s="28"/>
      <c r="D114" s="28"/>
      <c r="E114" s="28"/>
      <c r="F114" s="28"/>
      <c r="G114" s="28"/>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30"/>
      <c r="AQ114" s="143"/>
    </row>
    <row r="115" spans="1:43" s="25" customFormat="1" ht="18.75" customHeight="1" x14ac:dyDescent="0.25">
      <c r="A115" s="70" t="s">
        <v>32</v>
      </c>
      <c r="B115" s="28"/>
      <c r="C115" s="28"/>
      <c r="D115" s="28"/>
      <c r="E115" s="28"/>
      <c r="F115" s="28"/>
      <c r="G115" s="28"/>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30"/>
      <c r="AQ115" s="143"/>
    </row>
    <row r="116" spans="1:43" s="25" customFormat="1" ht="18.75" customHeight="1" x14ac:dyDescent="0.25">
      <c r="A116" s="70" t="s">
        <v>28</v>
      </c>
      <c r="B116" s="28">
        <f>H116+K116+N116+Q116+T116+W116+Z116+AC116+AF116+AI116+AL116+AO116</f>
        <v>0.1</v>
      </c>
      <c r="C116" s="27">
        <f>H116+K116+N116+Q116+T116</f>
        <v>0</v>
      </c>
      <c r="D116" s="28">
        <f>E116</f>
        <v>0</v>
      </c>
      <c r="E116" s="28">
        <f>J116+M116+P116+S116+V116+Y116+AB116+AE116+AH116+AK116+AN116+AP116</f>
        <v>0</v>
      </c>
      <c r="F116" s="50">
        <f t="shared" ref="F116" si="116">IFERROR(E116/B116%,0)</f>
        <v>0</v>
      </c>
      <c r="G116" s="50">
        <f t="shared" ref="G116" si="117">IFERROR(E116/C116%,0)</f>
        <v>0</v>
      </c>
      <c r="H116" s="27"/>
      <c r="I116" s="27"/>
      <c r="J116" s="27"/>
      <c r="K116" s="27"/>
      <c r="L116" s="27"/>
      <c r="M116" s="27"/>
      <c r="N116" s="27"/>
      <c r="O116" s="27"/>
      <c r="P116" s="27"/>
      <c r="Q116" s="27"/>
      <c r="R116" s="27"/>
      <c r="S116" s="27"/>
      <c r="T116" s="27"/>
      <c r="U116" s="27"/>
      <c r="V116" s="27"/>
      <c r="W116" s="27"/>
      <c r="X116" s="27"/>
      <c r="Y116" s="27"/>
      <c r="Z116" s="27"/>
      <c r="AA116" s="27"/>
      <c r="AB116" s="27"/>
      <c r="AC116" s="27">
        <v>0</v>
      </c>
      <c r="AD116" s="27"/>
      <c r="AE116" s="27"/>
      <c r="AF116" s="27">
        <v>0</v>
      </c>
      <c r="AG116" s="27"/>
      <c r="AH116" s="27"/>
      <c r="AI116" s="27"/>
      <c r="AJ116" s="27"/>
      <c r="AK116" s="27"/>
      <c r="AL116" s="27"/>
      <c r="AM116" s="27"/>
      <c r="AN116" s="27"/>
      <c r="AO116" s="27">
        <v>0.1</v>
      </c>
      <c r="AP116" s="30"/>
      <c r="AQ116" s="143"/>
    </row>
    <row r="117" spans="1:43" s="25" customFormat="1" ht="18.75" customHeight="1" x14ac:dyDescent="0.25">
      <c r="A117" s="145" t="s">
        <v>29</v>
      </c>
      <c r="B117" s="28"/>
      <c r="C117" s="28"/>
      <c r="D117" s="28"/>
      <c r="E117" s="28"/>
      <c r="F117" s="28"/>
      <c r="G117" s="28"/>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30"/>
      <c r="AQ117" s="143"/>
    </row>
    <row r="118" spans="1:43" s="25" customFormat="1" ht="18.75" customHeight="1" x14ac:dyDescent="0.25">
      <c r="A118" s="70" t="s">
        <v>30</v>
      </c>
      <c r="B118" s="28"/>
      <c r="C118" s="28"/>
      <c r="D118" s="28"/>
      <c r="E118" s="28"/>
      <c r="F118" s="28"/>
      <c r="G118" s="28"/>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30"/>
      <c r="AQ118" s="144"/>
    </row>
    <row r="119" spans="1:43" s="25" customFormat="1" ht="52.5" customHeight="1" x14ac:dyDescent="0.25">
      <c r="A119" s="51" t="s">
        <v>68</v>
      </c>
      <c r="B119" s="52">
        <f t="shared" ref="B119:G119" si="118">B122</f>
        <v>8592.2000000000007</v>
      </c>
      <c r="C119" s="52">
        <f t="shared" si="118"/>
        <v>0</v>
      </c>
      <c r="D119" s="52">
        <f t="shared" si="118"/>
        <v>0</v>
      </c>
      <c r="E119" s="52">
        <f t="shared" si="118"/>
        <v>0</v>
      </c>
      <c r="F119" s="52">
        <f t="shared" si="118"/>
        <v>0</v>
      </c>
      <c r="G119" s="52">
        <f t="shared" si="118"/>
        <v>0</v>
      </c>
      <c r="H119" s="55">
        <f>H120+H121+H122+H123+H124</f>
        <v>0</v>
      </c>
      <c r="I119" s="55">
        <f t="shared" ref="I119:AP119" si="119">I120+I121+I122+I123+I124</f>
        <v>0</v>
      </c>
      <c r="J119" s="55">
        <f t="shared" si="119"/>
        <v>0</v>
      </c>
      <c r="K119" s="55">
        <f t="shared" si="119"/>
        <v>0</v>
      </c>
      <c r="L119" s="55">
        <f t="shared" si="119"/>
        <v>0</v>
      </c>
      <c r="M119" s="55">
        <f t="shared" si="119"/>
        <v>0</v>
      </c>
      <c r="N119" s="55">
        <f t="shared" si="119"/>
        <v>0</v>
      </c>
      <c r="O119" s="55">
        <f t="shared" si="119"/>
        <v>0</v>
      </c>
      <c r="P119" s="55">
        <f t="shared" si="119"/>
        <v>0</v>
      </c>
      <c r="Q119" s="55">
        <f t="shared" si="119"/>
        <v>0</v>
      </c>
      <c r="R119" s="55">
        <f t="shared" si="119"/>
        <v>0</v>
      </c>
      <c r="S119" s="55">
        <f t="shared" si="119"/>
        <v>0</v>
      </c>
      <c r="T119" s="55">
        <f t="shared" si="119"/>
        <v>0</v>
      </c>
      <c r="U119" s="55">
        <f t="shared" si="119"/>
        <v>0</v>
      </c>
      <c r="V119" s="55">
        <f t="shared" si="119"/>
        <v>0</v>
      </c>
      <c r="W119" s="55">
        <f t="shared" si="119"/>
        <v>0</v>
      </c>
      <c r="X119" s="55">
        <f t="shared" si="119"/>
        <v>0</v>
      </c>
      <c r="Y119" s="55">
        <f t="shared" si="119"/>
        <v>0</v>
      </c>
      <c r="Z119" s="55">
        <f t="shared" si="119"/>
        <v>0</v>
      </c>
      <c r="AA119" s="55">
        <f t="shared" si="119"/>
        <v>0</v>
      </c>
      <c r="AB119" s="55">
        <f t="shared" si="119"/>
        <v>0</v>
      </c>
      <c r="AC119" s="55">
        <f t="shared" si="119"/>
        <v>8536.9</v>
      </c>
      <c r="AD119" s="55">
        <f t="shared" si="119"/>
        <v>0</v>
      </c>
      <c r="AE119" s="55">
        <f t="shared" si="119"/>
        <v>0</v>
      </c>
      <c r="AF119" s="55">
        <f t="shared" si="119"/>
        <v>55.2</v>
      </c>
      <c r="AG119" s="55">
        <f t="shared" si="119"/>
        <v>0</v>
      </c>
      <c r="AH119" s="55">
        <f t="shared" si="119"/>
        <v>0</v>
      </c>
      <c r="AI119" s="55">
        <f t="shared" si="119"/>
        <v>0</v>
      </c>
      <c r="AJ119" s="55">
        <f t="shared" si="119"/>
        <v>0</v>
      </c>
      <c r="AK119" s="55">
        <f t="shared" si="119"/>
        <v>0</v>
      </c>
      <c r="AL119" s="55">
        <f t="shared" si="119"/>
        <v>0</v>
      </c>
      <c r="AM119" s="55">
        <f t="shared" si="119"/>
        <v>0</v>
      </c>
      <c r="AN119" s="55">
        <f t="shared" si="119"/>
        <v>0</v>
      </c>
      <c r="AO119" s="55">
        <f t="shared" si="119"/>
        <v>0.1</v>
      </c>
      <c r="AP119" s="55">
        <f t="shared" si="119"/>
        <v>0</v>
      </c>
      <c r="AQ119" s="112" t="s">
        <v>42</v>
      </c>
    </row>
    <row r="120" spans="1:43" s="25" customFormat="1" x14ac:dyDescent="0.25">
      <c r="A120" s="32" t="s">
        <v>26</v>
      </c>
      <c r="B120" s="28"/>
      <c r="C120" s="28"/>
      <c r="D120" s="28"/>
      <c r="E120" s="28"/>
      <c r="F120" s="28"/>
      <c r="G120" s="28"/>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30"/>
      <c r="AQ120" s="125"/>
    </row>
    <row r="121" spans="1:43" s="25" customFormat="1" x14ac:dyDescent="0.25">
      <c r="A121" s="32" t="s">
        <v>32</v>
      </c>
      <c r="B121" s="28"/>
      <c r="C121" s="28"/>
      <c r="D121" s="28"/>
      <c r="E121" s="28"/>
      <c r="F121" s="28"/>
      <c r="G121" s="28"/>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30"/>
      <c r="AQ121" s="125"/>
    </row>
    <row r="122" spans="1:43" s="25" customFormat="1" x14ac:dyDescent="0.25">
      <c r="A122" s="32" t="s">
        <v>28</v>
      </c>
      <c r="B122" s="28">
        <f>H122+K122+N122+Q122+T122+W122+Z122+AC122+AF122+AI122+AL122+AO122</f>
        <v>8592.2000000000007</v>
      </c>
      <c r="C122" s="27">
        <f>H122+K122+N122+Q122+T122</f>
        <v>0</v>
      </c>
      <c r="D122" s="28">
        <f>E122</f>
        <v>0</v>
      </c>
      <c r="E122" s="28">
        <f>J122+M122+P122+S122+V122+Y122+AB122+AE122+AH122+AK122+AN122+AP122</f>
        <v>0</v>
      </c>
      <c r="F122" s="50">
        <f t="shared" ref="F122" si="120">IFERROR(E122/B122%,0)</f>
        <v>0</v>
      </c>
      <c r="G122" s="50">
        <f t="shared" ref="G122" si="121">IFERROR(E122/C122%,0)</f>
        <v>0</v>
      </c>
      <c r="H122" s="27"/>
      <c r="I122" s="27"/>
      <c r="J122" s="27"/>
      <c r="K122" s="27"/>
      <c r="L122" s="27"/>
      <c r="M122" s="27"/>
      <c r="N122" s="27"/>
      <c r="O122" s="27"/>
      <c r="P122" s="27"/>
      <c r="Q122" s="27"/>
      <c r="R122" s="27"/>
      <c r="S122" s="27"/>
      <c r="T122" s="27"/>
      <c r="U122" s="27"/>
      <c r="V122" s="27"/>
      <c r="W122" s="27"/>
      <c r="X122" s="27"/>
      <c r="Y122" s="27"/>
      <c r="Z122" s="27"/>
      <c r="AA122" s="27"/>
      <c r="AB122" s="27"/>
      <c r="AC122" s="27">
        <v>8536.9</v>
      </c>
      <c r="AD122" s="27"/>
      <c r="AE122" s="27"/>
      <c r="AF122" s="27">
        <v>55.2</v>
      </c>
      <c r="AG122" s="27"/>
      <c r="AH122" s="27"/>
      <c r="AI122" s="27"/>
      <c r="AJ122" s="27"/>
      <c r="AK122" s="27"/>
      <c r="AL122" s="27"/>
      <c r="AM122" s="27"/>
      <c r="AN122" s="27"/>
      <c r="AO122" s="27">
        <v>0.1</v>
      </c>
      <c r="AP122" s="30"/>
      <c r="AQ122" s="125"/>
    </row>
    <row r="123" spans="1:43" s="25" customFormat="1" x14ac:dyDescent="0.25">
      <c r="A123" s="56" t="s">
        <v>29</v>
      </c>
      <c r="B123" s="28"/>
      <c r="C123" s="28"/>
      <c r="D123" s="28"/>
      <c r="E123" s="28"/>
      <c r="F123" s="28"/>
      <c r="G123" s="28"/>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30"/>
      <c r="AQ123" s="125"/>
    </row>
    <row r="124" spans="1:43" s="25" customFormat="1" x14ac:dyDescent="0.25">
      <c r="A124" s="32" t="s">
        <v>30</v>
      </c>
      <c r="B124" s="28"/>
      <c r="C124" s="28"/>
      <c r="D124" s="28"/>
      <c r="E124" s="28"/>
      <c r="F124" s="28"/>
      <c r="G124" s="28"/>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30"/>
      <c r="AQ124" s="126"/>
    </row>
    <row r="125" spans="1:43" ht="18" customHeight="1" x14ac:dyDescent="0.25">
      <c r="A125" s="58" t="s">
        <v>43</v>
      </c>
      <c r="B125" s="59">
        <f>B126+B127+B128+B130</f>
        <v>275472.40000000002</v>
      </c>
      <c r="C125" s="59">
        <f>C126+C127+C128+C130</f>
        <v>124821.5</v>
      </c>
      <c r="D125" s="59">
        <f t="shared" ref="D125:E125" si="122">D126+D127+D128+D130</f>
        <v>110544.73999999999</v>
      </c>
      <c r="E125" s="59">
        <f t="shared" si="122"/>
        <v>110544.73999999999</v>
      </c>
      <c r="F125" s="59">
        <f>E125/B125*100</f>
        <v>40.129152684624657</v>
      </c>
      <c r="G125" s="59">
        <f>E125/C125*100</f>
        <v>88.562258905717357</v>
      </c>
      <c r="H125" s="59">
        <f>H126+H127+H128+H130</f>
        <v>18857.21</v>
      </c>
      <c r="I125" s="59">
        <f t="shared" ref="I125" si="123">I126+I127+I128+I130</f>
        <v>198</v>
      </c>
      <c r="J125" s="59">
        <f>J126+J127+J128+J130</f>
        <v>10977.09</v>
      </c>
      <c r="K125" s="59">
        <f t="shared" ref="K125:AP125" si="124">K126+K127+K128+K130</f>
        <v>22730.77</v>
      </c>
      <c r="L125" s="59">
        <f t="shared" si="124"/>
        <v>0</v>
      </c>
      <c r="M125" s="59">
        <f t="shared" si="124"/>
        <v>16874.579999999998</v>
      </c>
      <c r="N125" s="59">
        <f t="shared" si="124"/>
        <v>16867.689999999999</v>
      </c>
      <c r="O125" s="59">
        <f t="shared" si="124"/>
        <v>0</v>
      </c>
      <c r="P125" s="59">
        <f t="shared" si="124"/>
        <v>16234.149999999998</v>
      </c>
      <c r="Q125" s="59">
        <f t="shared" si="124"/>
        <v>23791.46</v>
      </c>
      <c r="R125" s="59">
        <f t="shared" si="124"/>
        <v>0</v>
      </c>
      <c r="S125" s="59">
        <f t="shared" si="124"/>
        <v>21785.88</v>
      </c>
      <c r="T125" s="59">
        <f t="shared" si="124"/>
        <v>18008.469999999998</v>
      </c>
      <c r="U125" s="59">
        <f t="shared" si="124"/>
        <v>0</v>
      </c>
      <c r="V125" s="59">
        <f t="shared" si="124"/>
        <v>16321.049999999997</v>
      </c>
      <c r="W125" s="59">
        <f t="shared" si="124"/>
        <v>24565.899999999998</v>
      </c>
      <c r="X125" s="59">
        <f t="shared" si="124"/>
        <v>0</v>
      </c>
      <c r="Y125" s="59">
        <f t="shared" si="124"/>
        <v>28351.989999999994</v>
      </c>
      <c r="Z125" s="59">
        <f t="shared" si="124"/>
        <v>21518</v>
      </c>
      <c r="AA125" s="59">
        <f t="shared" si="124"/>
        <v>0</v>
      </c>
      <c r="AB125" s="59">
        <f t="shared" si="124"/>
        <v>0</v>
      </c>
      <c r="AC125" s="59">
        <f t="shared" si="124"/>
        <v>32031.98</v>
      </c>
      <c r="AD125" s="59">
        <f t="shared" si="124"/>
        <v>0</v>
      </c>
      <c r="AE125" s="59">
        <f t="shared" si="124"/>
        <v>0</v>
      </c>
      <c r="AF125" s="59">
        <f t="shared" si="124"/>
        <v>50159.56</v>
      </c>
      <c r="AG125" s="59">
        <f t="shared" si="124"/>
        <v>0</v>
      </c>
      <c r="AH125" s="59">
        <f t="shared" si="124"/>
        <v>0</v>
      </c>
      <c r="AI125" s="59">
        <f t="shared" si="124"/>
        <v>14070.82</v>
      </c>
      <c r="AJ125" s="59">
        <f t="shared" si="124"/>
        <v>0</v>
      </c>
      <c r="AK125" s="59">
        <f t="shared" si="124"/>
        <v>0</v>
      </c>
      <c r="AL125" s="59">
        <f t="shared" si="124"/>
        <v>14770.429999999998</v>
      </c>
      <c r="AM125" s="59">
        <f t="shared" si="124"/>
        <v>0</v>
      </c>
      <c r="AN125" s="59">
        <f t="shared" si="124"/>
        <v>0</v>
      </c>
      <c r="AO125" s="59">
        <f t="shared" si="124"/>
        <v>18100.11</v>
      </c>
      <c r="AP125" s="59">
        <f t="shared" si="124"/>
        <v>0</v>
      </c>
      <c r="AQ125" s="118"/>
    </row>
    <row r="126" spans="1:43" x14ac:dyDescent="0.25">
      <c r="A126" s="32" t="s">
        <v>26</v>
      </c>
      <c r="B126" s="28">
        <f t="shared" ref="B126:B127" si="125">H126+K126+N126+Q126+T126+W126+Z126+AC126+AF126+AI126+AL126+AO126</f>
        <v>0</v>
      </c>
      <c r="C126" s="28">
        <f t="shared" ref="C126:C127" si="126">C24+C54+C96</f>
        <v>0</v>
      </c>
      <c r="D126" s="28">
        <f t="shared" ref="D126:D127" si="127">E126</f>
        <v>0</v>
      </c>
      <c r="E126" s="28">
        <f t="shared" ref="E126:E127" si="128">J126+M126+P126+S126+V126+Y126+AB126+AE126+AH126+AK126+AN126+AP126</f>
        <v>0</v>
      </c>
      <c r="F126" s="53" t="e">
        <f t="shared" ref="F126:F130" si="129">E126/B126*100</f>
        <v>#DIV/0!</v>
      </c>
      <c r="G126" s="53" t="e">
        <f t="shared" ref="G126:G130" si="130">E126/C126*100</f>
        <v>#DIV/0!</v>
      </c>
      <c r="H126" s="60">
        <f t="shared" ref="H126:H127" si="131">H24+H54+J96</f>
        <v>0</v>
      </c>
      <c r="I126" s="60"/>
      <c r="J126" s="60"/>
      <c r="K126" s="60"/>
      <c r="L126" s="60"/>
      <c r="M126" s="60"/>
      <c r="N126" s="60">
        <f t="shared" ref="N126:Q127" si="132">N96+N54+N24</f>
        <v>0</v>
      </c>
      <c r="O126" s="60">
        <f t="shared" si="132"/>
        <v>0</v>
      </c>
      <c r="P126" s="60">
        <f t="shared" si="132"/>
        <v>0</v>
      </c>
      <c r="Q126" s="60">
        <f t="shared" si="132"/>
        <v>0</v>
      </c>
      <c r="R126" s="60">
        <f t="shared" ref="R126:AA126" si="133">R96+R54+R24</f>
        <v>0</v>
      </c>
      <c r="S126" s="60">
        <f t="shared" si="133"/>
        <v>0</v>
      </c>
      <c r="T126" s="60">
        <f t="shared" si="133"/>
        <v>0</v>
      </c>
      <c r="U126" s="60">
        <f t="shared" si="133"/>
        <v>0</v>
      </c>
      <c r="V126" s="60">
        <f t="shared" si="133"/>
        <v>0</v>
      </c>
      <c r="W126" s="60">
        <f t="shared" si="133"/>
        <v>0</v>
      </c>
      <c r="X126" s="60">
        <f t="shared" si="133"/>
        <v>0</v>
      </c>
      <c r="Y126" s="60">
        <f t="shared" si="133"/>
        <v>0</v>
      </c>
      <c r="Z126" s="60">
        <f t="shared" si="133"/>
        <v>0</v>
      </c>
      <c r="AA126" s="60">
        <f t="shared" si="133"/>
        <v>0</v>
      </c>
      <c r="AB126" s="60">
        <f t="shared" ref="AB126:AP126" si="134">AB96+AB54+AB24</f>
        <v>0</v>
      </c>
      <c r="AC126" s="60">
        <f t="shared" si="134"/>
        <v>0</v>
      </c>
      <c r="AD126" s="60">
        <f t="shared" si="134"/>
        <v>0</v>
      </c>
      <c r="AE126" s="60">
        <f t="shared" si="134"/>
        <v>0</v>
      </c>
      <c r="AF126" s="60">
        <f t="shared" si="134"/>
        <v>0</v>
      </c>
      <c r="AG126" s="60">
        <f t="shared" si="134"/>
        <v>0</v>
      </c>
      <c r="AH126" s="60">
        <f t="shared" si="134"/>
        <v>0</v>
      </c>
      <c r="AI126" s="60">
        <f t="shared" si="134"/>
        <v>0</v>
      </c>
      <c r="AJ126" s="60">
        <f t="shared" si="134"/>
        <v>0</v>
      </c>
      <c r="AK126" s="60">
        <f t="shared" si="134"/>
        <v>0</v>
      </c>
      <c r="AL126" s="60">
        <f t="shared" si="134"/>
        <v>0</v>
      </c>
      <c r="AM126" s="60">
        <f t="shared" si="134"/>
        <v>0</v>
      </c>
      <c r="AN126" s="60">
        <f t="shared" si="134"/>
        <v>0</v>
      </c>
      <c r="AO126" s="60">
        <f t="shared" si="134"/>
        <v>0</v>
      </c>
      <c r="AP126" s="60">
        <f t="shared" si="134"/>
        <v>0</v>
      </c>
      <c r="AQ126" s="119"/>
    </row>
    <row r="127" spans="1:43" x14ac:dyDescent="0.25">
      <c r="A127" s="32" t="s">
        <v>32</v>
      </c>
      <c r="B127" s="28">
        <f t="shared" si="125"/>
        <v>0</v>
      </c>
      <c r="C127" s="28">
        <f t="shared" si="126"/>
        <v>0</v>
      </c>
      <c r="D127" s="28">
        <f t="shared" si="127"/>
        <v>0</v>
      </c>
      <c r="E127" s="28">
        <f t="shared" si="128"/>
        <v>0</v>
      </c>
      <c r="F127" s="53" t="e">
        <f t="shared" si="129"/>
        <v>#DIV/0!</v>
      </c>
      <c r="G127" s="53" t="e">
        <f t="shared" si="130"/>
        <v>#DIV/0!</v>
      </c>
      <c r="H127" s="60">
        <f t="shared" si="131"/>
        <v>0</v>
      </c>
      <c r="I127" s="61"/>
      <c r="J127" s="60"/>
      <c r="K127" s="60"/>
      <c r="L127" s="61"/>
      <c r="M127" s="60"/>
      <c r="N127" s="60">
        <f t="shared" si="132"/>
        <v>0</v>
      </c>
      <c r="O127" s="60">
        <f t="shared" si="132"/>
        <v>0</v>
      </c>
      <c r="P127" s="60">
        <f t="shared" si="132"/>
        <v>0</v>
      </c>
      <c r="Q127" s="60">
        <f t="shared" si="132"/>
        <v>0</v>
      </c>
      <c r="R127" s="60">
        <f t="shared" ref="R127:AA127" si="135">R97+R55+R25</f>
        <v>0</v>
      </c>
      <c r="S127" s="60">
        <f t="shared" si="135"/>
        <v>0</v>
      </c>
      <c r="T127" s="60">
        <f t="shared" si="135"/>
        <v>0</v>
      </c>
      <c r="U127" s="60">
        <f t="shared" si="135"/>
        <v>0</v>
      </c>
      <c r="V127" s="60">
        <f t="shared" si="135"/>
        <v>0</v>
      </c>
      <c r="W127" s="60">
        <f t="shared" si="135"/>
        <v>0</v>
      </c>
      <c r="X127" s="60">
        <f t="shared" si="135"/>
        <v>0</v>
      </c>
      <c r="Y127" s="60">
        <f t="shared" si="135"/>
        <v>0</v>
      </c>
      <c r="Z127" s="60">
        <f t="shared" si="135"/>
        <v>0</v>
      </c>
      <c r="AA127" s="60">
        <f t="shared" si="135"/>
        <v>0</v>
      </c>
      <c r="AB127" s="60">
        <f t="shared" ref="AB127:AP127" si="136">AB97+AB55+AB25</f>
        <v>0</v>
      </c>
      <c r="AC127" s="60">
        <f t="shared" si="136"/>
        <v>0</v>
      </c>
      <c r="AD127" s="60">
        <f t="shared" si="136"/>
        <v>0</v>
      </c>
      <c r="AE127" s="60">
        <f t="shared" si="136"/>
        <v>0</v>
      </c>
      <c r="AF127" s="60">
        <f t="shared" si="136"/>
        <v>0</v>
      </c>
      <c r="AG127" s="60">
        <f t="shared" si="136"/>
        <v>0</v>
      </c>
      <c r="AH127" s="60">
        <f t="shared" si="136"/>
        <v>0</v>
      </c>
      <c r="AI127" s="60">
        <f t="shared" si="136"/>
        <v>0</v>
      </c>
      <c r="AJ127" s="60">
        <f t="shared" si="136"/>
        <v>0</v>
      </c>
      <c r="AK127" s="60">
        <f t="shared" si="136"/>
        <v>0</v>
      </c>
      <c r="AL127" s="60">
        <f t="shared" si="136"/>
        <v>0</v>
      </c>
      <c r="AM127" s="60">
        <f t="shared" si="136"/>
        <v>0</v>
      </c>
      <c r="AN127" s="60">
        <f t="shared" si="136"/>
        <v>0</v>
      </c>
      <c r="AO127" s="60">
        <f t="shared" si="136"/>
        <v>0</v>
      </c>
      <c r="AP127" s="60">
        <f t="shared" si="136"/>
        <v>0</v>
      </c>
      <c r="AQ127" s="119"/>
    </row>
    <row r="128" spans="1:43" x14ac:dyDescent="0.25">
      <c r="A128" s="32" t="s">
        <v>28</v>
      </c>
      <c r="B128" s="28">
        <f>H128+K128+N128+Q128+T128+W128+Z128+AC128+AF128+AI128+AL128+AO128</f>
        <v>265472.40000000002</v>
      </c>
      <c r="C128" s="28">
        <f>C26+C56+C98</f>
        <v>121821.5</v>
      </c>
      <c r="D128" s="28">
        <f>E128</f>
        <v>107545.12</v>
      </c>
      <c r="E128" s="28">
        <f>J128+M128+P128+S128+V128+Y128+AB128+AE128+AH128+AK128+AN128+AP128</f>
        <v>107545.12</v>
      </c>
      <c r="F128" s="53">
        <f t="shared" si="129"/>
        <v>40.510847832015678</v>
      </c>
      <c r="G128" s="53">
        <f t="shared" si="130"/>
        <v>88.280902796304431</v>
      </c>
      <c r="H128" s="60">
        <f>H26+H56+J98</f>
        <v>18857.21</v>
      </c>
      <c r="I128" s="60">
        <f t="shared" ref="I128" si="137">I26+I56+K98</f>
        <v>198</v>
      </c>
      <c r="J128" s="60">
        <f>J98+J56+J26</f>
        <v>10977.09</v>
      </c>
      <c r="K128" s="60">
        <f>K98+K56+K26</f>
        <v>22730.77</v>
      </c>
      <c r="L128" s="60"/>
      <c r="M128" s="60">
        <f>M98+M56+M26</f>
        <v>16874.579999999998</v>
      </c>
      <c r="N128" s="60">
        <f>N98+N56+N26</f>
        <v>16867.689999999999</v>
      </c>
      <c r="O128" s="60">
        <f t="shared" ref="O128:Q128" si="138">O98+O56+O26</f>
        <v>0</v>
      </c>
      <c r="P128" s="60">
        <f t="shared" si="138"/>
        <v>16234.149999999998</v>
      </c>
      <c r="Q128" s="60">
        <f t="shared" si="138"/>
        <v>23791.46</v>
      </c>
      <c r="R128" s="60">
        <f>R98+R56+R26</f>
        <v>0</v>
      </c>
      <c r="S128" s="60">
        <f t="shared" ref="S128:T128" si="139">S98+S56+S26</f>
        <v>21785.88</v>
      </c>
      <c r="T128" s="60">
        <f t="shared" si="139"/>
        <v>18008.469999999998</v>
      </c>
      <c r="U128" s="60">
        <f>U98+U56+U26</f>
        <v>0</v>
      </c>
      <c r="V128" s="60">
        <f t="shared" ref="V128:W128" si="140">V98+V56+V26</f>
        <v>16321.049999999997</v>
      </c>
      <c r="W128" s="60">
        <f t="shared" si="140"/>
        <v>21565.899999999998</v>
      </c>
      <c r="X128" s="60">
        <f>X98+X56+X26</f>
        <v>0</v>
      </c>
      <c r="Y128" s="60">
        <f t="shared" ref="Y128:AA128" si="141">Y98+Y56+Y26</f>
        <v>25352.369999999995</v>
      </c>
      <c r="Z128" s="60">
        <f t="shared" si="141"/>
        <v>21518</v>
      </c>
      <c r="AA128" s="60">
        <f t="shared" si="141"/>
        <v>0</v>
      </c>
      <c r="AB128" s="60">
        <f>AB98+AB56+AB26</f>
        <v>0</v>
      </c>
      <c r="AC128" s="60">
        <f>AC98+AC56+AC26</f>
        <v>32031.98</v>
      </c>
      <c r="AD128" s="60">
        <f t="shared" ref="AD128:AF128" si="142">AD98+AD56+AD26</f>
        <v>0</v>
      </c>
      <c r="AE128" s="60">
        <f t="shared" si="142"/>
        <v>0</v>
      </c>
      <c r="AF128" s="60">
        <f t="shared" si="142"/>
        <v>50159.56</v>
      </c>
      <c r="AG128" s="60">
        <f>AG98+AG56+AG26</f>
        <v>0</v>
      </c>
      <c r="AH128" s="60">
        <f t="shared" ref="AH128:AI128" si="143">AH98+AH56+AH26</f>
        <v>0</v>
      </c>
      <c r="AI128" s="60">
        <f t="shared" si="143"/>
        <v>14070.82</v>
      </c>
      <c r="AJ128" s="60">
        <f>AJ98+AJ56+AJ26</f>
        <v>0</v>
      </c>
      <c r="AK128" s="60">
        <f t="shared" ref="AK128:AL128" si="144">AK98+AK56+AK26</f>
        <v>0</v>
      </c>
      <c r="AL128" s="60">
        <f t="shared" si="144"/>
        <v>14770.429999999998</v>
      </c>
      <c r="AM128" s="60">
        <f>AM98+AM56+AM26</f>
        <v>0</v>
      </c>
      <c r="AN128" s="60">
        <f t="shared" ref="AN128:AP128" si="145">AN98+AN56+AN26</f>
        <v>0</v>
      </c>
      <c r="AO128" s="60">
        <f t="shared" si="145"/>
        <v>11100.109999999999</v>
      </c>
      <c r="AP128" s="60">
        <f t="shared" si="145"/>
        <v>0</v>
      </c>
      <c r="AQ128" s="119"/>
    </row>
    <row r="129" spans="1:43" s="43" customFormat="1" x14ac:dyDescent="0.25">
      <c r="A129" s="37" t="s">
        <v>29</v>
      </c>
      <c r="B129" s="28">
        <f t="shared" ref="B129:B130" si="146">H129+K129+N129+Q129+T129+W129+Z129+AC129+AF129+AI129+AL129+AO129</f>
        <v>0</v>
      </c>
      <c r="C129" s="28">
        <f t="shared" ref="C129:C130" si="147">C27+C57+C99</f>
        <v>0</v>
      </c>
      <c r="D129" s="28">
        <f t="shared" ref="D129:D130" si="148">E129</f>
        <v>0</v>
      </c>
      <c r="E129" s="28">
        <f t="shared" ref="E129:E130" si="149">J129+M129+P129+S129+V129+Y129+AB129+AE129+AH129+AK129+AN129+AP129</f>
        <v>0</v>
      </c>
      <c r="F129" s="53" t="e">
        <f t="shared" si="129"/>
        <v>#DIV/0!</v>
      </c>
      <c r="G129" s="53" t="e">
        <f t="shared" si="130"/>
        <v>#DIV/0!</v>
      </c>
      <c r="H129" s="60">
        <f t="shared" ref="H129:H130" si="150">H27+H57+J99</f>
        <v>0</v>
      </c>
      <c r="I129" s="62"/>
      <c r="J129" s="60"/>
      <c r="K129" s="60"/>
      <c r="L129" s="63"/>
      <c r="M129" s="60"/>
      <c r="N129" s="60">
        <f t="shared" ref="N129:Q130" si="151">N99+N57+N27</f>
        <v>0</v>
      </c>
      <c r="O129" s="60">
        <f t="shared" si="151"/>
        <v>0</v>
      </c>
      <c r="P129" s="60">
        <f t="shared" si="151"/>
        <v>0</v>
      </c>
      <c r="Q129" s="60">
        <f t="shared" si="151"/>
        <v>0</v>
      </c>
      <c r="R129" s="60">
        <f t="shared" ref="R129:AA129" si="152">R99+R57+R27</f>
        <v>0</v>
      </c>
      <c r="S129" s="60">
        <f t="shared" si="152"/>
        <v>0</v>
      </c>
      <c r="T129" s="60">
        <f t="shared" si="152"/>
        <v>0</v>
      </c>
      <c r="U129" s="60">
        <f t="shared" si="152"/>
        <v>0</v>
      </c>
      <c r="V129" s="60">
        <f t="shared" si="152"/>
        <v>0</v>
      </c>
      <c r="W129" s="60">
        <f t="shared" si="152"/>
        <v>0</v>
      </c>
      <c r="X129" s="60">
        <f t="shared" si="152"/>
        <v>0</v>
      </c>
      <c r="Y129" s="60">
        <f t="shared" si="152"/>
        <v>0</v>
      </c>
      <c r="Z129" s="60">
        <f t="shared" si="152"/>
        <v>0</v>
      </c>
      <c r="AA129" s="60">
        <f t="shared" si="152"/>
        <v>0</v>
      </c>
      <c r="AB129" s="60">
        <f t="shared" ref="AB129:AP129" si="153">AB99+AB57+AB27</f>
        <v>0</v>
      </c>
      <c r="AC129" s="60">
        <f t="shared" si="153"/>
        <v>0</v>
      </c>
      <c r="AD129" s="60">
        <f t="shared" si="153"/>
        <v>0</v>
      </c>
      <c r="AE129" s="60">
        <f t="shared" si="153"/>
        <v>0</v>
      </c>
      <c r="AF129" s="60">
        <f t="shared" si="153"/>
        <v>0</v>
      </c>
      <c r="AG129" s="60">
        <f t="shared" si="153"/>
        <v>0</v>
      </c>
      <c r="AH129" s="60">
        <f t="shared" si="153"/>
        <v>0</v>
      </c>
      <c r="AI129" s="60">
        <f t="shared" si="153"/>
        <v>0</v>
      </c>
      <c r="AJ129" s="60">
        <f t="shared" si="153"/>
        <v>0</v>
      </c>
      <c r="AK129" s="60">
        <f t="shared" si="153"/>
        <v>0</v>
      </c>
      <c r="AL129" s="60">
        <f t="shared" si="153"/>
        <v>0</v>
      </c>
      <c r="AM129" s="60">
        <f t="shared" si="153"/>
        <v>0</v>
      </c>
      <c r="AN129" s="60">
        <f t="shared" si="153"/>
        <v>0</v>
      </c>
      <c r="AO129" s="60">
        <f t="shared" si="153"/>
        <v>0</v>
      </c>
      <c r="AP129" s="60">
        <f t="shared" si="153"/>
        <v>0</v>
      </c>
      <c r="AQ129" s="119"/>
    </row>
    <row r="130" spans="1:43" x14ac:dyDescent="0.25">
      <c r="A130" s="32" t="s">
        <v>30</v>
      </c>
      <c r="B130" s="28">
        <f>H130+K130+N130+Q130+T130+W130+Z130+AC130+AF130+AI130+AL130+AO130</f>
        <v>10000</v>
      </c>
      <c r="C130" s="28">
        <f>C28+C58+C100</f>
        <v>3000</v>
      </c>
      <c r="D130" s="28">
        <f t="shared" si="148"/>
        <v>2999.62</v>
      </c>
      <c r="E130" s="28">
        <f t="shared" si="149"/>
        <v>2999.62</v>
      </c>
      <c r="F130" s="53">
        <f t="shared" si="129"/>
        <v>29.996200000000002</v>
      </c>
      <c r="G130" s="53">
        <f t="shared" si="130"/>
        <v>99.987333333333325</v>
      </c>
      <c r="H130" s="60">
        <f>H28+H58+J100</f>
        <v>0</v>
      </c>
      <c r="I130" s="61"/>
      <c r="J130" s="60"/>
      <c r="K130" s="60"/>
      <c r="L130" s="61"/>
      <c r="M130" s="60"/>
      <c r="N130" s="60">
        <f t="shared" si="151"/>
        <v>0</v>
      </c>
      <c r="O130" s="60">
        <f t="shared" si="151"/>
        <v>0</v>
      </c>
      <c r="P130" s="60">
        <f t="shared" si="151"/>
        <v>0</v>
      </c>
      <c r="Q130" s="60">
        <f t="shared" si="151"/>
        <v>0</v>
      </c>
      <c r="R130" s="60">
        <f t="shared" ref="R130:AA130" si="154">R100+R58+R28</f>
        <v>0</v>
      </c>
      <c r="S130" s="60">
        <f t="shared" si="154"/>
        <v>0</v>
      </c>
      <c r="T130" s="60">
        <f t="shared" si="154"/>
        <v>0</v>
      </c>
      <c r="U130" s="60">
        <f t="shared" si="154"/>
        <v>0</v>
      </c>
      <c r="V130" s="60">
        <f t="shared" si="154"/>
        <v>0</v>
      </c>
      <c r="W130" s="60">
        <f t="shared" si="154"/>
        <v>3000</v>
      </c>
      <c r="X130" s="60">
        <f t="shared" si="154"/>
        <v>0</v>
      </c>
      <c r="Y130" s="60">
        <f t="shared" si="154"/>
        <v>2999.62</v>
      </c>
      <c r="Z130" s="60">
        <f t="shared" si="154"/>
        <v>0</v>
      </c>
      <c r="AA130" s="60">
        <f t="shared" si="154"/>
        <v>0</v>
      </c>
      <c r="AB130" s="60">
        <f t="shared" ref="AB130:AP130" si="155">AB100+AB58+AB28</f>
        <v>0</v>
      </c>
      <c r="AC130" s="60">
        <f t="shared" si="155"/>
        <v>0</v>
      </c>
      <c r="AD130" s="60">
        <f t="shared" si="155"/>
        <v>0</v>
      </c>
      <c r="AE130" s="60">
        <f t="shared" si="155"/>
        <v>0</v>
      </c>
      <c r="AF130" s="60">
        <f t="shared" si="155"/>
        <v>0</v>
      </c>
      <c r="AG130" s="60">
        <f t="shared" si="155"/>
        <v>0</v>
      </c>
      <c r="AH130" s="60">
        <f t="shared" si="155"/>
        <v>0</v>
      </c>
      <c r="AI130" s="60">
        <f t="shared" si="155"/>
        <v>0</v>
      </c>
      <c r="AJ130" s="60">
        <f t="shared" si="155"/>
        <v>0</v>
      </c>
      <c r="AK130" s="60">
        <f t="shared" si="155"/>
        <v>0</v>
      </c>
      <c r="AL130" s="60">
        <f t="shared" si="155"/>
        <v>0</v>
      </c>
      <c r="AM130" s="60">
        <f t="shared" si="155"/>
        <v>0</v>
      </c>
      <c r="AN130" s="60">
        <f t="shared" si="155"/>
        <v>0</v>
      </c>
      <c r="AO130" s="60">
        <f t="shared" si="155"/>
        <v>7000</v>
      </c>
      <c r="AP130" s="60">
        <f t="shared" si="155"/>
        <v>0</v>
      </c>
      <c r="AQ130" s="120"/>
    </row>
    <row r="131" spans="1:43" ht="16.5" customHeight="1" x14ac:dyDescent="0.25">
      <c r="A131" s="105" t="s">
        <v>44</v>
      </c>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7"/>
      <c r="AQ131" s="46"/>
    </row>
    <row r="132" spans="1:43" customFormat="1" ht="20.25" customHeight="1" x14ac:dyDescent="0.25">
      <c r="A132" s="11" t="s">
        <v>22</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8"/>
      <c r="AG132" s="49"/>
      <c r="AH132" s="49"/>
      <c r="AI132" s="49"/>
      <c r="AJ132" s="49"/>
      <c r="AK132" s="49"/>
      <c r="AL132" s="49"/>
      <c r="AM132" s="49"/>
      <c r="AN132" s="49"/>
      <c r="AO132" s="49"/>
      <c r="AP132" s="49"/>
      <c r="AQ132" s="49"/>
    </row>
    <row r="133" spans="1:43" s="25" customFormat="1" ht="90.75" customHeight="1" x14ac:dyDescent="0.25">
      <c r="A133" s="20" t="s">
        <v>45</v>
      </c>
      <c r="B133" s="21">
        <f>B134+B135+B136+B138</f>
        <v>13748.199999999999</v>
      </c>
      <c r="C133" s="21">
        <f>C134+C135+C136+C138</f>
        <v>2823.3500000000004</v>
      </c>
      <c r="D133" s="21">
        <f t="shared" ref="D133:E133" si="156">D134+D135+D136+D138</f>
        <v>1980.5</v>
      </c>
      <c r="E133" s="21">
        <f t="shared" si="156"/>
        <v>1980.5</v>
      </c>
      <c r="F133" s="21">
        <f>E133/B133*100</f>
        <v>14.405522177448685</v>
      </c>
      <c r="G133" s="21">
        <f>E133/C133*100</f>
        <v>70.147165601147563</v>
      </c>
      <c r="H133" s="21">
        <f>H134+H135+H136+H138</f>
        <v>362.07</v>
      </c>
      <c r="I133" s="21" t="e">
        <f t="shared" ref="I133:AP133" si="157">I134+I135+I136+I138</f>
        <v>#REF!</v>
      </c>
      <c r="J133" s="21">
        <f>J134+J135+J136+J138</f>
        <v>358.55</v>
      </c>
      <c r="K133" s="21">
        <f t="shared" si="157"/>
        <v>317.22000000000003</v>
      </c>
      <c r="L133" s="21">
        <f t="shared" si="157"/>
        <v>0</v>
      </c>
      <c r="M133" s="21">
        <f t="shared" si="157"/>
        <v>239.99</v>
      </c>
      <c r="N133" s="21">
        <f t="shared" si="157"/>
        <v>926.02</v>
      </c>
      <c r="O133" s="21">
        <f t="shared" si="157"/>
        <v>0</v>
      </c>
      <c r="P133" s="21">
        <f t="shared" si="157"/>
        <v>358.39</v>
      </c>
      <c r="Q133" s="21">
        <f t="shared" si="157"/>
        <v>583.6</v>
      </c>
      <c r="R133" s="21">
        <f t="shared" si="157"/>
        <v>0</v>
      </c>
      <c r="S133" s="21">
        <f t="shared" si="157"/>
        <v>278.47000000000003</v>
      </c>
      <c r="T133" s="21">
        <f t="shared" si="157"/>
        <v>317.22000000000003</v>
      </c>
      <c r="U133" s="21">
        <f t="shared" si="157"/>
        <v>0</v>
      </c>
      <c r="V133" s="21">
        <f t="shared" si="157"/>
        <v>376.21</v>
      </c>
      <c r="W133" s="21">
        <f t="shared" si="157"/>
        <v>317.22000000000003</v>
      </c>
      <c r="X133" s="21">
        <f t="shared" si="157"/>
        <v>0</v>
      </c>
      <c r="Y133" s="21">
        <f t="shared" si="157"/>
        <v>368.89</v>
      </c>
      <c r="Z133" s="21">
        <f t="shared" si="157"/>
        <v>2195.73</v>
      </c>
      <c r="AA133" s="21">
        <f t="shared" si="157"/>
        <v>0</v>
      </c>
      <c r="AB133" s="21">
        <f t="shared" si="157"/>
        <v>0</v>
      </c>
      <c r="AC133" s="21">
        <f t="shared" si="157"/>
        <v>317.22000000000003</v>
      </c>
      <c r="AD133" s="21">
        <f t="shared" si="157"/>
        <v>0</v>
      </c>
      <c r="AE133" s="21">
        <f t="shared" si="157"/>
        <v>0</v>
      </c>
      <c r="AF133" s="21">
        <f t="shared" si="157"/>
        <v>5458.12</v>
      </c>
      <c r="AG133" s="21">
        <f t="shared" si="157"/>
        <v>0</v>
      </c>
      <c r="AH133" s="21">
        <f t="shared" si="157"/>
        <v>0</v>
      </c>
      <c r="AI133" s="21">
        <f t="shared" si="157"/>
        <v>317.22000000000003</v>
      </c>
      <c r="AJ133" s="21">
        <f t="shared" si="157"/>
        <v>0</v>
      </c>
      <c r="AK133" s="21">
        <f t="shared" si="157"/>
        <v>0</v>
      </c>
      <c r="AL133" s="21">
        <f t="shared" si="157"/>
        <v>317.22000000000003</v>
      </c>
      <c r="AM133" s="21">
        <f t="shared" si="157"/>
        <v>0</v>
      </c>
      <c r="AN133" s="21">
        <f t="shared" si="157"/>
        <v>0</v>
      </c>
      <c r="AO133" s="21">
        <f t="shared" si="157"/>
        <v>2319.34</v>
      </c>
      <c r="AP133" s="21">
        <f t="shared" si="157"/>
        <v>0</v>
      </c>
      <c r="AQ133" s="118"/>
    </row>
    <row r="134" spans="1:43" s="25" customFormat="1" x14ac:dyDescent="0.25">
      <c r="A134" s="32" t="s">
        <v>26</v>
      </c>
      <c r="B134" s="28"/>
      <c r="C134" s="28"/>
      <c r="D134" s="28"/>
      <c r="E134" s="28"/>
      <c r="F134" s="59"/>
      <c r="G134" s="59"/>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30"/>
      <c r="AQ134" s="119"/>
    </row>
    <row r="135" spans="1:43" s="25" customFormat="1" x14ac:dyDescent="0.25">
      <c r="A135" s="32" t="s">
        <v>32</v>
      </c>
      <c r="B135" s="28"/>
      <c r="C135" s="28"/>
      <c r="D135" s="28"/>
      <c r="E135" s="28"/>
      <c r="F135" s="59"/>
      <c r="G135" s="59"/>
      <c r="H135" s="28"/>
      <c r="I135" s="28" t="e">
        <f>#REF!+I141</f>
        <v>#REF!</v>
      </c>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119"/>
    </row>
    <row r="136" spans="1:43" s="25" customFormat="1" x14ac:dyDescent="0.25">
      <c r="A136" s="32" t="s">
        <v>28</v>
      </c>
      <c r="B136" s="28">
        <f>H136+K136+N136+Q136+T136+W136+Z136+AC136+AF136+AI136+AL136+AO136</f>
        <v>13748.199999999999</v>
      </c>
      <c r="C136" s="28">
        <f>C142+C148</f>
        <v>2823.3500000000004</v>
      </c>
      <c r="D136" s="28">
        <f>E136</f>
        <v>1980.5</v>
      </c>
      <c r="E136" s="28">
        <f>J136+M136+P136+S136+V136+Y136+AB136+AE136+AH136+AK136+AN136+AP136</f>
        <v>1980.5</v>
      </c>
      <c r="F136" s="59">
        <f t="shared" ref="F136" si="158">E136/B136*100</f>
        <v>14.405522177448685</v>
      </c>
      <c r="G136" s="53">
        <f t="shared" ref="G136" si="159">E136/C136*100</f>
        <v>70.147165601147563</v>
      </c>
      <c r="H136" s="28">
        <f>H142+H148</f>
        <v>362.07</v>
      </c>
      <c r="I136" s="28">
        <f t="shared" ref="I136:AP136" si="160">I142+I148</f>
        <v>0</v>
      </c>
      <c r="J136" s="28">
        <f t="shared" si="160"/>
        <v>358.55</v>
      </c>
      <c r="K136" s="28">
        <f>K142+K148</f>
        <v>317.22000000000003</v>
      </c>
      <c r="L136" s="28">
        <f t="shared" si="160"/>
        <v>0</v>
      </c>
      <c r="M136" s="28">
        <f t="shared" si="160"/>
        <v>239.99</v>
      </c>
      <c r="N136" s="28">
        <f t="shared" si="160"/>
        <v>926.02</v>
      </c>
      <c r="O136" s="28">
        <f t="shared" si="160"/>
        <v>0</v>
      </c>
      <c r="P136" s="28">
        <f t="shared" si="160"/>
        <v>358.39</v>
      </c>
      <c r="Q136" s="28">
        <f t="shared" si="160"/>
        <v>583.6</v>
      </c>
      <c r="R136" s="28">
        <f t="shared" si="160"/>
        <v>0</v>
      </c>
      <c r="S136" s="28">
        <f t="shared" si="160"/>
        <v>278.47000000000003</v>
      </c>
      <c r="T136" s="28">
        <f t="shared" si="160"/>
        <v>317.22000000000003</v>
      </c>
      <c r="U136" s="28">
        <f t="shared" si="160"/>
        <v>0</v>
      </c>
      <c r="V136" s="28">
        <f t="shared" si="160"/>
        <v>376.21</v>
      </c>
      <c r="W136" s="28">
        <f t="shared" si="160"/>
        <v>317.22000000000003</v>
      </c>
      <c r="X136" s="28">
        <f t="shared" si="160"/>
        <v>0</v>
      </c>
      <c r="Y136" s="28">
        <f t="shared" si="160"/>
        <v>368.89</v>
      </c>
      <c r="Z136" s="28">
        <f t="shared" si="160"/>
        <v>2195.73</v>
      </c>
      <c r="AA136" s="28">
        <f t="shared" si="160"/>
        <v>0</v>
      </c>
      <c r="AB136" s="28">
        <f t="shared" si="160"/>
        <v>0</v>
      </c>
      <c r="AC136" s="28">
        <f t="shared" si="160"/>
        <v>317.22000000000003</v>
      </c>
      <c r="AD136" s="28">
        <f t="shared" si="160"/>
        <v>0</v>
      </c>
      <c r="AE136" s="28">
        <f t="shared" si="160"/>
        <v>0</v>
      </c>
      <c r="AF136" s="28">
        <f t="shared" si="160"/>
        <v>5458.12</v>
      </c>
      <c r="AG136" s="28">
        <f t="shared" si="160"/>
        <v>0</v>
      </c>
      <c r="AH136" s="28">
        <f t="shared" si="160"/>
        <v>0</v>
      </c>
      <c r="AI136" s="28">
        <f t="shared" si="160"/>
        <v>317.22000000000003</v>
      </c>
      <c r="AJ136" s="28">
        <f t="shared" si="160"/>
        <v>0</v>
      </c>
      <c r="AK136" s="28">
        <f t="shared" si="160"/>
        <v>0</v>
      </c>
      <c r="AL136" s="28">
        <f t="shared" si="160"/>
        <v>317.22000000000003</v>
      </c>
      <c r="AM136" s="28">
        <f t="shared" si="160"/>
        <v>0</v>
      </c>
      <c r="AN136" s="28">
        <f t="shared" si="160"/>
        <v>0</v>
      </c>
      <c r="AO136" s="28">
        <f t="shared" si="160"/>
        <v>2319.34</v>
      </c>
      <c r="AP136" s="28">
        <f t="shared" si="160"/>
        <v>0</v>
      </c>
      <c r="AQ136" s="119"/>
    </row>
    <row r="137" spans="1:43" s="43" customFormat="1" x14ac:dyDescent="0.25">
      <c r="A137" s="37" t="s">
        <v>29</v>
      </c>
      <c r="B137" s="38"/>
      <c r="C137" s="28"/>
      <c r="D137" s="38"/>
      <c r="E137" s="38"/>
      <c r="F137" s="59"/>
      <c r="G137" s="59"/>
      <c r="H137" s="28"/>
      <c r="I137" s="28" t="e">
        <f>#REF!+I143</f>
        <v>#REF!</v>
      </c>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119"/>
    </row>
    <row r="138" spans="1:43" s="25" customFormat="1" x14ac:dyDescent="0.25">
      <c r="A138" s="32" t="s">
        <v>30</v>
      </c>
      <c r="B138" s="28"/>
      <c r="C138" s="28"/>
      <c r="D138" s="28"/>
      <c r="E138" s="28"/>
      <c r="F138" s="59"/>
      <c r="G138" s="59"/>
      <c r="H138" s="28"/>
      <c r="I138" s="29"/>
      <c r="J138" s="30"/>
      <c r="K138" s="28"/>
      <c r="L138" s="31"/>
      <c r="M138" s="31"/>
      <c r="N138" s="28"/>
      <c r="O138" s="31"/>
      <c r="P138" s="31"/>
      <c r="Q138" s="28"/>
      <c r="R138" s="31"/>
      <c r="S138" s="31"/>
      <c r="T138" s="28"/>
      <c r="U138" s="31"/>
      <c r="V138" s="31"/>
      <c r="W138" s="28"/>
      <c r="X138" s="31"/>
      <c r="Y138" s="31"/>
      <c r="Z138" s="28"/>
      <c r="AA138" s="31"/>
      <c r="AB138" s="31"/>
      <c r="AC138" s="28"/>
      <c r="AD138" s="31"/>
      <c r="AE138" s="31"/>
      <c r="AF138" s="28"/>
      <c r="AG138" s="31"/>
      <c r="AH138" s="31"/>
      <c r="AI138" s="28"/>
      <c r="AJ138" s="31"/>
      <c r="AK138" s="31"/>
      <c r="AL138" s="28"/>
      <c r="AM138" s="31"/>
      <c r="AN138" s="31"/>
      <c r="AO138" s="28"/>
      <c r="AP138" s="30"/>
      <c r="AQ138" s="120"/>
    </row>
    <row r="139" spans="1:43" s="25" customFormat="1" ht="48" customHeight="1" x14ac:dyDescent="0.25">
      <c r="A139" s="51" t="s">
        <v>46</v>
      </c>
      <c r="B139" s="52">
        <f>B140+B141+B142+B144</f>
        <v>8607.3000000000011</v>
      </c>
      <c r="C139" s="52">
        <f t="shared" ref="C139:AP139" si="161">C140+C141+C142+C144</f>
        <v>2823.3500000000004</v>
      </c>
      <c r="D139" s="52">
        <f t="shared" si="161"/>
        <v>1980.5</v>
      </c>
      <c r="E139" s="52">
        <f t="shared" si="161"/>
        <v>1980.5</v>
      </c>
      <c r="F139" s="52">
        <f>E139/B139*100</f>
        <v>23.009538415066277</v>
      </c>
      <c r="G139" s="52">
        <f>E139/C139*100</f>
        <v>70.147165601147563</v>
      </c>
      <c r="H139" s="52">
        <f t="shared" si="161"/>
        <v>362.07</v>
      </c>
      <c r="I139" s="52">
        <f t="shared" si="161"/>
        <v>0</v>
      </c>
      <c r="J139" s="52">
        <f t="shared" si="161"/>
        <v>358.55</v>
      </c>
      <c r="K139" s="52">
        <f t="shared" si="161"/>
        <v>317.22000000000003</v>
      </c>
      <c r="L139" s="52">
        <f t="shared" si="161"/>
        <v>0</v>
      </c>
      <c r="M139" s="52">
        <f t="shared" si="161"/>
        <v>239.99</v>
      </c>
      <c r="N139" s="52">
        <f>N140+N141+N142+N144</f>
        <v>926.02</v>
      </c>
      <c r="O139" s="52">
        <f t="shared" si="161"/>
        <v>0</v>
      </c>
      <c r="P139" s="52">
        <f t="shared" si="161"/>
        <v>358.39</v>
      </c>
      <c r="Q139" s="52">
        <f t="shared" si="161"/>
        <v>583.6</v>
      </c>
      <c r="R139" s="52">
        <f t="shared" si="161"/>
        <v>0</v>
      </c>
      <c r="S139" s="52">
        <f t="shared" si="161"/>
        <v>278.47000000000003</v>
      </c>
      <c r="T139" s="52">
        <f t="shared" si="161"/>
        <v>317.22000000000003</v>
      </c>
      <c r="U139" s="52">
        <f t="shared" si="161"/>
        <v>0</v>
      </c>
      <c r="V139" s="52">
        <f t="shared" si="161"/>
        <v>376.21</v>
      </c>
      <c r="W139" s="52">
        <f t="shared" si="161"/>
        <v>317.22000000000003</v>
      </c>
      <c r="X139" s="52">
        <f t="shared" si="161"/>
        <v>0</v>
      </c>
      <c r="Y139" s="52">
        <f t="shared" si="161"/>
        <v>368.89</v>
      </c>
      <c r="Z139" s="52">
        <f t="shared" si="161"/>
        <v>2195.73</v>
      </c>
      <c r="AA139" s="52">
        <f t="shared" si="161"/>
        <v>0</v>
      </c>
      <c r="AB139" s="52">
        <f t="shared" si="161"/>
        <v>0</v>
      </c>
      <c r="AC139" s="52">
        <f t="shared" si="161"/>
        <v>317.22000000000003</v>
      </c>
      <c r="AD139" s="52">
        <f t="shared" si="161"/>
        <v>0</v>
      </c>
      <c r="AE139" s="52">
        <f t="shared" si="161"/>
        <v>0</v>
      </c>
      <c r="AF139" s="52">
        <f t="shared" si="161"/>
        <v>317.22000000000003</v>
      </c>
      <c r="AG139" s="52">
        <f t="shared" si="161"/>
        <v>0</v>
      </c>
      <c r="AH139" s="52">
        <f t="shared" si="161"/>
        <v>0</v>
      </c>
      <c r="AI139" s="52">
        <f t="shared" si="161"/>
        <v>317.22000000000003</v>
      </c>
      <c r="AJ139" s="52">
        <f t="shared" si="161"/>
        <v>0</v>
      </c>
      <c r="AK139" s="52">
        <f t="shared" si="161"/>
        <v>0</v>
      </c>
      <c r="AL139" s="52">
        <f t="shared" si="161"/>
        <v>317.22000000000003</v>
      </c>
      <c r="AM139" s="52">
        <f t="shared" si="161"/>
        <v>0</v>
      </c>
      <c r="AN139" s="52">
        <f t="shared" si="161"/>
        <v>0</v>
      </c>
      <c r="AO139" s="52">
        <f t="shared" si="161"/>
        <v>2319.34</v>
      </c>
      <c r="AP139" s="52">
        <f t="shared" si="161"/>
        <v>0</v>
      </c>
      <c r="AQ139" s="121" t="s">
        <v>47</v>
      </c>
    </row>
    <row r="140" spans="1:43" s="25" customFormat="1" x14ac:dyDescent="0.25">
      <c r="A140" s="32" t="s">
        <v>26</v>
      </c>
      <c r="B140" s="28"/>
      <c r="C140" s="28"/>
      <c r="D140" s="28"/>
      <c r="E140" s="28"/>
      <c r="F140" s="28"/>
      <c r="G140" s="28"/>
      <c r="H140" s="28"/>
      <c r="I140" s="29"/>
      <c r="J140" s="30"/>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0"/>
      <c r="AQ140" s="113"/>
    </row>
    <row r="141" spans="1:43" s="25" customFormat="1" x14ac:dyDescent="0.25">
      <c r="A141" s="32" t="s">
        <v>32</v>
      </c>
      <c r="B141" s="28"/>
      <c r="C141" s="28"/>
      <c r="D141" s="28"/>
      <c r="E141" s="28"/>
      <c r="F141" s="28"/>
      <c r="G141" s="28"/>
      <c r="H141" s="28"/>
      <c r="I141" s="29"/>
      <c r="J141" s="30"/>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0"/>
      <c r="AQ141" s="113"/>
    </row>
    <row r="142" spans="1:43" s="25" customFormat="1" x14ac:dyDescent="0.25">
      <c r="A142" s="32" t="s">
        <v>28</v>
      </c>
      <c r="B142" s="28">
        <f>H142+K142+N142+Q142+T142+W142+Z142+AC142+AF142+AI142+AL142+AO142</f>
        <v>8607.3000000000011</v>
      </c>
      <c r="C142" s="27">
        <f>H142+K142+N142+Q142+T142+W142</f>
        <v>2823.3500000000004</v>
      </c>
      <c r="D142" s="28">
        <f>E142</f>
        <v>1980.5</v>
      </c>
      <c r="E142" s="28">
        <f>J142+M142+P142+S142+V142+Y142+AB142+AE142+AH142+AK142+AN142+AP142</f>
        <v>1980.5</v>
      </c>
      <c r="F142" s="28">
        <f>E142/B142*100</f>
        <v>23.009538415066277</v>
      </c>
      <c r="G142" s="28">
        <f>E142/C142*100</f>
        <v>70.147165601147563</v>
      </c>
      <c r="H142" s="28">
        <v>362.07</v>
      </c>
      <c r="I142" s="64"/>
      <c r="J142" s="65">
        <v>358.55</v>
      </c>
      <c r="K142" s="66">
        <v>317.22000000000003</v>
      </c>
      <c r="L142" s="66"/>
      <c r="M142" s="66">
        <v>239.99</v>
      </c>
      <c r="N142" s="66">
        <v>926.02</v>
      </c>
      <c r="O142" s="66"/>
      <c r="P142" s="66">
        <v>358.39</v>
      </c>
      <c r="Q142" s="66">
        <v>583.6</v>
      </c>
      <c r="R142" s="66"/>
      <c r="S142" s="66">
        <v>278.47000000000003</v>
      </c>
      <c r="T142" s="66">
        <v>317.22000000000003</v>
      </c>
      <c r="U142" s="66"/>
      <c r="V142" s="66">
        <v>376.21</v>
      </c>
      <c r="W142" s="66">
        <v>317.22000000000003</v>
      </c>
      <c r="X142" s="66"/>
      <c r="Y142" s="66">
        <v>368.89</v>
      </c>
      <c r="Z142" s="66">
        <v>2195.73</v>
      </c>
      <c r="AA142" s="66"/>
      <c r="AB142" s="66"/>
      <c r="AC142" s="66">
        <v>317.22000000000003</v>
      </c>
      <c r="AD142" s="66"/>
      <c r="AE142" s="66"/>
      <c r="AF142" s="66">
        <v>317.22000000000003</v>
      </c>
      <c r="AG142" s="66"/>
      <c r="AH142" s="66"/>
      <c r="AI142" s="66">
        <v>317.22000000000003</v>
      </c>
      <c r="AJ142" s="66"/>
      <c r="AK142" s="66"/>
      <c r="AL142" s="66">
        <v>317.22000000000003</v>
      </c>
      <c r="AM142" s="66"/>
      <c r="AN142" s="66"/>
      <c r="AO142" s="66">
        <v>2319.34</v>
      </c>
      <c r="AP142" s="65"/>
      <c r="AQ142" s="113"/>
    </row>
    <row r="143" spans="1:43" s="43" customFormat="1" ht="15" x14ac:dyDescent="0.25">
      <c r="A143" s="37" t="s">
        <v>29</v>
      </c>
      <c r="B143" s="38"/>
      <c r="C143" s="38"/>
      <c r="D143" s="38"/>
      <c r="E143" s="38"/>
      <c r="F143" s="38"/>
      <c r="G143" s="38"/>
      <c r="H143" s="39"/>
      <c r="I143" s="40"/>
      <c r="J143" s="41"/>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1"/>
      <c r="AQ143" s="113"/>
    </row>
    <row r="144" spans="1:43" s="25" customFormat="1" x14ac:dyDescent="0.25">
      <c r="A144" s="32" t="s">
        <v>30</v>
      </c>
      <c r="B144" s="28"/>
      <c r="C144" s="28"/>
      <c r="D144" s="28"/>
      <c r="E144" s="28"/>
      <c r="F144" s="28"/>
      <c r="G144" s="28"/>
      <c r="H144" s="28"/>
      <c r="I144" s="29"/>
      <c r="J144" s="30"/>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0"/>
      <c r="AQ144" s="114"/>
    </row>
    <row r="145" spans="1:43" s="69" customFormat="1" ht="80.25" customHeight="1" x14ac:dyDescent="0.25">
      <c r="A145" s="67" t="s">
        <v>48</v>
      </c>
      <c r="B145" s="68">
        <f>B146+B147+B148+B150</f>
        <v>5140.8999999999996</v>
      </c>
      <c r="C145" s="68">
        <f t="shared" ref="C145:E145" si="162">C146+C147+C148+C150</f>
        <v>0</v>
      </c>
      <c r="D145" s="68">
        <f t="shared" si="162"/>
        <v>0</v>
      </c>
      <c r="E145" s="68">
        <f t="shared" si="162"/>
        <v>0</v>
      </c>
      <c r="F145" s="68">
        <f>E145/B145*100</f>
        <v>0</v>
      </c>
      <c r="G145" s="68" t="e">
        <f>E145/C145*100</f>
        <v>#DIV/0!</v>
      </c>
      <c r="H145" s="68">
        <f t="shared" ref="H145:AP145" si="163">H146+H147+H148+H150</f>
        <v>0</v>
      </c>
      <c r="I145" s="68">
        <f t="shared" si="163"/>
        <v>0</v>
      </c>
      <c r="J145" s="68">
        <f t="shared" si="163"/>
        <v>0</v>
      </c>
      <c r="K145" s="68">
        <f t="shared" si="163"/>
        <v>0</v>
      </c>
      <c r="L145" s="68">
        <f t="shared" si="163"/>
        <v>0</v>
      </c>
      <c r="M145" s="68">
        <f t="shared" si="163"/>
        <v>0</v>
      </c>
      <c r="N145" s="68">
        <f t="shared" si="163"/>
        <v>0</v>
      </c>
      <c r="O145" s="68">
        <f t="shared" si="163"/>
        <v>0</v>
      </c>
      <c r="P145" s="68">
        <f t="shared" si="163"/>
        <v>0</v>
      </c>
      <c r="Q145" s="68">
        <f t="shared" si="163"/>
        <v>0</v>
      </c>
      <c r="R145" s="68">
        <f t="shared" si="163"/>
        <v>0</v>
      </c>
      <c r="S145" s="68">
        <f t="shared" si="163"/>
        <v>0</v>
      </c>
      <c r="T145" s="68">
        <f t="shared" si="163"/>
        <v>0</v>
      </c>
      <c r="U145" s="68">
        <f t="shared" si="163"/>
        <v>0</v>
      </c>
      <c r="V145" s="68">
        <f t="shared" si="163"/>
        <v>0</v>
      </c>
      <c r="W145" s="68">
        <f t="shared" si="163"/>
        <v>0</v>
      </c>
      <c r="X145" s="68">
        <f t="shared" si="163"/>
        <v>0</v>
      </c>
      <c r="Y145" s="68">
        <f t="shared" si="163"/>
        <v>0</v>
      </c>
      <c r="Z145" s="68">
        <f t="shared" si="163"/>
        <v>0</v>
      </c>
      <c r="AA145" s="68">
        <f t="shared" si="163"/>
        <v>0</v>
      </c>
      <c r="AB145" s="68">
        <f t="shared" si="163"/>
        <v>0</v>
      </c>
      <c r="AC145" s="68">
        <f t="shared" si="163"/>
        <v>0</v>
      </c>
      <c r="AD145" s="68">
        <f t="shared" si="163"/>
        <v>0</v>
      </c>
      <c r="AE145" s="68">
        <f t="shared" si="163"/>
        <v>0</v>
      </c>
      <c r="AF145" s="68">
        <f t="shared" si="163"/>
        <v>5140.8999999999996</v>
      </c>
      <c r="AG145" s="68">
        <f t="shared" si="163"/>
        <v>0</v>
      </c>
      <c r="AH145" s="68">
        <f t="shared" si="163"/>
        <v>0</v>
      </c>
      <c r="AI145" s="68">
        <f t="shared" si="163"/>
        <v>0</v>
      </c>
      <c r="AJ145" s="68">
        <f t="shared" si="163"/>
        <v>0</v>
      </c>
      <c r="AK145" s="68">
        <f t="shared" si="163"/>
        <v>0</v>
      </c>
      <c r="AL145" s="68">
        <f t="shared" si="163"/>
        <v>0</v>
      </c>
      <c r="AM145" s="68">
        <f t="shared" si="163"/>
        <v>0</v>
      </c>
      <c r="AN145" s="68">
        <f t="shared" si="163"/>
        <v>0</v>
      </c>
      <c r="AO145" s="68">
        <f t="shared" si="163"/>
        <v>0</v>
      </c>
      <c r="AP145" s="68">
        <f t="shared" si="163"/>
        <v>0</v>
      </c>
      <c r="AQ145" s="148" t="s">
        <v>91</v>
      </c>
    </row>
    <row r="146" spans="1:43" s="69" customFormat="1" ht="20.25" customHeight="1" x14ac:dyDescent="0.25">
      <c r="A146" s="70" t="s">
        <v>26</v>
      </c>
      <c r="B146" s="71"/>
      <c r="C146" s="71"/>
      <c r="D146" s="71"/>
      <c r="E146" s="71"/>
      <c r="F146" s="71"/>
      <c r="G146" s="71"/>
      <c r="H146" s="71"/>
      <c r="I146" s="72"/>
      <c r="J146" s="73"/>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3"/>
      <c r="AQ146" s="149"/>
    </row>
    <row r="147" spans="1:43" s="69" customFormat="1" ht="20.25" customHeight="1" x14ac:dyDescent="0.25">
      <c r="A147" s="70" t="s">
        <v>32</v>
      </c>
      <c r="B147" s="71"/>
      <c r="C147" s="71"/>
      <c r="D147" s="71"/>
      <c r="E147" s="71"/>
      <c r="F147" s="71"/>
      <c r="G147" s="71"/>
      <c r="H147" s="71"/>
      <c r="I147" s="72"/>
      <c r="J147" s="73"/>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3"/>
      <c r="AQ147" s="149"/>
    </row>
    <row r="148" spans="1:43" s="69" customFormat="1" ht="20.25" customHeight="1" x14ac:dyDescent="0.25">
      <c r="A148" s="70" t="s">
        <v>28</v>
      </c>
      <c r="B148" s="71">
        <f>H148+K148+N148+Q148+T148+W148+Z148+AC148+AF148+AI148+AL148+AO148</f>
        <v>5140.8999999999996</v>
      </c>
      <c r="C148" s="75">
        <f>H148+K148+N148+Q148+T148</f>
        <v>0</v>
      </c>
      <c r="D148" s="71">
        <f>E148</f>
        <v>0</v>
      </c>
      <c r="E148" s="71">
        <f>J148+M148+P148+S148+V148+Y148+AB148+AE148+AH148+AK148+AN148+AP148</f>
        <v>0</v>
      </c>
      <c r="F148" s="71">
        <f>E148/B148*100</f>
        <v>0</v>
      </c>
      <c r="G148" s="71" t="e">
        <f>E148/C148*100</f>
        <v>#DIV/0!</v>
      </c>
      <c r="H148" s="71"/>
      <c r="I148" s="76"/>
      <c r="J148" s="77"/>
      <c r="K148" s="78"/>
      <c r="L148" s="78"/>
      <c r="M148" s="78"/>
      <c r="N148" s="78"/>
      <c r="O148" s="78"/>
      <c r="P148" s="78"/>
      <c r="Q148" s="78"/>
      <c r="R148" s="78"/>
      <c r="S148" s="78"/>
      <c r="T148" s="78"/>
      <c r="U148" s="78"/>
      <c r="V148" s="78"/>
      <c r="W148" s="78"/>
      <c r="X148" s="78"/>
      <c r="Y148" s="78"/>
      <c r="Z148" s="78"/>
      <c r="AA148" s="78"/>
      <c r="AB148" s="78"/>
      <c r="AC148" s="78"/>
      <c r="AD148" s="78"/>
      <c r="AE148" s="78"/>
      <c r="AF148" s="78">
        <v>5140.8999999999996</v>
      </c>
      <c r="AG148" s="78"/>
      <c r="AH148" s="78"/>
      <c r="AI148" s="78"/>
      <c r="AJ148" s="78"/>
      <c r="AK148" s="78"/>
      <c r="AL148" s="78"/>
      <c r="AM148" s="78"/>
      <c r="AN148" s="78"/>
      <c r="AO148" s="78"/>
      <c r="AP148" s="77"/>
      <c r="AQ148" s="149"/>
    </row>
    <row r="149" spans="1:43" s="85" customFormat="1" ht="20.25" customHeight="1" x14ac:dyDescent="0.25">
      <c r="A149" s="79" t="s">
        <v>29</v>
      </c>
      <c r="B149" s="80"/>
      <c r="C149" s="80"/>
      <c r="D149" s="80"/>
      <c r="E149" s="80"/>
      <c r="F149" s="80"/>
      <c r="G149" s="80"/>
      <c r="H149" s="81"/>
      <c r="I149" s="82"/>
      <c r="J149" s="83"/>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3"/>
      <c r="AQ149" s="149"/>
    </row>
    <row r="150" spans="1:43" s="69" customFormat="1" ht="20.25" customHeight="1" x14ac:dyDescent="0.25">
      <c r="A150" s="70" t="s">
        <v>30</v>
      </c>
      <c r="B150" s="71"/>
      <c r="C150" s="71"/>
      <c r="D150" s="71"/>
      <c r="E150" s="71"/>
      <c r="F150" s="71"/>
      <c r="G150" s="71"/>
      <c r="H150" s="71"/>
      <c r="I150" s="72"/>
      <c r="J150" s="73"/>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3"/>
      <c r="AQ150" s="150"/>
    </row>
    <row r="151" spans="1:43" x14ac:dyDescent="0.25">
      <c r="A151" s="58" t="s">
        <v>49</v>
      </c>
      <c r="B151" s="86">
        <f>B152+B153+B154+B156</f>
        <v>13748.199999999999</v>
      </c>
      <c r="C151" s="86">
        <f t="shared" ref="C151:AP151" si="164">C152+C153+C154+C156</f>
        <v>2823.3500000000004</v>
      </c>
      <c r="D151" s="86">
        <f t="shared" si="164"/>
        <v>1980.5</v>
      </c>
      <c r="E151" s="86">
        <f t="shared" si="164"/>
        <v>1980.5</v>
      </c>
      <c r="F151" s="86">
        <f t="shared" si="164"/>
        <v>14.405522177448685</v>
      </c>
      <c r="G151" s="86">
        <f t="shared" si="164"/>
        <v>70.147165601147563</v>
      </c>
      <c r="H151" s="86">
        <f t="shared" si="164"/>
        <v>362.07</v>
      </c>
      <c r="I151" s="86">
        <f t="shared" si="164"/>
        <v>0</v>
      </c>
      <c r="J151" s="86">
        <f t="shared" si="164"/>
        <v>358.55</v>
      </c>
      <c r="K151" s="86">
        <f t="shared" si="164"/>
        <v>317.22000000000003</v>
      </c>
      <c r="L151" s="86">
        <f t="shared" si="164"/>
        <v>0</v>
      </c>
      <c r="M151" s="86">
        <f t="shared" si="164"/>
        <v>239.99</v>
      </c>
      <c r="N151" s="86">
        <f t="shared" si="164"/>
        <v>926.02</v>
      </c>
      <c r="O151" s="86">
        <f t="shared" si="164"/>
        <v>0</v>
      </c>
      <c r="P151" s="86">
        <f t="shared" si="164"/>
        <v>358.39</v>
      </c>
      <c r="Q151" s="86">
        <f t="shared" si="164"/>
        <v>583.6</v>
      </c>
      <c r="R151" s="86">
        <f t="shared" si="164"/>
        <v>0</v>
      </c>
      <c r="S151" s="86">
        <f t="shared" si="164"/>
        <v>278.47000000000003</v>
      </c>
      <c r="T151" s="86">
        <f t="shared" si="164"/>
        <v>317.22000000000003</v>
      </c>
      <c r="U151" s="86">
        <f t="shared" si="164"/>
        <v>0</v>
      </c>
      <c r="V151" s="86">
        <f t="shared" si="164"/>
        <v>376.21</v>
      </c>
      <c r="W151" s="86">
        <f t="shared" si="164"/>
        <v>317.22000000000003</v>
      </c>
      <c r="X151" s="86">
        <f t="shared" si="164"/>
        <v>0</v>
      </c>
      <c r="Y151" s="86">
        <f t="shared" si="164"/>
        <v>368.89</v>
      </c>
      <c r="Z151" s="86">
        <f t="shared" si="164"/>
        <v>2195.73</v>
      </c>
      <c r="AA151" s="86">
        <f t="shared" si="164"/>
        <v>0</v>
      </c>
      <c r="AB151" s="86">
        <f t="shared" si="164"/>
        <v>0</v>
      </c>
      <c r="AC151" s="86">
        <f t="shared" si="164"/>
        <v>317.22000000000003</v>
      </c>
      <c r="AD151" s="86">
        <f t="shared" si="164"/>
        <v>0</v>
      </c>
      <c r="AE151" s="86">
        <f t="shared" si="164"/>
        <v>0</v>
      </c>
      <c r="AF151" s="86">
        <f t="shared" si="164"/>
        <v>5458.12</v>
      </c>
      <c r="AG151" s="86">
        <f t="shared" si="164"/>
        <v>0</v>
      </c>
      <c r="AH151" s="86">
        <f t="shared" si="164"/>
        <v>0</v>
      </c>
      <c r="AI151" s="86">
        <f t="shared" si="164"/>
        <v>317.22000000000003</v>
      </c>
      <c r="AJ151" s="86">
        <f t="shared" si="164"/>
        <v>0</v>
      </c>
      <c r="AK151" s="86">
        <f t="shared" si="164"/>
        <v>0</v>
      </c>
      <c r="AL151" s="86">
        <f t="shared" si="164"/>
        <v>317.22000000000003</v>
      </c>
      <c r="AM151" s="86">
        <f t="shared" si="164"/>
        <v>0</v>
      </c>
      <c r="AN151" s="86">
        <f t="shared" si="164"/>
        <v>0</v>
      </c>
      <c r="AO151" s="86">
        <f t="shared" si="164"/>
        <v>2319.34</v>
      </c>
      <c r="AP151" s="86">
        <f t="shared" si="164"/>
        <v>0</v>
      </c>
      <c r="AQ151" s="135"/>
    </row>
    <row r="152" spans="1:43" x14ac:dyDescent="0.25">
      <c r="A152" s="26" t="s">
        <v>26</v>
      </c>
      <c r="B152" s="28">
        <f t="shared" ref="B152:B153" si="165">H152+K152+N152+Q152+T152+W152+Z152+AC152+AF152+AI152+AL152+AO152</f>
        <v>0</v>
      </c>
      <c r="C152" s="28">
        <f>C134</f>
        <v>0</v>
      </c>
      <c r="D152" s="28">
        <f t="shared" ref="D152:D156" si="166">E152</f>
        <v>0</v>
      </c>
      <c r="E152" s="28">
        <f t="shared" ref="E152:E153" si="167">J152+M152+P152+S152+V152+Y152+AB152+AE152+AH152+AK152+AN152+AP152</f>
        <v>0</v>
      </c>
      <c r="F152" s="28">
        <f t="shared" ref="F152:G156" si="168">F133</f>
        <v>14.405522177448685</v>
      </c>
      <c r="G152" s="28">
        <f t="shared" ref="G152" si="169">G133</f>
        <v>70.147165601147563</v>
      </c>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135"/>
    </row>
    <row r="153" spans="1:43" x14ac:dyDescent="0.25">
      <c r="A153" s="32" t="s">
        <v>32</v>
      </c>
      <c r="B153" s="28">
        <f t="shared" si="165"/>
        <v>0</v>
      </c>
      <c r="C153" s="28">
        <f>C135</f>
        <v>0</v>
      </c>
      <c r="D153" s="28">
        <f t="shared" si="166"/>
        <v>0</v>
      </c>
      <c r="E153" s="28">
        <f t="shared" si="167"/>
        <v>0</v>
      </c>
      <c r="F153" s="28">
        <f t="shared" si="168"/>
        <v>0</v>
      </c>
      <c r="G153" s="28">
        <f t="shared" ref="G153" si="170">G134</f>
        <v>0</v>
      </c>
      <c r="H153" s="28">
        <f>H141+H147</f>
        <v>0</v>
      </c>
      <c r="I153" s="28">
        <f>I141+I147</f>
        <v>0</v>
      </c>
      <c r="J153" s="28">
        <f>J141+J147</f>
        <v>0</v>
      </c>
      <c r="K153" s="28">
        <f>K141+K147</f>
        <v>0</v>
      </c>
      <c r="L153" s="28">
        <f>L141+L147</f>
        <v>0</v>
      </c>
      <c r="M153" s="28">
        <f>M141+M147</f>
        <v>0</v>
      </c>
      <c r="N153" s="28">
        <f>N141+N147</f>
        <v>0</v>
      </c>
      <c r="O153" s="28">
        <f>O141+O147</f>
        <v>0</v>
      </c>
      <c r="P153" s="28">
        <f>P141+P147</f>
        <v>0</v>
      </c>
      <c r="Q153" s="28">
        <f>Q141+Q147</f>
        <v>0</v>
      </c>
      <c r="R153" s="28">
        <f>R141+R147</f>
        <v>0</v>
      </c>
      <c r="S153" s="28">
        <f>S141+S147</f>
        <v>0</v>
      </c>
      <c r="T153" s="28">
        <f>T141+T147</f>
        <v>0</v>
      </c>
      <c r="U153" s="28">
        <f>U141+U147</f>
        <v>0</v>
      </c>
      <c r="V153" s="28">
        <f>V141+V147</f>
        <v>0</v>
      </c>
      <c r="W153" s="28">
        <f>W141+W147</f>
        <v>0</v>
      </c>
      <c r="X153" s="28">
        <f>X141+X147</f>
        <v>0</v>
      </c>
      <c r="Y153" s="28">
        <f>Y141+Y147</f>
        <v>0</v>
      </c>
      <c r="Z153" s="28">
        <f>Z141+Z147</f>
        <v>0</v>
      </c>
      <c r="AA153" s="28">
        <f>AA141+AA147</f>
        <v>0</v>
      </c>
      <c r="AB153" s="28">
        <f>AB141+AB147</f>
        <v>0</v>
      </c>
      <c r="AC153" s="28">
        <f>AC141+AC147</f>
        <v>0</v>
      </c>
      <c r="AD153" s="28">
        <f>AD141+AD147</f>
        <v>0</v>
      </c>
      <c r="AE153" s="28">
        <f>AE141+AE147</f>
        <v>0</v>
      </c>
      <c r="AF153" s="28">
        <f>AF141+AF147</f>
        <v>0</v>
      </c>
      <c r="AG153" s="28">
        <f>AG141+AG147</f>
        <v>0</v>
      </c>
      <c r="AH153" s="28">
        <f>AH141+AH147</f>
        <v>0</v>
      </c>
      <c r="AI153" s="28">
        <f>AI141+AI147</f>
        <v>0</v>
      </c>
      <c r="AJ153" s="28">
        <f>AJ141+AJ147</f>
        <v>0</v>
      </c>
      <c r="AK153" s="28">
        <f>AK141+AK147</f>
        <v>0</v>
      </c>
      <c r="AL153" s="28">
        <f>AL141+AL147</f>
        <v>0</v>
      </c>
      <c r="AM153" s="28">
        <f>AM141+AM147</f>
        <v>0</v>
      </c>
      <c r="AN153" s="28">
        <f>AN141+AN147</f>
        <v>0</v>
      </c>
      <c r="AO153" s="28">
        <f>AO141+AO147</f>
        <v>0</v>
      </c>
      <c r="AP153" s="28">
        <f>AP141+AP147</f>
        <v>0</v>
      </c>
      <c r="AQ153" s="135"/>
    </row>
    <row r="154" spans="1:43" x14ac:dyDescent="0.25">
      <c r="A154" s="32" t="s">
        <v>50</v>
      </c>
      <c r="B154" s="28">
        <f>H154+K154+N154+Q154+T154+W154+Z154+AC154+AF154+AI154+AL154+AO154</f>
        <v>13748.199999999999</v>
      </c>
      <c r="C154" s="28">
        <f>C136</f>
        <v>2823.3500000000004</v>
      </c>
      <c r="D154" s="28">
        <f t="shared" si="166"/>
        <v>1980.5</v>
      </c>
      <c r="E154" s="28">
        <f>J154+M154+P154+S154+V154+Y154+AB154+AE154+AH154+AK154+AN154+AP154</f>
        <v>1980.5</v>
      </c>
      <c r="F154" s="28">
        <f t="shared" si="168"/>
        <v>0</v>
      </c>
      <c r="G154" s="28">
        <f t="shared" ref="G154" si="171">G135</f>
        <v>0</v>
      </c>
      <c r="H154" s="28">
        <f>H142+H148</f>
        <v>362.07</v>
      </c>
      <c r="I154" s="28">
        <f>I142+I148</f>
        <v>0</v>
      </c>
      <c r="J154" s="28">
        <f>J142+J148</f>
        <v>358.55</v>
      </c>
      <c r="K154" s="28">
        <f>K142+K148</f>
        <v>317.22000000000003</v>
      </c>
      <c r="L154" s="28">
        <f>L142+L148</f>
        <v>0</v>
      </c>
      <c r="M154" s="28">
        <f>M142+M148</f>
        <v>239.99</v>
      </c>
      <c r="N154" s="28">
        <f>N142+N148</f>
        <v>926.02</v>
      </c>
      <c r="O154" s="28">
        <f>O142+O148</f>
        <v>0</v>
      </c>
      <c r="P154" s="28">
        <f>P142+P148</f>
        <v>358.39</v>
      </c>
      <c r="Q154" s="28">
        <f>Q142+Q148</f>
        <v>583.6</v>
      </c>
      <c r="R154" s="28">
        <f>R142+R148</f>
        <v>0</v>
      </c>
      <c r="S154" s="28">
        <f>S142+S148</f>
        <v>278.47000000000003</v>
      </c>
      <c r="T154" s="28">
        <f>T142+T148</f>
        <v>317.22000000000003</v>
      </c>
      <c r="U154" s="28">
        <f>U142+U148</f>
        <v>0</v>
      </c>
      <c r="V154" s="28">
        <f>V142+V148</f>
        <v>376.21</v>
      </c>
      <c r="W154" s="28">
        <f>W142+W148</f>
        <v>317.22000000000003</v>
      </c>
      <c r="X154" s="28">
        <f>X142+X148</f>
        <v>0</v>
      </c>
      <c r="Y154" s="28">
        <f>Y142+Y148</f>
        <v>368.89</v>
      </c>
      <c r="Z154" s="28">
        <f>Z142+Z148</f>
        <v>2195.73</v>
      </c>
      <c r="AA154" s="28">
        <f>AA142+AA148</f>
        <v>0</v>
      </c>
      <c r="AB154" s="28">
        <f>AB142+AB148</f>
        <v>0</v>
      </c>
      <c r="AC154" s="28">
        <f>AC142+AC148</f>
        <v>317.22000000000003</v>
      </c>
      <c r="AD154" s="28">
        <f>AD142+AD148</f>
        <v>0</v>
      </c>
      <c r="AE154" s="28">
        <f>AE142+AE148</f>
        <v>0</v>
      </c>
      <c r="AF154" s="28">
        <f>AF142+AF148</f>
        <v>5458.12</v>
      </c>
      <c r="AG154" s="28">
        <f>AG142+AG148</f>
        <v>0</v>
      </c>
      <c r="AH154" s="28">
        <f>AH142+AH148</f>
        <v>0</v>
      </c>
      <c r="AI154" s="28">
        <f>AI142+AI148</f>
        <v>317.22000000000003</v>
      </c>
      <c r="AJ154" s="28">
        <f>AJ142+AJ148</f>
        <v>0</v>
      </c>
      <c r="AK154" s="28">
        <f>AK142+AK148</f>
        <v>0</v>
      </c>
      <c r="AL154" s="28">
        <f>AL142+AL148</f>
        <v>317.22000000000003</v>
      </c>
      <c r="AM154" s="28">
        <f>AM142+AM148</f>
        <v>0</v>
      </c>
      <c r="AN154" s="28">
        <f>AN142+AN148</f>
        <v>0</v>
      </c>
      <c r="AO154" s="28">
        <f>AO142+AO148</f>
        <v>2319.34</v>
      </c>
      <c r="AP154" s="28">
        <f>AP142+AP148</f>
        <v>0</v>
      </c>
      <c r="AQ154" s="135"/>
    </row>
    <row r="155" spans="1:43" s="43" customFormat="1" x14ac:dyDescent="0.25">
      <c r="A155" s="37" t="s">
        <v>29</v>
      </c>
      <c r="B155" s="28">
        <f t="shared" ref="B155:B156" si="172">H155+K155+N155+Q155+T155+W155+Z155+AC155+AF155+AI155+AL155+AO155</f>
        <v>0</v>
      </c>
      <c r="C155" s="28">
        <f t="shared" ref="C154:C156" si="173">C137</f>
        <v>0</v>
      </c>
      <c r="D155" s="28">
        <f t="shared" si="166"/>
        <v>0</v>
      </c>
      <c r="E155" s="28">
        <f t="shared" ref="E155:E156" si="174">J155+M155+P155+S155+V155+Y155+AB155+AE155+AH155+AK155+AN155+AP155</f>
        <v>0</v>
      </c>
      <c r="F155" s="28">
        <f t="shared" si="168"/>
        <v>14.405522177448685</v>
      </c>
      <c r="G155" s="28">
        <f t="shared" si="168"/>
        <v>70.147165601147563</v>
      </c>
      <c r="H155" s="28">
        <f>H143+H149</f>
        <v>0</v>
      </c>
      <c r="I155" s="28">
        <f>I143+I149</f>
        <v>0</v>
      </c>
      <c r="J155" s="28">
        <f>J143+J149</f>
        <v>0</v>
      </c>
      <c r="K155" s="28">
        <f>K143+K149</f>
        <v>0</v>
      </c>
      <c r="L155" s="28">
        <f>L143+L149</f>
        <v>0</v>
      </c>
      <c r="M155" s="28">
        <f>M143+M149</f>
        <v>0</v>
      </c>
      <c r="N155" s="28">
        <f>N143+N149</f>
        <v>0</v>
      </c>
      <c r="O155" s="28">
        <f>O143+O149</f>
        <v>0</v>
      </c>
      <c r="P155" s="28">
        <f>P143+P149</f>
        <v>0</v>
      </c>
      <c r="Q155" s="28">
        <f>Q143+Q149</f>
        <v>0</v>
      </c>
      <c r="R155" s="28">
        <f>R143+R149</f>
        <v>0</v>
      </c>
      <c r="S155" s="28">
        <f>S143+S149</f>
        <v>0</v>
      </c>
      <c r="T155" s="28">
        <f>T143+T149</f>
        <v>0</v>
      </c>
      <c r="U155" s="28">
        <f>U143+U149</f>
        <v>0</v>
      </c>
      <c r="V155" s="28">
        <f>V143+V149</f>
        <v>0</v>
      </c>
      <c r="W155" s="28">
        <f>W143+W149</f>
        <v>0</v>
      </c>
      <c r="X155" s="28">
        <f>X143+X149</f>
        <v>0</v>
      </c>
      <c r="Y155" s="28">
        <f>Y143+Y149</f>
        <v>0</v>
      </c>
      <c r="Z155" s="28">
        <f>Z143+Z149</f>
        <v>0</v>
      </c>
      <c r="AA155" s="28">
        <f>AA143+AA149</f>
        <v>0</v>
      </c>
      <c r="AB155" s="28">
        <f>AB143+AB149</f>
        <v>0</v>
      </c>
      <c r="AC155" s="28">
        <f>AC143+AC149</f>
        <v>0</v>
      </c>
      <c r="AD155" s="28">
        <f>AD143+AD149</f>
        <v>0</v>
      </c>
      <c r="AE155" s="28">
        <f>AE143+AE149</f>
        <v>0</v>
      </c>
      <c r="AF155" s="28">
        <f>AF143+AF149</f>
        <v>0</v>
      </c>
      <c r="AG155" s="28">
        <f>AG143+AG149</f>
        <v>0</v>
      </c>
      <c r="AH155" s="28">
        <f>AH143+AH149</f>
        <v>0</v>
      </c>
      <c r="AI155" s="28">
        <f>AI143+AI149</f>
        <v>0</v>
      </c>
      <c r="AJ155" s="28">
        <f>AJ143+AJ149</f>
        <v>0</v>
      </c>
      <c r="AK155" s="28">
        <f>AK143+AK149</f>
        <v>0</v>
      </c>
      <c r="AL155" s="28">
        <f>AL143+AL149</f>
        <v>0</v>
      </c>
      <c r="AM155" s="28">
        <f>AM143+AM149</f>
        <v>0</v>
      </c>
      <c r="AN155" s="28">
        <f>AN143+AN149</f>
        <v>0</v>
      </c>
      <c r="AO155" s="28">
        <f>AO143+AO149</f>
        <v>0</v>
      </c>
      <c r="AP155" s="28">
        <f>AP143+AP149</f>
        <v>0</v>
      </c>
      <c r="AQ155" s="135"/>
    </row>
    <row r="156" spans="1:43" ht="18.75" customHeight="1" x14ac:dyDescent="0.25">
      <c r="A156" s="32" t="s">
        <v>30</v>
      </c>
      <c r="B156" s="28">
        <f t="shared" si="172"/>
        <v>0</v>
      </c>
      <c r="C156" s="28">
        <f t="shared" si="173"/>
        <v>0</v>
      </c>
      <c r="D156" s="28">
        <f t="shared" si="166"/>
        <v>0</v>
      </c>
      <c r="E156" s="28">
        <f t="shared" si="174"/>
        <v>0</v>
      </c>
      <c r="F156" s="28">
        <f t="shared" si="168"/>
        <v>0</v>
      </c>
      <c r="G156" s="28">
        <f t="shared" si="168"/>
        <v>0</v>
      </c>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135"/>
    </row>
    <row r="157" spans="1:43" ht="18.75" customHeight="1" x14ac:dyDescent="0.25">
      <c r="A157" s="105" t="s">
        <v>77</v>
      </c>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7"/>
      <c r="AQ157" s="135"/>
    </row>
    <row r="158" spans="1:43" ht="18.75" customHeight="1" x14ac:dyDescent="0.25">
      <c r="A158" s="133" t="s">
        <v>22</v>
      </c>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48"/>
      <c r="AG158" s="49"/>
      <c r="AH158" s="49"/>
      <c r="AI158" s="49"/>
      <c r="AJ158" s="49"/>
      <c r="AK158" s="49"/>
      <c r="AL158" s="49"/>
      <c r="AM158" s="49"/>
      <c r="AN158" s="49"/>
      <c r="AO158" s="49"/>
      <c r="AP158" s="49"/>
      <c r="AQ158" s="135"/>
    </row>
    <row r="159" spans="1:43" s="132" customFormat="1" ht="86.25" customHeight="1" x14ac:dyDescent="0.25">
      <c r="A159" s="146" t="s">
        <v>79</v>
      </c>
      <c r="B159" s="21">
        <f>B160+B161+B162+B164</f>
        <v>12508.1</v>
      </c>
      <c r="C159" s="21">
        <f>C160+C161+C162+C164</f>
        <v>0</v>
      </c>
      <c r="D159" s="21">
        <f t="shared" ref="D159:E159" si="175">D160+D161+D162+D164</f>
        <v>0</v>
      </c>
      <c r="E159" s="21">
        <f t="shared" si="175"/>
        <v>0</v>
      </c>
      <c r="F159" s="21">
        <f>E159/B159*100</f>
        <v>0</v>
      </c>
      <c r="G159" s="21" t="e">
        <f>E159/C159*100</f>
        <v>#DIV/0!</v>
      </c>
      <c r="H159" s="21">
        <f>H160+H161+H162+H164</f>
        <v>0</v>
      </c>
      <c r="I159" s="21">
        <f t="shared" ref="I159" si="176">I160+I161+I162+I164</f>
        <v>0</v>
      </c>
      <c r="J159" s="21">
        <f>J160+J161+J162+J164</f>
        <v>0</v>
      </c>
      <c r="K159" s="21">
        <f t="shared" ref="K159:AP159" si="177">K160+K161+K162+K164</f>
        <v>0</v>
      </c>
      <c r="L159" s="21">
        <f t="shared" si="177"/>
        <v>0</v>
      </c>
      <c r="M159" s="21">
        <f t="shared" si="177"/>
        <v>0</v>
      </c>
      <c r="N159" s="21">
        <f t="shared" si="177"/>
        <v>0</v>
      </c>
      <c r="O159" s="21">
        <f t="shared" si="177"/>
        <v>0</v>
      </c>
      <c r="P159" s="21">
        <f t="shared" si="177"/>
        <v>0</v>
      </c>
      <c r="Q159" s="21">
        <f t="shared" si="177"/>
        <v>0</v>
      </c>
      <c r="R159" s="21">
        <f t="shared" si="177"/>
        <v>0</v>
      </c>
      <c r="S159" s="21">
        <f t="shared" si="177"/>
        <v>0</v>
      </c>
      <c r="T159" s="21">
        <f t="shared" si="177"/>
        <v>0</v>
      </c>
      <c r="U159" s="21">
        <f t="shared" si="177"/>
        <v>0</v>
      </c>
      <c r="V159" s="21">
        <f t="shared" si="177"/>
        <v>0</v>
      </c>
      <c r="W159" s="21">
        <f t="shared" si="177"/>
        <v>0</v>
      </c>
      <c r="X159" s="21">
        <f t="shared" si="177"/>
        <v>0</v>
      </c>
      <c r="Y159" s="21">
        <f t="shared" si="177"/>
        <v>0</v>
      </c>
      <c r="Z159" s="21">
        <f t="shared" si="177"/>
        <v>12508.1</v>
      </c>
      <c r="AA159" s="21">
        <f t="shared" si="177"/>
        <v>0</v>
      </c>
      <c r="AB159" s="21">
        <f t="shared" si="177"/>
        <v>0</v>
      </c>
      <c r="AC159" s="21">
        <f t="shared" si="177"/>
        <v>0</v>
      </c>
      <c r="AD159" s="21">
        <f t="shared" si="177"/>
        <v>0</v>
      </c>
      <c r="AE159" s="21">
        <f t="shared" si="177"/>
        <v>0</v>
      </c>
      <c r="AF159" s="21">
        <f t="shared" si="177"/>
        <v>0</v>
      </c>
      <c r="AG159" s="21">
        <f t="shared" si="177"/>
        <v>0</v>
      </c>
      <c r="AH159" s="21">
        <f t="shared" si="177"/>
        <v>0</v>
      </c>
      <c r="AI159" s="21">
        <f t="shared" si="177"/>
        <v>0</v>
      </c>
      <c r="AJ159" s="21">
        <f t="shared" si="177"/>
        <v>0</v>
      </c>
      <c r="AK159" s="21">
        <f t="shared" si="177"/>
        <v>0</v>
      </c>
      <c r="AL159" s="21">
        <f t="shared" si="177"/>
        <v>0</v>
      </c>
      <c r="AM159" s="21">
        <f t="shared" si="177"/>
        <v>0</v>
      </c>
      <c r="AN159" s="21">
        <f t="shared" si="177"/>
        <v>0</v>
      </c>
      <c r="AO159" s="21">
        <f t="shared" si="177"/>
        <v>0</v>
      </c>
      <c r="AP159" s="21">
        <f t="shared" si="177"/>
        <v>0</v>
      </c>
      <c r="AQ159" s="135"/>
    </row>
    <row r="160" spans="1:43" s="132" customFormat="1" ht="18.75" customHeight="1" x14ac:dyDescent="0.25">
      <c r="A160" s="70" t="s">
        <v>26</v>
      </c>
      <c r="B160" s="28">
        <f t="shared" ref="B160:B161" si="178">H160+K160+N160+Q160+T160+W160+Z160+AC160+AF160+AI160+AL160+AO160</f>
        <v>0</v>
      </c>
      <c r="C160" s="28">
        <f t="shared" ref="C160:C161" si="179">C166</f>
        <v>0</v>
      </c>
      <c r="D160" s="28">
        <f t="shared" ref="D160:D161" si="180">E160</f>
        <v>0</v>
      </c>
      <c r="E160" s="28">
        <f t="shared" ref="E160:E161" si="181">J160+M160+P160+S160+V160+Y160+AB160+AE160+AH160+AK160+AN160+AP160</f>
        <v>0</v>
      </c>
      <c r="F160" s="59" t="e">
        <f t="shared" ref="F160:F164" si="182">E160/B160*100</f>
        <v>#DIV/0!</v>
      </c>
      <c r="G160" s="59" t="e">
        <f t="shared" ref="G160:G164" si="183">E160/C160*100</f>
        <v>#DIV/0!</v>
      </c>
      <c r="H160" s="28">
        <f t="shared" ref="H160:W161" si="184">H166</f>
        <v>0</v>
      </c>
      <c r="I160" s="28">
        <f t="shared" si="184"/>
        <v>0</v>
      </c>
      <c r="J160" s="28">
        <f t="shared" si="184"/>
        <v>0</v>
      </c>
      <c r="K160" s="28">
        <f t="shared" si="184"/>
        <v>0</v>
      </c>
      <c r="L160" s="28">
        <f t="shared" si="184"/>
        <v>0</v>
      </c>
      <c r="M160" s="28">
        <f t="shared" si="184"/>
        <v>0</v>
      </c>
      <c r="N160" s="28">
        <f t="shared" si="184"/>
        <v>0</v>
      </c>
      <c r="O160" s="28">
        <f t="shared" si="184"/>
        <v>0</v>
      </c>
      <c r="P160" s="28">
        <f t="shared" si="184"/>
        <v>0</v>
      </c>
      <c r="Q160" s="28">
        <f t="shared" si="184"/>
        <v>0</v>
      </c>
      <c r="R160" s="28">
        <f t="shared" si="184"/>
        <v>0</v>
      </c>
      <c r="S160" s="28">
        <f t="shared" si="184"/>
        <v>0</v>
      </c>
      <c r="T160" s="28">
        <f t="shared" si="184"/>
        <v>0</v>
      </c>
      <c r="U160" s="28">
        <f t="shared" si="184"/>
        <v>0</v>
      </c>
      <c r="V160" s="28">
        <f t="shared" si="184"/>
        <v>0</v>
      </c>
      <c r="W160" s="28">
        <f t="shared" si="184"/>
        <v>0</v>
      </c>
      <c r="X160" s="28">
        <f t="shared" ref="I160:AP161" si="185">X166</f>
        <v>0</v>
      </c>
      <c r="Y160" s="28">
        <f t="shared" si="185"/>
        <v>0</v>
      </c>
      <c r="Z160" s="28">
        <f t="shared" si="185"/>
        <v>0</v>
      </c>
      <c r="AA160" s="28">
        <f t="shared" si="185"/>
        <v>0</v>
      </c>
      <c r="AB160" s="28">
        <f t="shared" si="185"/>
        <v>0</v>
      </c>
      <c r="AC160" s="28">
        <f t="shared" si="185"/>
        <v>0</v>
      </c>
      <c r="AD160" s="28">
        <f t="shared" si="185"/>
        <v>0</v>
      </c>
      <c r="AE160" s="28">
        <f t="shared" si="185"/>
        <v>0</v>
      </c>
      <c r="AF160" s="28">
        <f t="shared" si="185"/>
        <v>0</v>
      </c>
      <c r="AG160" s="28">
        <f t="shared" si="185"/>
        <v>0</v>
      </c>
      <c r="AH160" s="28">
        <f t="shared" si="185"/>
        <v>0</v>
      </c>
      <c r="AI160" s="28">
        <f t="shared" si="185"/>
        <v>0</v>
      </c>
      <c r="AJ160" s="28">
        <f t="shared" si="185"/>
        <v>0</v>
      </c>
      <c r="AK160" s="28">
        <f t="shared" si="185"/>
        <v>0</v>
      </c>
      <c r="AL160" s="28">
        <f t="shared" si="185"/>
        <v>0</v>
      </c>
      <c r="AM160" s="28">
        <f t="shared" si="185"/>
        <v>0</v>
      </c>
      <c r="AN160" s="28">
        <f t="shared" si="185"/>
        <v>0</v>
      </c>
      <c r="AO160" s="28">
        <f t="shared" si="185"/>
        <v>0</v>
      </c>
      <c r="AP160" s="28">
        <f t="shared" si="185"/>
        <v>0</v>
      </c>
      <c r="AQ160" s="135"/>
    </row>
    <row r="161" spans="1:43" s="132" customFormat="1" ht="18.75" customHeight="1" x14ac:dyDescent="0.25">
      <c r="A161" s="70" t="s">
        <v>32</v>
      </c>
      <c r="B161" s="28">
        <f t="shared" si="178"/>
        <v>0</v>
      </c>
      <c r="C161" s="28">
        <f t="shared" si="179"/>
        <v>0</v>
      </c>
      <c r="D161" s="28">
        <f t="shared" si="180"/>
        <v>0</v>
      </c>
      <c r="E161" s="28">
        <f t="shared" si="181"/>
        <v>0</v>
      </c>
      <c r="F161" s="59" t="e">
        <f t="shared" si="182"/>
        <v>#DIV/0!</v>
      </c>
      <c r="G161" s="59" t="e">
        <f t="shared" si="183"/>
        <v>#DIV/0!</v>
      </c>
      <c r="H161" s="28">
        <f t="shared" si="184"/>
        <v>0</v>
      </c>
      <c r="I161" s="28">
        <f t="shared" si="185"/>
        <v>0</v>
      </c>
      <c r="J161" s="28">
        <f t="shared" si="185"/>
        <v>0</v>
      </c>
      <c r="K161" s="28">
        <f t="shared" si="185"/>
        <v>0</v>
      </c>
      <c r="L161" s="28">
        <f t="shared" si="185"/>
        <v>0</v>
      </c>
      <c r="M161" s="28">
        <f t="shared" si="185"/>
        <v>0</v>
      </c>
      <c r="N161" s="28">
        <f t="shared" si="185"/>
        <v>0</v>
      </c>
      <c r="O161" s="28">
        <f t="shared" si="185"/>
        <v>0</v>
      </c>
      <c r="P161" s="28">
        <f t="shared" si="185"/>
        <v>0</v>
      </c>
      <c r="Q161" s="28">
        <f t="shared" si="185"/>
        <v>0</v>
      </c>
      <c r="R161" s="28">
        <f t="shared" si="185"/>
        <v>0</v>
      </c>
      <c r="S161" s="28">
        <f t="shared" si="185"/>
        <v>0</v>
      </c>
      <c r="T161" s="28">
        <f t="shared" si="185"/>
        <v>0</v>
      </c>
      <c r="U161" s="28">
        <f t="shared" si="185"/>
        <v>0</v>
      </c>
      <c r="V161" s="28">
        <f t="shared" si="185"/>
        <v>0</v>
      </c>
      <c r="W161" s="28">
        <f t="shared" si="185"/>
        <v>0</v>
      </c>
      <c r="X161" s="28">
        <f t="shared" si="185"/>
        <v>0</v>
      </c>
      <c r="Y161" s="28">
        <f t="shared" si="185"/>
        <v>0</v>
      </c>
      <c r="Z161" s="28">
        <f t="shared" si="185"/>
        <v>0</v>
      </c>
      <c r="AA161" s="28">
        <f t="shared" si="185"/>
        <v>0</v>
      </c>
      <c r="AB161" s="28">
        <f t="shared" si="185"/>
        <v>0</v>
      </c>
      <c r="AC161" s="28">
        <f t="shared" si="185"/>
        <v>0</v>
      </c>
      <c r="AD161" s="28">
        <f t="shared" si="185"/>
        <v>0</v>
      </c>
      <c r="AE161" s="28">
        <f t="shared" si="185"/>
        <v>0</v>
      </c>
      <c r="AF161" s="28">
        <f t="shared" si="185"/>
        <v>0</v>
      </c>
      <c r="AG161" s="28">
        <f t="shared" si="185"/>
        <v>0</v>
      </c>
      <c r="AH161" s="28">
        <f t="shared" si="185"/>
        <v>0</v>
      </c>
      <c r="AI161" s="28">
        <f t="shared" si="185"/>
        <v>0</v>
      </c>
      <c r="AJ161" s="28">
        <f t="shared" si="185"/>
        <v>0</v>
      </c>
      <c r="AK161" s="28">
        <f t="shared" si="185"/>
        <v>0</v>
      </c>
      <c r="AL161" s="28">
        <f t="shared" si="185"/>
        <v>0</v>
      </c>
      <c r="AM161" s="28">
        <f t="shared" si="185"/>
        <v>0</v>
      </c>
      <c r="AN161" s="28">
        <f t="shared" si="185"/>
        <v>0</v>
      </c>
      <c r="AO161" s="28">
        <f t="shared" si="185"/>
        <v>0</v>
      </c>
      <c r="AP161" s="28">
        <f t="shared" si="185"/>
        <v>0</v>
      </c>
      <c r="AQ161" s="135"/>
    </row>
    <row r="162" spans="1:43" s="132" customFormat="1" ht="18.75" customHeight="1" x14ac:dyDescent="0.25">
      <c r="A162" s="70" t="s">
        <v>28</v>
      </c>
      <c r="B162" s="28">
        <f>H162+K162+N162+Q162+T162+W162+Z162+AC162+AF162+AI162+AL162+AO162</f>
        <v>0</v>
      </c>
      <c r="C162" s="28">
        <f>C168</f>
        <v>0</v>
      </c>
      <c r="D162" s="28">
        <f>E162</f>
        <v>0</v>
      </c>
      <c r="E162" s="28">
        <f>J162+M162+P162+S162+V162+Y162+AB162+AE162+AH162+AK162+AN162+AP162</f>
        <v>0</v>
      </c>
      <c r="F162" s="59" t="e">
        <f t="shared" si="182"/>
        <v>#DIV/0!</v>
      </c>
      <c r="G162" s="59" t="e">
        <f t="shared" si="183"/>
        <v>#DIV/0!</v>
      </c>
      <c r="H162" s="28">
        <f>H168</f>
        <v>0</v>
      </c>
      <c r="I162" s="28">
        <f t="shared" ref="I162:AP164" si="186">I168</f>
        <v>0</v>
      </c>
      <c r="J162" s="28">
        <f t="shared" si="186"/>
        <v>0</v>
      </c>
      <c r="K162" s="28">
        <f t="shared" si="186"/>
        <v>0</v>
      </c>
      <c r="L162" s="28">
        <f t="shared" si="186"/>
        <v>0</v>
      </c>
      <c r="M162" s="28">
        <f t="shared" si="186"/>
        <v>0</v>
      </c>
      <c r="N162" s="28">
        <f t="shared" si="186"/>
        <v>0</v>
      </c>
      <c r="O162" s="28">
        <f t="shared" si="186"/>
        <v>0</v>
      </c>
      <c r="P162" s="28">
        <f t="shared" si="186"/>
        <v>0</v>
      </c>
      <c r="Q162" s="28">
        <f t="shared" si="186"/>
        <v>0</v>
      </c>
      <c r="R162" s="28">
        <f t="shared" si="186"/>
        <v>0</v>
      </c>
      <c r="S162" s="28">
        <f t="shared" si="186"/>
        <v>0</v>
      </c>
      <c r="T162" s="28">
        <f t="shared" si="186"/>
        <v>0</v>
      </c>
      <c r="U162" s="28">
        <f t="shared" si="186"/>
        <v>0</v>
      </c>
      <c r="V162" s="28">
        <f t="shared" si="186"/>
        <v>0</v>
      </c>
      <c r="W162" s="28">
        <f t="shared" si="186"/>
        <v>0</v>
      </c>
      <c r="X162" s="28">
        <f t="shared" si="186"/>
        <v>0</v>
      </c>
      <c r="Y162" s="28">
        <f t="shared" si="186"/>
        <v>0</v>
      </c>
      <c r="Z162" s="28">
        <f t="shared" si="186"/>
        <v>0</v>
      </c>
      <c r="AA162" s="28">
        <f t="shared" si="186"/>
        <v>0</v>
      </c>
      <c r="AB162" s="28">
        <f t="shared" si="186"/>
        <v>0</v>
      </c>
      <c r="AC162" s="28">
        <f t="shared" si="186"/>
        <v>0</v>
      </c>
      <c r="AD162" s="28">
        <f t="shared" si="186"/>
        <v>0</v>
      </c>
      <c r="AE162" s="28">
        <f t="shared" si="186"/>
        <v>0</v>
      </c>
      <c r="AF162" s="28">
        <f t="shared" si="186"/>
        <v>0</v>
      </c>
      <c r="AG162" s="28">
        <f t="shared" si="186"/>
        <v>0</v>
      </c>
      <c r="AH162" s="28">
        <f t="shared" si="186"/>
        <v>0</v>
      </c>
      <c r="AI162" s="28">
        <f t="shared" si="186"/>
        <v>0</v>
      </c>
      <c r="AJ162" s="28">
        <f t="shared" si="186"/>
        <v>0</v>
      </c>
      <c r="AK162" s="28">
        <f t="shared" si="186"/>
        <v>0</v>
      </c>
      <c r="AL162" s="28">
        <f t="shared" si="186"/>
        <v>0</v>
      </c>
      <c r="AM162" s="28">
        <f t="shared" si="186"/>
        <v>0</v>
      </c>
      <c r="AN162" s="28">
        <f t="shared" si="186"/>
        <v>0</v>
      </c>
      <c r="AO162" s="28">
        <f t="shared" si="186"/>
        <v>0</v>
      </c>
      <c r="AP162" s="28">
        <f t="shared" si="186"/>
        <v>0</v>
      </c>
      <c r="AQ162" s="135"/>
    </row>
    <row r="163" spans="1:43" s="132" customFormat="1" ht="18.75" customHeight="1" x14ac:dyDescent="0.25">
      <c r="A163" s="79" t="s">
        <v>29</v>
      </c>
      <c r="B163" s="28">
        <f t="shared" ref="B163:B164" si="187">H163+K163+N163+Q163+T163+W163+Z163+AC163+AF163+AI163+AL163+AO163</f>
        <v>0</v>
      </c>
      <c r="C163" s="28">
        <f t="shared" ref="C163:C164" si="188">C169</f>
        <v>0</v>
      </c>
      <c r="D163" s="28">
        <f t="shared" ref="D163:D164" si="189">E163</f>
        <v>0</v>
      </c>
      <c r="E163" s="28">
        <f t="shared" ref="E163:E164" si="190">J163+M163+P163+S163+V163+Y163+AB163+AE163+AH163+AK163+AN163+AP163</f>
        <v>0</v>
      </c>
      <c r="F163" s="59" t="e">
        <f t="shared" si="182"/>
        <v>#DIV/0!</v>
      </c>
      <c r="G163" s="59" t="e">
        <f t="shared" si="183"/>
        <v>#DIV/0!</v>
      </c>
      <c r="H163" s="28">
        <f t="shared" ref="H163:W164" si="191">H169</f>
        <v>0</v>
      </c>
      <c r="I163" s="28">
        <f t="shared" si="191"/>
        <v>0</v>
      </c>
      <c r="J163" s="28">
        <f t="shared" si="191"/>
        <v>0</v>
      </c>
      <c r="K163" s="28">
        <f t="shared" si="191"/>
        <v>0</v>
      </c>
      <c r="L163" s="28">
        <f t="shared" si="191"/>
        <v>0</v>
      </c>
      <c r="M163" s="28">
        <f t="shared" si="191"/>
        <v>0</v>
      </c>
      <c r="N163" s="28">
        <f t="shared" si="191"/>
        <v>0</v>
      </c>
      <c r="O163" s="28">
        <f t="shared" si="191"/>
        <v>0</v>
      </c>
      <c r="P163" s="28">
        <f t="shared" si="191"/>
        <v>0</v>
      </c>
      <c r="Q163" s="28">
        <f t="shared" si="191"/>
        <v>0</v>
      </c>
      <c r="R163" s="28">
        <f t="shared" si="191"/>
        <v>0</v>
      </c>
      <c r="S163" s="28">
        <f t="shared" si="191"/>
        <v>0</v>
      </c>
      <c r="T163" s="28">
        <f t="shared" si="191"/>
        <v>0</v>
      </c>
      <c r="U163" s="28">
        <f t="shared" si="191"/>
        <v>0</v>
      </c>
      <c r="V163" s="28">
        <f t="shared" si="191"/>
        <v>0</v>
      </c>
      <c r="W163" s="28">
        <f t="shared" si="191"/>
        <v>0</v>
      </c>
      <c r="X163" s="28">
        <f t="shared" si="186"/>
        <v>0</v>
      </c>
      <c r="Y163" s="28">
        <f t="shared" si="186"/>
        <v>0</v>
      </c>
      <c r="Z163" s="28">
        <f t="shared" si="186"/>
        <v>0</v>
      </c>
      <c r="AA163" s="28">
        <f t="shared" si="186"/>
        <v>0</v>
      </c>
      <c r="AB163" s="28">
        <f t="shared" si="186"/>
        <v>0</v>
      </c>
      <c r="AC163" s="28">
        <f t="shared" si="186"/>
        <v>0</v>
      </c>
      <c r="AD163" s="28">
        <f t="shared" si="186"/>
        <v>0</v>
      </c>
      <c r="AE163" s="28">
        <f t="shared" si="186"/>
        <v>0</v>
      </c>
      <c r="AF163" s="28">
        <f t="shared" si="186"/>
        <v>0</v>
      </c>
      <c r="AG163" s="28">
        <f t="shared" si="186"/>
        <v>0</v>
      </c>
      <c r="AH163" s="28">
        <f t="shared" si="186"/>
        <v>0</v>
      </c>
      <c r="AI163" s="28">
        <f t="shared" si="186"/>
        <v>0</v>
      </c>
      <c r="AJ163" s="28">
        <f t="shared" si="186"/>
        <v>0</v>
      </c>
      <c r="AK163" s="28">
        <f t="shared" si="186"/>
        <v>0</v>
      </c>
      <c r="AL163" s="28">
        <f t="shared" si="186"/>
        <v>0</v>
      </c>
      <c r="AM163" s="28">
        <f t="shared" si="186"/>
        <v>0</v>
      </c>
      <c r="AN163" s="28">
        <f t="shared" si="186"/>
        <v>0</v>
      </c>
      <c r="AO163" s="28">
        <f t="shared" si="186"/>
        <v>0</v>
      </c>
      <c r="AP163" s="28">
        <f t="shared" si="186"/>
        <v>0</v>
      </c>
      <c r="AQ163" s="135"/>
    </row>
    <row r="164" spans="1:43" s="132" customFormat="1" ht="18.75" customHeight="1" x14ac:dyDescent="0.25">
      <c r="A164" s="70" t="s">
        <v>30</v>
      </c>
      <c r="B164" s="28">
        <f t="shared" si="187"/>
        <v>12508.1</v>
      </c>
      <c r="C164" s="28">
        <f t="shared" si="188"/>
        <v>0</v>
      </c>
      <c r="D164" s="28">
        <f t="shared" si="189"/>
        <v>0</v>
      </c>
      <c r="E164" s="28">
        <f t="shared" si="190"/>
        <v>0</v>
      </c>
      <c r="F164" s="59">
        <f t="shared" si="182"/>
        <v>0</v>
      </c>
      <c r="G164" s="59" t="e">
        <f t="shared" si="183"/>
        <v>#DIV/0!</v>
      </c>
      <c r="H164" s="28">
        <f t="shared" si="191"/>
        <v>0</v>
      </c>
      <c r="I164" s="28">
        <f t="shared" si="186"/>
        <v>0</v>
      </c>
      <c r="J164" s="28">
        <f t="shared" si="186"/>
        <v>0</v>
      </c>
      <c r="K164" s="28">
        <f t="shared" si="186"/>
        <v>0</v>
      </c>
      <c r="L164" s="28">
        <f t="shared" si="186"/>
        <v>0</v>
      </c>
      <c r="M164" s="28">
        <f t="shared" si="186"/>
        <v>0</v>
      </c>
      <c r="N164" s="28">
        <f t="shared" si="186"/>
        <v>0</v>
      </c>
      <c r="O164" s="28">
        <f t="shared" si="186"/>
        <v>0</v>
      </c>
      <c r="P164" s="28">
        <f t="shared" si="186"/>
        <v>0</v>
      </c>
      <c r="Q164" s="28">
        <f t="shared" si="186"/>
        <v>0</v>
      </c>
      <c r="R164" s="28">
        <f t="shared" si="186"/>
        <v>0</v>
      </c>
      <c r="S164" s="28">
        <f t="shared" si="186"/>
        <v>0</v>
      </c>
      <c r="T164" s="28">
        <f t="shared" si="186"/>
        <v>0</v>
      </c>
      <c r="U164" s="28">
        <f t="shared" si="186"/>
        <v>0</v>
      </c>
      <c r="V164" s="28">
        <f t="shared" si="186"/>
        <v>0</v>
      </c>
      <c r="W164" s="28">
        <f t="shared" si="186"/>
        <v>0</v>
      </c>
      <c r="X164" s="28">
        <f t="shared" si="186"/>
        <v>0</v>
      </c>
      <c r="Y164" s="28">
        <f t="shared" si="186"/>
        <v>0</v>
      </c>
      <c r="Z164" s="28">
        <f t="shared" si="186"/>
        <v>12508.1</v>
      </c>
      <c r="AA164" s="28">
        <f t="shared" si="186"/>
        <v>0</v>
      </c>
      <c r="AB164" s="28">
        <f t="shared" si="186"/>
        <v>0</v>
      </c>
      <c r="AC164" s="28">
        <f t="shared" si="186"/>
        <v>0</v>
      </c>
      <c r="AD164" s="28">
        <f t="shared" si="186"/>
        <v>0</v>
      </c>
      <c r="AE164" s="28">
        <f t="shared" si="186"/>
        <v>0</v>
      </c>
      <c r="AF164" s="28">
        <f t="shared" si="186"/>
        <v>0</v>
      </c>
      <c r="AG164" s="28">
        <f t="shared" si="186"/>
        <v>0</v>
      </c>
      <c r="AH164" s="28">
        <f t="shared" si="186"/>
        <v>0</v>
      </c>
      <c r="AI164" s="28">
        <f t="shared" si="186"/>
        <v>0</v>
      </c>
      <c r="AJ164" s="28">
        <f t="shared" si="186"/>
        <v>0</v>
      </c>
      <c r="AK164" s="28">
        <f t="shared" si="186"/>
        <v>0</v>
      </c>
      <c r="AL164" s="28">
        <f t="shared" si="186"/>
        <v>0</v>
      </c>
      <c r="AM164" s="28">
        <f t="shared" si="186"/>
        <v>0</v>
      </c>
      <c r="AN164" s="28">
        <f t="shared" si="186"/>
        <v>0</v>
      </c>
      <c r="AO164" s="28">
        <f t="shared" si="186"/>
        <v>0</v>
      </c>
      <c r="AP164" s="28">
        <f t="shared" si="186"/>
        <v>0</v>
      </c>
      <c r="AQ164" s="135"/>
    </row>
    <row r="165" spans="1:43" s="132" customFormat="1" ht="53.25" customHeight="1" x14ac:dyDescent="0.25">
      <c r="A165" s="67" t="s">
        <v>80</v>
      </c>
      <c r="B165" s="52">
        <f>B166+B167+B168+B170</f>
        <v>12508.1</v>
      </c>
      <c r="C165" s="52">
        <f t="shared" ref="C165:E165" si="192">C166+C167+C168+C170</f>
        <v>0</v>
      </c>
      <c r="D165" s="52">
        <f t="shared" si="192"/>
        <v>0</v>
      </c>
      <c r="E165" s="52">
        <f t="shared" si="192"/>
        <v>0</v>
      </c>
      <c r="F165" s="52">
        <f>E165/B165*100</f>
        <v>0</v>
      </c>
      <c r="G165" s="52" t="e">
        <f>E165/C165*100</f>
        <v>#DIV/0!</v>
      </c>
      <c r="H165" s="52">
        <f t="shared" ref="H165:M165" si="193">H166+H167+H168+H170</f>
        <v>0</v>
      </c>
      <c r="I165" s="52">
        <f t="shared" si="193"/>
        <v>0</v>
      </c>
      <c r="J165" s="52">
        <f t="shared" si="193"/>
        <v>0</v>
      </c>
      <c r="K165" s="52">
        <f t="shared" si="193"/>
        <v>0</v>
      </c>
      <c r="L165" s="52">
        <f t="shared" si="193"/>
        <v>0</v>
      </c>
      <c r="M165" s="52">
        <f t="shared" si="193"/>
        <v>0</v>
      </c>
      <c r="N165" s="52">
        <f>N166+N167+N168+N170</f>
        <v>0</v>
      </c>
      <c r="O165" s="52">
        <f t="shared" ref="O165:AP165" si="194">O166+O167+O168+O170</f>
        <v>0</v>
      </c>
      <c r="P165" s="52">
        <f t="shared" si="194"/>
        <v>0</v>
      </c>
      <c r="Q165" s="52">
        <f t="shared" si="194"/>
        <v>0</v>
      </c>
      <c r="R165" s="52">
        <f t="shared" si="194"/>
        <v>0</v>
      </c>
      <c r="S165" s="52">
        <f t="shared" si="194"/>
        <v>0</v>
      </c>
      <c r="T165" s="52">
        <f t="shared" si="194"/>
        <v>0</v>
      </c>
      <c r="U165" s="52">
        <f t="shared" si="194"/>
        <v>0</v>
      </c>
      <c r="V165" s="52">
        <f t="shared" si="194"/>
        <v>0</v>
      </c>
      <c r="W165" s="52">
        <f t="shared" si="194"/>
        <v>0</v>
      </c>
      <c r="X165" s="52">
        <f t="shared" si="194"/>
        <v>0</v>
      </c>
      <c r="Y165" s="52">
        <f t="shared" si="194"/>
        <v>0</v>
      </c>
      <c r="Z165" s="52">
        <f t="shared" si="194"/>
        <v>12508.1</v>
      </c>
      <c r="AA165" s="52">
        <f t="shared" si="194"/>
        <v>0</v>
      </c>
      <c r="AB165" s="52">
        <f t="shared" si="194"/>
        <v>0</v>
      </c>
      <c r="AC165" s="52">
        <f t="shared" si="194"/>
        <v>0</v>
      </c>
      <c r="AD165" s="52">
        <f t="shared" si="194"/>
        <v>0</v>
      </c>
      <c r="AE165" s="52">
        <f t="shared" si="194"/>
        <v>0</v>
      </c>
      <c r="AF165" s="52">
        <f t="shared" si="194"/>
        <v>0</v>
      </c>
      <c r="AG165" s="52">
        <f t="shared" si="194"/>
        <v>0</v>
      </c>
      <c r="AH165" s="52">
        <f t="shared" si="194"/>
        <v>0</v>
      </c>
      <c r="AI165" s="52">
        <f t="shared" si="194"/>
        <v>0</v>
      </c>
      <c r="AJ165" s="52">
        <f t="shared" si="194"/>
        <v>0</v>
      </c>
      <c r="AK165" s="52">
        <f t="shared" si="194"/>
        <v>0</v>
      </c>
      <c r="AL165" s="52">
        <f t="shared" si="194"/>
        <v>0</v>
      </c>
      <c r="AM165" s="52">
        <f t="shared" si="194"/>
        <v>0</v>
      </c>
      <c r="AN165" s="52">
        <f t="shared" si="194"/>
        <v>0</v>
      </c>
      <c r="AO165" s="52">
        <f t="shared" si="194"/>
        <v>0</v>
      </c>
      <c r="AP165" s="52">
        <f t="shared" si="194"/>
        <v>0</v>
      </c>
      <c r="AQ165" s="135"/>
    </row>
    <row r="166" spans="1:43" ht="23.25" customHeight="1" x14ac:dyDescent="0.25">
      <c r="A166" s="70" t="s">
        <v>26</v>
      </c>
      <c r="B166" s="28">
        <f t="shared" ref="B166:B167" si="195">H166+K166+N166+Q166+T166+W166+Z166+AC166+AF166+AI166+AL166+AO166</f>
        <v>0</v>
      </c>
      <c r="C166" s="27">
        <f t="shared" ref="C166:C167" si="196">H166+K166+N166+Q166+T166</f>
        <v>0</v>
      </c>
      <c r="D166" s="28">
        <f t="shared" ref="D166:D167" si="197">E166</f>
        <v>0</v>
      </c>
      <c r="E166" s="28">
        <f t="shared" ref="E166:E167" si="198">J166+M166+P166+S166+V166+Y166+AB166+AE166+AH166+AK166+AN166+AP166</f>
        <v>0</v>
      </c>
      <c r="F166" s="28" t="e">
        <f t="shared" ref="F166:F167" si="199">E166/B166*100</f>
        <v>#DIV/0!</v>
      </c>
      <c r="G166" s="28" t="e">
        <f t="shared" ref="G166:G167" si="200">E166/C166*100</f>
        <v>#DIV/0!</v>
      </c>
      <c r="H166" s="28"/>
      <c r="I166" s="29"/>
      <c r="J166" s="30"/>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0"/>
      <c r="AQ166" s="135"/>
    </row>
    <row r="167" spans="1:43" ht="18.75" customHeight="1" x14ac:dyDescent="0.25">
      <c r="A167" s="70" t="s">
        <v>32</v>
      </c>
      <c r="B167" s="28">
        <f t="shared" si="195"/>
        <v>0</v>
      </c>
      <c r="C167" s="27">
        <f t="shared" si="196"/>
        <v>0</v>
      </c>
      <c r="D167" s="28">
        <f t="shared" si="197"/>
        <v>0</v>
      </c>
      <c r="E167" s="28">
        <f t="shared" si="198"/>
        <v>0</v>
      </c>
      <c r="F167" s="28" t="e">
        <f t="shared" si="199"/>
        <v>#DIV/0!</v>
      </c>
      <c r="G167" s="28" t="e">
        <f t="shared" si="200"/>
        <v>#DIV/0!</v>
      </c>
      <c r="H167" s="28"/>
      <c r="I167" s="29"/>
      <c r="J167" s="30"/>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0"/>
      <c r="AQ167" s="135"/>
    </row>
    <row r="168" spans="1:43" ht="18.75" customHeight="1" x14ac:dyDescent="0.25">
      <c r="A168" s="70" t="s">
        <v>28</v>
      </c>
      <c r="B168" s="28">
        <f>H168+K168+N168+Q168+T168+W168+Z168+AC168+AF168+AI168+AL168+AO168</f>
        <v>0</v>
      </c>
      <c r="C168" s="27">
        <f>H168+K168+N168+Q168+T168</f>
        <v>0</v>
      </c>
      <c r="D168" s="28">
        <f>E168</f>
        <v>0</v>
      </c>
      <c r="E168" s="28">
        <f>J168+M168+P168+S168+V168+Y168+AB168+AE168+AH168+AK168+AN168+AP168</f>
        <v>0</v>
      </c>
      <c r="F168" s="28" t="e">
        <f>E168/B168*100</f>
        <v>#DIV/0!</v>
      </c>
      <c r="G168" s="28" t="e">
        <f>E168/C168*100</f>
        <v>#DIV/0!</v>
      </c>
      <c r="H168" s="28">
        <v>0</v>
      </c>
      <c r="I168" s="64"/>
      <c r="J168" s="65">
        <v>0</v>
      </c>
      <c r="K168" s="66">
        <v>0</v>
      </c>
      <c r="L168" s="66"/>
      <c r="M168" s="66">
        <v>0</v>
      </c>
      <c r="N168" s="66">
        <v>0</v>
      </c>
      <c r="O168" s="66"/>
      <c r="P168" s="66">
        <v>0</v>
      </c>
      <c r="Q168" s="66">
        <v>0</v>
      </c>
      <c r="R168" s="66"/>
      <c r="S168" s="66">
        <v>0</v>
      </c>
      <c r="T168" s="66">
        <v>0</v>
      </c>
      <c r="U168" s="66"/>
      <c r="V168" s="66">
        <v>0</v>
      </c>
      <c r="W168" s="66">
        <v>0</v>
      </c>
      <c r="X168" s="66"/>
      <c r="Y168" s="66">
        <v>0</v>
      </c>
      <c r="Z168" s="66">
        <v>0</v>
      </c>
      <c r="AA168" s="66"/>
      <c r="AB168" s="66">
        <v>0</v>
      </c>
      <c r="AC168" s="66">
        <v>0</v>
      </c>
      <c r="AD168" s="66"/>
      <c r="AE168" s="66">
        <v>0</v>
      </c>
      <c r="AF168" s="66">
        <v>0</v>
      </c>
      <c r="AG168" s="66"/>
      <c r="AH168" s="66">
        <v>0</v>
      </c>
      <c r="AI168" s="66">
        <v>0</v>
      </c>
      <c r="AJ168" s="66"/>
      <c r="AK168" s="66">
        <v>0</v>
      </c>
      <c r="AL168" s="66">
        <v>0</v>
      </c>
      <c r="AM168" s="66"/>
      <c r="AN168" s="66">
        <v>0</v>
      </c>
      <c r="AO168" s="66">
        <v>0</v>
      </c>
      <c r="AP168" s="65">
        <v>0</v>
      </c>
      <c r="AQ168" s="135"/>
    </row>
    <row r="169" spans="1:43" ht="18.75" customHeight="1" x14ac:dyDescent="0.25">
      <c r="A169" s="79" t="s">
        <v>29</v>
      </c>
      <c r="B169" s="28">
        <f t="shared" ref="B169:B170" si="201">H169+K169+N169+Q169+T169+W169+Z169+AC169+AF169+AI169+AL169+AO169</f>
        <v>0</v>
      </c>
      <c r="C169" s="27">
        <f t="shared" ref="C169:C170" si="202">H169+K169+N169+Q169+T169</f>
        <v>0</v>
      </c>
      <c r="D169" s="28">
        <f t="shared" ref="D169:D170" si="203">E169</f>
        <v>0</v>
      </c>
      <c r="E169" s="28">
        <f t="shared" ref="E169:E170" si="204">J169+M169+P169+S169+V169+Y169+AB169+AE169+AH169+AK169+AN169+AP169</f>
        <v>0</v>
      </c>
      <c r="F169" s="28" t="e">
        <f t="shared" ref="F169:F170" si="205">E169/B169*100</f>
        <v>#DIV/0!</v>
      </c>
      <c r="G169" s="28" t="e">
        <f t="shared" ref="G169:G170" si="206">E169/C169*100</f>
        <v>#DIV/0!</v>
      </c>
      <c r="H169" s="39"/>
      <c r="I169" s="40"/>
      <c r="J169" s="41"/>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1"/>
      <c r="AQ169" s="135"/>
    </row>
    <row r="170" spans="1:43" ht="18.75" customHeight="1" x14ac:dyDescent="0.25">
      <c r="A170" s="70" t="s">
        <v>30</v>
      </c>
      <c r="B170" s="28">
        <f t="shared" si="201"/>
        <v>12508.1</v>
      </c>
      <c r="C170" s="27">
        <f t="shared" si="202"/>
        <v>0</v>
      </c>
      <c r="D170" s="28">
        <f t="shared" si="203"/>
        <v>0</v>
      </c>
      <c r="E170" s="28">
        <f t="shared" si="204"/>
        <v>0</v>
      </c>
      <c r="F170" s="28">
        <f t="shared" si="205"/>
        <v>0</v>
      </c>
      <c r="G170" s="28" t="e">
        <f t="shared" si="206"/>
        <v>#DIV/0!</v>
      </c>
      <c r="H170" s="28"/>
      <c r="I170" s="29"/>
      <c r="J170" s="30"/>
      <c r="K170" s="31"/>
      <c r="L170" s="31"/>
      <c r="M170" s="31"/>
      <c r="N170" s="31"/>
      <c r="O170" s="31"/>
      <c r="P170" s="31"/>
      <c r="Q170" s="31"/>
      <c r="R170" s="31"/>
      <c r="S170" s="31"/>
      <c r="T170" s="31"/>
      <c r="U170" s="31"/>
      <c r="V170" s="31"/>
      <c r="W170" s="31"/>
      <c r="X170" s="31"/>
      <c r="Y170" s="31"/>
      <c r="Z170" s="66">
        <v>12508.1</v>
      </c>
      <c r="AA170" s="31"/>
      <c r="AB170" s="31"/>
      <c r="AC170" s="31"/>
      <c r="AD170" s="31"/>
      <c r="AE170" s="31"/>
      <c r="AF170" s="31"/>
      <c r="AG170" s="31"/>
      <c r="AH170" s="31"/>
      <c r="AI170" s="31"/>
      <c r="AJ170" s="31"/>
      <c r="AK170" s="31"/>
      <c r="AL170" s="31"/>
      <c r="AM170" s="31"/>
      <c r="AN170" s="31"/>
      <c r="AO170" s="31"/>
      <c r="AP170" s="30"/>
      <c r="AQ170" s="135"/>
    </row>
    <row r="171" spans="1:43" ht="18.75" customHeight="1" x14ac:dyDescent="0.25">
      <c r="A171" s="44" t="s">
        <v>78</v>
      </c>
      <c r="B171" s="86">
        <f>B172+B173+B174+B176</f>
        <v>12508.1</v>
      </c>
      <c r="C171" s="86">
        <f>C172+C173+C174+C176</f>
        <v>0</v>
      </c>
      <c r="D171" s="86">
        <f t="shared" ref="C171:AP171" si="207">D172+D173+D174+D176</f>
        <v>0</v>
      </c>
      <c r="E171" s="86">
        <f t="shared" si="207"/>
        <v>0</v>
      </c>
      <c r="F171" s="86" t="e">
        <f t="shared" si="207"/>
        <v>#DIV/0!</v>
      </c>
      <c r="G171" s="86" t="e">
        <f>G172+G173+G174+G176</f>
        <v>#DIV/0!</v>
      </c>
      <c r="H171" s="86">
        <f t="shared" si="207"/>
        <v>0</v>
      </c>
      <c r="I171" s="86">
        <f t="shared" si="207"/>
        <v>0</v>
      </c>
      <c r="J171" s="86">
        <f t="shared" si="207"/>
        <v>0</v>
      </c>
      <c r="K171" s="86">
        <f>K172+K173+K174+K176</f>
        <v>0</v>
      </c>
      <c r="L171" s="86">
        <f t="shared" si="207"/>
        <v>0</v>
      </c>
      <c r="M171" s="86">
        <f t="shared" si="207"/>
        <v>0</v>
      </c>
      <c r="N171" s="86">
        <f t="shared" si="207"/>
        <v>0</v>
      </c>
      <c r="O171" s="86">
        <f t="shared" si="207"/>
        <v>0</v>
      </c>
      <c r="P171" s="86">
        <f t="shared" si="207"/>
        <v>0</v>
      </c>
      <c r="Q171" s="86">
        <f t="shared" si="207"/>
        <v>0</v>
      </c>
      <c r="R171" s="86">
        <f t="shared" si="207"/>
        <v>0</v>
      </c>
      <c r="S171" s="86">
        <f t="shared" si="207"/>
        <v>0</v>
      </c>
      <c r="T171" s="86">
        <f t="shared" si="207"/>
        <v>0</v>
      </c>
      <c r="U171" s="86">
        <f t="shared" si="207"/>
        <v>0</v>
      </c>
      <c r="V171" s="86">
        <f t="shared" si="207"/>
        <v>0</v>
      </c>
      <c r="W171" s="86">
        <f t="shared" si="207"/>
        <v>0</v>
      </c>
      <c r="X171" s="86">
        <f t="shared" si="207"/>
        <v>0</v>
      </c>
      <c r="Y171" s="86">
        <f t="shared" si="207"/>
        <v>0</v>
      </c>
      <c r="Z171" s="86">
        <f t="shared" si="207"/>
        <v>12508.1</v>
      </c>
      <c r="AA171" s="86">
        <f t="shared" si="207"/>
        <v>0</v>
      </c>
      <c r="AB171" s="86">
        <f t="shared" si="207"/>
        <v>0</v>
      </c>
      <c r="AC171" s="86">
        <f t="shared" si="207"/>
        <v>0</v>
      </c>
      <c r="AD171" s="86">
        <f t="shared" si="207"/>
        <v>0</v>
      </c>
      <c r="AE171" s="86">
        <f t="shared" si="207"/>
        <v>0</v>
      </c>
      <c r="AF171" s="86">
        <f t="shared" si="207"/>
        <v>0</v>
      </c>
      <c r="AG171" s="86">
        <f t="shared" si="207"/>
        <v>0</v>
      </c>
      <c r="AH171" s="86">
        <f t="shared" si="207"/>
        <v>0</v>
      </c>
      <c r="AI171" s="86">
        <f t="shared" si="207"/>
        <v>0</v>
      </c>
      <c r="AJ171" s="86">
        <f t="shared" si="207"/>
        <v>0</v>
      </c>
      <c r="AK171" s="86">
        <f t="shared" si="207"/>
        <v>0</v>
      </c>
      <c r="AL171" s="86">
        <f t="shared" si="207"/>
        <v>0</v>
      </c>
      <c r="AM171" s="86">
        <f t="shared" si="207"/>
        <v>0</v>
      </c>
      <c r="AN171" s="86">
        <f t="shared" si="207"/>
        <v>0</v>
      </c>
      <c r="AO171" s="86">
        <f t="shared" si="207"/>
        <v>0</v>
      </c>
      <c r="AP171" s="86">
        <f t="shared" si="207"/>
        <v>0</v>
      </c>
      <c r="AQ171" s="135"/>
    </row>
    <row r="172" spans="1:43" ht="18.75" customHeight="1" x14ac:dyDescent="0.25">
      <c r="A172" s="147" t="s">
        <v>26</v>
      </c>
      <c r="B172" s="28">
        <f>H172+K172+N172+Q172+T172+W172+Z172+AC172+AF172+AI172+AL172+AO172</f>
        <v>0</v>
      </c>
      <c r="C172" s="28">
        <f>C160</f>
        <v>0</v>
      </c>
      <c r="D172" s="28">
        <f t="shared" ref="D172:D175" si="208">E172</f>
        <v>0</v>
      </c>
      <c r="E172" s="28">
        <f t="shared" ref="E172:E175" si="209">J172+M172+P172+S172+V172+Y172+AB172+AE172+AH172+AK172+AN172+AP172</f>
        <v>0</v>
      </c>
      <c r="F172" s="28" t="e">
        <f>F160</f>
        <v>#DIV/0!</v>
      </c>
      <c r="G172" s="28" t="e">
        <f>G160</f>
        <v>#DIV/0!</v>
      </c>
      <c r="H172" s="28">
        <f>H160</f>
        <v>0</v>
      </c>
      <c r="I172" s="28">
        <f t="shared" ref="I172:AP172" si="210">I160</f>
        <v>0</v>
      </c>
      <c r="J172" s="28">
        <f t="shared" si="210"/>
        <v>0</v>
      </c>
      <c r="K172" s="28">
        <f t="shared" si="210"/>
        <v>0</v>
      </c>
      <c r="L172" s="28">
        <f t="shared" si="210"/>
        <v>0</v>
      </c>
      <c r="M172" s="28">
        <f t="shared" si="210"/>
        <v>0</v>
      </c>
      <c r="N172" s="28">
        <f t="shared" si="210"/>
        <v>0</v>
      </c>
      <c r="O172" s="28">
        <f t="shared" si="210"/>
        <v>0</v>
      </c>
      <c r="P172" s="28">
        <f t="shared" si="210"/>
        <v>0</v>
      </c>
      <c r="Q172" s="28">
        <f t="shared" si="210"/>
        <v>0</v>
      </c>
      <c r="R172" s="28">
        <f t="shared" si="210"/>
        <v>0</v>
      </c>
      <c r="S172" s="28">
        <f t="shared" si="210"/>
        <v>0</v>
      </c>
      <c r="T172" s="28">
        <f t="shared" si="210"/>
        <v>0</v>
      </c>
      <c r="U172" s="28">
        <f t="shared" si="210"/>
        <v>0</v>
      </c>
      <c r="V172" s="28">
        <f t="shared" si="210"/>
        <v>0</v>
      </c>
      <c r="W172" s="28">
        <f t="shared" si="210"/>
        <v>0</v>
      </c>
      <c r="X172" s="28">
        <f t="shared" si="210"/>
        <v>0</v>
      </c>
      <c r="Y172" s="28">
        <f t="shared" si="210"/>
        <v>0</v>
      </c>
      <c r="Z172" s="28">
        <f t="shared" si="210"/>
        <v>0</v>
      </c>
      <c r="AA172" s="28">
        <f t="shared" si="210"/>
        <v>0</v>
      </c>
      <c r="AB172" s="28">
        <f t="shared" si="210"/>
        <v>0</v>
      </c>
      <c r="AC172" s="28">
        <f t="shared" si="210"/>
        <v>0</v>
      </c>
      <c r="AD172" s="28">
        <f t="shared" si="210"/>
        <v>0</v>
      </c>
      <c r="AE172" s="28">
        <f t="shared" si="210"/>
        <v>0</v>
      </c>
      <c r="AF172" s="28">
        <f t="shared" si="210"/>
        <v>0</v>
      </c>
      <c r="AG172" s="28">
        <f t="shared" si="210"/>
        <v>0</v>
      </c>
      <c r="AH172" s="28">
        <f t="shared" si="210"/>
        <v>0</v>
      </c>
      <c r="AI172" s="28">
        <f t="shared" si="210"/>
        <v>0</v>
      </c>
      <c r="AJ172" s="28">
        <f t="shared" si="210"/>
        <v>0</v>
      </c>
      <c r="AK172" s="28">
        <f t="shared" si="210"/>
        <v>0</v>
      </c>
      <c r="AL172" s="28">
        <f t="shared" si="210"/>
        <v>0</v>
      </c>
      <c r="AM172" s="28">
        <f t="shared" si="210"/>
        <v>0</v>
      </c>
      <c r="AN172" s="28">
        <f t="shared" si="210"/>
        <v>0</v>
      </c>
      <c r="AO172" s="28">
        <f t="shared" si="210"/>
        <v>0</v>
      </c>
      <c r="AP172" s="28">
        <f t="shared" si="210"/>
        <v>0</v>
      </c>
      <c r="AQ172" s="135"/>
    </row>
    <row r="173" spans="1:43" ht="18.75" customHeight="1" x14ac:dyDescent="0.25">
      <c r="A173" s="70" t="s">
        <v>32</v>
      </c>
      <c r="B173" s="28">
        <f>H173+K173+N173+Q173+T173+W173+Z173+AC173+AF173+AI173+AL173+AO173</f>
        <v>0</v>
      </c>
      <c r="C173" s="28">
        <f t="shared" ref="C173:C176" si="211">C161</f>
        <v>0</v>
      </c>
      <c r="D173" s="28">
        <f t="shared" si="208"/>
        <v>0</v>
      </c>
      <c r="E173" s="28">
        <f t="shared" si="209"/>
        <v>0</v>
      </c>
      <c r="F173" s="28" t="e">
        <f t="shared" ref="F173:H176" si="212">F161</f>
        <v>#DIV/0!</v>
      </c>
      <c r="G173" s="28" t="e">
        <f t="shared" si="212"/>
        <v>#DIV/0!</v>
      </c>
      <c r="H173" s="28">
        <f>H161</f>
        <v>0</v>
      </c>
      <c r="I173" s="28">
        <f t="shared" ref="I173:AP173" si="213">I161</f>
        <v>0</v>
      </c>
      <c r="J173" s="28">
        <f t="shared" si="213"/>
        <v>0</v>
      </c>
      <c r="K173" s="28">
        <f t="shared" si="213"/>
        <v>0</v>
      </c>
      <c r="L173" s="28">
        <f t="shared" si="213"/>
        <v>0</v>
      </c>
      <c r="M173" s="28">
        <f t="shared" si="213"/>
        <v>0</v>
      </c>
      <c r="N173" s="28">
        <f t="shared" si="213"/>
        <v>0</v>
      </c>
      <c r="O173" s="28">
        <f t="shared" si="213"/>
        <v>0</v>
      </c>
      <c r="P173" s="28">
        <f t="shared" si="213"/>
        <v>0</v>
      </c>
      <c r="Q173" s="28">
        <f t="shared" si="213"/>
        <v>0</v>
      </c>
      <c r="R173" s="28">
        <f t="shared" si="213"/>
        <v>0</v>
      </c>
      <c r="S173" s="28">
        <f t="shared" si="213"/>
        <v>0</v>
      </c>
      <c r="T173" s="28">
        <f t="shared" si="213"/>
        <v>0</v>
      </c>
      <c r="U173" s="28">
        <f t="shared" si="213"/>
        <v>0</v>
      </c>
      <c r="V173" s="28">
        <f t="shared" si="213"/>
        <v>0</v>
      </c>
      <c r="W173" s="28">
        <f t="shared" si="213"/>
        <v>0</v>
      </c>
      <c r="X173" s="28">
        <f t="shared" si="213"/>
        <v>0</v>
      </c>
      <c r="Y173" s="28">
        <f t="shared" si="213"/>
        <v>0</v>
      </c>
      <c r="Z173" s="28">
        <f t="shared" si="213"/>
        <v>0</v>
      </c>
      <c r="AA173" s="28">
        <f t="shared" si="213"/>
        <v>0</v>
      </c>
      <c r="AB173" s="28">
        <f t="shared" si="213"/>
        <v>0</v>
      </c>
      <c r="AC173" s="28">
        <f t="shared" si="213"/>
        <v>0</v>
      </c>
      <c r="AD173" s="28">
        <f t="shared" si="213"/>
        <v>0</v>
      </c>
      <c r="AE173" s="28">
        <f t="shared" si="213"/>
        <v>0</v>
      </c>
      <c r="AF173" s="28">
        <f t="shared" si="213"/>
        <v>0</v>
      </c>
      <c r="AG173" s="28">
        <f t="shared" si="213"/>
        <v>0</v>
      </c>
      <c r="AH173" s="28">
        <f t="shared" si="213"/>
        <v>0</v>
      </c>
      <c r="AI173" s="28">
        <f t="shared" si="213"/>
        <v>0</v>
      </c>
      <c r="AJ173" s="28">
        <f t="shared" si="213"/>
        <v>0</v>
      </c>
      <c r="AK173" s="28">
        <f t="shared" si="213"/>
        <v>0</v>
      </c>
      <c r="AL173" s="28">
        <f t="shared" si="213"/>
        <v>0</v>
      </c>
      <c r="AM173" s="28">
        <f t="shared" si="213"/>
        <v>0</v>
      </c>
      <c r="AN173" s="28">
        <f t="shared" si="213"/>
        <v>0</v>
      </c>
      <c r="AO173" s="28">
        <f t="shared" si="213"/>
        <v>0</v>
      </c>
      <c r="AP173" s="28">
        <f t="shared" si="213"/>
        <v>0</v>
      </c>
      <c r="AQ173" s="135"/>
    </row>
    <row r="174" spans="1:43" ht="18.75" customHeight="1" x14ac:dyDescent="0.25">
      <c r="A174" s="70" t="s">
        <v>50</v>
      </c>
      <c r="B174" s="28">
        <f>H174+K174+N174+Q174+T174+W174+Z174+AC174+AF174+AI174+AL174+AO174</f>
        <v>0</v>
      </c>
      <c r="C174" s="28">
        <f t="shared" si="211"/>
        <v>0</v>
      </c>
      <c r="D174" s="28">
        <f>E174</f>
        <v>0</v>
      </c>
      <c r="E174" s="28">
        <f>J174+M174+P174+S174+V174+Y174+AB174+AE174+AH174+AK174+AN174+AP174</f>
        <v>0</v>
      </c>
      <c r="F174" s="28" t="e">
        <f t="shared" si="212"/>
        <v>#DIV/0!</v>
      </c>
      <c r="G174" s="28" t="e">
        <f t="shared" si="212"/>
        <v>#DIV/0!</v>
      </c>
      <c r="H174" s="28">
        <f t="shared" si="212"/>
        <v>0</v>
      </c>
      <c r="I174" s="28">
        <f t="shared" ref="I174:AP174" si="214">I162</f>
        <v>0</v>
      </c>
      <c r="J174" s="28">
        <f t="shared" si="214"/>
        <v>0</v>
      </c>
      <c r="K174" s="28">
        <f t="shared" si="214"/>
        <v>0</v>
      </c>
      <c r="L174" s="28">
        <f t="shared" si="214"/>
        <v>0</v>
      </c>
      <c r="M174" s="28">
        <f t="shared" si="214"/>
        <v>0</v>
      </c>
      <c r="N174" s="28">
        <f t="shared" si="214"/>
        <v>0</v>
      </c>
      <c r="O174" s="28">
        <f t="shared" si="214"/>
        <v>0</v>
      </c>
      <c r="P174" s="28">
        <f t="shared" si="214"/>
        <v>0</v>
      </c>
      <c r="Q174" s="28">
        <f t="shared" si="214"/>
        <v>0</v>
      </c>
      <c r="R174" s="28">
        <f t="shared" si="214"/>
        <v>0</v>
      </c>
      <c r="S174" s="28">
        <f t="shared" si="214"/>
        <v>0</v>
      </c>
      <c r="T174" s="28">
        <f t="shared" si="214"/>
        <v>0</v>
      </c>
      <c r="U174" s="28">
        <f t="shared" si="214"/>
        <v>0</v>
      </c>
      <c r="V174" s="28">
        <f t="shared" si="214"/>
        <v>0</v>
      </c>
      <c r="W174" s="28">
        <f t="shared" si="214"/>
        <v>0</v>
      </c>
      <c r="X174" s="28">
        <f t="shared" si="214"/>
        <v>0</v>
      </c>
      <c r="Y174" s="28">
        <f t="shared" si="214"/>
        <v>0</v>
      </c>
      <c r="Z174" s="28">
        <f t="shared" si="214"/>
        <v>0</v>
      </c>
      <c r="AA174" s="28">
        <f t="shared" si="214"/>
        <v>0</v>
      </c>
      <c r="AB174" s="28">
        <f t="shared" si="214"/>
        <v>0</v>
      </c>
      <c r="AC174" s="28">
        <f t="shared" si="214"/>
        <v>0</v>
      </c>
      <c r="AD174" s="28">
        <f t="shared" si="214"/>
        <v>0</v>
      </c>
      <c r="AE174" s="28">
        <f t="shared" si="214"/>
        <v>0</v>
      </c>
      <c r="AF174" s="28">
        <f t="shared" si="214"/>
        <v>0</v>
      </c>
      <c r="AG174" s="28">
        <f t="shared" si="214"/>
        <v>0</v>
      </c>
      <c r="AH174" s="28">
        <f t="shared" si="214"/>
        <v>0</v>
      </c>
      <c r="AI174" s="28">
        <f t="shared" si="214"/>
        <v>0</v>
      </c>
      <c r="AJ174" s="28">
        <f t="shared" si="214"/>
        <v>0</v>
      </c>
      <c r="AK174" s="28">
        <f t="shared" si="214"/>
        <v>0</v>
      </c>
      <c r="AL174" s="28">
        <f t="shared" si="214"/>
        <v>0</v>
      </c>
      <c r="AM174" s="28">
        <f t="shared" si="214"/>
        <v>0</v>
      </c>
      <c r="AN174" s="28">
        <f t="shared" si="214"/>
        <v>0</v>
      </c>
      <c r="AO174" s="28">
        <f t="shared" si="214"/>
        <v>0</v>
      </c>
      <c r="AP174" s="28">
        <f t="shared" si="214"/>
        <v>0</v>
      </c>
      <c r="AQ174" s="135"/>
    </row>
    <row r="175" spans="1:43" ht="18.75" customHeight="1" x14ac:dyDescent="0.25">
      <c r="A175" s="79" t="s">
        <v>29</v>
      </c>
      <c r="B175" s="38">
        <f t="shared" ref="B175:B176" si="215">H175+K175+N175+Q175+T175+W175+Z175+AC175+AF175+AI175+AL175+AO175</f>
        <v>0</v>
      </c>
      <c r="C175" s="28">
        <f t="shared" si="211"/>
        <v>0</v>
      </c>
      <c r="D175" s="28">
        <f t="shared" ref="D175:D176" si="216">E175</f>
        <v>0</v>
      </c>
      <c r="E175" s="28">
        <f t="shared" ref="E175:E176" si="217">J175+M175+P175+S175+V175+Y175+AB175+AE175+AH175+AK175+AN175+AP175</f>
        <v>0</v>
      </c>
      <c r="F175" s="28" t="e">
        <f t="shared" si="212"/>
        <v>#DIV/0!</v>
      </c>
      <c r="G175" s="28" t="e">
        <f t="shared" si="212"/>
        <v>#DIV/0!</v>
      </c>
      <c r="H175" s="28">
        <f t="shared" si="212"/>
        <v>0</v>
      </c>
      <c r="I175" s="28">
        <f t="shared" ref="I175:AP176" si="218">I163</f>
        <v>0</v>
      </c>
      <c r="J175" s="28">
        <f t="shared" si="218"/>
        <v>0</v>
      </c>
      <c r="K175" s="28">
        <f t="shared" si="218"/>
        <v>0</v>
      </c>
      <c r="L175" s="28">
        <f t="shared" si="218"/>
        <v>0</v>
      </c>
      <c r="M175" s="28">
        <f t="shared" si="218"/>
        <v>0</v>
      </c>
      <c r="N175" s="28">
        <f t="shared" si="218"/>
        <v>0</v>
      </c>
      <c r="O175" s="28">
        <f t="shared" si="218"/>
        <v>0</v>
      </c>
      <c r="P175" s="28">
        <f t="shared" si="218"/>
        <v>0</v>
      </c>
      <c r="Q175" s="28">
        <f t="shared" si="218"/>
        <v>0</v>
      </c>
      <c r="R175" s="28">
        <f t="shared" si="218"/>
        <v>0</v>
      </c>
      <c r="S175" s="28">
        <f t="shared" si="218"/>
        <v>0</v>
      </c>
      <c r="T175" s="28">
        <f t="shared" si="218"/>
        <v>0</v>
      </c>
      <c r="U175" s="28">
        <f t="shared" si="218"/>
        <v>0</v>
      </c>
      <c r="V175" s="28">
        <f t="shared" si="218"/>
        <v>0</v>
      </c>
      <c r="W175" s="28">
        <f t="shared" si="218"/>
        <v>0</v>
      </c>
      <c r="X175" s="28">
        <f t="shared" si="218"/>
        <v>0</v>
      </c>
      <c r="Y175" s="28">
        <f t="shared" si="218"/>
        <v>0</v>
      </c>
      <c r="Z175" s="28">
        <f t="shared" si="218"/>
        <v>0</v>
      </c>
      <c r="AA175" s="28">
        <f t="shared" si="218"/>
        <v>0</v>
      </c>
      <c r="AB175" s="28">
        <f t="shared" si="218"/>
        <v>0</v>
      </c>
      <c r="AC175" s="28">
        <f t="shared" si="218"/>
        <v>0</v>
      </c>
      <c r="AD175" s="28">
        <f t="shared" si="218"/>
        <v>0</v>
      </c>
      <c r="AE175" s="28">
        <f t="shared" si="218"/>
        <v>0</v>
      </c>
      <c r="AF175" s="28">
        <f t="shared" si="218"/>
        <v>0</v>
      </c>
      <c r="AG175" s="28">
        <f t="shared" si="218"/>
        <v>0</v>
      </c>
      <c r="AH175" s="28">
        <f t="shared" si="218"/>
        <v>0</v>
      </c>
      <c r="AI175" s="28">
        <f t="shared" si="218"/>
        <v>0</v>
      </c>
      <c r="AJ175" s="28">
        <f t="shared" si="218"/>
        <v>0</v>
      </c>
      <c r="AK175" s="28">
        <f t="shared" si="218"/>
        <v>0</v>
      </c>
      <c r="AL175" s="28">
        <f t="shared" si="218"/>
        <v>0</v>
      </c>
      <c r="AM175" s="28">
        <f t="shared" si="218"/>
        <v>0</v>
      </c>
      <c r="AN175" s="28">
        <f t="shared" si="218"/>
        <v>0</v>
      </c>
      <c r="AO175" s="28">
        <f t="shared" si="218"/>
        <v>0</v>
      </c>
      <c r="AP175" s="28">
        <f t="shared" si="218"/>
        <v>0</v>
      </c>
      <c r="AQ175" s="135"/>
    </row>
    <row r="176" spans="1:43" ht="18.75" customHeight="1" x14ac:dyDescent="0.25">
      <c r="A176" s="70" t="s">
        <v>30</v>
      </c>
      <c r="B176" s="38">
        <f t="shared" si="215"/>
        <v>12508.1</v>
      </c>
      <c r="C176" s="28">
        <f t="shared" si="211"/>
        <v>0</v>
      </c>
      <c r="D176" s="28">
        <f t="shared" si="216"/>
        <v>0</v>
      </c>
      <c r="E176" s="28">
        <f t="shared" si="217"/>
        <v>0</v>
      </c>
      <c r="F176" s="28">
        <f t="shared" si="212"/>
        <v>0</v>
      </c>
      <c r="G176" s="28" t="e">
        <f t="shared" si="212"/>
        <v>#DIV/0!</v>
      </c>
      <c r="H176" s="28"/>
      <c r="I176" s="28"/>
      <c r="J176" s="28"/>
      <c r="K176" s="28">
        <f t="shared" si="218"/>
        <v>0</v>
      </c>
      <c r="L176" s="28">
        <f t="shared" si="218"/>
        <v>0</v>
      </c>
      <c r="M176" s="28">
        <f t="shared" si="218"/>
        <v>0</v>
      </c>
      <c r="N176" s="28">
        <f t="shared" si="218"/>
        <v>0</v>
      </c>
      <c r="O176" s="28">
        <f t="shared" si="218"/>
        <v>0</v>
      </c>
      <c r="P176" s="28">
        <f t="shared" si="218"/>
        <v>0</v>
      </c>
      <c r="Q176" s="28">
        <f t="shared" si="218"/>
        <v>0</v>
      </c>
      <c r="R176" s="28">
        <f t="shared" si="218"/>
        <v>0</v>
      </c>
      <c r="S176" s="28">
        <f t="shared" si="218"/>
        <v>0</v>
      </c>
      <c r="T176" s="28">
        <f t="shared" si="218"/>
        <v>0</v>
      </c>
      <c r="U176" s="28">
        <f t="shared" si="218"/>
        <v>0</v>
      </c>
      <c r="V176" s="28">
        <f t="shared" si="218"/>
        <v>0</v>
      </c>
      <c r="W176" s="28">
        <f t="shared" si="218"/>
        <v>0</v>
      </c>
      <c r="X176" s="28">
        <f t="shared" si="218"/>
        <v>0</v>
      </c>
      <c r="Y176" s="28">
        <f t="shared" si="218"/>
        <v>0</v>
      </c>
      <c r="Z176" s="28">
        <f t="shared" si="218"/>
        <v>12508.1</v>
      </c>
      <c r="AA176" s="28">
        <f t="shared" si="218"/>
        <v>0</v>
      </c>
      <c r="AB176" s="28">
        <f t="shared" si="218"/>
        <v>0</v>
      </c>
      <c r="AC176" s="28">
        <f t="shared" si="218"/>
        <v>0</v>
      </c>
      <c r="AD176" s="28">
        <f t="shared" si="218"/>
        <v>0</v>
      </c>
      <c r="AE176" s="28">
        <f t="shared" si="218"/>
        <v>0</v>
      </c>
      <c r="AF176" s="28">
        <f t="shared" si="218"/>
        <v>0</v>
      </c>
      <c r="AG176" s="28">
        <f t="shared" si="218"/>
        <v>0</v>
      </c>
      <c r="AH176" s="28">
        <f t="shared" si="218"/>
        <v>0</v>
      </c>
      <c r="AI176" s="28">
        <f t="shared" si="218"/>
        <v>0</v>
      </c>
      <c r="AJ176" s="28">
        <f t="shared" si="218"/>
        <v>0</v>
      </c>
      <c r="AK176" s="28">
        <f t="shared" si="218"/>
        <v>0</v>
      </c>
      <c r="AL176" s="28">
        <f t="shared" si="218"/>
        <v>0</v>
      </c>
      <c r="AM176" s="28">
        <f t="shared" si="218"/>
        <v>0</v>
      </c>
      <c r="AN176" s="28">
        <f t="shared" si="218"/>
        <v>0</v>
      </c>
      <c r="AO176" s="28">
        <f t="shared" si="218"/>
        <v>0</v>
      </c>
      <c r="AP176" s="28">
        <f t="shared" si="218"/>
        <v>0</v>
      </c>
      <c r="AQ176" s="135"/>
    </row>
    <row r="177" spans="1:43" x14ac:dyDescent="0.25">
      <c r="A177" s="58" t="s">
        <v>51</v>
      </c>
      <c r="B177" s="87">
        <f>B178+B179+B180+B182</f>
        <v>323093.09999999998</v>
      </c>
      <c r="C177" s="87">
        <f>C178+C179+C180+C182</f>
        <v>138220.82</v>
      </c>
      <c r="D177" s="87">
        <f t="shared" ref="D177:E177" si="219">D178+D179+D180+D182</f>
        <v>122998.54</v>
      </c>
      <c r="E177" s="87">
        <f t="shared" si="219"/>
        <v>122998.54</v>
      </c>
      <c r="F177" s="87">
        <f>E177/B177*100</f>
        <v>38.069070493922652</v>
      </c>
      <c r="G177" s="87">
        <f>E177/C177*100</f>
        <v>88.986984739346781</v>
      </c>
      <c r="H177" s="87">
        <f>H178+H179+H180+H182</f>
        <v>20983.62</v>
      </c>
      <c r="I177" s="87">
        <f t="shared" ref="I177:AP177" si="220">I178+I179+I180+I182</f>
        <v>198</v>
      </c>
      <c r="J177" s="87">
        <f t="shared" si="220"/>
        <v>13099.98</v>
      </c>
      <c r="K177" s="87">
        <f t="shared" si="220"/>
        <v>24837.24</v>
      </c>
      <c r="L177" s="87">
        <f t="shared" si="220"/>
        <v>0</v>
      </c>
      <c r="M177" s="87">
        <f t="shared" si="220"/>
        <v>18903.82</v>
      </c>
      <c r="N177" s="87">
        <f t="shared" si="220"/>
        <v>19409.78</v>
      </c>
      <c r="O177" s="87">
        <f t="shared" si="220"/>
        <v>0</v>
      </c>
      <c r="P177" s="87">
        <f t="shared" si="220"/>
        <v>18202.269999999997</v>
      </c>
      <c r="Q177" s="87">
        <f t="shared" si="220"/>
        <v>26196.42</v>
      </c>
      <c r="R177" s="87">
        <f t="shared" si="220"/>
        <v>0</v>
      </c>
      <c r="S177" s="87">
        <f t="shared" si="220"/>
        <v>23853.590000000004</v>
      </c>
      <c r="T177" s="87">
        <f t="shared" si="220"/>
        <v>20089.289999999997</v>
      </c>
      <c r="U177" s="87">
        <f t="shared" si="220"/>
        <v>0</v>
      </c>
      <c r="V177" s="87">
        <f t="shared" si="220"/>
        <v>18428.749999999996</v>
      </c>
      <c r="W177" s="87">
        <f t="shared" si="220"/>
        <v>26704.469999999998</v>
      </c>
      <c r="X177" s="87">
        <f t="shared" si="220"/>
        <v>0</v>
      </c>
      <c r="Y177" s="87">
        <f t="shared" si="220"/>
        <v>30510.129999999994</v>
      </c>
      <c r="Z177" s="87">
        <f t="shared" si="220"/>
        <v>37995.82</v>
      </c>
      <c r="AA177" s="87">
        <f t="shared" si="220"/>
        <v>0</v>
      </c>
      <c r="AB177" s="87">
        <f t="shared" si="220"/>
        <v>0</v>
      </c>
      <c r="AC177" s="87">
        <f t="shared" si="220"/>
        <v>34183.520000000004</v>
      </c>
      <c r="AD177" s="87">
        <f t="shared" si="220"/>
        <v>0</v>
      </c>
      <c r="AE177" s="87">
        <f t="shared" si="220"/>
        <v>0</v>
      </c>
      <c r="AF177" s="87">
        <f t="shared" si="220"/>
        <v>57449.43</v>
      </c>
      <c r="AG177" s="87">
        <f t="shared" si="220"/>
        <v>0</v>
      </c>
      <c r="AH177" s="87">
        <f t="shared" si="220"/>
        <v>0</v>
      </c>
      <c r="AI177" s="87">
        <f t="shared" si="220"/>
        <v>16151.64</v>
      </c>
      <c r="AJ177" s="87">
        <f t="shared" si="220"/>
        <v>0</v>
      </c>
      <c r="AK177" s="87">
        <f t="shared" si="220"/>
        <v>0</v>
      </c>
      <c r="AL177" s="87">
        <f t="shared" si="220"/>
        <v>16909.009999999998</v>
      </c>
      <c r="AM177" s="87">
        <f t="shared" si="220"/>
        <v>0</v>
      </c>
      <c r="AN177" s="87">
        <f t="shared" si="220"/>
        <v>0</v>
      </c>
      <c r="AO177" s="87">
        <f t="shared" si="220"/>
        <v>22182.86</v>
      </c>
      <c r="AP177" s="87">
        <f t="shared" si="220"/>
        <v>0</v>
      </c>
      <c r="AQ177" s="135"/>
    </row>
    <row r="178" spans="1:43" x14ac:dyDescent="0.25">
      <c r="A178" s="32" t="s">
        <v>26</v>
      </c>
      <c r="B178" s="28">
        <f>H178+K178+N178+Q178+T178+W178+Z178+AC178+AF178+AI178+AL178+AO178</f>
        <v>0</v>
      </c>
      <c r="C178" s="28">
        <f t="shared" ref="C178:G180" si="221">C16+C126+C152+C172</f>
        <v>0</v>
      </c>
      <c r="D178" s="28">
        <f t="shared" ref="D178:D179" si="222">E178</f>
        <v>0</v>
      </c>
      <c r="E178" s="28">
        <f t="shared" ref="E178:E179" si="223">J178+M178+P178+S178+V178+Y178+AB178+AE178+AH178+AK178+AN178+AP178</f>
        <v>0</v>
      </c>
      <c r="F178" s="28" t="e">
        <f t="shared" ref="F178:F182" si="224">E178/B178*100</f>
        <v>#DIV/0!</v>
      </c>
      <c r="G178" s="28" t="e">
        <f t="shared" ref="G178:G201" si="225">E178/C178*100</f>
        <v>#DIV/0!</v>
      </c>
      <c r="H178" s="28">
        <f>H16+H126+H152+H172</f>
        <v>0</v>
      </c>
      <c r="I178" s="28">
        <f t="shared" ref="I178:Z182" si="226">I16+I126+I152+I172</f>
        <v>0</v>
      </c>
      <c r="J178" s="28">
        <f t="shared" si="226"/>
        <v>0</v>
      </c>
      <c r="K178" s="28">
        <f t="shared" si="226"/>
        <v>0</v>
      </c>
      <c r="L178" s="28">
        <f t="shared" si="226"/>
        <v>0</v>
      </c>
      <c r="M178" s="28">
        <f t="shared" si="226"/>
        <v>0</v>
      </c>
      <c r="N178" s="28">
        <f t="shared" si="226"/>
        <v>0</v>
      </c>
      <c r="O178" s="28">
        <f t="shared" si="226"/>
        <v>0</v>
      </c>
      <c r="P178" s="28">
        <f t="shared" si="226"/>
        <v>0</v>
      </c>
      <c r="Q178" s="28">
        <f t="shared" si="226"/>
        <v>0</v>
      </c>
      <c r="R178" s="28">
        <f t="shared" si="226"/>
        <v>0</v>
      </c>
      <c r="S178" s="28">
        <f t="shared" si="226"/>
        <v>0</v>
      </c>
      <c r="T178" s="28">
        <f t="shared" si="226"/>
        <v>0</v>
      </c>
      <c r="U178" s="28">
        <f t="shared" si="226"/>
        <v>0</v>
      </c>
      <c r="V178" s="28">
        <f t="shared" si="226"/>
        <v>0</v>
      </c>
      <c r="W178" s="28">
        <f t="shared" si="226"/>
        <v>0</v>
      </c>
      <c r="X178" s="28">
        <f t="shared" si="226"/>
        <v>0</v>
      </c>
      <c r="Y178" s="28">
        <f t="shared" si="226"/>
        <v>0</v>
      </c>
      <c r="Z178" s="28">
        <f t="shared" si="226"/>
        <v>0</v>
      </c>
      <c r="AA178" s="28">
        <f t="shared" ref="AA178:AP178" si="227">AA16+AA126+AA152+AA172</f>
        <v>0</v>
      </c>
      <c r="AB178" s="28">
        <f t="shared" si="227"/>
        <v>0</v>
      </c>
      <c r="AC178" s="28">
        <f t="shared" si="227"/>
        <v>0</v>
      </c>
      <c r="AD178" s="28">
        <f t="shared" si="227"/>
        <v>0</v>
      </c>
      <c r="AE178" s="28">
        <f t="shared" si="227"/>
        <v>0</v>
      </c>
      <c r="AF178" s="28">
        <f t="shared" si="227"/>
        <v>0</v>
      </c>
      <c r="AG178" s="28">
        <f t="shared" si="227"/>
        <v>0</v>
      </c>
      <c r="AH178" s="28">
        <f t="shared" si="227"/>
        <v>0</v>
      </c>
      <c r="AI178" s="28">
        <f t="shared" si="227"/>
        <v>0</v>
      </c>
      <c r="AJ178" s="28">
        <f t="shared" si="227"/>
        <v>0</v>
      </c>
      <c r="AK178" s="28">
        <f t="shared" si="227"/>
        <v>0</v>
      </c>
      <c r="AL178" s="28">
        <f t="shared" si="227"/>
        <v>0</v>
      </c>
      <c r="AM178" s="28">
        <f t="shared" si="227"/>
        <v>0</v>
      </c>
      <c r="AN178" s="28">
        <f t="shared" si="227"/>
        <v>0</v>
      </c>
      <c r="AO178" s="28">
        <f t="shared" si="227"/>
        <v>0</v>
      </c>
      <c r="AP178" s="28">
        <f t="shared" si="227"/>
        <v>0</v>
      </c>
      <c r="AQ178" s="135"/>
    </row>
    <row r="179" spans="1:43" x14ac:dyDescent="0.25">
      <c r="A179" s="32" t="s">
        <v>32</v>
      </c>
      <c r="B179" s="28">
        <f t="shared" ref="B178:C179" si="228">H179+K179+N179+Q179+T179+W179+Z179+AC179+AF179+AI179+AL179+AO179</f>
        <v>0</v>
      </c>
      <c r="C179" s="28">
        <f t="shared" si="221"/>
        <v>0</v>
      </c>
      <c r="D179" s="28">
        <f t="shared" si="222"/>
        <v>0</v>
      </c>
      <c r="E179" s="28">
        <f t="shared" si="223"/>
        <v>0</v>
      </c>
      <c r="F179" s="28" t="e">
        <f t="shared" si="224"/>
        <v>#DIV/0!</v>
      </c>
      <c r="G179" s="28" t="e">
        <f t="shared" si="225"/>
        <v>#DIV/0!</v>
      </c>
      <c r="H179" s="28">
        <f t="shared" ref="H179:W182" si="229">H17+H127+H153+H173</f>
        <v>0</v>
      </c>
      <c r="I179" s="28">
        <f t="shared" si="229"/>
        <v>0</v>
      </c>
      <c r="J179" s="28">
        <f t="shared" si="229"/>
        <v>0</v>
      </c>
      <c r="K179" s="28">
        <f t="shared" si="229"/>
        <v>0</v>
      </c>
      <c r="L179" s="28">
        <f t="shared" si="229"/>
        <v>0</v>
      </c>
      <c r="M179" s="28">
        <f t="shared" si="229"/>
        <v>0</v>
      </c>
      <c r="N179" s="28">
        <f t="shared" si="229"/>
        <v>0</v>
      </c>
      <c r="O179" s="28">
        <f t="shared" si="229"/>
        <v>0</v>
      </c>
      <c r="P179" s="28">
        <f t="shared" si="229"/>
        <v>0</v>
      </c>
      <c r="Q179" s="28">
        <f t="shared" si="229"/>
        <v>0</v>
      </c>
      <c r="R179" s="28">
        <f t="shared" si="229"/>
        <v>0</v>
      </c>
      <c r="S179" s="28">
        <f t="shared" si="229"/>
        <v>0</v>
      </c>
      <c r="T179" s="28">
        <f t="shared" si="229"/>
        <v>0</v>
      </c>
      <c r="U179" s="28">
        <f t="shared" si="229"/>
        <v>0</v>
      </c>
      <c r="V179" s="28">
        <f t="shared" si="229"/>
        <v>0</v>
      </c>
      <c r="W179" s="28">
        <f t="shared" si="229"/>
        <v>0</v>
      </c>
      <c r="X179" s="28">
        <f t="shared" si="226"/>
        <v>0</v>
      </c>
      <c r="Y179" s="28">
        <f t="shared" si="226"/>
        <v>0</v>
      </c>
      <c r="Z179" s="28">
        <f t="shared" si="226"/>
        <v>0</v>
      </c>
      <c r="AA179" s="28">
        <f t="shared" ref="AA179:AP179" si="230">AA17+AA127+AA153+AA173</f>
        <v>0</v>
      </c>
      <c r="AB179" s="28">
        <f t="shared" si="230"/>
        <v>0</v>
      </c>
      <c r="AC179" s="28">
        <f t="shared" si="230"/>
        <v>0</v>
      </c>
      <c r="AD179" s="28">
        <f t="shared" si="230"/>
        <v>0</v>
      </c>
      <c r="AE179" s="28">
        <f t="shared" si="230"/>
        <v>0</v>
      </c>
      <c r="AF179" s="28">
        <f t="shared" si="230"/>
        <v>0</v>
      </c>
      <c r="AG179" s="28">
        <f t="shared" si="230"/>
        <v>0</v>
      </c>
      <c r="AH179" s="28">
        <f t="shared" si="230"/>
        <v>0</v>
      </c>
      <c r="AI179" s="28">
        <f t="shared" si="230"/>
        <v>0</v>
      </c>
      <c r="AJ179" s="28">
        <f t="shared" si="230"/>
        <v>0</v>
      </c>
      <c r="AK179" s="28">
        <f t="shared" si="230"/>
        <v>0</v>
      </c>
      <c r="AL179" s="28">
        <f t="shared" si="230"/>
        <v>0</v>
      </c>
      <c r="AM179" s="28">
        <f t="shared" si="230"/>
        <v>0</v>
      </c>
      <c r="AN179" s="28">
        <f t="shared" si="230"/>
        <v>0</v>
      </c>
      <c r="AO179" s="28">
        <f t="shared" si="230"/>
        <v>0</v>
      </c>
      <c r="AP179" s="28">
        <f t="shared" si="230"/>
        <v>0</v>
      </c>
      <c r="AQ179" s="135"/>
    </row>
    <row r="180" spans="1:43" x14ac:dyDescent="0.25">
      <c r="A180" s="32" t="s">
        <v>28</v>
      </c>
      <c r="B180" s="28">
        <f>H180+K180+N180+Q180+T180+W180+Z180+AC180+AF180+AI180+AL180+AO180</f>
        <v>300585</v>
      </c>
      <c r="C180" s="28">
        <f t="shared" si="221"/>
        <v>135220.82</v>
      </c>
      <c r="D180" s="28">
        <f>E180</f>
        <v>119998.92</v>
      </c>
      <c r="E180" s="28">
        <f>J180+M180+P180+S180+V180+Y180+AB180+AE180+AH180+AK180+AN180+AP180</f>
        <v>119998.92</v>
      </c>
      <c r="F180" s="28">
        <f t="shared" si="224"/>
        <v>39.921792504616</v>
      </c>
      <c r="G180" s="28">
        <f t="shared" si="225"/>
        <v>88.7429317467532</v>
      </c>
      <c r="H180" s="28">
        <f>H18+H128+H154+H174</f>
        <v>20983.62</v>
      </c>
      <c r="I180" s="28">
        <f t="shared" si="226"/>
        <v>198</v>
      </c>
      <c r="J180" s="28">
        <f t="shared" si="226"/>
        <v>13099.98</v>
      </c>
      <c r="K180" s="28">
        <f t="shared" si="226"/>
        <v>24837.24</v>
      </c>
      <c r="L180" s="28">
        <f t="shared" si="226"/>
        <v>0</v>
      </c>
      <c r="M180" s="28">
        <f t="shared" si="226"/>
        <v>18903.82</v>
      </c>
      <c r="N180" s="28">
        <f t="shared" si="226"/>
        <v>19409.78</v>
      </c>
      <c r="O180" s="28">
        <f t="shared" si="226"/>
        <v>0</v>
      </c>
      <c r="P180" s="28">
        <f t="shared" si="226"/>
        <v>18202.269999999997</v>
      </c>
      <c r="Q180" s="28">
        <f t="shared" si="226"/>
        <v>26196.42</v>
      </c>
      <c r="R180" s="28">
        <f t="shared" si="226"/>
        <v>0</v>
      </c>
      <c r="S180" s="28">
        <f t="shared" si="226"/>
        <v>23853.590000000004</v>
      </c>
      <c r="T180" s="28">
        <f t="shared" si="226"/>
        <v>20089.289999999997</v>
      </c>
      <c r="U180" s="28">
        <f t="shared" si="226"/>
        <v>0</v>
      </c>
      <c r="V180" s="28">
        <f t="shared" si="226"/>
        <v>18428.749999999996</v>
      </c>
      <c r="W180" s="28">
        <f t="shared" si="226"/>
        <v>23704.469999999998</v>
      </c>
      <c r="X180" s="28">
        <f t="shared" si="226"/>
        <v>0</v>
      </c>
      <c r="Y180" s="28">
        <f t="shared" si="226"/>
        <v>27510.509999999995</v>
      </c>
      <c r="Z180" s="28">
        <f t="shared" si="226"/>
        <v>25487.72</v>
      </c>
      <c r="AA180" s="28">
        <f t="shared" ref="AA180:AP180" si="231">AA18+AA128+AA154+AA174</f>
        <v>0</v>
      </c>
      <c r="AB180" s="28">
        <f t="shared" si="231"/>
        <v>0</v>
      </c>
      <c r="AC180" s="28">
        <f t="shared" si="231"/>
        <v>34183.520000000004</v>
      </c>
      <c r="AD180" s="28">
        <f t="shared" si="231"/>
        <v>0</v>
      </c>
      <c r="AE180" s="28">
        <f t="shared" si="231"/>
        <v>0</v>
      </c>
      <c r="AF180" s="28">
        <f t="shared" si="231"/>
        <v>57449.43</v>
      </c>
      <c r="AG180" s="28">
        <f t="shared" si="231"/>
        <v>0</v>
      </c>
      <c r="AH180" s="28">
        <f t="shared" si="231"/>
        <v>0</v>
      </c>
      <c r="AI180" s="28">
        <f t="shared" si="231"/>
        <v>16151.64</v>
      </c>
      <c r="AJ180" s="28">
        <f t="shared" si="231"/>
        <v>0</v>
      </c>
      <c r="AK180" s="28">
        <f t="shared" si="231"/>
        <v>0</v>
      </c>
      <c r="AL180" s="28">
        <f t="shared" si="231"/>
        <v>16909.009999999998</v>
      </c>
      <c r="AM180" s="28">
        <f t="shared" si="231"/>
        <v>0</v>
      </c>
      <c r="AN180" s="28">
        <f t="shared" si="231"/>
        <v>0</v>
      </c>
      <c r="AO180" s="28">
        <f t="shared" si="231"/>
        <v>15182.859999999999</v>
      </c>
      <c r="AP180" s="28">
        <f t="shared" si="231"/>
        <v>0</v>
      </c>
      <c r="AQ180" s="135"/>
    </row>
    <row r="181" spans="1:43" s="43" customFormat="1" x14ac:dyDescent="0.25">
      <c r="A181" s="37" t="s">
        <v>29</v>
      </c>
      <c r="B181" s="28">
        <f t="shared" ref="B181:C182" si="232">H181+K181+N181+Q181+T181+W181+Z181+AC181+AF181+AI181+AL181+AO181</f>
        <v>0</v>
      </c>
      <c r="C181" s="28">
        <f t="shared" ref="C181" si="233">C19+C129+C155+C175</f>
        <v>0</v>
      </c>
      <c r="D181" s="28">
        <f t="shared" ref="D181:D182" si="234">E181</f>
        <v>0</v>
      </c>
      <c r="E181" s="28">
        <f t="shared" ref="E181:E182" si="235">J181+M181+P181+S181+V181+Y181+AB181+AE181+AH181+AK181+AN181+AP181</f>
        <v>0</v>
      </c>
      <c r="F181" s="28" t="e">
        <f t="shared" si="224"/>
        <v>#DIV/0!</v>
      </c>
      <c r="G181" s="28" t="e">
        <f t="shared" si="225"/>
        <v>#DIV/0!</v>
      </c>
      <c r="H181" s="28">
        <f t="shared" si="229"/>
        <v>0</v>
      </c>
      <c r="I181" s="28">
        <f t="shared" si="226"/>
        <v>0</v>
      </c>
      <c r="J181" s="28">
        <f t="shared" si="226"/>
        <v>0</v>
      </c>
      <c r="K181" s="28">
        <f t="shared" si="226"/>
        <v>0</v>
      </c>
      <c r="L181" s="28">
        <f t="shared" si="226"/>
        <v>0</v>
      </c>
      <c r="M181" s="28">
        <f t="shared" si="226"/>
        <v>0</v>
      </c>
      <c r="N181" s="28">
        <f t="shared" si="226"/>
        <v>0</v>
      </c>
      <c r="O181" s="28">
        <f t="shared" si="226"/>
        <v>0</v>
      </c>
      <c r="P181" s="28">
        <f t="shared" si="226"/>
        <v>0</v>
      </c>
      <c r="Q181" s="28">
        <f t="shared" si="226"/>
        <v>0</v>
      </c>
      <c r="R181" s="28">
        <f t="shared" si="226"/>
        <v>0</v>
      </c>
      <c r="S181" s="28">
        <f t="shared" si="226"/>
        <v>0</v>
      </c>
      <c r="T181" s="28">
        <f t="shared" si="226"/>
        <v>0</v>
      </c>
      <c r="U181" s="28">
        <f t="shared" si="226"/>
        <v>0</v>
      </c>
      <c r="V181" s="28">
        <f t="shared" si="226"/>
        <v>0</v>
      </c>
      <c r="W181" s="28">
        <f t="shared" si="226"/>
        <v>0</v>
      </c>
      <c r="X181" s="28">
        <f t="shared" si="226"/>
        <v>0</v>
      </c>
      <c r="Y181" s="28">
        <f t="shared" si="226"/>
        <v>0</v>
      </c>
      <c r="Z181" s="28">
        <f t="shared" si="226"/>
        <v>0</v>
      </c>
      <c r="AA181" s="28">
        <f t="shared" ref="AA181:AP181" si="236">AA19+AA129+AA155+AA175</f>
        <v>0</v>
      </c>
      <c r="AB181" s="28">
        <f t="shared" si="236"/>
        <v>0</v>
      </c>
      <c r="AC181" s="28">
        <f t="shared" si="236"/>
        <v>0</v>
      </c>
      <c r="AD181" s="28">
        <f t="shared" si="236"/>
        <v>0</v>
      </c>
      <c r="AE181" s="28">
        <f t="shared" si="236"/>
        <v>0</v>
      </c>
      <c r="AF181" s="28">
        <f t="shared" si="236"/>
        <v>0</v>
      </c>
      <c r="AG181" s="28">
        <f t="shared" si="236"/>
        <v>0</v>
      </c>
      <c r="AH181" s="28">
        <f t="shared" si="236"/>
        <v>0</v>
      </c>
      <c r="AI181" s="28">
        <f t="shared" si="236"/>
        <v>0</v>
      </c>
      <c r="AJ181" s="28">
        <f t="shared" si="236"/>
        <v>0</v>
      </c>
      <c r="AK181" s="28">
        <f t="shared" si="236"/>
        <v>0</v>
      </c>
      <c r="AL181" s="28">
        <f t="shared" si="236"/>
        <v>0</v>
      </c>
      <c r="AM181" s="28">
        <f t="shared" si="236"/>
        <v>0</v>
      </c>
      <c r="AN181" s="28">
        <f t="shared" si="236"/>
        <v>0</v>
      </c>
      <c r="AO181" s="28">
        <f t="shared" si="236"/>
        <v>0</v>
      </c>
      <c r="AP181" s="28">
        <f t="shared" si="236"/>
        <v>0</v>
      </c>
      <c r="AQ181" s="135"/>
    </row>
    <row r="182" spans="1:43" x14ac:dyDescent="0.25">
      <c r="A182" s="32" t="s">
        <v>30</v>
      </c>
      <c r="B182" s="28">
        <f>H182+K182+N182+Q182+T182+W182+Z182+AC182+AF182+AI182+AL182+AO182</f>
        <v>22508.1</v>
      </c>
      <c r="C182" s="28">
        <f t="shared" ref="C182" si="237">C20+C130+C156+C176</f>
        <v>3000</v>
      </c>
      <c r="D182" s="28">
        <f t="shared" si="234"/>
        <v>2999.62</v>
      </c>
      <c r="E182" s="28">
        <f t="shared" si="235"/>
        <v>2999.62</v>
      </c>
      <c r="F182" s="28">
        <f t="shared" si="224"/>
        <v>13.326846779603787</v>
      </c>
      <c r="G182" s="28">
        <f t="shared" si="225"/>
        <v>99.987333333333325</v>
      </c>
      <c r="H182" s="28">
        <f>H20+H130+H156+H176</f>
        <v>0</v>
      </c>
      <c r="I182" s="28">
        <f t="shared" si="226"/>
        <v>0</v>
      </c>
      <c r="J182" s="28">
        <f t="shared" si="226"/>
        <v>0</v>
      </c>
      <c r="K182" s="28">
        <f t="shared" si="226"/>
        <v>0</v>
      </c>
      <c r="L182" s="28">
        <f t="shared" si="226"/>
        <v>0</v>
      </c>
      <c r="M182" s="28">
        <f t="shared" si="226"/>
        <v>0</v>
      </c>
      <c r="N182" s="28">
        <f t="shared" si="226"/>
        <v>0</v>
      </c>
      <c r="O182" s="28">
        <f t="shared" si="226"/>
        <v>0</v>
      </c>
      <c r="P182" s="28">
        <f t="shared" si="226"/>
        <v>0</v>
      </c>
      <c r="Q182" s="28">
        <f t="shared" si="226"/>
        <v>0</v>
      </c>
      <c r="R182" s="28">
        <f t="shared" si="226"/>
        <v>0</v>
      </c>
      <c r="S182" s="28">
        <f t="shared" si="226"/>
        <v>0</v>
      </c>
      <c r="T182" s="28">
        <f t="shared" si="226"/>
        <v>0</v>
      </c>
      <c r="U182" s="28">
        <f t="shared" si="226"/>
        <v>0</v>
      </c>
      <c r="V182" s="28">
        <f t="shared" si="226"/>
        <v>0</v>
      </c>
      <c r="W182" s="28">
        <f>W20+W130+W156+W176</f>
        <v>3000</v>
      </c>
      <c r="X182" s="28">
        <f t="shared" si="226"/>
        <v>0</v>
      </c>
      <c r="Y182" s="28">
        <f t="shared" si="226"/>
        <v>2999.62</v>
      </c>
      <c r="Z182" s="28">
        <f>Z20+Z130+Z156+Z176</f>
        <v>12508.1</v>
      </c>
      <c r="AA182" s="28">
        <f t="shared" ref="AA182:AP182" si="238">AA20+AA130+AA156+AA176</f>
        <v>0</v>
      </c>
      <c r="AB182" s="28">
        <f t="shared" si="238"/>
        <v>0</v>
      </c>
      <c r="AC182" s="28">
        <f t="shared" si="238"/>
        <v>0</v>
      </c>
      <c r="AD182" s="28">
        <f t="shared" si="238"/>
        <v>0</v>
      </c>
      <c r="AE182" s="28">
        <f t="shared" si="238"/>
        <v>0</v>
      </c>
      <c r="AF182" s="28">
        <f t="shared" si="238"/>
        <v>0</v>
      </c>
      <c r="AG182" s="28">
        <f t="shared" si="238"/>
        <v>0</v>
      </c>
      <c r="AH182" s="28">
        <f t="shared" si="238"/>
        <v>0</v>
      </c>
      <c r="AI182" s="28">
        <f t="shared" si="238"/>
        <v>0</v>
      </c>
      <c r="AJ182" s="28">
        <f t="shared" si="238"/>
        <v>0</v>
      </c>
      <c r="AK182" s="28">
        <f t="shared" si="238"/>
        <v>0</v>
      </c>
      <c r="AL182" s="28">
        <f t="shared" si="238"/>
        <v>0</v>
      </c>
      <c r="AM182" s="28">
        <f t="shared" si="238"/>
        <v>0</v>
      </c>
      <c r="AN182" s="28">
        <f t="shared" si="238"/>
        <v>0</v>
      </c>
      <c r="AO182" s="28">
        <f t="shared" si="238"/>
        <v>7000</v>
      </c>
      <c r="AP182" s="28">
        <f t="shared" si="238"/>
        <v>0</v>
      </c>
      <c r="AQ182" s="135"/>
    </row>
    <row r="183" spans="1:43" hidden="1" x14ac:dyDescent="0.25">
      <c r="A183" s="88" t="s">
        <v>52</v>
      </c>
      <c r="B183" s="7"/>
      <c r="C183" s="7"/>
      <c r="D183" s="7"/>
      <c r="E183" s="7"/>
      <c r="F183" s="7"/>
      <c r="G183" s="28" t="e">
        <f t="shared" si="225"/>
        <v>#DIV/0!</v>
      </c>
      <c r="H183" s="28">
        <f>H21+H131+H177</f>
        <v>20983.62</v>
      </c>
      <c r="I183" s="7"/>
      <c r="J183" s="7"/>
      <c r="K183" s="7"/>
      <c r="L183" s="7"/>
      <c r="M183" s="7"/>
      <c r="N183" s="7"/>
      <c r="O183" s="7"/>
      <c r="P183" s="7"/>
      <c r="Q183" s="7"/>
      <c r="R183" s="7"/>
      <c r="S183" s="7"/>
      <c r="T183" s="7"/>
      <c r="U183" s="7"/>
      <c r="V183" s="7"/>
      <c r="W183" s="7"/>
      <c r="X183" s="7"/>
      <c r="Y183" s="28">
        <f>Y21+Y131+Y177</f>
        <v>30510.129999999994</v>
      </c>
      <c r="Z183" s="7"/>
      <c r="AA183" s="7"/>
      <c r="AB183" s="7"/>
      <c r="AC183" s="7"/>
      <c r="AD183" s="7"/>
      <c r="AE183" s="7"/>
      <c r="AF183" s="7"/>
      <c r="AG183" s="7"/>
      <c r="AH183" s="7"/>
      <c r="AI183" s="7"/>
      <c r="AJ183" s="7"/>
      <c r="AK183" s="7"/>
      <c r="AL183" s="7"/>
      <c r="AM183" s="7"/>
      <c r="AN183" s="7"/>
      <c r="AO183" s="7"/>
    </row>
    <row r="184" spans="1:43" hidden="1" x14ac:dyDescent="0.25">
      <c r="A184" s="88" t="s">
        <v>53</v>
      </c>
      <c r="B184" s="7"/>
      <c r="C184" s="7"/>
      <c r="D184" s="7"/>
      <c r="E184" s="7"/>
      <c r="F184" s="7"/>
      <c r="G184" s="28" t="e">
        <f t="shared" si="225"/>
        <v>#DIV/0!</v>
      </c>
      <c r="H184" s="28" t="e">
        <f>#REF!+#REF!+H178</f>
        <v>#REF!</v>
      </c>
      <c r="I184" s="7"/>
      <c r="J184" s="7"/>
      <c r="K184" s="7"/>
      <c r="L184" s="7"/>
      <c r="M184" s="7"/>
      <c r="N184" s="7"/>
      <c r="O184" s="7"/>
      <c r="P184" s="7"/>
      <c r="Q184" s="7"/>
      <c r="R184" s="7"/>
      <c r="S184" s="7"/>
      <c r="T184" s="7"/>
      <c r="U184" s="7"/>
      <c r="V184" s="7"/>
      <c r="W184" s="7"/>
      <c r="X184" s="7"/>
      <c r="Y184" s="28">
        <f>Y23+Y133+Y178</f>
        <v>14644.829999999998</v>
      </c>
      <c r="Z184" s="7"/>
      <c r="AA184" s="7"/>
      <c r="AB184" s="7"/>
      <c r="AC184" s="7"/>
      <c r="AD184" s="7"/>
      <c r="AE184" s="7"/>
      <c r="AF184" s="7"/>
      <c r="AG184" s="7"/>
      <c r="AH184" s="7"/>
      <c r="AI184" s="7"/>
      <c r="AJ184" s="7"/>
      <c r="AK184" s="7"/>
      <c r="AL184" s="7"/>
      <c r="AM184" s="7"/>
      <c r="AN184" s="7"/>
      <c r="AO184" s="7"/>
    </row>
    <row r="185" spans="1:43" hidden="1" x14ac:dyDescent="0.25">
      <c r="A185" s="32" t="s">
        <v>26</v>
      </c>
      <c r="B185" s="7"/>
      <c r="C185" s="7"/>
      <c r="D185" s="7"/>
      <c r="E185" s="7"/>
      <c r="F185" s="7"/>
      <c r="G185" s="28" t="e">
        <f t="shared" si="225"/>
        <v>#DIV/0!</v>
      </c>
      <c r="H185" s="28">
        <f>H23+H133+H179</f>
        <v>362.07</v>
      </c>
      <c r="I185" s="7"/>
      <c r="J185" s="7"/>
      <c r="K185" s="7"/>
      <c r="L185" s="7"/>
      <c r="M185" s="7"/>
      <c r="N185" s="7"/>
      <c r="O185" s="7"/>
      <c r="P185" s="7"/>
      <c r="Q185" s="7"/>
      <c r="R185" s="7"/>
      <c r="S185" s="7"/>
      <c r="T185" s="7"/>
      <c r="U185" s="7"/>
      <c r="V185" s="7"/>
      <c r="W185" s="7"/>
      <c r="X185" s="7"/>
      <c r="Y185" s="28">
        <f>Y24+Y134+Y179</f>
        <v>0</v>
      </c>
      <c r="Z185" s="7"/>
      <c r="AA185" s="7"/>
      <c r="AB185" s="7"/>
      <c r="AC185" s="7"/>
      <c r="AD185" s="7"/>
      <c r="AE185" s="7"/>
      <c r="AF185" s="7"/>
      <c r="AG185" s="7"/>
      <c r="AH185" s="7"/>
      <c r="AI185" s="7"/>
      <c r="AJ185" s="7"/>
      <c r="AK185" s="7"/>
      <c r="AL185" s="7"/>
      <c r="AM185" s="7"/>
      <c r="AN185" s="7"/>
      <c r="AO185" s="7"/>
    </row>
    <row r="186" spans="1:43" hidden="1" x14ac:dyDescent="0.25">
      <c r="A186" s="32" t="s">
        <v>32</v>
      </c>
      <c r="B186" s="7"/>
      <c r="C186" s="7"/>
      <c r="D186" s="7"/>
      <c r="E186" s="7"/>
      <c r="F186" s="7"/>
      <c r="G186" s="28" t="e">
        <f t="shared" si="225"/>
        <v>#DIV/0!</v>
      </c>
      <c r="H186" s="28">
        <f>H24+H134+H180</f>
        <v>20983.62</v>
      </c>
      <c r="I186" s="7"/>
      <c r="J186" s="7"/>
      <c r="K186" s="7"/>
      <c r="L186" s="7"/>
      <c r="M186" s="7"/>
      <c r="N186" s="7"/>
      <c r="O186" s="7"/>
      <c r="P186" s="7"/>
      <c r="Q186" s="7"/>
      <c r="R186" s="7"/>
      <c r="S186" s="7"/>
      <c r="T186" s="7"/>
      <c r="U186" s="7"/>
      <c r="V186" s="7"/>
      <c r="W186" s="7"/>
      <c r="X186" s="7"/>
      <c r="Y186" s="28">
        <f>Y25+Y135+Y180</f>
        <v>27510.509999999995</v>
      </c>
      <c r="Z186" s="7"/>
      <c r="AA186" s="7"/>
      <c r="AB186" s="7"/>
      <c r="AC186" s="7"/>
      <c r="AD186" s="7"/>
      <c r="AE186" s="7"/>
      <c r="AF186" s="7"/>
      <c r="AG186" s="7"/>
      <c r="AH186" s="7"/>
      <c r="AI186" s="7"/>
      <c r="AJ186" s="7"/>
      <c r="AK186" s="7"/>
      <c r="AL186" s="7"/>
      <c r="AM186" s="7"/>
      <c r="AN186" s="7"/>
      <c r="AO186" s="7"/>
    </row>
    <row r="187" spans="1:43" hidden="1" x14ac:dyDescent="0.25">
      <c r="A187" s="32" t="s">
        <v>28</v>
      </c>
      <c r="B187" s="7"/>
      <c r="C187" s="7"/>
      <c r="D187" s="7"/>
      <c r="E187" s="7"/>
      <c r="F187" s="7"/>
      <c r="G187" s="28" t="e">
        <f t="shared" si="225"/>
        <v>#DIV/0!</v>
      </c>
      <c r="H187" s="28">
        <f>H25+H135+H181</f>
        <v>0</v>
      </c>
      <c r="I187" s="7"/>
      <c r="J187" s="7"/>
      <c r="K187" s="7"/>
      <c r="L187" s="7"/>
      <c r="M187" s="7"/>
      <c r="N187" s="7"/>
      <c r="O187" s="7"/>
      <c r="P187" s="7"/>
      <c r="Q187" s="7"/>
      <c r="R187" s="7"/>
      <c r="S187" s="7"/>
      <c r="T187" s="7"/>
      <c r="U187" s="7"/>
      <c r="V187" s="7"/>
      <c r="W187" s="7"/>
      <c r="X187" s="7"/>
      <c r="Y187" s="28">
        <f>Y26+Y136+Y181</f>
        <v>11645.21</v>
      </c>
      <c r="Z187" s="7"/>
      <c r="AA187" s="7"/>
      <c r="AB187" s="7"/>
      <c r="AC187" s="7"/>
      <c r="AD187" s="7"/>
      <c r="AE187" s="7"/>
      <c r="AF187" s="7"/>
      <c r="AG187" s="7"/>
      <c r="AH187" s="7"/>
      <c r="AI187" s="7"/>
      <c r="AJ187" s="7"/>
      <c r="AK187" s="7"/>
      <c r="AL187" s="7"/>
      <c r="AM187" s="7"/>
      <c r="AN187" s="7"/>
      <c r="AO187" s="7"/>
    </row>
    <row r="188" spans="1:43" hidden="1" x14ac:dyDescent="0.25">
      <c r="A188" s="56" t="s">
        <v>29</v>
      </c>
      <c r="B188" s="7"/>
      <c r="C188" s="7"/>
      <c r="D188" s="7"/>
      <c r="E188" s="7"/>
      <c r="F188" s="7"/>
      <c r="G188" s="28" t="e">
        <f t="shared" si="225"/>
        <v>#DIV/0!</v>
      </c>
      <c r="H188" s="28">
        <f>H26+H136+H182</f>
        <v>362.07</v>
      </c>
      <c r="I188" s="7"/>
      <c r="J188" s="7"/>
      <c r="K188" s="7"/>
      <c r="L188" s="7"/>
      <c r="M188" s="7"/>
      <c r="N188" s="7"/>
      <c r="O188" s="7"/>
      <c r="P188" s="7"/>
      <c r="Q188" s="7"/>
      <c r="R188" s="7"/>
      <c r="S188" s="7"/>
      <c r="T188" s="7"/>
      <c r="U188" s="7"/>
      <c r="V188" s="7"/>
      <c r="W188" s="7"/>
      <c r="X188" s="7"/>
      <c r="Y188" s="28">
        <f>Y27+Y137+Y182</f>
        <v>2999.62</v>
      </c>
      <c r="Z188" s="7"/>
      <c r="AA188" s="7"/>
      <c r="AB188" s="7"/>
      <c r="AC188" s="7"/>
      <c r="AD188" s="7"/>
      <c r="AE188" s="7"/>
      <c r="AF188" s="7"/>
      <c r="AG188" s="7"/>
      <c r="AH188" s="7"/>
      <c r="AI188" s="7"/>
      <c r="AJ188" s="7"/>
      <c r="AK188" s="7"/>
      <c r="AL188" s="7"/>
      <c r="AM188" s="7"/>
      <c r="AN188" s="7"/>
      <c r="AO188" s="7"/>
    </row>
    <row r="189" spans="1:43" hidden="1" x14ac:dyDescent="0.25">
      <c r="A189" s="32" t="s">
        <v>30</v>
      </c>
      <c r="B189" s="7"/>
      <c r="C189" s="7"/>
      <c r="D189" s="7"/>
      <c r="E189" s="7"/>
      <c r="F189" s="7"/>
      <c r="G189" s="28" t="e">
        <f t="shared" si="225"/>
        <v>#DIV/0!</v>
      </c>
      <c r="H189" s="28">
        <f>H27+H137+H183</f>
        <v>20983.62</v>
      </c>
      <c r="I189" s="7"/>
      <c r="J189" s="7"/>
      <c r="K189" s="7"/>
      <c r="L189" s="7"/>
      <c r="M189" s="7"/>
      <c r="N189" s="7"/>
      <c r="O189" s="7"/>
      <c r="P189" s="7"/>
      <c r="Q189" s="7"/>
      <c r="R189" s="7"/>
      <c r="S189" s="7"/>
      <c r="T189" s="7"/>
      <c r="U189" s="7"/>
      <c r="V189" s="7"/>
      <c r="W189" s="7"/>
      <c r="X189" s="7"/>
      <c r="Y189" s="28">
        <f>Y28+Y138+Y183</f>
        <v>33509.749999999993</v>
      </c>
      <c r="Z189" s="7"/>
      <c r="AA189" s="7"/>
      <c r="AB189" s="7"/>
      <c r="AC189" s="7"/>
      <c r="AD189" s="7"/>
      <c r="AE189" s="7"/>
      <c r="AF189" s="7"/>
      <c r="AG189" s="7"/>
      <c r="AH189" s="7"/>
      <c r="AI189" s="7"/>
      <c r="AJ189" s="7"/>
      <c r="AK189" s="7"/>
      <c r="AL189" s="7"/>
      <c r="AM189" s="7"/>
      <c r="AN189" s="7"/>
      <c r="AO189" s="7"/>
    </row>
    <row r="190" spans="1:43" ht="32.65" hidden="1" customHeight="1" x14ac:dyDescent="0.25">
      <c r="A190" s="89" t="s">
        <v>54</v>
      </c>
      <c r="B190" s="7"/>
      <c r="C190" s="7"/>
      <c r="D190" s="7"/>
      <c r="E190" s="7"/>
      <c r="F190" s="7"/>
      <c r="G190" s="28" t="e">
        <f t="shared" si="225"/>
        <v>#DIV/0!</v>
      </c>
      <c r="H190" s="28" t="e">
        <f>H28+H138+H184</f>
        <v>#REF!</v>
      </c>
      <c r="I190" s="7"/>
      <c r="J190" s="7"/>
      <c r="K190" s="7"/>
      <c r="L190" s="7"/>
      <c r="M190" s="7"/>
      <c r="N190" s="7"/>
      <c r="O190" s="7"/>
      <c r="P190" s="7"/>
      <c r="Q190" s="7"/>
      <c r="R190" s="7"/>
      <c r="S190" s="7"/>
      <c r="T190" s="7"/>
      <c r="U190" s="7"/>
      <c r="V190" s="7"/>
      <c r="W190" s="7"/>
      <c r="X190" s="7"/>
      <c r="Y190" s="28" t="e">
        <f>Y29+#REF!+Y184</f>
        <v>#REF!</v>
      </c>
      <c r="Z190" s="7"/>
      <c r="AA190" s="7"/>
      <c r="AB190" s="7"/>
      <c r="AC190" s="7"/>
      <c r="AD190" s="7"/>
      <c r="AE190" s="7"/>
      <c r="AF190" s="7"/>
      <c r="AG190" s="7"/>
      <c r="AH190" s="7"/>
      <c r="AI190" s="7"/>
      <c r="AJ190" s="7"/>
      <c r="AK190" s="7"/>
      <c r="AL190" s="7"/>
      <c r="AM190" s="7"/>
      <c r="AN190" s="7"/>
      <c r="AO190" s="7"/>
    </row>
    <row r="191" spans="1:43" hidden="1" x14ac:dyDescent="0.25">
      <c r="A191" s="32" t="s">
        <v>26</v>
      </c>
      <c r="B191" s="7"/>
      <c r="C191" s="7"/>
      <c r="D191" s="7"/>
      <c r="E191" s="7"/>
      <c r="F191" s="7"/>
      <c r="G191" s="28" t="e">
        <f t="shared" si="225"/>
        <v>#DIV/0!</v>
      </c>
      <c r="H191" s="28">
        <f>H29+H139+H185</f>
        <v>724.14</v>
      </c>
      <c r="I191" s="7"/>
      <c r="J191" s="7"/>
      <c r="K191" s="7"/>
      <c r="L191" s="7"/>
      <c r="M191" s="7"/>
      <c r="N191" s="7"/>
      <c r="O191" s="7"/>
      <c r="P191" s="7"/>
      <c r="Q191" s="7"/>
      <c r="R191" s="7"/>
      <c r="S191" s="7"/>
      <c r="T191" s="7"/>
      <c r="U191" s="7"/>
      <c r="V191" s="7"/>
      <c r="W191" s="7"/>
      <c r="X191" s="7"/>
      <c r="Y191" s="28" t="e">
        <f>Y30+#REF!+Y185</f>
        <v>#REF!</v>
      </c>
      <c r="Z191" s="7"/>
      <c r="AA191" s="7"/>
      <c r="AB191" s="7"/>
      <c r="AC191" s="7"/>
      <c r="AD191" s="7"/>
      <c r="AE191" s="7"/>
      <c r="AF191" s="7"/>
      <c r="AG191" s="7"/>
      <c r="AH191" s="7"/>
      <c r="AI191" s="7"/>
      <c r="AJ191" s="7"/>
      <c r="AK191" s="7"/>
      <c r="AL191" s="7"/>
      <c r="AM191" s="7"/>
      <c r="AN191" s="7"/>
      <c r="AO191" s="7"/>
    </row>
    <row r="192" spans="1:43" hidden="1" x14ac:dyDescent="0.25">
      <c r="A192" s="32" t="s">
        <v>32</v>
      </c>
      <c r="B192" s="7"/>
      <c r="C192" s="7"/>
      <c r="D192" s="7"/>
      <c r="E192" s="7"/>
      <c r="F192" s="7"/>
      <c r="G192" s="28" t="e">
        <f t="shared" si="225"/>
        <v>#DIV/0!</v>
      </c>
      <c r="H192" s="28">
        <f>H30+H140+H186</f>
        <v>20983.62</v>
      </c>
      <c r="I192" s="7"/>
      <c r="J192" s="7"/>
      <c r="K192" s="7"/>
      <c r="L192" s="7"/>
      <c r="M192" s="7"/>
      <c r="N192" s="7"/>
      <c r="O192" s="7"/>
      <c r="P192" s="7"/>
      <c r="Q192" s="7"/>
      <c r="R192" s="7"/>
      <c r="S192" s="7"/>
      <c r="T192" s="7"/>
      <c r="U192" s="7"/>
      <c r="V192" s="7"/>
      <c r="W192" s="7"/>
      <c r="X192" s="7"/>
      <c r="Y192" s="28" t="e">
        <f>Y31+#REF!+Y186</f>
        <v>#REF!</v>
      </c>
      <c r="Z192" s="7"/>
      <c r="AA192" s="7"/>
      <c r="AB192" s="7"/>
      <c r="AC192" s="7"/>
      <c r="AD192" s="7"/>
      <c r="AE192" s="7"/>
      <c r="AF192" s="7"/>
      <c r="AG192" s="7"/>
      <c r="AH192" s="7"/>
      <c r="AI192" s="7"/>
      <c r="AJ192" s="7"/>
      <c r="AK192" s="7"/>
      <c r="AL192" s="7"/>
      <c r="AM192" s="7"/>
      <c r="AN192" s="7"/>
      <c r="AO192" s="7"/>
    </row>
    <row r="193" spans="1:43" hidden="1" x14ac:dyDescent="0.25">
      <c r="A193" s="32" t="s">
        <v>28</v>
      </c>
      <c r="B193" s="7"/>
      <c r="C193" s="7"/>
      <c r="D193" s="7"/>
      <c r="E193" s="7"/>
      <c r="F193" s="7"/>
      <c r="G193" s="28" t="e">
        <f t="shared" si="225"/>
        <v>#DIV/0!</v>
      </c>
      <c r="H193" s="28">
        <f>H31+H141+H187</f>
        <v>0</v>
      </c>
      <c r="I193" s="7"/>
      <c r="J193" s="7"/>
      <c r="K193" s="7"/>
      <c r="L193" s="7"/>
      <c r="M193" s="7"/>
      <c r="N193" s="7"/>
      <c r="O193" s="7"/>
      <c r="P193" s="7"/>
      <c r="Q193" s="7"/>
      <c r="R193" s="7"/>
      <c r="S193" s="7"/>
      <c r="T193" s="7"/>
      <c r="U193" s="7"/>
      <c r="V193" s="7"/>
      <c r="W193" s="7"/>
      <c r="X193" s="7"/>
      <c r="Y193" s="28" t="e">
        <f>Y32+#REF!+Y187</f>
        <v>#REF!</v>
      </c>
      <c r="Z193" s="7"/>
      <c r="AA193" s="7"/>
      <c r="AB193" s="7"/>
      <c r="AC193" s="7"/>
      <c r="AD193" s="7"/>
      <c r="AE193" s="7"/>
      <c r="AF193" s="7"/>
      <c r="AG193" s="7"/>
      <c r="AH193" s="7"/>
      <c r="AI193" s="7"/>
      <c r="AJ193" s="7"/>
      <c r="AK193" s="7"/>
      <c r="AL193" s="7"/>
      <c r="AM193" s="7"/>
      <c r="AN193" s="7"/>
      <c r="AO193" s="7"/>
    </row>
    <row r="194" spans="1:43" hidden="1" x14ac:dyDescent="0.25">
      <c r="A194" s="56" t="s">
        <v>29</v>
      </c>
      <c r="B194" s="7"/>
      <c r="C194" s="7"/>
      <c r="D194" s="7"/>
      <c r="E194" s="7"/>
      <c r="F194" s="7"/>
      <c r="G194" s="28" t="e">
        <f t="shared" si="225"/>
        <v>#DIV/0!</v>
      </c>
      <c r="H194" s="28">
        <f>H32+H142+H188</f>
        <v>724.14</v>
      </c>
      <c r="I194" s="7"/>
      <c r="J194" s="7"/>
      <c r="K194" s="7"/>
      <c r="L194" s="7"/>
      <c r="M194" s="7"/>
      <c r="N194" s="7"/>
      <c r="O194" s="7"/>
      <c r="P194" s="7"/>
      <c r="Q194" s="7"/>
      <c r="R194" s="7"/>
      <c r="S194" s="7"/>
      <c r="T194" s="7"/>
      <c r="U194" s="7"/>
      <c r="V194" s="7"/>
      <c r="W194" s="7"/>
      <c r="X194" s="7"/>
      <c r="Y194" s="28" t="e">
        <f>Y33+#REF!+Y188</f>
        <v>#REF!</v>
      </c>
      <c r="Z194" s="7"/>
      <c r="AA194" s="7"/>
      <c r="AB194" s="7"/>
      <c r="AC194" s="7"/>
      <c r="AD194" s="7"/>
      <c r="AE194" s="7"/>
      <c r="AF194" s="7"/>
      <c r="AG194" s="7"/>
      <c r="AH194" s="7"/>
      <c r="AI194" s="7"/>
      <c r="AJ194" s="7"/>
      <c r="AK194" s="7"/>
      <c r="AL194" s="7"/>
      <c r="AM194" s="7"/>
      <c r="AN194" s="7"/>
      <c r="AO194" s="7"/>
    </row>
    <row r="195" spans="1:43" hidden="1" x14ac:dyDescent="0.25">
      <c r="A195" s="32" t="s">
        <v>30</v>
      </c>
      <c r="B195" s="7"/>
      <c r="C195" s="7"/>
      <c r="D195" s="7"/>
      <c r="E195" s="7"/>
      <c r="F195" s="7"/>
      <c r="G195" s="28" t="e">
        <f t="shared" si="225"/>
        <v>#DIV/0!</v>
      </c>
      <c r="H195" s="28">
        <f>H33+H143+H189</f>
        <v>20983.62</v>
      </c>
      <c r="I195" s="7"/>
      <c r="J195" s="7"/>
      <c r="K195" s="7"/>
      <c r="L195" s="7"/>
      <c r="M195" s="7"/>
      <c r="N195" s="7"/>
      <c r="O195" s="7"/>
      <c r="P195" s="7"/>
      <c r="Q195" s="7"/>
      <c r="R195" s="7"/>
      <c r="S195" s="7"/>
      <c r="T195" s="7"/>
      <c r="U195" s="7"/>
      <c r="V195" s="7"/>
      <c r="W195" s="7"/>
      <c r="X195" s="7"/>
      <c r="Y195" s="28" t="e">
        <f>Y34+#REF!+Y189</f>
        <v>#REF!</v>
      </c>
      <c r="Z195" s="7"/>
      <c r="AA195" s="7"/>
      <c r="AB195" s="7"/>
      <c r="AC195" s="7"/>
      <c r="AD195" s="7"/>
      <c r="AE195" s="7"/>
      <c r="AF195" s="7"/>
      <c r="AG195" s="7"/>
      <c r="AH195" s="7"/>
      <c r="AI195" s="7"/>
      <c r="AJ195" s="7"/>
      <c r="AK195" s="7"/>
      <c r="AL195" s="7"/>
      <c r="AM195" s="7"/>
      <c r="AN195" s="7"/>
      <c r="AO195" s="7"/>
    </row>
    <row r="196" spans="1:43" hidden="1" x14ac:dyDescent="0.25">
      <c r="A196" s="90" t="s">
        <v>55</v>
      </c>
      <c r="G196" s="28" t="e">
        <f t="shared" si="225"/>
        <v>#DIV/0!</v>
      </c>
      <c r="H196" s="28" t="e">
        <f>H34+H144+H190</f>
        <v>#REF!</v>
      </c>
      <c r="Y196" s="28" t="e">
        <f>Y35+Y139+Y190</f>
        <v>#REF!</v>
      </c>
    </row>
    <row r="197" spans="1:43" hidden="1" x14ac:dyDescent="0.25">
      <c r="A197" s="32" t="s">
        <v>26</v>
      </c>
      <c r="G197" s="28" t="e">
        <f t="shared" si="225"/>
        <v>#DIV/0!</v>
      </c>
      <c r="H197" s="28">
        <f>H35+H151+H191</f>
        <v>1086.21</v>
      </c>
      <c r="Y197" s="28" t="e">
        <f>Y36+Y140+Y191</f>
        <v>#REF!</v>
      </c>
    </row>
    <row r="198" spans="1:43" hidden="1" x14ac:dyDescent="0.25">
      <c r="A198" s="32" t="s">
        <v>32</v>
      </c>
      <c r="G198" s="28" t="e">
        <f t="shared" si="225"/>
        <v>#DIV/0!</v>
      </c>
      <c r="H198" s="28">
        <f>H36+H152+H192</f>
        <v>20983.62</v>
      </c>
      <c r="Y198" s="28" t="e">
        <f>Y37+Y141+Y192</f>
        <v>#REF!</v>
      </c>
    </row>
    <row r="199" spans="1:43" hidden="1" x14ac:dyDescent="0.25">
      <c r="A199" s="32" t="s">
        <v>28</v>
      </c>
      <c r="G199" s="28" t="e">
        <f t="shared" si="225"/>
        <v>#DIV/0!</v>
      </c>
      <c r="H199" s="28">
        <f>H37+H153+H193</f>
        <v>0</v>
      </c>
      <c r="Y199" s="28" t="e">
        <f>Y38+Y142+Y193</f>
        <v>#REF!</v>
      </c>
    </row>
    <row r="200" spans="1:43" hidden="1" x14ac:dyDescent="0.25">
      <c r="A200" s="56" t="s">
        <v>29</v>
      </c>
      <c r="G200" s="28" t="e">
        <f t="shared" si="225"/>
        <v>#DIV/0!</v>
      </c>
      <c r="H200" s="28">
        <f>H38+H154+H194</f>
        <v>1086.21</v>
      </c>
      <c r="Y200" s="28" t="e">
        <f>Y39+Y143+Y194</f>
        <v>#REF!</v>
      </c>
    </row>
    <row r="201" spans="1:43" hidden="1" x14ac:dyDescent="0.25">
      <c r="A201" s="32" t="s">
        <v>30</v>
      </c>
      <c r="G201" s="28" t="e">
        <f t="shared" si="225"/>
        <v>#DIV/0!</v>
      </c>
      <c r="H201" s="28">
        <f>H39+H155+H195</f>
        <v>20983.62</v>
      </c>
      <c r="Y201" s="28" t="e">
        <f>Y40+Y144+Y195</f>
        <v>#REF!</v>
      </c>
    </row>
    <row r="202" spans="1:43" ht="33" x14ac:dyDescent="0.25">
      <c r="A202" s="91" t="s">
        <v>56</v>
      </c>
      <c r="B202" s="92">
        <f>B203+B204+B205+B207</f>
        <v>323093.10000000003</v>
      </c>
      <c r="C202" s="92">
        <f>C203+C204+C205+C207</f>
        <v>138220.82</v>
      </c>
      <c r="D202" s="92">
        <f>D203+D204+D205+D207</f>
        <v>122998.54</v>
      </c>
      <c r="E202" s="92">
        <f t="shared" ref="E202" si="239">E203+E204+E205+E207</f>
        <v>122998.54</v>
      </c>
      <c r="F202" s="92">
        <f t="shared" ref="F202:F207" si="240">IFERROR(E202/B202%,0)</f>
        <v>38.069070493922645</v>
      </c>
      <c r="G202" s="92">
        <f t="shared" ref="G202:G207" si="241">IFERROR(E202/C202%,0)</f>
        <v>88.986984739346781</v>
      </c>
      <c r="H202" s="92">
        <f>H203+H204+H205+H207</f>
        <v>20983.62</v>
      </c>
      <c r="I202" s="92">
        <f t="shared" ref="I202:AP202" si="242">I203+I204+I205+I207</f>
        <v>198</v>
      </c>
      <c r="J202" s="92">
        <f t="shared" si="242"/>
        <v>13099.98</v>
      </c>
      <c r="K202" s="92">
        <f t="shared" si="242"/>
        <v>24837.24</v>
      </c>
      <c r="L202" s="92">
        <f t="shared" si="242"/>
        <v>0</v>
      </c>
      <c r="M202" s="92">
        <f t="shared" si="242"/>
        <v>18903.82</v>
      </c>
      <c r="N202" s="92">
        <f t="shared" si="242"/>
        <v>19409.78</v>
      </c>
      <c r="O202" s="92">
        <f t="shared" si="242"/>
        <v>0</v>
      </c>
      <c r="P202" s="92">
        <f t="shared" si="242"/>
        <v>18202.269999999997</v>
      </c>
      <c r="Q202" s="92">
        <f t="shared" si="242"/>
        <v>26196.42</v>
      </c>
      <c r="R202" s="92">
        <f t="shared" si="242"/>
        <v>0</v>
      </c>
      <c r="S202" s="92">
        <f t="shared" si="242"/>
        <v>23853.590000000004</v>
      </c>
      <c r="T202" s="92">
        <f t="shared" si="242"/>
        <v>20089.289999999997</v>
      </c>
      <c r="U202" s="92">
        <f t="shared" si="242"/>
        <v>0</v>
      </c>
      <c r="V202" s="92">
        <f t="shared" si="242"/>
        <v>18428.749999999996</v>
      </c>
      <c r="W202" s="92">
        <f t="shared" si="242"/>
        <v>26704.469999999998</v>
      </c>
      <c r="X202" s="92">
        <f t="shared" si="242"/>
        <v>0</v>
      </c>
      <c r="Y202" s="92">
        <f t="shared" si="242"/>
        <v>30510.129999999994</v>
      </c>
      <c r="Z202" s="92">
        <f t="shared" si="242"/>
        <v>37995.82</v>
      </c>
      <c r="AA202" s="92">
        <f t="shared" si="242"/>
        <v>0</v>
      </c>
      <c r="AB202" s="92">
        <f t="shared" si="242"/>
        <v>0</v>
      </c>
      <c r="AC202" s="92">
        <f t="shared" si="242"/>
        <v>34183.520000000004</v>
      </c>
      <c r="AD202" s="92">
        <f t="shared" si="242"/>
        <v>0</v>
      </c>
      <c r="AE202" s="92">
        <f t="shared" si="242"/>
        <v>0</v>
      </c>
      <c r="AF202" s="92">
        <f t="shared" si="242"/>
        <v>57449.43</v>
      </c>
      <c r="AG202" s="92">
        <f t="shared" si="242"/>
        <v>0</v>
      </c>
      <c r="AH202" s="92">
        <f t="shared" si="242"/>
        <v>0</v>
      </c>
      <c r="AI202" s="92">
        <f t="shared" si="242"/>
        <v>16151.64</v>
      </c>
      <c r="AJ202" s="92">
        <f t="shared" si="242"/>
        <v>0</v>
      </c>
      <c r="AK202" s="92">
        <f t="shared" si="242"/>
        <v>0</v>
      </c>
      <c r="AL202" s="92">
        <f t="shared" si="242"/>
        <v>16909.009999999998</v>
      </c>
      <c r="AM202" s="92">
        <f t="shared" si="242"/>
        <v>0</v>
      </c>
      <c r="AN202" s="92">
        <f t="shared" si="242"/>
        <v>0</v>
      </c>
      <c r="AO202" s="92">
        <f t="shared" si="242"/>
        <v>22182.86</v>
      </c>
      <c r="AP202" s="92">
        <f t="shared" si="242"/>
        <v>0</v>
      </c>
      <c r="AQ202" s="93"/>
    </row>
    <row r="203" spans="1:43" x14ac:dyDescent="0.25">
      <c r="A203" s="32" t="s">
        <v>26</v>
      </c>
      <c r="B203" s="28">
        <f t="shared" ref="B203:E204" si="243">SUM(B16,B126,B152,B172)</f>
        <v>0</v>
      </c>
      <c r="C203" s="28">
        <f t="shared" si="243"/>
        <v>0</v>
      </c>
      <c r="D203" s="28">
        <f t="shared" si="243"/>
        <v>0</v>
      </c>
      <c r="E203" s="28">
        <f t="shared" si="243"/>
        <v>0</v>
      </c>
      <c r="F203" s="28" t="e">
        <f t="shared" ref="F203:AP203" si="244">SUM(F16,F126,F152,F172)</f>
        <v>#DIV/0!</v>
      </c>
      <c r="G203" s="28" t="e">
        <f t="shared" si="244"/>
        <v>#DIV/0!</v>
      </c>
      <c r="H203" s="28">
        <f t="shared" si="244"/>
        <v>0</v>
      </c>
      <c r="I203" s="28">
        <f t="shared" si="244"/>
        <v>0</v>
      </c>
      <c r="J203" s="28">
        <f t="shared" si="244"/>
        <v>0</v>
      </c>
      <c r="K203" s="28">
        <f t="shared" si="244"/>
        <v>0</v>
      </c>
      <c r="L203" s="28">
        <f t="shared" si="244"/>
        <v>0</v>
      </c>
      <c r="M203" s="28">
        <f t="shared" si="244"/>
        <v>0</v>
      </c>
      <c r="N203" s="28">
        <f t="shared" si="244"/>
        <v>0</v>
      </c>
      <c r="O203" s="28">
        <f t="shared" si="244"/>
        <v>0</v>
      </c>
      <c r="P203" s="28">
        <f t="shared" si="244"/>
        <v>0</v>
      </c>
      <c r="Q203" s="28">
        <f t="shared" si="244"/>
        <v>0</v>
      </c>
      <c r="R203" s="28">
        <f t="shared" si="244"/>
        <v>0</v>
      </c>
      <c r="S203" s="28">
        <f t="shared" si="244"/>
        <v>0</v>
      </c>
      <c r="T203" s="28">
        <f t="shared" si="244"/>
        <v>0</v>
      </c>
      <c r="U203" s="28">
        <f t="shared" si="244"/>
        <v>0</v>
      </c>
      <c r="V203" s="28">
        <f t="shared" si="244"/>
        <v>0</v>
      </c>
      <c r="W203" s="28">
        <f t="shared" si="244"/>
        <v>0</v>
      </c>
      <c r="X203" s="28">
        <f t="shared" si="244"/>
        <v>0</v>
      </c>
      <c r="Y203" s="28">
        <f t="shared" si="244"/>
        <v>0</v>
      </c>
      <c r="Z203" s="28">
        <f t="shared" si="244"/>
        <v>0</v>
      </c>
      <c r="AA203" s="28">
        <f t="shared" si="244"/>
        <v>0</v>
      </c>
      <c r="AB203" s="28">
        <f t="shared" si="244"/>
        <v>0</v>
      </c>
      <c r="AC203" s="28">
        <f t="shared" si="244"/>
        <v>0</v>
      </c>
      <c r="AD203" s="28">
        <f t="shared" si="244"/>
        <v>0</v>
      </c>
      <c r="AE203" s="28">
        <f t="shared" si="244"/>
        <v>0</v>
      </c>
      <c r="AF203" s="28">
        <f t="shared" si="244"/>
        <v>0</v>
      </c>
      <c r="AG203" s="28">
        <f t="shared" si="244"/>
        <v>0</v>
      </c>
      <c r="AH203" s="28">
        <f t="shared" si="244"/>
        <v>0</v>
      </c>
      <c r="AI203" s="28">
        <f t="shared" si="244"/>
        <v>0</v>
      </c>
      <c r="AJ203" s="28">
        <f t="shared" si="244"/>
        <v>0</v>
      </c>
      <c r="AK203" s="28">
        <f t="shared" si="244"/>
        <v>0</v>
      </c>
      <c r="AL203" s="28">
        <f t="shared" si="244"/>
        <v>0</v>
      </c>
      <c r="AM203" s="28">
        <f t="shared" si="244"/>
        <v>0</v>
      </c>
      <c r="AN203" s="28">
        <f t="shared" si="244"/>
        <v>0</v>
      </c>
      <c r="AO203" s="28">
        <f t="shared" si="244"/>
        <v>0</v>
      </c>
      <c r="AP203" s="28">
        <f t="shared" si="244"/>
        <v>0</v>
      </c>
      <c r="AQ203" s="94"/>
    </row>
    <row r="204" spans="1:43" x14ac:dyDescent="0.25">
      <c r="A204" s="32" t="s">
        <v>32</v>
      </c>
      <c r="B204" s="28">
        <f t="shared" si="243"/>
        <v>0</v>
      </c>
      <c r="C204" s="28">
        <f t="shared" si="243"/>
        <v>0</v>
      </c>
      <c r="D204" s="28">
        <f t="shared" si="243"/>
        <v>0</v>
      </c>
      <c r="E204" s="28">
        <f t="shared" si="243"/>
        <v>0</v>
      </c>
      <c r="F204" s="28" t="e">
        <f t="shared" ref="F204:AP204" si="245">SUM(F17,F127,F153,F173)</f>
        <v>#DIV/0!</v>
      </c>
      <c r="G204" s="28" t="e">
        <f t="shared" si="245"/>
        <v>#DIV/0!</v>
      </c>
      <c r="H204" s="28">
        <f t="shared" si="245"/>
        <v>0</v>
      </c>
      <c r="I204" s="28">
        <f t="shared" si="245"/>
        <v>0</v>
      </c>
      <c r="J204" s="28">
        <f t="shared" si="245"/>
        <v>0</v>
      </c>
      <c r="K204" s="28">
        <f t="shared" si="245"/>
        <v>0</v>
      </c>
      <c r="L204" s="28">
        <f t="shared" si="245"/>
        <v>0</v>
      </c>
      <c r="M204" s="28">
        <f t="shared" si="245"/>
        <v>0</v>
      </c>
      <c r="N204" s="28">
        <f t="shared" si="245"/>
        <v>0</v>
      </c>
      <c r="O204" s="28">
        <f t="shared" si="245"/>
        <v>0</v>
      </c>
      <c r="P204" s="28">
        <f t="shared" si="245"/>
        <v>0</v>
      </c>
      <c r="Q204" s="28">
        <f t="shared" si="245"/>
        <v>0</v>
      </c>
      <c r="R204" s="28">
        <f t="shared" si="245"/>
        <v>0</v>
      </c>
      <c r="S204" s="28">
        <f t="shared" si="245"/>
        <v>0</v>
      </c>
      <c r="T204" s="28">
        <f t="shared" si="245"/>
        <v>0</v>
      </c>
      <c r="U204" s="28">
        <f t="shared" si="245"/>
        <v>0</v>
      </c>
      <c r="V204" s="28">
        <f t="shared" si="245"/>
        <v>0</v>
      </c>
      <c r="W204" s="28">
        <f t="shared" si="245"/>
        <v>0</v>
      </c>
      <c r="X204" s="28">
        <f t="shared" si="245"/>
        <v>0</v>
      </c>
      <c r="Y204" s="28">
        <f t="shared" si="245"/>
        <v>0</v>
      </c>
      <c r="Z204" s="28">
        <f t="shared" si="245"/>
        <v>0</v>
      </c>
      <c r="AA204" s="28">
        <f t="shared" si="245"/>
        <v>0</v>
      </c>
      <c r="AB204" s="28">
        <f t="shared" si="245"/>
        <v>0</v>
      </c>
      <c r="AC204" s="28">
        <f t="shared" si="245"/>
        <v>0</v>
      </c>
      <c r="AD204" s="28">
        <f t="shared" si="245"/>
        <v>0</v>
      </c>
      <c r="AE204" s="28">
        <f t="shared" si="245"/>
        <v>0</v>
      </c>
      <c r="AF204" s="28">
        <f t="shared" si="245"/>
        <v>0</v>
      </c>
      <c r="AG204" s="28">
        <f t="shared" si="245"/>
        <v>0</v>
      </c>
      <c r="AH204" s="28">
        <f t="shared" si="245"/>
        <v>0</v>
      </c>
      <c r="AI204" s="28">
        <f t="shared" si="245"/>
        <v>0</v>
      </c>
      <c r="AJ204" s="28">
        <f t="shared" si="245"/>
        <v>0</v>
      </c>
      <c r="AK204" s="28">
        <f t="shared" si="245"/>
        <v>0</v>
      </c>
      <c r="AL204" s="28">
        <f t="shared" si="245"/>
        <v>0</v>
      </c>
      <c r="AM204" s="28">
        <f t="shared" si="245"/>
        <v>0</v>
      </c>
      <c r="AN204" s="28">
        <f t="shared" si="245"/>
        <v>0</v>
      </c>
      <c r="AO204" s="28">
        <f t="shared" si="245"/>
        <v>0</v>
      </c>
      <c r="AP204" s="28">
        <f t="shared" si="245"/>
        <v>0</v>
      </c>
      <c r="AQ204" s="94"/>
    </row>
    <row r="205" spans="1:43" x14ac:dyDescent="0.25">
      <c r="A205" s="32" t="s">
        <v>28</v>
      </c>
      <c r="B205" s="28">
        <f>SUM(B18,B128,B154,B174)</f>
        <v>300585.00000000006</v>
      </c>
      <c r="C205" s="28">
        <f t="shared" ref="C205:F205" si="246">SUM(C18,C128,C154,C174)</f>
        <v>135220.82</v>
      </c>
      <c r="D205" s="28">
        <f t="shared" si="246"/>
        <v>119998.92</v>
      </c>
      <c r="E205" s="28">
        <f t="shared" si="246"/>
        <v>119998.92</v>
      </c>
      <c r="F205" s="28" t="e">
        <f t="shared" si="246"/>
        <v>#DIV/0!</v>
      </c>
      <c r="G205" s="28" t="e">
        <f t="shared" ref="G205:AP205" si="247">SUM(G18,G128,G154,G174)</f>
        <v>#DIV/0!</v>
      </c>
      <c r="H205" s="28">
        <f t="shared" si="247"/>
        <v>20983.62</v>
      </c>
      <c r="I205" s="28">
        <f t="shared" si="247"/>
        <v>198</v>
      </c>
      <c r="J205" s="28">
        <f t="shared" si="247"/>
        <v>13099.98</v>
      </c>
      <c r="K205" s="28">
        <f t="shared" si="247"/>
        <v>24837.24</v>
      </c>
      <c r="L205" s="28">
        <f t="shared" si="247"/>
        <v>0</v>
      </c>
      <c r="M205" s="28">
        <f t="shared" si="247"/>
        <v>18903.82</v>
      </c>
      <c r="N205" s="28">
        <f t="shared" si="247"/>
        <v>19409.78</v>
      </c>
      <c r="O205" s="28">
        <f t="shared" si="247"/>
        <v>0</v>
      </c>
      <c r="P205" s="28">
        <f t="shared" si="247"/>
        <v>18202.269999999997</v>
      </c>
      <c r="Q205" s="28">
        <f t="shared" si="247"/>
        <v>26196.42</v>
      </c>
      <c r="R205" s="28">
        <f t="shared" si="247"/>
        <v>0</v>
      </c>
      <c r="S205" s="28">
        <f t="shared" si="247"/>
        <v>23853.590000000004</v>
      </c>
      <c r="T205" s="28">
        <f t="shared" si="247"/>
        <v>20089.289999999997</v>
      </c>
      <c r="U205" s="28">
        <f t="shared" si="247"/>
        <v>0</v>
      </c>
      <c r="V205" s="28">
        <f t="shared" si="247"/>
        <v>18428.749999999996</v>
      </c>
      <c r="W205" s="28">
        <f t="shared" si="247"/>
        <v>23704.469999999998</v>
      </c>
      <c r="X205" s="28">
        <f t="shared" si="247"/>
        <v>0</v>
      </c>
      <c r="Y205" s="28">
        <f t="shared" si="247"/>
        <v>27510.509999999995</v>
      </c>
      <c r="Z205" s="28">
        <f t="shared" si="247"/>
        <v>25487.72</v>
      </c>
      <c r="AA205" s="28">
        <f t="shared" si="247"/>
        <v>0</v>
      </c>
      <c r="AB205" s="28">
        <f t="shared" si="247"/>
        <v>0</v>
      </c>
      <c r="AC205" s="28">
        <f t="shared" si="247"/>
        <v>34183.520000000004</v>
      </c>
      <c r="AD205" s="28">
        <f t="shared" si="247"/>
        <v>0</v>
      </c>
      <c r="AE205" s="28">
        <f t="shared" si="247"/>
        <v>0</v>
      </c>
      <c r="AF205" s="28">
        <f t="shared" si="247"/>
        <v>57449.43</v>
      </c>
      <c r="AG205" s="28">
        <f t="shared" si="247"/>
        <v>0</v>
      </c>
      <c r="AH205" s="28">
        <f t="shared" si="247"/>
        <v>0</v>
      </c>
      <c r="AI205" s="28">
        <f t="shared" si="247"/>
        <v>16151.64</v>
      </c>
      <c r="AJ205" s="28">
        <f t="shared" si="247"/>
        <v>0</v>
      </c>
      <c r="AK205" s="28">
        <f t="shared" si="247"/>
        <v>0</v>
      </c>
      <c r="AL205" s="28">
        <f t="shared" si="247"/>
        <v>16909.009999999998</v>
      </c>
      <c r="AM205" s="28">
        <f t="shared" si="247"/>
        <v>0</v>
      </c>
      <c r="AN205" s="28">
        <f t="shared" si="247"/>
        <v>0</v>
      </c>
      <c r="AO205" s="28">
        <f t="shared" si="247"/>
        <v>15182.859999999999</v>
      </c>
      <c r="AP205" s="28">
        <f t="shared" si="247"/>
        <v>0</v>
      </c>
      <c r="AQ205" s="94"/>
    </row>
    <row r="206" spans="1:43" s="43" customFormat="1" x14ac:dyDescent="0.25">
      <c r="A206" s="37" t="s">
        <v>29</v>
      </c>
      <c r="B206" s="28">
        <f t="shared" ref="B206:E207" si="248">SUM(B19,B129,B155,B175)</f>
        <v>0</v>
      </c>
      <c r="C206" s="28">
        <f t="shared" si="248"/>
        <v>0</v>
      </c>
      <c r="D206" s="28">
        <f t="shared" si="248"/>
        <v>0</v>
      </c>
      <c r="E206" s="28">
        <f t="shared" si="248"/>
        <v>0</v>
      </c>
      <c r="F206" s="28" t="e">
        <f t="shared" ref="F206:AP206" si="249">SUM(F19,F129,F155,F175)</f>
        <v>#DIV/0!</v>
      </c>
      <c r="G206" s="28" t="e">
        <f t="shared" si="249"/>
        <v>#DIV/0!</v>
      </c>
      <c r="H206" s="28">
        <f t="shared" si="249"/>
        <v>0</v>
      </c>
      <c r="I206" s="28">
        <f t="shared" si="249"/>
        <v>0</v>
      </c>
      <c r="J206" s="28">
        <f t="shared" si="249"/>
        <v>0</v>
      </c>
      <c r="K206" s="28">
        <f t="shared" si="249"/>
        <v>0</v>
      </c>
      <c r="L206" s="28">
        <f t="shared" si="249"/>
        <v>0</v>
      </c>
      <c r="M206" s="28">
        <f t="shared" si="249"/>
        <v>0</v>
      </c>
      <c r="N206" s="28">
        <f t="shared" si="249"/>
        <v>0</v>
      </c>
      <c r="O206" s="28">
        <f t="shared" si="249"/>
        <v>0</v>
      </c>
      <c r="P206" s="28">
        <f t="shared" si="249"/>
        <v>0</v>
      </c>
      <c r="Q206" s="28">
        <f t="shared" si="249"/>
        <v>0</v>
      </c>
      <c r="R206" s="28">
        <f t="shared" si="249"/>
        <v>0</v>
      </c>
      <c r="S206" s="28">
        <f t="shared" si="249"/>
        <v>0</v>
      </c>
      <c r="T206" s="28">
        <f t="shared" si="249"/>
        <v>0</v>
      </c>
      <c r="U206" s="28">
        <f t="shared" si="249"/>
        <v>0</v>
      </c>
      <c r="V206" s="28">
        <f t="shared" si="249"/>
        <v>0</v>
      </c>
      <c r="W206" s="28">
        <f t="shared" si="249"/>
        <v>0</v>
      </c>
      <c r="X206" s="28">
        <f t="shared" si="249"/>
        <v>0</v>
      </c>
      <c r="Y206" s="28">
        <f t="shared" si="249"/>
        <v>0</v>
      </c>
      <c r="Z206" s="28">
        <f t="shared" si="249"/>
        <v>0</v>
      </c>
      <c r="AA206" s="28">
        <f t="shared" si="249"/>
        <v>0</v>
      </c>
      <c r="AB206" s="28">
        <f t="shared" si="249"/>
        <v>0</v>
      </c>
      <c r="AC206" s="28">
        <f t="shared" si="249"/>
        <v>0</v>
      </c>
      <c r="AD206" s="28">
        <f t="shared" si="249"/>
        <v>0</v>
      </c>
      <c r="AE206" s="28">
        <f t="shared" si="249"/>
        <v>0</v>
      </c>
      <c r="AF206" s="28">
        <f t="shared" si="249"/>
        <v>0</v>
      </c>
      <c r="AG206" s="28">
        <f t="shared" si="249"/>
        <v>0</v>
      </c>
      <c r="AH206" s="28">
        <f t="shared" si="249"/>
        <v>0</v>
      </c>
      <c r="AI206" s="28">
        <f t="shared" si="249"/>
        <v>0</v>
      </c>
      <c r="AJ206" s="28">
        <f t="shared" si="249"/>
        <v>0</v>
      </c>
      <c r="AK206" s="28">
        <f t="shared" si="249"/>
        <v>0</v>
      </c>
      <c r="AL206" s="28">
        <f t="shared" si="249"/>
        <v>0</v>
      </c>
      <c r="AM206" s="28">
        <f t="shared" si="249"/>
        <v>0</v>
      </c>
      <c r="AN206" s="28">
        <f t="shared" si="249"/>
        <v>0</v>
      </c>
      <c r="AO206" s="28">
        <f t="shared" si="249"/>
        <v>0</v>
      </c>
      <c r="AP206" s="28">
        <f t="shared" si="249"/>
        <v>0</v>
      </c>
      <c r="AQ206" s="94"/>
    </row>
    <row r="207" spans="1:43" x14ac:dyDescent="0.25">
      <c r="A207" s="32" t="s">
        <v>30</v>
      </c>
      <c r="B207" s="28">
        <f>SUM(B20,B130,B156,B176)</f>
        <v>22508.1</v>
      </c>
      <c r="C207" s="28">
        <f t="shared" ref="C207:F207" si="250">SUM(C20,C130,C156,C176)</f>
        <v>3000</v>
      </c>
      <c r="D207" s="28">
        <f t="shared" si="250"/>
        <v>2999.62</v>
      </c>
      <c r="E207" s="28">
        <f t="shared" si="250"/>
        <v>2999.62</v>
      </c>
      <c r="F207" s="28">
        <f t="shared" si="250"/>
        <v>29.996200000000002</v>
      </c>
      <c r="G207" s="28" t="e">
        <f t="shared" ref="G207:AP207" si="251">SUM(G20,G130,G156,G176)</f>
        <v>#DIV/0!</v>
      </c>
      <c r="H207" s="28">
        <f t="shared" si="251"/>
        <v>0</v>
      </c>
      <c r="I207" s="28">
        <f t="shared" si="251"/>
        <v>0</v>
      </c>
      <c r="J207" s="28">
        <f t="shared" si="251"/>
        <v>0</v>
      </c>
      <c r="K207" s="28">
        <f t="shared" si="251"/>
        <v>0</v>
      </c>
      <c r="L207" s="28">
        <f t="shared" si="251"/>
        <v>0</v>
      </c>
      <c r="M207" s="28">
        <f t="shared" si="251"/>
        <v>0</v>
      </c>
      <c r="N207" s="28">
        <f t="shared" si="251"/>
        <v>0</v>
      </c>
      <c r="O207" s="28">
        <f t="shared" si="251"/>
        <v>0</v>
      </c>
      <c r="P207" s="28">
        <f t="shared" si="251"/>
        <v>0</v>
      </c>
      <c r="Q207" s="28">
        <f t="shared" si="251"/>
        <v>0</v>
      </c>
      <c r="R207" s="28">
        <f t="shared" si="251"/>
        <v>0</v>
      </c>
      <c r="S207" s="28">
        <f t="shared" si="251"/>
        <v>0</v>
      </c>
      <c r="T207" s="28">
        <f t="shared" si="251"/>
        <v>0</v>
      </c>
      <c r="U207" s="28">
        <f t="shared" si="251"/>
        <v>0</v>
      </c>
      <c r="V207" s="28">
        <f t="shared" si="251"/>
        <v>0</v>
      </c>
      <c r="W207" s="28">
        <f t="shared" si="251"/>
        <v>3000</v>
      </c>
      <c r="X207" s="28">
        <f t="shared" si="251"/>
        <v>0</v>
      </c>
      <c r="Y207" s="28">
        <f t="shared" si="251"/>
        <v>2999.62</v>
      </c>
      <c r="Z207" s="28">
        <f t="shared" si="251"/>
        <v>12508.1</v>
      </c>
      <c r="AA207" s="28">
        <f t="shared" si="251"/>
        <v>0</v>
      </c>
      <c r="AB207" s="28">
        <f t="shared" si="251"/>
        <v>0</v>
      </c>
      <c r="AC207" s="28">
        <f t="shared" si="251"/>
        <v>0</v>
      </c>
      <c r="AD207" s="28">
        <f t="shared" si="251"/>
        <v>0</v>
      </c>
      <c r="AE207" s="28">
        <f t="shared" si="251"/>
        <v>0</v>
      </c>
      <c r="AF207" s="28">
        <f t="shared" si="251"/>
        <v>0</v>
      </c>
      <c r="AG207" s="28">
        <f t="shared" si="251"/>
        <v>0</v>
      </c>
      <c r="AH207" s="28">
        <f t="shared" si="251"/>
        <v>0</v>
      </c>
      <c r="AI207" s="28">
        <f t="shared" si="251"/>
        <v>0</v>
      </c>
      <c r="AJ207" s="28">
        <f t="shared" si="251"/>
        <v>0</v>
      </c>
      <c r="AK207" s="28">
        <f t="shared" si="251"/>
        <v>0</v>
      </c>
      <c r="AL207" s="28">
        <f t="shared" si="251"/>
        <v>0</v>
      </c>
      <c r="AM207" s="28">
        <f t="shared" si="251"/>
        <v>0</v>
      </c>
      <c r="AN207" s="28">
        <f t="shared" si="251"/>
        <v>0</v>
      </c>
      <c r="AO207" s="28">
        <f t="shared" si="251"/>
        <v>7000</v>
      </c>
      <c r="AP207" s="28">
        <f t="shared" si="251"/>
        <v>0</v>
      </c>
      <c r="AQ207" s="95"/>
    </row>
    <row r="208" spans="1:43" x14ac:dyDescent="0.25">
      <c r="A208" s="96"/>
    </row>
    <row r="210" spans="1:35" x14ac:dyDescent="0.25">
      <c r="A210" s="97" t="s">
        <v>57</v>
      </c>
      <c r="B210" s="97"/>
      <c r="C210" s="97"/>
      <c r="D210" s="97"/>
      <c r="E210" s="97"/>
      <c r="F210" s="127" t="s">
        <v>58</v>
      </c>
      <c r="G210" s="127"/>
      <c r="H210" s="127"/>
      <c r="I210" s="127"/>
      <c r="J210" s="127"/>
      <c r="K210" s="127"/>
      <c r="L210" s="127"/>
      <c r="M210" s="127"/>
      <c r="N210" s="97"/>
      <c r="W210" s="97"/>
      <c r="X210" s="97"/>
      <c r="Y210" s="97"/>
      <c r="Z210" s="97"/>
      <c r="AA210" s="97"/>
      <c r="AB210" s="97"/>
      <c r="AC210" s="97"/>
      <c r="AD210" s="97"/>
      <c r="AE210" s="97"/>
      <c r="AF210" s="97"/>
      <c r="AG210" s="97"/>
      <c r="AH210" s="97"/>
      <c r="AI210" s="97"/>
    </row>
    <row r="213" spans="1:35" x14ac:dyDescent="0.25">
      <c r="A213" s="98"/>
      <c r="B213" s="127" t="s">
        <v>59</v>
      </c>
      <c r="C213" s="127"/>
      <c r="F213" s="128"/>
      <c r="G213" s="128"/>
      <c r="H213" s="127" t="s">
        <v>64</v>
      </c>
      <c r="I213" s="127"/>
      <c r="J213" s="127"/>
      <c r="K213" s="127"/>
      <c r="L213" s="127"/>
      <c r="M213" s="127"/>
      <c r="N213" s="127"/>
    </row>
  </sheetData>
  <mergeCells count="49">
    <mergeCell ref="B213:C213"/>
    <mergeCell ref="F213:G213"/>
    <mergeCell ref="H213:N213"/>
    <mergeCell ref="AQ95:AQ100"/>
    <mergeCell ref="AQ101:AQ106"/>
    <mergeCell ref="AQ107:AQ112"/>
    <mergeCell ref="AQ119:AQ124"/>
    <mergeCell ref="AQ125:AQ130"/>
    <mergeCell ref="A131:AP131"/>
    <mergeCell ref="AQ133:AQ138"/>
    <mergeCell ref="AQ139:AQ144"/>
    <mergeCell ref="AQ145:AQ150"/>
    <mergeCell ref="F210:M210"/>
    <mergeCell ref="A157:AP157"/>
    <mergeCell ref="AQ113:AQ118"/>
    <mergeCell ref="AQ8:AQ20"/>
    <mergeCell ref="AQ89:AQ94"/>
    <mergeCell ref="AQ23:AQ28"/>
    <mergeCell ref="AQ29:AQ34"/>
    <mergeCell ref="AQ35:AQ40"/>
    <mergeCell ref="AQ41:AQ46"/>
    <mergeCell ref="AQ47:AQ52"/>
    <mergeCell ref="AQ53:AQ58"/>
    <mergeCell ref="AQ59:AQ64"/>
    <mergeCell ref="AQ65:AQ70"/>
    <mergeCell ref="AQ71:AQ76"/>
    <mergeCell ref="AQ77:AQ82"/>
    <mergeCell ref="AQ83:AQ88"/>
    <mergeCell ref="A21:AP21"/>
    <mergeCell ref="Q3:S3"/>
    <mergeCell ref="T3:V3"/>
    <mergeCell ref="W3:Y3"/>
    <mergeCell ref="Z3:AB3"/>
    <mergeCell ref="AC3:AE3"/>
    <mergeCell ref="AF3:AH3"/>
    <mergeCell ref="AI3:AK3"/>
    <mergeCell ref="AL3:AN3"/>
    <mergeCell ref="AO3:AP3"/>
    <mergeCell ref="A6:AP6"/>
    <mergeCell ref="A1:AO1"/>
    <mergeCell ref="A3:A4"/>
    <mergeCell ref="B3:B4"/>
    <mergeCell ref="C3:C4"/>
    <mergeCell ref="D3:D4"/>
    <mergeCell ref="E3:E4"/>
    <mergeCell ref="F3:G3"/>
    <mergeCell ref="H3:J3"/>
    <mergeCell ref="K3:M3"/>
    <mergeCell ref="N3:P3"/>
  </mergeCells>
  <pageMargins left="0.11811023622047245" right="0.11811023622047245" top="0.11811023622047245" bottom="0.11811023622047245" header="0" footer="0"/>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2022-07-27T12:52:38Z</dcterms:modified>
</cp:coreProperties>
</file>