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2024\февраль 2024\"/>
    </mc:Choice>
  </mc:AlternateContent>
  <bookViews>
    <workbookView xWindow="0" yWindow="0" windowWidth="28800" windowHeight="12000"/>
  </bookViews>
  <sheets>
    <sheet name="10.МП РФКи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P24" i="1"/>
  <c r="P18" i="1"/>
  <c r="N22" i="1"/>
  <c r="L21" i="1"/>
  <c r="N18" i="1" l="1"/>
  <c r="AB139" i="1"/>
  <c r="AD139" i="1" s="1"/>
  <c r="X138" i="1"/>
  <c r="Z138" i="1" s="1"/>
  <c r="AB138" i="1" s="1"/>
  <c r="AD138" i="1" s="1"/>
  <c r="AE135" i="1"/>
  <c r="E130" i="1"/>
  <c r="D130" i="1" s="1"/>
  <c r="C130" i="1"/>
  <c r="B130" i="1"/>
  <c r="E129" i="1"/>
  <c r="C129" i="1"/>
  <c r="B129" i="1"/>
  <c r="E128" i="1"/>
  <c r="D128" i="1" s="1"/>
  <c r="C128" i="1"/>
  <c r="B128" i="1"/>
  <c r="E127" i="1"/>
  <c r="D127" i="1" s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E124" i="1"/>
  <c r="D124" i="1" s="1"/>
  <c r="C124" i="1"/>
  <c r="B124" i="1"/>
  <c r="G123" i="1"/>
  <c r="E123" i="1"/>
  <c r="D123" i="1" s="1"/>
  <c r="C123" i="1"/>
  <c r="B123" i="1"/>
  <c r="E122" i="1"/>
  <c r="D122" i="1"/>
  <c r="C122" i="1"/>
  <c r="B122" i="1"/>
  <c r="E121" i="1"/>
  <c r="C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E118" i="1"/>
  <c r="C118" i="1"/>
  <c r="B118" i="1"/>
  <c r="E117" i="1"/>
  <c r="D117" i="1" s="1"/>
  <c r="C117" i="1"/>
  <c r="B117" i="1"/>
  <c r="E116" i="1"/>
  <c r="D116" i="1"/>
  <c r="C116" i="1"/>
  <c r="B116" i="1"/>
  <c r="E115" i="1"/>
  <c r="C115" i="1"/>
  <c r="C114" i="1" s="1"/>
  <c r="B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E110" i="1"/>
  <c r="D110" i="1" s="1"/>
  <c r="C110" i="1"/>
  <c r="B110" i="1"/>
  <c r="E109" i="1"/>
  <c r="C109" i="1"/>
  <c r="B109" i="1"/>
  <c r="E108" i="1"/>
  <c r="D108" i="1"/>
  <c r="C108" i="1"/>
  <c r="B108" i="1"/>
  <c r="E107" i="1"/>
  <c r="D107" i="1" s="1"/>
  <c r="C107" i="1"/>
  <c r="B107" i="1"/>
  <c r="B106" i="1" s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E102" i="1"/>
  <c r="D102" i="1" s="1"/>
  <c r="C102" i="1"/>
  <c r="B102" i="1"/>
  <c r="E101" i="1"/>
  <c r="D101" i="1" s="1"/>
  <c r="C101" i="1"/>
  <c r="B101" i="1"/>
  <c r="E100" i="1"/>
  <c r="D100" i="1"/>
  <c r="C100" i="1"/>
  <c r="B100" i="1"/>
  <c r="AE99" i="1"/>
  <c r="AE98" i="1"/>
  <c r="Q98" i="1"/>
  <c r="F96" i="1"/>
  <c r="E96" i="1"/>
  <c r="D96" i="1" s="1"/>
  <c r="C96" i="1"/>
  <c r="B96" i="1"/>
  <c r="E95" i="1"/>
  <c r="D95" i="1" s="1"/>
  <c r="D92" i="1" s="1"/>
  <c r="C95" i="1"/>
  <c r="B95" i="1"/>
  <c r="E94" i="1"/>
  <c r="D94" i="1"/>
  <c r="C94" i="1"/>
  <c r="B94" i="1"/>
  <c r="E93" i="1"/>
  <c r="D93" i="1"/>
  <c r="C93" i="1"/>
  <c r="B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E87" i="1"/>
  <c r="D87" i="1"/>
  <c r="D84" i="1" s="1"/>
  <c r="C87" i="1"/>
  <c r="C84" i="1" s="1"/>
  <c r="B87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B84" i="1"/>
  <c r="E81" i="1"/>
  <c r="D81" i="1"/>
  <c r="C81" i="1"/>
  <c r="C78" i="1" s="1"/>
  <c r="B81" i="1"/>
  <c r="B78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E76" i="1"/>
  <c r="D76" i="1"/>
  <c r="C76" i="1"/>
  <c r="B76" i="1"/>
  <c r="AE75" i="1"/>
  <c r="AD75" i="1"/>
  <c r="AC75" i="1"/>
  <c r="AB75" i="1"/>
  <c r="AA75" i="1"/>
  <c r="Z75" i="1"/>
  <c r="Y75" i="1"/>
  <c r="Y72" i="1" s="1"/>
  <c r="X75" i="1"/>
  <c r="X72" i="1" s="1"/>
  <c r="W75" i="1"/>
  <c r="V75" i="1"/>
  <c r="U75" i="1"/>
  <c r="T75" i="1"/>
  <c r="S75" i="1"/>
  <c r="R75" i="1"/>
  <c r="Q75" i="1"/>
  <c r="Q72" i="1" s="1"/>
  <c r="P75" i="1"/>
  <c r="P72" i="1" s="1"/>
  <c r="O75" i="1"/>
  <c r="N75" i="1"/>
  <c r="M75" i="1"/>
  <c r="L75" i="1"/>
  <c r="K75" i="1"/>
  <c r="J75" i="1"/>
  <c r="I75" i="1"/>
  <c r="I72" i="1" s="1"/>
  <c r="H75" i="1"/>
  <c r="C75" i="1" s="1"/>
  <c r="C72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D74" i="1"/>
  <c r="C74" i="1"/>
  <c r="B74" i="1"/>
  <c r="AE73" i="1"/>
  <c r="AE72" i="1" s="1"/>
  <c r="AD73" i="1"/>
  <c r="AD72" i="1" s="1"/>
  <c r="AC73" i="1"/>
  <c r="AB73" i="1"/>
  <c r="AB72" i="1" s="1"/>
  <c r="AA73" i="1"/>
  <c r="AA72" i="1" s="1"/>
  <c r="Z73" i="1"/>
  <c r="Z72" i="1" s="1"/>
  <c r="Y73" i="1"/>
  <c r="X73" i="1"/>
  <c r="W73" i="1"/>
  <c r="W72" i="1" s="1"/>
  <c r="V73" i="1"/>
  <c r="V72" i="1" s="1"/>
  <c r="U73" i="1"/>
  <c r="T73" i="1"/>
  <c r="T72" i="1" s="1"/>
  <c r="S73" i="1"/>
  <c r="S72" i="1" s="1"/>
  <c r="R73" i="1"/>
  <c r="R72" i="1" s="1"/>
  <c r="Q73" i="1"/>
  <c r="P73" i="1"/>
  <c r="O73" i="1"/>
  <c r="O72" i="1" s="1"/>
  <c r="N73" i="1"/>
  <c r="N72" i="1" s="1"/>
  <c r="M73" i="1"/>
  <c r="L73" i="1"/>
  <c r="L72" i="1" s="1"/>
  <c r="K73" i="1"/>
  <c r="K72" i="1" s="1"/>
  <c r="J73" i="1"/>
  <c r="J72" i="1" s="1"/>
  <c r="I73" i="1"/>
  <c r="H73" i="1"/>
  <c r="E73" i="1"/>
  <c r="G73" i="1" s="1"/>
  <c r="D73" i="1"/>
  <c r="C73" i="1"/>
  <c r="B73" i="1"/>
  <c r="AC72" i="1"/>
  <c r="U72" i="1"/>
  <c r="M72" i="1"/>
  <c r="E70" i="1"/>
  <c r="D70" i="1"/>
  <c r="C70" i="1"/>
  <c r="B70" i="1"/>
  <c r="J69" i="1"/>
  <c r="C69" i="1" s="1"/>
  <c r="E69" i="1"/>
  <c r="F69" i="1" s="1"/>
  <c r="B69" i="1"/>
  <c r="M66" i="1"/>
  <c r="L66" i="1"/>
  <c r="K66" i="1"/>
  <c r="E63" i="1"/>
  <c r="C63" i="1"/>
  <c r="C60" i="1" s="1"/>
  <c r="B63" i="1"/>
  <c r="B60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AE58" i="1"/>
  <c r="AD58" i="1"/>
  <c r="AC58" i="1"/>
  <c r="AB58" i="1"/>
  <c r="AA58" i="1"/>
  <c r="Z58" i="1"/>
  <c r="Y58" i="1"/>
  <c r="X58" i="1"/>
  <c r="W58" i="1"/>
  <c r="V58" i="1"/>
  <c r="U58" i="1"/>
  <c r="T58" i="1"/>
  <c r="T135" i="1" s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F58" i="1" s="1"/>
  <c r="D58" i="1"/>
  <c r="C58" i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P57" i="1"/>
  <c r="N57" i="1"/>
  <c r="L57" i="1"/>
  <c r="K57" i="1"/>
  <c r="J57" i="1"/>
  <c r="I57" i="1"/>
  <c r="H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6" i="1"/>
  <c r="F56" i="1" s="1"/>
  <c r="D56" i="1"/>
  <c r="C56" i="1"/>
  <c r="B56" i="1"/>
  <c r="AE55" i="1"/>
  <c r="AE54" i="1" s="1"/>
  <c r="AD55" i="1"/>
  <c r="AC55" i="1"/>
  <c r="AB55" i="1"/>
  <c r="AA55" i="1"/>
  <c r="AA54" i="1" s="1"/>
  <c r="Z55" i="1"/>
  <c r="Z54" i="1" s="1"/>
  <c r="Y55" i="1"/>
  <c r="Y54" i="1" s="1"/>
  <c r="X55" i="1"/>
  <c r="W55" i="1"/>
  <c r="W54" i="1" s="1"/>
  <c r="V55" i="1"/>
  <c r="V54" i="1" s="1"/>
  <c r="U55" i="1"/>
  <c r="U54" i="1" s="1"/>
  <c r="T55" i="1"/>
  <c r="S55" i="1"/>
  <c r="S54" i="1" s="1"/>
  <c r="R55" i="1"/>
  <c r="Q55" i="1"/>
  <c r="Q54" i="1" s="1"/>
  <c r="P55" i="1"/>
  <c r="O55" i="1"/>
  <c r="O54" i="1" s="1"/>
  <c r="N55" i="1"/>
  <c r="M55" i="1"/>
  <c r="L55" i="1"/>
  <c r="K55" i="1"/>
  <c r="K54" i="1" s="1"/>
  <c r="J55" i="1"/>
  <c r="C55" i="1" s="1"/>
  <c r="I55" i="1"/>
  <c r="I54" i="1" s="1"/>
  <c r="H55" i="1"/>
  <c r="E55" i="1"/>
  <c r="F55" i="1" s="1"/>
  <c r="D55" i="1"/>
  <c r="B55" i="1"/>
  <c r="AD54" i="1"/>
  <c r="AC54" i="1"/>
  <c r="AB54" i="1"/>
  <c r="X54" i="1"/>
  <c r="T54" i="1"/>
  <c r="R54" i="1"/>
  <c r="P54" i="1"/>
  <c r="N54" i="1"/>
  <c r="M54" i="1"/>
  <c r="L54" i="1"/>
  <c r="H54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E45" i="1"/>
  <c r="F45" i="1" s="1"/>
  <c r="C45" i="1"/>
  <c r="B45" i="1"/>
  <c r="E44" i="1"/>
  <c r="D44" i="1"/>
  <c r="C44" i="1"/>
  <c r="B44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B42" i="1"/>
  <c r="E39" i="1"/>
  <c r="E36" i="1" s="1"/>
  <c r="C39" i="1"/>
  <c r="B39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3" i="1"/>
  <c r="C33" i="1"/>
  <c r="C30" i="1" s="1"/>
  <c r="B33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P30" i="1"/>
  <c r="O30" i="1"/>
  <c r="N30" i="1"/>
  <c r="M30" i="1"/>
  <c r="L30" i="1"/>
  <c r="K30" i="1"/>
  <c r="J30" i="1"/>
  <c r="I30" i="1"/>
  <c r="H30" i="1"/>
  <c r="E27" i="1"/>
  <c r="D27" i="1" s="1"/>
  <c r="C27" i="1"/>
  <c r="B27" i="1"/>
  <c r="G26" i="1"/>
  <c r="F26" i="1"/>
  <c r="E26" i="1"/>
  <c r="D26" i="1" s="1"/>
  <c r="C26" i="1"/>
  <c r="B26" i="1"/>
  <c r="E25" i="1"/>
  <c r="D25" i="1" s="1"/>
  <c r="D19" i="1" s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O24" i="1"/>
  <c r="N24" i="1"/>
  <c r="M24" i="1"/>
  <c r="L24" i="1"/>
  <c r="K24" i="1"/>
  <c r="J24" i="1"/>
  <c r="I24" i="1"/>
  <c r="AE22" i="1"/>
  <c r="AE145" i="1" s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P135" i="1" s="1"/>
  <c r="O22" i="1"/>
  <c r="O135" i="1" s="1"/>
  <c r="N145" i="1"/>
  <c r="M22" i="1"/>
  <c r="L22" i="1"/>
  <c r="E22" i="1"/>
  <c r="D22" i="1"/>
  <c r="B22" i="1"/>
  <c r="AE21" i="1"/>
  <c r="AE144" i="1" s="1"/>
  <c r="AD21" i="1"/>
  <c r="AC21" i="1"/>
  <c r="AB21" i="1"/>
  <c r="AA21" i="1"/>
  <c r="AA134" i="1" s="1"/>
  <c r="Z21" i="1"/>
  <c r="Y21" i="1"/>
  <c r="X21" i="1"/>
  <c r="W21" i="1"/>
  <c r="V21" i="1"/>
  <c r="U21" i="1"/>
  <c r="T21" i="1"/>
  <c r="S21" i="1"/>
  <c r="O134" i="1"/>
  <c r="N134" i="1"/>
  <c r="AE20" i="1"/>
  <c r="AE18" i="1" s="1"/>
  <c r="AD20" i="1"/>
  <c r="AC20" i="1"/>
  <c r="AB20" i="1"/>
  <c r="AA20" i="1"/>
  <c r="Z20" i="1"/>
  <c r="Y20" i="1"/>
  <c r="X20" i="1"/>
  <c r="W20" i="1"/>
  <c r="W18" i="1" s="1"/>
  <c r="V20" i="1"/>
  <c r="U20" i="1"/>
  <c r="T20" i="1"/>
  <c r="S20" i="1"/>
  <c r="R20" i="1"/>
  <c r="P20" i="1"/>
  <c r="O20" i="1"/>
  <c r="N20" i="1"/>
  <c r="M20" i="1"/>
  <c r="L20" i="1"/>
  <c r="AE19" i="1"/>
  <c r="AD19" i="1"/>
  <c r="AC19" i="1"/>
  <c r="AC18" i="1" s="1"/>
  <c r="AB19" i="1"/>
  <c r="AA19" i="1"/>
  <c r="Z19" i="1"/>
  <c r="Y19" i="1"/>
  <c r="X19" i="1"/>
  <c r="W19" i="1"/>
  <c r="V19" i="1"/>
  <c r="U19" i="1"/>
  <c r="U18" i="1" s="1"/>
  <c r="T19" i="1"/>
  <c r="S19" i="1"/>
  <c r="R19" i="1"/>
  <c r="Q19" i="1"/>
  <c r="P19" i="1"/>
  <c r="O19" i="1"/>
  <c r="N19" i="1"/>
  <c r="M19" i="1"/>
  <c r="L19" i="1"/>
  <c r="K19" i="1"/>
  <c r="J19" i="1"/>
  <c r="I19" i="1"/>
  <c r="E19" i="1"/>
  <c r="AA18" i="1"/>
  <c r="Y18" i="1"/>
  <c r="S18" i="1"/>
  <c r="O18" i="1"/>
  <c r="E16" i="1"/>
  <c r="D16" i="1" s="1"/>
  <c r="C16" i="1"/>
  <c r="B16" i="1"/>
  <c r="E15" i="1"/>
  <c r="D15" i="1" s="1"/>
  <c r="C15" i="1"/>
  <c r="B15" i="1"/>
  <c r="E14" i="1"/>
  <c r="D14" i="1" s="1"/>
  <c r="C14" i="1"/>
  <c r="B14" i="1"/>
  <c r="E13" i="1"/>
  <c r="D13" i="1" s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C12" i="1"/>
  <c r="B12" i="1"/>
  <c r="M18" i="1" l="1"/>
  <c r="E92" i="1"/>
  <c r="G95" i="1"/>
  <c r="D12" i="1"/>
  <c r="F12" i="1"/>
  <c r="V18" i="1"/>
  <c r="E42" i="1"/>
  <c r="F42" i="1" s="1"/>
  <c r="H72" i="1"/>
  <c r="G15" i="1"/>
  <c r="G55" i="1"/>
  <c r="B75" i="1"/>
  <c r="D75" i="1"/>
  <c r="D72" i="1" s="1"/>
  <c r="G117" i="1"/>
  <c r="B120" i="1"/>
  <c r="C106" i="1"/>
  <c r="AD18" i="1"/>
  <c r="F27" i="1"/>
  <c r="G45" i="1"/>
  <c r="E106" i="1"/>
  <c r="G106" i="1" s="1"/>
  <c r="B114" i="1"/>
  <c r="C126" i="1"/>
  <c r="G27" i="1"/>
  <c r="C36" i="1"/>
  <c r="G36" i="1" s="1"/>
  <c r="J54" i="1"/>
  <c r="AE134" i="1"/>
  <c r="T18" i="1"/>
  <c r="F44" i="1"/>
  <c r="D45" i="1"/>
  <c r="D42" i="1" s="1"/>
  <c r="B48" i="1"/>
  <c r="C57" i="1"/>
  <c r="C54" i="1" s="1"/>
  <c r="P134" i="1"/>
  <c r="T134" i="1"/>
  <c r="G58" i="1"/>
  <c r="O145" i="1"/>
  <c r="AA135" i="1"/>
  <c r="F95" i="1"/>
  <c r="F123" i="1"/>
  <c r="E126" i="1"/>
  <c r="G126" i="1" s="1"/>
  <c r="D24" i="1"/>
  <c r="O144" i="1"/>
  <c r="F14" i="1"/>
  <c r="F15" i="1"/>
  <c r="F16" i="1"/>
  <c r="R134" i="1"/>
  <c r="R144" i="1"/>
  <c r="Z134" i="1"/>
  <c r="Z144" i="1"/>
  <c r="D33" i="1"/>
  <c r="E30" i="1"/>
  <c r="G33" i="1"/>
  <c r="Q30" i="1"/>
  <c r="D63" i="1"/>
  <c r="G63" i="1"/>
  <c r="E57" i="1"/>
  <c r="D115" i="1"/>
  <c r="E114" i="1"/>
  <c r="N144" i="1"/>
  <c r="G14" i="1"/>
  <c r="G16" i="1"/>
  <c r="E145" i="1"/>
  <c r="G81" i="1"/>
  <c r="E75" i="1"/>
  <c r="F81" i="1"/>
  <c r="C120" i="1"/>
  <c r="F22" i="1"/>
  <c r="M145" i="1"/>
  <c r="M135" i="1"/>
  <c r="Q145" i="1"/>
  <c r="Q135" i="1"/>
  <c r="U145" i="1"/>
  <c r="U135" i="1"/>
  <c r="Y145" i="1"/>
  <c r="Y135" i="1"/>
  <c r="AC145" i="1"/>
  <c r="AC135" i="1"/>
  <c r="D39" i="1"/>
  <c r="D36" i="1" s="1"/>
  <c r="G39" i="1"/>
  <c r="B57" i="1"/>
  <c r="F74" i="1"/>
  <c r="D78" i="1"/>
  <c r="B92" i="1"/>
  <c r="G101" i="1"/>
  <c r="F101" i="1"/>
  <c r="D121" i="1"/>
  <c r="D120" i="1" s="1"/>
  <c r="E120" i="1"/>
  <c r="B126" i="1"/>
  <c r="F13" i="1"/>
  <c r="V134" i="1"/>
  <c r="V144" i="1"/>
  <c r="AD134" i="1"/>
  <c r="AD144" i="1"/>
  <c r="C42" i="1"/>
  <c r="F73" i="1"/>
  <c r="F76" i="1"/>
  <c r="D129" i="1"/>
  <c r="D126" i="1" s="1"/>
  <c r="G129" i="1"/>
  <c r="G12" i="1"/>
  <c r="G13" i="1"/>
  <c r="R18" i="1"/>
  <c r="Z18" i="1"/>
  <c r="F33" i="1"/>
  <c r="F63" i="1"/>
  <c r="G76" i="1"/>
  <c r="G87" i="1"/>
  <c r="F87" i="1"/>
  <c r="D109" i="1"/>
  <c r="D106" i="1" s="1"/>
  <c r="G109" i="1"/>
  <c r="F109" i="1"/>
  <c r="D118" i="1"/>
  <c r="D145" i="1" s="1"/>
  <c r="F129" i="1"/>
  <c r="L18" i="1"/>
  <c r="X18" i="1"/>
  <c r="AB18" i="1"/>
  <c r="M144" i="1"/>
  <c r="Q144" i="1"/>
  <c r="Q134" i="1"/>
  <c r="U144" i="1"/>
  <c r="U134" i="1"/>
  <c r="Y144" i="1"/>
  <c r="Y134" i="1"/>
  <c r="AC144" i="1"/>
  <c r="AC134" i="1"/>
  <c r="B135" i="1"/>
  <c r="B145" i="1"/>
  <c r="N135" i="1"/>
  <c r="R135" i="1"/>
  <c r="R145" i="1"/>
  <c r="V135" i="1"/>
  <c r="V145" i="1"/>
  <c r="Z135" i="1"/>
  <c r="Z145" i="1"/>
  <c r="AD135" i="1"/>
  <c r="AD145" i="1"/>
  <c r="B30" i="1"/>
  <c r="B36" i="1"/>
  <c r="F39" i="1"/>
  <c r="G44" i="1"/>
  <c r="G56" i="1"/>
  <c r="E60" i="1"/>
  <c r="D69" i="1"/>
  <c r="G69" i="1"/>
  <c r="G70" i="1"/>
  <c r="F70" i="1"/>
  <c r="G74" i="1"/>
  <c r="E78" i="1"/>
  <c r="E84" i="1"/>
  <c r="G93" i="1"/>
  <c r="F93" i="1"/>
  <c r="C92" i="1"/>
  <c r="G96" i="1"/>
  <c r="E135" i="1"/>
  <c r="S144" i="1"/>
  <c r="S134" i="1"/>
  <c r="W144" i="1"/>
  <c r="W134" i="1"/>
  <c r="AA144" i="1"/>
  <c r="S145" i="1"/>
  <c r="S135" i="1"/>
  <c r="W145" i="1"/>
  <c r="W135" i="1"/>
  <c r="AA145" i="1"/>
  <c r="E24" i="1"/>
  <c r="L144" i="1"/>
  <c r="L134" i="1"/>
  <c r="P144" i="1"/>
  <c r="T144" i="1"/>
  <c r="X144" i="1"/>
  <c r="X134" i="1"/>
  <c r="AB144" i="1"/>
  <c r="AB134" i="1"/>
  <c r="L145" i="1"/>
  <c r="L135" i="1"/>
  <c r="P145" i="1"/>
  <c r="T145" i="1"/>
  <c r="X145" i="1"/>
  <c r="X135" i="1"/>
  <c r="AB145" i="1"/>
  <c r="AB135" i="1"/>
  <c r="F117" i="1"/>
  <c r="D135" i="1"/>
  <c r="F106" i="1" l="1"/>
  <c r="B72" i="1"/>
  <c r="F126" i="1"/>
  <c r="G92" i="1"/>
  <c r="D30" i="1"/>
  <c r="G120" i="1"/>
  <c r="F120" i="1"/>
  <c r="B54" i="1"/>
  <c r="F57" i="1"/>
  <c r="E54" i="1"/>
  <c r="G57" i="1"/>
  <c r="G78" i="1"/>
  <c r="F78" i="1"/>
  <c r="F36" i="1"/>
  <c r="E72" i="1"/>
  <c r="G75" i="1"/>
  <c r="F75" i="1"/>
  <c r="F145" i="1"/>
  <c r="F114" i="1"/>
  <c r="G114" i="1"/>
  <c r="F135" i="1"/>
  <c r="G84" i="1"/>
  <c r="F84" i="1"/>
  <c r="Q18" i="1"/>
  <c r="D114" i="1"/>
  <c r="G60" i="1"/>
  <c r="F60" i="1"/>
  <c r="G42" i="1"/>
  <c r="F92" i="1"/>
  <c r="D60" i="1"/>
  <c r="D57" i="1"/>
  <c r="D54" i="1" s="1"/>
  <c r="F30" i="1"/>
  <c r="G30" i="1"/>
  <c r="F54" i="1" l="1"/>
  <c r="G54" i="1"/>
  <c r="G72" i="1"/>
  <c r="F72" i="1"/>
  <c r="AA99" i="1"/>
  <c r="AB99" i="1"/>
  <c r="AD99" i="1"/>
  <c r="AD98" i="1" s="1"/>
  <c r="Z99" i="1"/>
  <c r="AC99" i="1"/>
  <c r="Y99" i="1" s="1"/>
  <c r="Y98" i="1" s="1"/>
  <c r="U99" i="1" l="1"/>
  <c r="W99" i="1"/>
  <c r="AA98" i="1"/>
  <c r="Z98" i="1"/>
  <c r="V99" i="1"/>
  <c r="X99" i="1"/>
  <c r="AB98" i="1"/>
  <c r="AC98" i="1"/>
  <c r="X98" i="1" l="1"/>
  <c r="T99" i="1"/>
  <c r="U98" i="1"/>
  <c r="Q99" i="1"/>
  <c r="M99" i="1" s="1"/>
  <c r="W98" i="1"/>
  <c r="S99" i="1"/>
  <c r="V98" i="1"/>
  <c r="R99" i="1"/>
  <c r="R98" i="1" l="1"/>
  <c r="N99" i="1"/>
  <c r="M98" i="1"/>
  <c r="I99" i="1"/>
  <c r="T98" i="1"/>
  <c r="P99" i="1"/>
  <c r="O99" i="1"/>
  <c r="S98" i="1"/>
  <c r="I98" i="1" l="1"/>
  <c r="N98" i="1"/>
  <c r="J99" i="1"/>
  <c r="O98" i="1"/>
  <c r="K99" i="1"/>
  <c r="E99" i="1" s="1"/>
  <c r="P98" i="1"/>
  <c r="L99" i="1"/>
  <c r="E98" i="1" l="1"/>
  <c r="D99" i="1"/>
  <c r="D98" i="1" s="1"/>
  <c r="F99" i="1"/>
  <c r="J98" i="1"/>
  <c r="H99" i="1"/>
  <c r="L98" i="1"/>
  <c r="G99" i="1"/>
  <c r="K98" i="1"/>
  <c r="C99" i="1" l="1"/>
  <c r="C98" i="1" s="1"/>
  <c r="H98" i="1"/>
  <c r="B99" i="1"/>
  <c r="B98" i="1" s="1"/>
  <c r="O66" i="1"/>
  <c r="O142" i="1"/>
  <c r="O132" i="1"/>
  <c r="Q142" i="1"/>
  <c r="Q132" i="1"/>
  <c r="Q66" i="1"/>
  <c r="J143" i="1"/>
  <c r="J18" i="1"/>
  <c r="J133" i="1"/>
  <c r="AE143" i="1"/>
  <c r="AE133" i="1"/>
  <c r="N143" i="1"/>
  <c r="N133" i="1"/>
  <c r="H134" i="1"/>
  <c r="H144" i="1"/>
  <c r="D133" i="1"/>
  <c r="D143" i="1"/>
  <c r="D18" i="1"/>
  <c r="AB141" i="1"/>
  <c r="M132" i="1"/>
  <c r="M142" i="1"/>
  <c r="I134" i="1"/>
  <c r="I144" i="1"/>
  <c r="R143" i="1"/>
  <c r="R133" i="1"/>
  <c r="Q143" i="1"/>
  <c r="Q133" i="1"/>
  <c r="AE66" i="1"/>
  <c r="AB143" i="1"/>
  <c r="AB133" i="1"/>
  <c r="K144" i="1"/>
  <c r="K134" i="1"/>
  <c r="AA66" i="1"/>
  <c r="I48" i="1"/>
  <c r="I21" i="1"/>
  <c r="U133" i="1"/>
  <c r="U143" i="1"/>
  <c r="X133" i="1"/>
  <c r="X143" i="1"/>
  <c r="R66" i="1"/>
  <c r="D144" i="1"/>
  <c r="D134" i="1"/>
  <c r="F133" i="1"/>
  <c r="G133" i="1"/>
  <c r="H48" i="1"/>
  <c r="D68" i="1"/>
  <c r="V66" i="1"/>
  <c r="G22" i="1"/>
  <c r="D139" i="1"/>
  <c r="T143" i="1"/>
  <c r="T133" i="1"/>
  <c r="K18" i="1"/>
  <c r="K143" i="1"/>
  <c r="K133" i="1"/>
  <c r="I145" i="1"/>
  <c r="I135" i="1"/>
  <c r="E133" i="1"/>
  <c r="G20" i="1"/>
  <c r="F20" i="1"/>
  <c r="Z66" i="1"/>
  <c r="G134" i="1"/>
  <c r="F134" i="1"/>
  <c r="H135" i="1"/>
  <c r="H145" i="1"/>
  <c r="G21" i="1"/>
  <c r="F21" i="1"/>
  <c r="E134" i="1"/>
  <c r="D48" i="1"/>
  <c r="D21" i="1"/>
  <c r="AC133" i="1"/>
  <c r="AE68" i="1"/>
  <c r="AC143" i="1"/>
  <c r="Y143" i="1"/>
  <c r="Y133" i="1"/>
  <c r="W143" i="1"/>
  <c r="W133" i="1"/>
  <c r="W66" i="1"/>
  <c r="G132" i="1"/>
  <c r="F132" i="1"/>
  <c r="F48" i="1"/>
  <c r="G48" i="1"/>
  <c r="AC66" i="1"/>
  <c r="AD137" i="1"/>
  <c r="V133" i="1"/>
  <c r="V143" i="1"/>
  <c r="Y66" i="1"/>
  <c r="T66" i="1"/>
  <c r="C66" i="1"/>
  <c r="J20" i="1"/>
  <c r="F143" i="1"/>
  <c r="E143" i="1"/>
  <c r="G143" i="1"/>
  <c r="H141" i="1"/>
  <c r="C143" i="1"/>
  <c r="C133" i="1"/>
  <c r="Z143" i="1"/>
  <c r="Z133" i="1"/>
  <c r="J48" i="1"/>
  <c r="C140" i="1"/>
  <c r="B138" i="1"/>
  <c r="B18" i="1"/>
  <c r="F19" i="1"/>
  <c r="D138" i="1"/>
  <c r="X66" i="1"/>
  <c r="AD131" i="1"/>
  <c r="S66" i="1"/>
  <c r="U66" i="1"/>
  <c r="AD143" i="1"/>
  <c r="T68" i="1"/>
  <c r="V68" i="1"/>
  <c r="X68" i="1"/>
  <c r="Z68" i="1"/>
  <c r="AB68" i="1"/>
  <c r="AD68" i="1"/>
  <c r="AD133" i="1"/>
  <c r="N66" i="1"/>
  <c r="X142" i="1"/>
  <c r="X141" i="1"/>
  <c r="D131" i="1"/>
  <c r="K141" i="1"/>
  <c r="V142" i="1"/>
  <c r="V141" i="1"/>
  <c r="S132" i="1"/>
  <c r="S131" i="1"/>
  <c r="C50" i="1"/>
  <c r="H133" i="1"/>
  <c r="C20" i="1"/>
  <c r="H20" i="1"/>
  <c r="H143" i="1"/>
  <c r="AE132" i="1"/>
  <c r="AE131" i="1"/>
  <c r="B144" i="1"/>
  <c r="B134" i="1"/>
  <c r="D140" i="1"/>
  <c r="AB131" i="1"/>
  <c r="G18" i="1"/>
  <c r="E20" i="1"/>
  <c r="E18" i="1"/>
  <c r="F18" i="1"/>
  <c r="AD141" i="1"/>
  <c r="J144" i="1"/>
  <c r="J21" i="1"/>
  <c r="J134" i="1"/>
  <c r="G141" i="1"/>
  <c r="F141" i="1"/>
  <c r="C68" i="1"/>
  <c r="T136" i="1"/>
  <c r="J66" i="1"/>
  <c r="H66" i="1"/>
  <c r="C67" i="1"/>
  <c r="AC142" i="1"/>
  <c r="AC141" i="1"/>
  <c r="I143" i="1"/>
  <c r="I18" i="1"/>
  <c r="I133" i="1"/>
  <c r="G66" i="1"/>
  <c r="E66" i="1"/>
  <c r="F66" i="1"/>
  <c r="K145" i="1"/>
  <c r="K135" i="1"/>
  <c r="Z142" i="1"/>
  <c r="Z141" i="1"/>
  <c r="S133" i="1"/>
  <c r="S143" i="1"/>
  <c r="G144" i="1"/>
  <c r="E144" i="1"/>
  <c r="F144" i="1"/>
  <c r="D51" i="1"/>
  <c r="E48" i="1"/>
  <c r="E21" i="1"/>
  <c r="AC68" i="1"/>
  <c r="AA133" i="1"/>
  <c r="S68" i="1"/>
  <c r="U68" i="1"/>
  <c r="W68" i="1"/>
  <c r="Y68" i="1"/>
  <c r="AA68" i="1"/>
  <c r="AA143" i="1"/>
  <c r="G131" i="1"/>
  <c r="E132" i="1"/>
  <c r="E131" i="1"/>
  <c r="F131" i="1"/>
  <c r="L133" i="1"/>
  <c r="L143" i="1"/>
  <c r="AB66" i="1"/>
  <c r="AB142" i="1"/>
  <c r="AB132" i="1"/>
  <c r="G25" i="1"/>
  <c r="B140" i="1"/>
  <c r="J135" i="1"/>
  <c r="J22" i="1"/>
  <c r="J145" i="1"/>
  <c r="G142" i="1"/>
  <c r="E141" i="1"/>
  <c r="E142" i="1"/>
  <c r="F142" i="1"/>
  <c r="K48" i="1"/>
  <c r="K51" i="1"/>
  <c r="K21" i="1"/>
  <c r="C145" i="1"/>
  <c r="G145" i="1"/>
  <c r="I66" i="1"/>
  <c r="B142" i="1"/>
  <c r="B141" i="1"/>
  <c r="T132" i="1"/>
  <c r="T131" i="1"/>
  <c r="D66" i="1"/>
  <c r="D132" i="1"/>
  <c r="S142" i="1"/>
  <c r="S141" i="1"/>
  <c r="U132" i="1"/>
  <c r="U131" i="1"/>
  <c r="R68" i="1"/>
  <c r="P133" i="1"/>
  <c r="N68" i="1"/>
  <c r="P68" i="1"/>
  <c r="P143" i="1"/>
  <c r="K142" i="1"/>
  <c r="K52" i="1"/>
  <c r="K22" i="1"/>
  <c r="AC139" i="1"/>
  <c r="AE139" i="1"/>
  <c r="AE67" i="1"/>
  <c r="AE142" i="1"/>
  <c r="AE141" i="1"/>
  <c r="N142" i="1"/>
  <c r="N141" i="1"/>
  <c r="C18" i="1"/>
  <c r="G19" i="1"/>
  <c r="C138" i="1"/>
  <c r="X132" i="1"/>
  <c r="X131" i="1"/>
  <c r="V136" i="1"/>
  <c r="AD142" i="1"/>
  <c r="AD66" i="1"/>
  <c r="AB67" i="1"/>
  <c r="AD67" i="1"/>
  <c r="AD132" i="1"/>
  <c r="B143" i="1"/>
  <c r="B133" i="1"/>
  <c r="C24" i="1"/>
  <c r="G24" i="1"/>
  <c r="X67" i="1"/>
  <c r="Z67" i="1"/>
  <c r="Z132" i="1"/>
  <c r="Z131" i="1"/>
  <c r="C139" i="1"/>
  <c r="F138" i="1"/>
  <c r="H138" i="1"/>
  <c r="J138" i="1"/>
  <c r="L138" i="1"/>
  <c r="N138" i="1"/>
  <c r="R138" i="1"/>
  <c r="P66" i="1"/>
  <c r="L68" i="1"/>
  <c r="F68" i="1"/>
  <c r="H68" i="1"/>
  <c r="J68" i="1"/>
  <c r="B68" i="1"/>
  <c r="T142" i="1"/>
  <c r="T141" i="1"/>
  <c r="AC140" i="1"/>
  <c r="AE140" i="1"/>
  <c r="J50" i="1"/>
  <c r="B50" i="1"/>
  <c r="B20" i="1"/>
  <c r="K20" i="1"/>
  <c r="J132" i="1"/>
  <c r="J131" i="1"/>
  <c r="AD140" i="1"/>
  <c r="C132" i="1"/>
  <c r="C131" i="1"/>
  <c r="AD136" i="1"/>
  <c r="L142" i="1"/>
  <c r="L141" i="1"/>
  <c r="AE136" i="1"/>
  <c r="B21" i="1"/>
  <c r="AE137" i="1"/>
  <c r="W132" i="1"/>
  <c r="W131" i="1"/>
  <c r="B19" i="1"/>
  <c r="B132" i="1"/>
  <c r="B131" i="1"/>
  <c r="H18" i="1"/>
  <c r="H142" i="1"/>
  <c r="K132" i="1"/>
  <c r="K131" i="1"/>
  <c r="T67" i="1"/>
  <c r="V67" i="1"/>
  <c r="V132" i="1"/>
  <c r="V131" i="1"/>
  <c r="W142" i="1"/>
  <c r="W141" i="1"/>
  <c r="P142" i="1"/>
  <c r="P141" i="1"/>
  <c r="AA132" i="1"/>
  <c r="AA131" i="1"/>
  <c r="N132" i="1"/>
  <c r="N131" i="1"/>
  <c r="C19" i="1"/>
  <c r="C142" i="1"/>
  <c r="C141" i="1"/>
  <c r="J142" i="1"/>
  <c r="J141" i="1"/>
  <c r="I20" i="1"/>
  <c r="K50" i="1"/>
  <c r="B139" i="1"/>
  <c r="C25" i="1"/>
  <c r="H24" i="1"/>
  <c r="AA142" i="1"/>
  <c r="AA141" i="1"/>
  <c r="AA140" i="1"/>
  <c r="W140" i="1"/>
  <c r="Y140" i="1"/>
  <c r="Z140" i="1"/>
  <c r="AB140" i="1"/>
  <c r="U142" i="1"/>
  <c r="U141" i="1"/>
  <c r="D67" i="1"/>
  <c r="D142" i="1"/>
  <c r="D141" i="1"/>
  <c r="C144" i="1"/>
  <c r="H21" i="1"/>
  <c r="C21" i="1"/>
  <c r="C134" i="1"/>
  <c r="AA67" i="1"/>
  <c r="AC67" i="1"/>
  <c r="AC132" i="1"/>
  <c r="AC131" i="1"/>
  <c r="F50" i="1"/>
  <c r="H50" i="1"/>
  <c r="C51" i="1"/>
  <c r="C48" i="1"/>
  <c r="P132" i="1"/>
  <c r="P131" i="1"/>
  <c r="C22" i="1"/>
  <c r="C135" i="1"/>
  <c r="G135" i="1"/>
  <c r="I142" i="1"/>
  <c r="I141" i="1"/>
  <c r="C137" i="1"/>
  <c r="C136" i="1"/>
  <c r="B67" i="1"/>
  <c r="B66" i="1"/>
  <c r="I22" i="1"/>
  <c r="J52" i="1"/>
  <c r="B137" i="1"/>
  <c r="B136" i="1"/>
  <c r="J139" i="1"/>
  <c r="L139" i="1"/>
  <c r="N139" i="1"/>
  <c r="R139" i="1"/>
  <c r="Y142" i="1"/>
  <c r="Y141" i="1"/>
  <c r="R132" i="1"/>
  <c r="R131" i="1"/>
  <c r="AA138" i="1"/>
  <c r="AC138" i="1"/>
  <c r="AE138" i="1"/>
  <c r="H19" i="1"/>
  <c r="H132" i="1"/>
  <c r="H131" i="1"/>
  <c r="K140" i="1"/>
  <c r="M140" i="1"/>
  <c r="O140" i="1"/>
  <c r="Q140" i="1"/>
  <c r="S140" i="1"/>
  <c r="U140" i="1"/>
  <c r="Y138" i="1"/>
  <c r="W136" i="1"/>
  <c r="Y136" i="1"/>
  <c r="AA136" i="1"/>
  <c r="AC136" i="1"/>
  <c r="P140" i="1"/>
  <c r="R140" i="1"/>
  <c r="T140" i="1"/>
  <c r="V140" i="1"/>
  <c r="F25" i="1"/>
  <c r="H25" i="1"/>
  <c r="B25" i="1"/>
  <c r="B24" i="1"/>
  <c r="F24" i="1"/>
  <c r="E68" i="1"/>
  <c r="G68" i="1"/>
  <c r="I68" i="1"/>
  <c r="K68" i="1"/>
  <c r="M68" i="1"/>
  <c r="O68" i="1"/>
  <c r="Q68" i="1"/>
  <c r="L132" i="1"/>
  <c r="L131" i="1"/>
  <c r="K67" i="1"/>
  <c r="M67" i="1"/>
  <c r="O67" i="1"/>
  <c r="Q67" i="1"/>
  <c r="S67" i="1"/>
  <c r="U67" i="1"/>
  <c r="W67" i="1"/>
  <c r="Y67" i="1"/>
  <c r="Y132" i="1"/>
  <c r="Y131" i="1"/>
  <c r="I132" i="1"/>
  <c r="I131" i="1"/>
  <c r="I52" i="1"/>
  <c r="H22" i="1"/>
  <c r="J67" i="1"/>
  <c r="L67" i="1"/>
  <c r="N67" i="1"/>
  <c r="P67" i="1"/>
  <c r="R67" i="1"/>
  <c r="R142" i="1"/>
  <c r="R141" i="1"/>
  <c r="J51" i="1"/>
  <c r="B51" i="1"/>
  <c r="F52" i="1"/>
  <c r="G52" i="1"/>
  <c r="H52" i="1"/>
  <c r="F136" i="1"/>
  <c r="H136" i="1"/>
  <c r="J136" i="1"/>
  <c r="L136" i="1"/>
  <c r="N136" i="1"/>
  <c r="P136" i="1"/>
  <c r="R136" i="1"/>
  <c r="Q138" i="1"/>
  <c r="S138" i="1"/>
  <c r="U138" i="1"/>
  <c r="W138" i="1"/>
  <c r="Z137" i="1"/>
  <c r="AB137" i="1"/>
  <c r="G50" i="1"/>
  <c r="I50" i="1"/>
  <c r="E50" i="1"/>
  <c r="D50" i="1"/>
  <c r="D20" i="1"/>
  <c r="F139" i="1"/>
  <c r="H139" i="1"/>
  <c r="R137" i="1"/>
  <c r="T137" i="1"/>
  <c r="V137" i="1"/>
  <c r="X137" i="1"/>
  <c r="X136" i="1"/>
  <c r="Z136" i="1"/>
  <c r="AB136" i="1"/>
  <c r="U139" i="1"/>
  <c r="W139" i="1"/>
  <c r="Y139" i="1"/>
  <c r="AA139" i="1"/>
  <c r="E139" i="1"/>
  <c r="G139" i="1"/>
  <c r="I139" i="1"/>
  <c r="K139" i="1"/>
  <c r="M139" i="1"/>
  <c r="O139" i="1"/>
  <c r="Q139" i="1"/>
  <c r="S139" i="1"/>
  <c r="F137" i="1"/>
  <c r="H137" i="1"/>
  <c r="J137" i="1"/>
  <c r="L137" i="1"/>
  <c r="N137" i="1"/>
  <c r="P137" i="1"/>
  <c r="G67" i="1"/>
  <c r="I67" i="1"/>
  <c r="E67" i="1"/>
  <c r="F67" i="1"/>
  <c r="H67" i="1"/>
  <c r="E136" i="1"/>
  <c r="G136" i="1"/>
  <c r="I136" i="1"/>
  <c r="K136" i="1"/>
  <c r="M136" i="1"/>
  <c r="O136" i="1"/>
  <c r="Q136" i="1"/>
  <c r="S136" i="1"/>
  <c r="U136" i="1"/>
  <c r="H51" i="1"/>
  <c r="I51" i="1"/>
  <c r="E51" i="1"/>
  <c r="F51" i="1"/>
  <c r="G51" i="1"/>
  <c r="S137" i="1"/>
  <c r="U137" i="1"/>
  <c r="W137" i="1"/>
  <c r="Y137" i="1"/>
  <c r="AA137" i="1"/>
  <c r="AC137" i="1"/>
  <c r="G140" i="1"/>
  <c r="I140" i="1"/>
  <c r="E140" i="1"/>
  <c r="F140" i="1"/>
  <c r="H140" i="1"/>
  <c r="J140" i="1"/>
  <c r="L140" i="1"/>
  <c r="N140" i="1"/>
  <c r="D137" i="1"/>
  <c r="D136" i="1"/>
  <c r="E138" i="1"/>
  <c r="G138" i="1"/>
  <c r="I138" i="1"/>
  <c r="K138" i="1"/>
  <c r="M138" i="1"/>
  <c r="O138" i="1"/>
  <c r="E137" i="1"/>
  <c r="G137" i="1"/>
  <c r="I137" i="1"/>
  <c r="K137" i="1"/>
  <c r="M137" i="1"/>
  <c r="O137" i="1"/>
  <c r="Q137" i="1"/>
</calcChain>
</file>

<file path=xl/comments1.xml><?xml version="1.0" encoding="utf-8"?>
<comments xmlns="http://schemas.openxmlformats.org/spreadsheetml/2006/main">
  <authors>
    <author>Степаненко Наталья Алексеевна</author>
    <author>Шишкина Юлия Андреева</author>
    <author>Цёвка Елена Александровна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1503,53
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130,4928, уточнить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162140,257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51906,52
</t>
        </r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Александровна:Январь-апрель 71982031,7
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51906,524
</t>
        </r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 Январь-апрель 71 982,03
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3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38 397,55 в АИС Бюджете, уточнить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149,37
</t>
        </r>
      </text>
    </comment>
    <comment ref="I39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12,822, уточнить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1940,10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0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необходимо выделит ьстроку мб в части софинансирвоания согласно форме порядка по программам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404,80
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97976,88
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1900,0
</t>
        </r>
      </text>
    </comment>
    <comment ref="I69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1 750,0, уточнить
</t>
        </r>
      </text>
    </comment>
    <comment ref="I95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864,9 , уточнить
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8211,7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16 799,28
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5 242,85
</t>
        </r>
      </text>
    </comment>
    <comment ref="I101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1 840,167, уточнить
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210,71
</t>
        </r>
      </text>
    </comment>
    <comment ref="E131" authorId="2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154 745,62
</t>
        </r>
      </text>
    </comment>
  </commentList>
</comments>
</file>

<file path=xl/sharedStrings.xml><?xml version="1.0" encoding="utf-8"?>
<sst xmlns="http://schemas.openxmlformats.org/spreadsheetml/2006/main" count="197" uniqueCount="71">
  <si>
    <t>Комплексный план (сетевой график) по реализации муниципальной программы  "Развитие физической культуры и спорта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</si>
  <si>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</si>
  <si>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</si>
  <si>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</si>
  <si>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</si>
  <si>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</si>
  <si>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</si>
  <si>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</si>
  <si>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</si>
  <si>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</si>
  <si>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</si>
  <si>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</si>
  <si>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</si>
  <si>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</si>
  <si>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</si>
  <si>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</si>
  <si>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</si>
  <si>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</si>
  <si>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</si>
  <si>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</si>
  <si>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</si>
  <si>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</si>
  <si>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</si>
  <si>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</si>
  <si>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"Развитие физической культуры, массового и детско-юношеского спорта"</t>
  </si>
  <si>
    <t>Проектная часть</t>
  </si>
  <si>
    <t>П.1.1. Портфель проектов «Демография», региональный проект «Спорт – норма жизни» (I)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</si>
  <si>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</si>
  <si>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</si>
  <si>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</si>
  <si>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</si>
  <si>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</si>
  <si>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Процессная часть</t>
  </si>
  <si>
    <t>1.1. Мероприятия по 
развитию 
физической культуры и спорта (II,1,2,3,4,5,6)</t>
  </si>
  <si>
    <t>1.1.1. Организация и проведение спортивно массовых мероприятий</t>
  </si>
  <si>
    <t xml:space="preserve"> В январе запланированы денежные средства на сумму 130,5,8 тыс. руб., израсходованы денежные средства в размере 28,4 тыс. руб. 
Остаток на текущую дату в размере 102,1 тыс. руб., из них: 
-оплата ГПХ за январь будет произведена в феврале 2024г.
- мед. услуги в связи с фактическими расходами.
В феврале запланированы денежные средства на сумму 1130,4 тыс. руб., израсходованы денежные средства в размере 141,2 тыс. руб. 
Остаток на текущую дату в размере 1091,3 тыс. руб., из них: 
-оплата ГПХ за февраль будет произведена в марте 2024г.
- мед. услуги в связи с фактическими расходами.
-на сумму 224,5 заключен договор на приобретение  кубков и дипломов.денежные средства будут освоены в марте.
 В марте запланированы денежные средства на сумму 242,6, тыс. руб., израсходованы денежные средства в размере 295,3 тыс. руб. 
Остаток на текущую дату в размере 1038,6 тыс. руб., из них: 
-оплата ГПХ за март будет произведена в апреле 2024г.
- мед. услуги в связи с фактическими расходами.
В апреле запланированы денежные средства на сумму 169,0, тыс. руб., израсходованы денежные средства в размере 333,9 тыс. руб. 
Остаток на текущую дату в размере 873,7 тыс. руб., из них: 
-оплата ГПХ за апрель будет произведена в мае 2024г.
- мед. услуги в связи с фактическими расходами.
</t>
  </si>
  <si>
    <t>1.1.2. Содержание муниципального автономного учреждения дополнительного образования «Спортивная школа «Дворец 
спорта»</t>
  </si>
  <si>
    <t xml:space="preserve"> В январе запланированы денежгые средства на сумму 22467,9 тыс.руб., израсходованы денежные средства в размере 7535,2 тыс.руб. Остаток на текущую дату в размере 14932,7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В феврале запланированы денежгые средства на сумму 15159,5 тыс.руб., израсходованы денежные средства в размере 13602,3 тыс.руб. Остаток на текущую дату в размере 16489,9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   В марте запланированы денежные средства на сумму 14292,7 тыс. руб., израсходованы денежные средства в размере 13188,3 тыс. руб. Остаток на текущую дату в размере 1104,4тыс.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 охране объектов, в связи с проведением закупочной процедуры ; 
-по налогам и сборам. 
В апреле запланированы денежные средства на сумму 20075,5 тыс. руб., израсходованы денежные средства в размере 11509,9 тыс. руб. Остаток на текущую дату в размере 26146,3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 охране объектов, в связи с проведением закупочной процедуры ; 
-по налогам и сборам. </t>
  </si>
  <si>
    <t>1.1.3. Проведение мероприятий по внедрению Всероссийского физкультурно спортивного комплекса «Готов к труду и обороне» 
в городе Когалыме</t>
  </si>
  <si>
    <t xml:space="preserve"> В январе запланированы денежные средства на сумму 12,8 тыс. руб.
Остаток на текущую дату в размере 12,8 тыс. руб., из них: 
--оплата ГПХ за январь будет произведена в феврале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 В марте запланированы денежные средства на сумму 123,7 тыс. руб.
Остаток на текущую дату в размере 118,5 тыс. руб., из них: 
--оплата ГПХ за март будет произведена в апреле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       В апреле запланированы денежные средства на сумму 12,82 тыс. руб.
Остаток на текущую дату в размере 78,8 тыс. руб., из них: 
--оплата ГПХ за апрель будет произведена в мае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</t>
  </si>
  <si>
    <t xml:space="preserve">1.1.4. Организация работы по присвоению спортивных разрядов, квалификационных 
категорий </t>
  </si>
  <si>
    <t>1.1.5. Развитие материально технической базы 
МАУ ДО «СШ «Дворец спорта»</t>
  </si>
  <si>
    <t xml:space="preserve">В марте денежные средства запланированы в сумме 404,8 тыс. руб.,  Договора в стадии согласования. Денежные средства будут освоены в апреле. (Договор  ИП Чурбанов № 24-ДС-62 поставка расходников для картингов.) В апреле денежные средства не запланированы. Сумма 314,8 запланирована на приобретение шин, расходных материалов для картинга и гимнастических ковриков.  Договор по картингу заключен. Оплата будет произведена после поставки. (согласно договора поставка до 20.0.5.2024г.) На приобретение гимнастических ковриков проходит котировка.
</t>
  </si>
  <si>
    <t>1.2. Обеспечение 
комфортных 
условий в учреждениях физической 
культуры и спорта (1,2,3,4,5,6)</t>
  </si>
  <si>
    <t>1.2.1. Обеспечение хозяйственной деятельности 
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</si>
  <si>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</si>
  <si>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(II,1,2,3,4,7,8)</t>
  </si>
  <si>
    <t>По стостояниюна 01.04.2024 передано на исполнение НКО финансовые средства в размере 1900 тыс. рублей. Финансовые средства на сумму 1741,1 тыс. руб. будут переданы в апреле месяце (конкурсные процедуры проведены, соглашения находятся на подписи)</t>
  </si>
  <si>
    <t>1.4. Строительство, реконструкция и ремонт (в том числе капитальный) объектов спорта (I)</t>
  </si>
  <si>
    <t>1.4.1. Строительство велосипедных и беговых дорожек на территории города Когалыма</t>
  </si>
  <si>
    <t>1. Муниципальный контракт №0187300013723000018 от 16.03.2023 на выполнение проектно-изыскательских работ на строительство объекта: "Велосипедная дорожка от комплекса зданий по улице Янтарная, дом 10 до автобусной остановки, расположенной в районе улицы Дружбы народов, 41" на сумму 965,47 тыс. руб., срок окончания выполнения работ 07.08.2023, ведется выполнение работ.
2. Муниципальный контракт №0187300013723000267 от 28.08.2023 на выполнение проектно-изыскательских работ на строительство объекта :"Велосипедная дорожка от БУ "Когалымский политехнический колледж" до Лыжной базы в г.Когалым" на сумму 1 884,23 тыс. руб., срок окончания выполнения работ 30.11.2023, ведется выполнение работ.</t>
  </si>
  <si>
    <t>1.4.2. Реконструкция объекта «Лыжероллерная 
трасса»</t>
  </si>
  <si>
    <t>По результатам электронного аукциона ведется процедура заключения муниципального контракта на выполнение проектно-изыскательных работ для реконструкции объекта "Лыжероллерная трасса" в городе Когалыме.</t>
  </si>
  <si>
    <t>Подпрограмма 2. "Развитие спорта высших достижений и системы подготовки спортивного резерва"</t>
  </si>
  <si>
    <t>2.1. Организация участия спортсменов города Когалыма в соревнованиях различного уровня 
окружного и  всероссийского масштаба (II,1,2,5,6,7,8)</t>
  </si>
  <si>
    <t xml:space="preserve"> В январе запланированы денежные средства на сумму 864,9 тыс. руб., израсходовано 691,6 тыс. руб. Остаток на текущую дату в размере 173,3 тыс. руб. в связи с меньшим количеством участников соревнований, фактическими расходами за проживание      В феврале произведена помесячная корректировка планов в связи с потребностью.</t>
  </si>
  <si>
    <t>2.2. Обеспечение подготовки спортивного резерва и сборных команд города Когалыма по видам спорта (II,1,4,5,6,7)</t>
  </si>
  <si>
    <t xml:space="preserve"> В апреле денежные средства запланированы в сумме 1378,05 тыс. руб., израсходовано в размере 1566,40 тыс. руб., Остаток денежных средств 1335,9 сформировался согласно фактически предоставленным документам. (Оплата за услуги оказанные в апреле по медицинскому сопровождению медсестры тренировочного процесса будет произведена в мае, согл. акта окзанных услуг.</t>
  </si>
  <si>
    <t>Подпрограмма 3. "Управление развитием отрасли физической культуры и спорта"</t>
  </si>
  <si>
    <t>3.1. Содержание отдела физической культуры и спорта управления культуры и спорта Администрации города Когалыма (1)</t>
  </si>
  <si>
    <t>Подпрограмма 4. "Укрепление общественного здоровья в городе Когалыме"</t>
  </si>
  <si>
    <t>4.1. Организация и проведение физкультурно оздоровительных мероприятий (II,8)</t>
  </si>
  <si>
    <t>В феврале запланированны денежные средства на сумму 210,7 тыс.руб., израсходованы денежные средства в размере 17,6 тыс.руб. 
Остаток на текущую дату  в размере 193,1 тыс.руб., из них: 
-на  оплату по договорам ГПХ за февраль в марте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</t>
  </si>
  <si>
    <t>4.2. Реализация Плана мероприятий по снижению уровня преждевременной смертности в городе Когалыме на 2021-2025 
годы (9,10)</t>
  </si>
  <si>
    <t>4.3. Реализация информационно просветительского проекта «Грани здоровья» (10,11)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</si>
  <si>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</si>
  <si>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</si>
  <si>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</si>
  <si>
    <r>
      <t xml:space="preserve"> В январе денежные средства запланированы в сумме 1840,1 тыс.руб., израсходованно в размере 1177,1 тыс.руб., Остаток денежных средств 662,9  сформировался согласно фактически предоставленным документам      В феврале денежные средства запланированы в сумме 1685,25 тыс.руб., израсходованно в размере 1103,78 тыс.руб., Остаток денежных средств 1244,4  сформировался согласно фактически предоставленным документам         </t>
    </r>
    <r>
      <rPr>
        <b/>
        <sz val="9"/>
        <rFont val="Times New Roman"/>
        <family val="1"/>
        <charset val="204"/>
      </rPr>
      <t xml:space="preserve">  В марте денежные средства запланированы в сумме 1717,44 тыс. руб., израсходовано в размере 1527,65 тыс. руб., Остаток денежных средств 1434,2 сформировался согласно фактически предоставленным документам.  (Договора заключены в феврале. Денежные средства не освоены в связи с задержкой товара поставщиком( спорт инвентаря,гимнастические маты, экипировка и т.д.)  Оконч. опл. за приобретение основных средств МБ(полусфера, турник и др.)согл.сч.270 от 26.02.2024г.,д.24ДС-35 от 28.02.2024г.            ИП Белых Владимир Сергеевич          
   -Част.оплата за приобретение основных средств МБ(гонг, лонжа)согл.сч.196 от 14.02.2024г.,д.24ДС-25 от 14.02.2024г.           ИП Белых Владимир Сергеевич 
        - Окон.оплата за приобретение основных средств МБ(груша, мешок)согл.сч.11 от 22.03.2024г.,д.24ДС-25 от 08.02.2024г.        Индивидуальный предприниматель Чурбанов Александр Иванович  
  - Окон.оплата за приобретение основных средств МБ(мешок бокс. и др.)согл.сч.14 от 22.03.2024г.,д.24ДС-47 от 21.03.2024г.         Индивидуальный предприниматель Чурбанов Александр Иванович    
</t>
    </r>
  </si>
  <si>
    <t>Экономия сложилась по заработной плате и начислениям на оплату труда в результате наличия листов нетрудоспособности, выплаты денежного поощрения по результатам работы за год , за отработанное время , наличие вакантной должности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</si>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</sst>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 ;[Red]\-#,##0.0\ "/>
    <numFmt numFmtId="165" formatCode="#,##0_ ;[Red]\-#,##0\ "/>
    <numFmt numFmtId="166" formatCode="_-* #,##0.00\ _₽_-;\-* #,##0.00\ _₽_-;_-* &quot;-&quot;??\ _₽_-;_-@_-"/>
    <numFmt numFmtId="167" formatCode="#,##0.000\ _₽"/>
    <numFmt numFmtId="168" formatCode="#,##0.00\ _₽"/>
    <numFmt numFmtId="169" formatCode="#,##0.00_ ;[Red]\-#,##0.00\ "/>
    <numFmt numFmtId="170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168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left" wrapText="1"/>
    </xf>
    <xf numFmtId="167" fontId="4" fillId="2" borderId="1" xfId="0" applyNumberFormat="1" applyFont="1" applyFill="1" applyBorder="1" applyAlignment="1">
      <alignment horizontal="left" wrapText="1"/>
    </xf>
    <xf numFmtId="168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 wrapText="1"/>
    </xf>
    <xf numFmtId="168" fontId="3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/>
    <xf numFmtId="4" fontId="4" fillId="2" borderId="1" xfId="0" applyNumberFormat="1" applyFont="1" applyFill="1" applyBorder="1"/>
    <xf numFmtId="167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168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left" wrapText="1"/>
    </xf>
    <xf numFmtId="168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7" fontId="4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right" wrapText="1"/>
    </xf>
    <xf numFmtId="168" fontId="4" fillId="2" borderId="4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vertical="top" wrapText="1"/>
    </xf>
    <xf numFmtId="168" fontId="4" fillId="2" borderId="5" xfId="0" applyNumberFormat="1" applyFont="1" applyFill="1" applyBorder="1" applyAlignment="1">
      <alignment horizontal="right" wrapText="1"/>
    </xf>
    <xf numFmtId="168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166" fontId="3" fillId="2" borderId="0" xfId="0" applyNumberFormat="1" applyFont="1" applyFill="1"/>
    <xf numFmtId="4" fontId="3" fillId="2" borderId="0" xfId="0" applyNumberFormat="1" applyFont="1" applyFill="1"/>
    <xf numFmtId="0" fontId="4" fillId="2" borderId="1" xfId="0" applyFont="1" applyFill="1" applyBorder="1"/>
    <xf numFmtId="2" fontId="4" fillId="2" borderId="0" xfId="0" applyNumberFormat="1" applyFont="1" applyFill="1"/>
    <xf numFmtId="4" fontId="4" fillId="2" borderId="0" xfId="0" applyNumberFormat="1" applyFont="1" applyFill="1"/>
    <xf numFmtId="0" fontId="6" fillId="2" borderId="1" xfId="0" applyFont="1" applyFill="1" applyBorder="1" applyAlignment="1">
      <alignment horizontal="left" vertical="distributed" wrapText="1"/>
    </xf>
    <xf numFmtId="170" fontId="4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right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I159"/>
  <sheetViews>
    <sheetView tabSelected="1" zoomScale="55" zoomScaleNormal="55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L149" sqref="L149"/>
    </sheetView>
  </sheetViews>
  <sheetFormatPr defaultColWidth="9.140625" defaultRowHeight="18.75" x14ac:dyDescent="0.3"/>
  <cols>
    <col min="1" max="1" width="55" style="39" customWidth="1"/>
    <col min="2" max="5" width="16.7109375" style="39" customWidth="1"/>
    <col min="6" max="7" width="16.42578125" style="39" customWidth="1"/>
    <col min="8" max="10" width="13.42578125" style="39" customWidth="1"/>
    <col min="11" max="11" width="15.7109375" style="39" customWidth="1"/>
    <col min="12" max="16" width="13.42578125" style="39" customWidth="1"/>
    <col min="17" max="17" width="13.7109375" style="39" customWidth="1"/>
    <col min="18" max="31" width="13.42578125" style="39" customWidth="1"/>
    <col min="32" max="32" width="27.5703125" style="39" customWidth="1"/>
    <col min="33" max="33" width="10.7109375" style="39" customWidth="1"/>
    <col min="34" max="34" width="16.7109375" style="39" bestFit="1" customWidth="1"/>
    <col min="35" max="35" width="12.7109375" style="39" bestFit="1" customWidth="1"/>
    <col min="36" max="16384" width="9.140625" style="39"/>
  </cols>
  <sheetData>
    <row r="4" spans="1:35" x14ac:dyDescent="0.3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6" spans="1:35" ht="50.25" customHeight="1" x14ac:dyDescent="0.3">
      <c r="A6" s="59" t="s">
        <v>1</v>
      </c>
      <c r="B6" s="6" t="s">
        <v>2</v>
      </c>
      <c r="C6" s="6" t="s">
        <v>2</v>
      </c>
      <c r="D6" s="6" t="s">
        <v>3</v>
      </c>
      <c r="E6" s="6" t="s">
        <v>4</v>
      </c>
      <c r="F6" s="60" t="s">
        <v>5</v>
      </c>
      <c r="G6" s="61"/>
      <c r="H6" s="60" t="s">
        <v>6</v>
      </c>
      <c r="I6" s="62"/>
      <c r="J6" s="60" t="s">
        <v>7</v>
      </c>
      <c r="K6" s="62"/>
      <c r="L6" s="60" t="s">
        <v>8</v>
      </c>
      <c r="M6" s="62"/>
      <c r="N6" s="60" t="s">
        <v>9</v>
      </c>
      <c r="O6" s="62"/>
      <c r="P6" s="60" t="s">
        <v>10</v>
      </c>
      <c r="Q6" s="62"/>
      <c r="R6" s="60" t="s">
        <v>11</v>
      </c>
      <c r="S6" s="62"/>
      <c r="T6" s="60" t="s">
        <v>12</v>
      </c>
      <c r="U6" s="62"/>
      <c r="V6" s="60" t="s">
        <v>13</v>
      </c>
      <c r="W6" s="62"/>
      <c r="X6" s="60" t="s">
        <v>14</v>
      </c>
      <c r="Y6" s="62"/>
      <c r="Z6" s="60" t="s">
        <v>15</v>
      </c>
      <c r="AA6" s="62"/>
      <c r="AB6" s="60" t="s">
        <v>16</v>
      </c>
      <c r="AC6" s="62"/>
      <c r="AD6" s="63" t="s">
        <v>17</v>
      </c>
      <c r="AE6" s="63"/>
      <c r="AF6" s="56" t="s">
        <v>18</v>
      </c>
    </row>
    <row r="7" spans="1:35" ht="56.25" x14ac:dyDescent="0.3">
      <c r="A7" s="59"/>
      <c r="B7" s="7">
        <v>2024</v>
      </c>
      <c r="C7" s="8">
        <v>45444</v>
      </c>
      <c r="D7" s="8">
        <v>45444</v>
      </c>
      <c r="E7" s="8">
        <v>45444</v>
      </c>
      <c r="F7" s="9" t="s">
        <v>19</v>
      </c>
      <c r="G7" s="9" t="s">
        <v>20</v>
      </c>
      <c r="H7" s="10" t="s">
        <v>21</v>
      </c>
      <c r="I7" s="10" t="s">
        <v>22</v>
      </c>
      <c r="J7" s="10" t="s">
        <v>21</v>
      </c>
      <c r="K7" s="10" t="s">
        <v>22</v>
      </c>
      <c r="L7" s="10" t="s">
        <v>21</v>
      </c>
      <c r="M7" s="10" t="s">
        <v>22</v>
      </c>
      <c r="N7" s="10" t="s">
        <v>21</v>
      </c>
      <c r="O7" s="10" t="s">
        <v>22</v>
      </c>
      <c r="P7" s="10" t="s">
        <v>21</v>
      </c>
      <c r="Q7" s="10" t="s">
        <v>22</v>
      </c>
      <c r="R7" s="10" t="s">
        <v>21</v>
      </c>
      <c r="S7" s="10" t="s">
        <v>22</v>
      </c>
      <c r="T7" s="10" t="s">
        <v>21</v>
      </c>
      <c r="U7" s="10" t="s">
        <v>22</v>
      </c>
      <c r="V7" s="10" t="s">
        <v>21</v>
      </c>
      <c r="W7" s="10" t="s">
        <v>22</v>
      </c>
      <c r="X7" s="10" t="s">
        <v>21</v>
      </c>
      <c r="Y7" s="10" t="s">
        <v>22</v>
      </c>
      <c r="Z7" s="10" t="s">
        <v>21</v>
      </c>
      <c r="AA7" s="10" t="s">
        <v>22</v>
      </c>
      <c r="AB7" s="10" t="s">
        <v>21</v>
      </c>
      <c r="AC7" s="10" t="s">
        <v>22</v>
      </c>
      <c r="AD7" s="10" t="s">
        <v>23</v>
      </c>
      <c r="AE7" s="10" t="s">
        <v>22</v>
      </c>
      <c r="AF7" s="57"/>
    </row>
    <row r="8" spans="1:35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</row>
    <row r="9" spans="1:35" s="40" customFormat="1" x14ac:dyDescent="0.3">
      <c r="A9" s="53" t="s">
        <v>24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</row>
    <row r="10" spans="1:35" s="40" customFormat="1" x14ac:dyDescent="0.3">
      <c r="A10" s="53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H10" s="41"/>
      <c r="AI10" s="42"/>
    </row>
    <row r="11" spans="1:35" ht="56.25" customHeight="1" x14ac:dyDescent="0.3">
      <c r="A11" s="12" t="s">
        <v>26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43"/>
      <c r="AG11" s="44"/>
    </row>
    <row r="12" spans="1:35" x14ac:dyDescent="0.3">
      <c r="A12" s="3" t="s">
        <v>27</v>
      </c>
      <c r="B12" s="5">
        <f>B13+B14+B15+B16</f>
        <v>0</v>
      </c>
      <c r="C12" s="5">
        <f>C13+C14+C15+C16</f>
        <v>0</v>
      </c>
      <c r="D12" s="5">
        <f>D13+D14+D15+D16</f>
        <v>0</v>
      </c>
      <c r="E12" s="5">
        <f>E13+E14+E15+E16</f>
        <v>0</v>
      </c>
      <c r="F12" s="14">
        <f t="shared" ref="F12:F16" si="0">IFERROR(E12/B12*100,0)</f>
        <v>0</v>
      </c>
      <c r="G12" s="14">
        <f t="shared" ref="G12:G16" si="1">IFERROR(E12/C12*100,0)</f>
        <v>0</v>
      </c>
      <c r="H12" s="5">
        <f>H13+H14+H15+H16</f>
        <v>0</v>
      </c>
      <c r="I12" s="5">
        <f t="shared" ref="I12:AE12" si="2">I13+I14+I15+I16</f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0</v>
      </c>
      <c r="Q12" s="5">
        <f t="shared" si="2"/>
        <v>0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 t="shared" si="2"/>
        <v>0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>
        <f t="shared" si="2"/>
        <v>0</v>
      </c>
      <c r="AB12" s="5">
        <f t="shared" si="2"/>
        <v>0</v>
      </c>
      <c r="AC12" s="5">
        <f t="shared" si="2"/>
        <v>0</v>
      </c>
      <c r="AD12" s="5">
        <f t="shared" si="2"/>
        <v>0</v>
      </c>
      <c r="AE12" s="5">
        <f t="shared" si="2"/>
        <v>0</v>
      </c>
      <c r="AF12" s="43"/>
      <c r="AG12" s="44"/>
      <c r="AH12" s="45"/>
    </row>
    <row r="13" spans="1:35" x14ac:dyDescent="0.3">
      <c r="A13" s="4" t="s">
        <v>28</v>
      </c>
      <c r="B13" s="1">
        <f t="shared" ref="B13:B16" si="3">J13+L13+N13+P13+R13+T13+V13+X13+Z13+AB13+AD13+H13</f>
        <v>0</v>
      </c>
      <c r="C13" s="1">
        <f t="shared" ref="C13:C16" si="4">SUM(H13)</f>
        <v>0</v>
      </c>
      <c r="D13" s="1">
        <f t="shared" ref="D13:D16" si="5">E13</f>
        <v>0</v>
      </c>
      <c r="E13" s="1">
        <f t="shared" ref="E13:E16" si="6">SUM(I13,K13,M13,O13,Q13,S13,U13,W13,Y13,AA13,AC13,AE13)</f>
        <v>0</v>
      </c>
      <c r="F13" s="1">
        <f t="shared" si="0"/>
        <v>0</v>
      </c>
      <c r="G13" s="1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3"/>
      <c r="AG13" s="44"/>
      <c r="AH13" s="45"/>
    </row>
    <row r="14" spans="1:35" x14ac:dyDescent="0.3">
      <c r="A14" s="4" t="s">
        <v>29</v>
      </c>
      <c r="B14" s="1">
        <f t="shared" si="3"/>
        <v>0</v>
      </c>
      <c r="C14" s="1">
        <f t="shared" si="4"/>
        <v>0</v>
      </c>
      <c r="D14" s="1">
        <f t="shared" si="5"/>
        <v>0</v>
      </c>
      <c r="E14" s="1">
        <f t="shared" si="6"/>
        <v>0</v>
      </c>
      <c r="F14" s="1">
        <f t="shared" si="0"/>
        <v>0</v>
      </c>
      <c r="G14" s="1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3"/>
      <c r="AG14" s="44"/>
      <c r="AH14" s="45"/>
    </row>
    <row r="15" spans="1:35" x14ac:dyDescent="0.3">
      <c r="A15" s="4" t="s">
        <v>30</v>
      </c>
      <c r="B15" s="1">
        <f t="shared" si="3"/>
        <v>0</v>
      </c>
      <c r="C15" s="1">
        <f t="shared" si="4"/>
        <v>0</v>
      </c>
      <c r="D15" s="1">
        <f t="shared" si="5"/>
        <v>0</v>
      </c>
      <c r="E15" s="1">
        <f t="shared" si="6"/>
        <v>0</v>
      </c>
      <c r="F15" s="1">
        <f t="shared" si="0"/>
        <v>0</v>
      </c>
      <c r="G15" s="1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3"/>
      <c r="AG15" s="44"/>
      <c r="AH15" s="45"/>
    </row>
    <row r="16" spans="1:35" x14ac:dyDescent="0.3">
      <c r="A16" s="4" t="s">
        <v>31</v>
      </c>
      <c r="B16" s="1">
        <f t="shared" si="3"/>
        <v>0</v>
      </c>
      <c r="C16" s="1">
        <f t="shared" si="4"/>
        <v>0</v>
      </c>
      <c r="D16" s="1">
        <f t="shared" si="5"/>
        <v>0</v>
      </c>
      <c r="E16" s="1">
        <f t="shared" si="6"/>
        <v>0</v>
      </c>
      <c r="F16" s="1">
        <f t="shared" si="0"/>
        <v>0</v>
      </c>
      <c r="G16" s="1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3"/>
      <c r="AG16" s="44"/>
      <c r="AH16" s="45"/>
    </row>
    <row r="17" spans="1:34" ht="75" x14ac:dyDescent="0.3">
      <c r="A17" s="12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43"/>
      <c r="AG17" s="44"/>
      <c r="AH17" s="45"/>
    </row>
    <row r="18" spans="1:34" x14ac:dyDescent="0.3">
      <c r="A18" s="3" t="s">
        <v>27</v>
      </c>
      <c r="B18" s="5">
        <f ca="1">B19+B20+B21+B22</f>
        <v>167546.45222000001</v>
      </c>
      <c r="C18" s="5">
        <f ca="1">C19+C20+C21+C22</f>
        <v>53964.225720000002</v>
      </c>
      <c r="D18" s="5">
        <f ca="1">D19+D20+D21+D22</f>
        <v>77677.570000000007</v>
      </c>
      <c r="E18" s="5">
        <f ca="1">E19+E20+E21+E22</f>
        <v>77677.570000000007</v>
      </c>
      <c r="F18" s="14">
        <f t="shared" ref="F18:F22" ca="1" si="7">IFERROR(E18/B18*100,0)</f>
        <v>46.361811289208333</v>
      </c>
      <c r="G18" s="14">
        <f t="shared" ref="G18:G22" ca="1" si="8">IFERROR(E18/C18*100,0)</f>
        <v>143.942711979302</v>
      </c>
      <c r="H18" s="5">
        <f ca="1">H19+H20+H21+H22</f>
        <v>22611.2346</v>
      </c>
      <c r="I18" s="5">
        <f t="shared" ref="I18:AE18" ca="1" si="9">I19+I20+I21+I22</f>
        <v>38528.04</v>
      </c>
      <c r="J18" s="5">
        <f t="shared" ca="1" si="9"/>
        <v>16302.743499999999</v>
      </c>
      <c r="K18" s="5">
        <f t="shared" ca="1" si="9"/>
        <v>13743.5</v>
      </c>
      <c r="L18" s="5">
        <f t="shared" si="9"/>
        <v>14807.64042</v>
      </c>
      <c r="M18" s="5">
        <f t="shared" si="9"/>
        <v>0</v>
      </c>
      <c r="N18" s="5">
        <f t="shared" si="9"/>
        <v>198.9</v>
      </c>
      <c r="O18" s="5">
        <f t="shared" si="9"/>
        <v>0</v>
      </c>
      <c r="P18" s="5">
        <f t="shared" si="9"/>
        <v>0</v>
      </c>
      <c r="Q18" s="5">
        <f t="shared" si="9"/>
        <v>0</v>
      </c>
      <c r="R18" s="5">
        <f t="shared" si="9"/>
        <v>14647.06</v>
      </c>
      <c r="S18" s="5">
        <f t="shared" si="9"/>
        <v>0</v>
      </c>
      <c r="T18" s="5">
        <f t="shared" si="9"/>
        <v>13826.7618</v>
      </c>
      <c r="U18" s="5">
        <f t="shared" si="9"/>
        <v>0</v>
      </c>
      <c r="V18" s="5">
        <f t="shared" si="9"/>
        <v>11580.4318</v>
      </c>
      <c r="W18" s="5">
        <f t="shared" si="9"/>
        <v>0</v>
      </c>
      <c r="X18" s="5">
        <f t="shared" si="9"/>
        <v>7563.6363999999994</v>
      </c>
      <c r="Y18" s="5">
        <f t="shared" si="9"/>
        <v>0</v>
      </c>
      <c r="Z18" s="5">
        <f t="shared" si="9"/>
        <v>10458.8235</v>
      </c>
      <c r="AA18" s="5">
        <f t="shared" si="9"/>
        <v>0</v>
      </c>
      <c r="AB18" s="5">
        <f t="shared" si="9"/>
        <v>10233.7395</v>
      </c>
      <c r="AC18" s="5">
        <f t="shared" si="9"/>
        <v>0</v>
      </c>
      <c r="AD18" s="5">
        <f t="shared" si="9"/>
        <v>9338.4897999999994</v>
      </c>
      <c r="AE18" s="5">
        <f t="shared" si="9"/>
        <v>0</v>
      </c>
      <c r="AF18" s="43"/>
      <c r="AG18" s="44"/>
      <c r="AH18" s="45"/>
    </row>
    <row r="19" spans="1:34" x14ac:dyDescent="0.3">
      <c r="A19" s="4" t="s">
        <v>28</v>
      </c>
      <c r="B19" s="1">
        <f ca="1">B25+B31+B37+B43+B49</f>
        <v>0</v>
      </c>
      <c r="C19" s="1">
        <f t="shared" ref="B19:E22" ca="1" si="10">C25+C31+C37+C43+C49</f>
        <v>0</v>
      </c>
      <c r="D19" s="1">
        <f t="shared" si="10"/>
        <v>0</v>
      </c>
      <c r="E19" s="1">
        <f>E25+E31+E37+E43+E49</f>
        <v>0</v>
      </c>
      <c r="F19" s="1">
        <f t="shared" ca="1" si="7"/>
        <v>0</v>
      </c>
      <c r="G19" s="1">
        <f t="shared" ca="1" si="8"/>
        <v>0</v>
      </c>
      <c r="H19" s="1">
        <f t="shared" ref="H19:AE22" ca="1" si="11">H25+H31+H37+H43+H49</f>
        <v>0</v>
      </c>
      <c r="I19" s="1">
        <f t="shared" si="11"/>
        <v>0</v>
      </c>
      <c r="J19" s="1">
        <f t="shared" si="11"/>
        <v>0</v>
      </c>
      <c r="K19" s="1">
        <f t="shared" si="11"/>
        <v>0</v>
      </c>
      <c r="L19" s="1">
        <f t="shared" si="11"/>
        <v>0</v>
      </c>
      <c r="M19" s="1">
        <f t="shared" si="11"/>
        <v>0</v>
      </c>
      <c r="N19" s="1">
        <f t="shared" si="11"/>
        <v>0</v>
      </c>
      <c r="O19" s="1">
        <f t="shared" si="11"/>
        <v>0</v>
      </c>
      <c r="P19" s="1">
        <f t="shared" si="11"/>
        <v>0</v>
      </c>
      <c r="Q19" s="1">
        <f t="shared" si="11"/>
        <v>0</v>
      </c>
      <c r="R19" s="1">
        <f t="shared" si="11"/>
        <v>0</v>
      </c>
      <c r="S19" s="1">
        <f t="shared" si="11"/>
        <v>0</v>
      </c>
      <c r="T19" s="1">
        <f t="shared" si="11"/>
        <v>0</v>
      </c>
      <c r="U19" s="1">
        <f t="shared" si="11"/>
        <v>0</v>
      </c>
      <c r="V19" s="1">
        <f t="shared" si="11"/>
        <v>0</v>
      </c>
      <c r="W19" s="1">
        <f t="shared" si="11"/>
        <v>0</v>
      </c>
      <c r="X19" s="1">
        <f t="shared" si="11"/>
        <v>0</v>
      </c>
      <c r="Y19" s="1">
        <f t="shared" si="11"/>
        <v>0</v>
      </c>
      <c r="Z19" s="1">
        <f t="shared" si="11"/>
        <v>0</v>
      </c>
      <c r="AA19" s="1">
        <f t="shared" si="11"/>
        <v>0</v>
      </c>
      <c r="AB19" s="1">
        <f t="shared" si="11"/>
        <v>0</v>
      </c>
      <c r="AC19" s="1">
        <f t="shared" si="11"/>
        <v>0</v>
      </c>
      <c r="AD19" s="1">
        <f t="shared" si="11"/>
        <v>0</v>
      </c>
      <c r="AE19" s="1">
        <f t="shared" si="11"/>
        <v>0</v>
      </c>
      <c r="AF19" s="43"/>
      <c r="AG19" s="44"/>
      <c r="AH19" s="45"/>
    </row>
    <row r="20" spans="1:34" x14ac:dyDescent="0.3">
      <c r="A20" s="4" t="s">
        <v>29</v>
      </c>
      <c r="B20" s="1">
        <f ca="1">B26+B32+B38+B44+B50</f>
        <v>1741.1999999999998</v>
      </c>
      <c r="C20" s="1">
        <f ca="1">H20+J20+L20</f>
        <v>0</v>
      </c>
      <c r="D20" s="1">
        <f t="shared" ca="1" si="10"/>
        <v>0</v>
      </c>
      <c r="E20" s="1">
        <f t="shared" ca="1" si="10"/>
        <v>0</v>
      </c>
      <c r="F20" s="1">
        <f t="shared" ca="1" si="7"/>
        <v>0</v>
      </c>
      <c r="G20" s="1">
        <f t="shared" ca="1" si="8"/>
        <v>0</v>
      </c>
      <c r="H20" s="1">
        <f t="shared" ca="1" si="11"/>
        <v>0</v>
      </c>
      <c r="I20" s="1">
        <f t="shared" ca="1" si="11"/>
        <v>0</v>
      </c>
      <c r="J20" s="1">
        <f t="shared" ca="1" si="11"/>
        <v>0</v>
      </c>
      <c r="K20" s="1">
        <f t="shared" ca="1" si="11"/>
        <v>0</v>
      </c>
      <c r="L20" s="1">
        <f t="shared" si="11"/>
        <v>0</v>
      </c>
      <c r="M20" s="1">
        <f t="shared" si="11"/>
        <v>0</v>
      </c>
      <c r="N20" s="1">
        <f t="shared" si="11"/>
        <v>0</v>
      </c>
      <c r="O20" s="1">
        <f t="shared" si="11"/>
        <v>0</v>
      </c>
      <c r="P20" s="1">
        <f t="shared" si="11"/>
        <v>0</v>
      </c>
      <c r="Q20" s="1">
        <v>0</v>
      </c>
      <c r="R20" s="1">
        <f t="shared" si="11"/>
        <v>1090.5999999999999</v>
      </c>
      <c r="S20" s="1">
        <f t="shared" si="11"/>
        <v>0</v>
      </c>
      <c r="T20" s="1">
        <f t="shared" si="11"/>
        <v>650.6</v>
      </c>
      <c r="U20" s="1">
        <f t="shared" si="11"/>
        <v>0</v>
      </c>
      <c r="V20" s="1">
        <f t="shared" si="11"/>
        <v>0</v>
      </c>
      <c r="W20" s="1">
        <f t="shared" si="11"/>
        <v>0</v>
      </c>
      <c r="X20" s="1">
        <f t="shared" si="11"/>
        <v>0</v>
      </c>
      <c r="Y20" s="1">
        <f t="shared" si="11"/>
        <v>0</v>
      </c>
      <c r="Z20" s="1">
        <f t="shared" si="11"/>
        <v>0</v>
      </c>
      <c r="AA20" s="1">
        <f t="shared" si="11"/>
        <v>0</v>
      </c>
      <c r="AB20" s="1">
        <f t="shared" si="11"/>
        <v>0</v>
      </c>
      <c r="AC20" s="1">
        <f t="shared" si="11"/>
        <v>0</v>
      </c>
      <c r="AD20" s="1">
        <f t="shared" si="11"/>
        <v>0</v>
      </c>
      <c r="AE20" s="1">
        <f t="shared" si="11"/>
        <v>0</v>
      </c>
      <c r="AF20" s="43"/>
      <c r="AG20" s="44"/>
      <c r="AH20" s="45"/>
    </row>
    <row r="21" spans="1:34" x14ac:dyDescent="0.3">
      <c r="A21" s="4" t="s">
        <v>30</v>
      </c>
      <c r="B21" s="1">
        <f ca="1">B27+B33+B39+B45+B51</f>
        <v>165805.25221999999</v>
      </c>
      <c r="C21" s="1">
        <f ca="1">H21+J21+L21</f>
        <v>53964.225720000002</v>
      </c>
      <c r="D21" s="1">
        <f ca="1">D27+D33+D39+D45+D51</f>
        <v>77677.570000000007</v>
      </c>
      <c r="E21" s="1">
        <f ca="1">E27+E33+E39+E45+E51</f>
        <v>77677.570000000007</v>
      </c>
      <c r="F21" s="1">
        <f t="shared" ca="1" si="7"/>
        <v>46.848678772209773</v>
      </c>
      <c r="G21" s="1">
        <f t="shared" ca="1" si="8"/>
        <v>143.942711979302</v>
      </c>
      <c r="H21" s="1">
        <f t="shared" ca="1" si="11"/>
        <v>22611.2346</v>
      </c>
      <c r="I21" s="1">
        <f t="shared" ca="1" si="11"/>
        <v>38528.04</v>
      </c>
      <c r="J21" s="1">
        <f t="shared" ca="1" si="11"/>
        <v>16302.743499999999</v>
      </c>
      <c r="K21" s="1">
        <f t="shared" ca="1" si="11"/>
        <v>13743.5</v>
      </c>
      <c r="L21" s="1">
        <f t="shared" si="11"/>
        <v>14807.64042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f t="shared" si="11"/>
        <v>13556.46</v>
      </c>
      <c r="S21" s="1">
        <f t="shared" si="11"/>
        <v>0</v>
      </c>
      <c r="T21" s="1">
        <f t="shared" si="11"/>
        <v>13176.1618</v>
      </c>
      <c r="U21" s="1">
        <f t="shared" si="11"/>
        <v>0</v>
      </c>
      <c r="V21" s="1">
        <f t="shared" si="11"/>
        <v>11580.4318</v>
      </c>
      <c r="W21" s="1">
        <f t="shared" si="11"/>
        <v>0</v>
      </c>
      <c r="X21" s="1">
        <f t="shared" si="11"/>
        <v>7563.6363999999994</v>
      </c>
      <c r="Y21" s="1">
        <f t="shared" si="11"/>
        <v>0</v>
      </c>
      <c r="Z21" s="1">
        <f t="shared" si="11"/>
        <v>10458.8235</v>
      </c>
      <c r="AA21" s="1">
        <f t="shared" si="11"/>
        <v>0</v>
      </c>
      <c r="AB21" s="1">
        <f t="shared" si="11"/>
        <v>10233.7395</v>
      </c>
      <c r="AC21" s="1">
        <f t="shared" si="11"/>
        <v>0</v>
      </c>
      <c r="AD21" s="1">
        <f t="shared" si="11"/>
        <v>9338.4897999999994</v>
      </c>
      <c r="AE21" s="1">
        <f t="shared" si="11"/>
        <v>0</v>
      </c>
      <c r="AF21" s="43"/>
      <c r="AG21" s="44"/>
      <c r="AH21" s="45"/>
    </row>
    <row r="22" spans="1:34" x14ac:dyDescent="0.3">
      <c r="A22" s="4" t="s">
        <v>31</v>
      </c>
      <c r="B22" s="1">
        <f t="shared" si="10"/>
        <v>0</v>
      </c>
      <c r="C22" s="1">
        <f ca="1">H22+J22+L22</f>
        <v>0</v>
      </c>
      <c r="D22" s="1">
        <f t="shared" si="10"/>
        <v>0</v>
      </c>
      <c r="E22" s="1">
        <f t="shared" si="10"/>
        <v>0</v>
      </c>
      <c r="F22" s="1">
        <f t="shared" si="7"/>
        <v>0</v>
      </c>
      <c r="G22" s="1">
        <f t="shared" ca="1" si="8"/>
        <v>0</v>
      </c>
      <c r="H22" s="1">
        <f t="shared" ca="1" si="11"/>
        <v>0</v>
      </c>
      <c r="I22" s="1">
        <f t="shared" ca="1" si="11"/>
        <v>0</v>
      </c>
      <c r="J22" s="1">
        <f t="shared" ca="1" si="11"/>
        <v>0</v>
      </c>
      <c r="K22" s="1">
        <f t="shared" ca="1" si="11"/>
        <v>0</v>
      </c>
      <c r="L22" s="1">
        <f t="shared" si="11"/>
        <v>0</v>
      </c>
      <c r="M22" s="1">
        <f t="shared" si="11"/>
        <v>0</v>
      </c>
      <c r="N22" s="1">
        <f t="shared" si="11"/>
        <v>198.9</v>
      </c>
      <c r="O22" s="1">
        <f t="shared" si="11"/>
        <v>0</v>
      </c>
      <c r="P22" s="1">
        <f t="shared" si="11"/>
        <v>0</v>
      </c>
      <c r="Q22" s="1">
        <f t="shared" si="11"/>
        <v>0</v>
      </c>
      <c r="R22" s="1">
        <f t="shared" si="11"/>
        <v>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0</v>
      </c>
      <c r="AC22" s="1">
        <f t="shared" si="11"/>
        <v>0</v>
      </c>
      <c r="AD22" s="1">
        <f t="shared" si="11"/>
        <v>0</v>
      </c>
      <c r="AE22" s="1">
        <f t="shared" si="11"/>
        <v>0</v>
      </c>
      <c r="AF22" s="43"/>
      <c r="AG22" s="44"/>
      <c r="AH22" s="45"/>
    </row>
    <row r="23" spans="1:34" ht="190.5" customHeight="1" x14ac:dyDescent="0.3">
      <c r="A23" s="2" t="s">
        <v>34</v>
      </c>
      <c r="B23" s="1"/>
      <c r="C23" s="1"/>
      <c r="D23" s="1"/>
      <c r="E23" s="1"/>
      <c r="F23" s="1"/>
      <c r="G23" s="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 t="s">
        <v>35</v>
      </c>
      <c r="AG23" s="44"/>
      <c r="AH23" s="45"/>
    </row>
    <row r="24" spans="1:34" x14ac:dyDescent="0.3">
      <c r="A24" s="3" t="s">
        <v>27</v>
      </c>
      <c r="B24" s="5">
        <f ca="1">B26+B27+B25+B28</f>
        <v>2516.5</v>
      </c>
      <c r="C24" s="5">
        <f ca="1">C26+C27+C25+C28</f>
        <v>1672.579</v>
      </c>
      <c r="D24" s="23">
        <f>D26+D27+D25+D28</f>
        <v>271.69</v>
      </c>
      <c r="E24" s="5">
        <f>E26+E27+E25+E28</f>
        <v>271.69</v>
      </c>
      <c r="F24" s="5">
        <f ca="1">IFERROR(E24/B24*100,0)</f>
        <v>35.799324458573416</v>
      </c>
      <c r="G24" s="5">
        <f ca="1">IFERROR(E24/C24*100,0)</f>
        <v>53.862328774903915</v>
      </c>
      <c r="H24" s="5">
        <f t="shared" ref="H24:AE24" ca="1" si="12">H26+H27+H25+H28</f>
        <v>130.49279999999999</v>
      </c>
      <c r="I24" s="5">
        <f t="shared" si="12"/>
        <v>130.49</v>
      </c>
      <c r="J24" s="5">
        <f t="shared" si="12"/>
        <v>1130.4317000000001</v>
      </c>
      <c r="K24" s="5">
        <f t="shared" si="12"/>
        <v>141.19999999999999</v>
      </c>
      <c r="L24" s="5">
        <f t="shared" si="12"/>
        <v>0</v>
      </c>
      <c r="M24" s="5">
        <f t="shared" si="12"/>
        <v>0</v>
      </c>
      <c r="N24" s="5">
        <f t="shared" si="12"/>
        <v>169.04730000000001</v>
      </c>
      <c r="O24" s="5">
        <f t="shared" si="12"/>
        <v>0</v>
      </c>
      <c r="P24" s="5">
        <f>P26+P27+P25+P28</f>
        <v>181.43</v>
      </c>
      <c r="Q24" s="5">
        <f t="shared" si="12"/>
        <v>0</v>
      </c>
      <c r="R24" s="5">
        <f t="shared" si="12"/>
        <v>0</v>
      </c>
      <c r="S24" s="5">
        <f t="shared" si="12"/>
        <v>0</v>
      </c>
      <c r="T24" s="5">
        <f t="shared" si="12"/>
        <v>0</v>
      </c>
      <c r="U24" s="5">
        <f t="shared" si="12"/>
        <v>0</v>
      </c>
      <c r="V24" s="5">
        <f t="shared" si="12"/>
        <v>0</v>
      </c>
      <c r="W24" s="5">
        <f t="shared" si="12"/>
        <v>0</v>
      </c>
      <c r="X24" s="5">
        <f t="shared" si="12"/>
        <v>164.81460000000001</v>
      </c>
      <c r="Y24" s="5">
        <f t="shared" si="12"/>
        <v>0</v>
      </c>
      <c r="Z24" s="5">
        <f t="shared" si="12"/>
        <v>292.48169999999999</v>
      </c>
      <c r="AA24" s="5">
        <f t="shared" si="12"/>
        <v>0</v>
      </c>
      <c r="AB24" s="5">
        <f t="shared" si="12"/>
        <v>275.75209999999998</v>
      </c>
      <c r="AC24" s="5">
        <f t="shared" si="12"/>
        <v>0</v>
      </c>
      <c r="AD24" s="5">
        <f t="shared" si="12"/>
        <v>16.518000000000001</v>
      </c>
      <c r="AE24" s="5">
        <f t="shared" si="12"/>
        <v>0</v>
      </c>
      <c r="AF24" s="43"/>
      <c r="AG24" s="44"/>
      <c r="AH24" s="45"/>
    </row>
    <row r="25" spans="1:34" x14ac:dyDescent="0.3">
      <c r="A25" s="4" t="s">
        <v>28</v>
      </c>
      <c r="B25" s="1">
        <f ca="1">J25+L25+N25+P25+R25+T25+V25+X25+Z25+AB25+AD25+H25</f>
        <v>0</v>
      </c>
      <c r="C25" s="16">
        <f ca="1">H25+J25+L25</f>
        <v>0</v>
      </c>
      <c r="D25" s="17">
        <f>E25</f>
        <v>0</v>
      </c>
      <c r="E25" s="16">
        <f>SUM(I25,K25,M25,O25,Q25,S25,U25,W25,Y25,AA25,AC25,AE25)</f>
        <v>0</v>
      </c>
      <c r="F25" s="1">
        <f ca="1">IFERROR(E25/B25*100,0)</f>
        <v>0</v>
      </c>
      <c r="G25" s="1">
        <f ca="1">IFERROR(E25/C25*100,0)</f>
        <v>0</v>
      </c>
      <c r="H25" s="1">
        <f ca="1">IFERROR(F25/D25*100,0)</f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43"/>
      <c r="AG25" s="44"/>
      <c r="AH25" s="45"/>
    </row>
    <row r="26" spans="1:34" x14ac:dyDescent="0.3">
      <c r="A26" s="4" t="s">
        <v>29</v>
      </c>
      <c r="B26" s="1">
        <f>J26+L26+N26+P26+R26+T26+V26+X26+Z26+AB26+AD26+H26</f>
        <v>0</v>
      </c>
      <c r="C26" s="16">
        <f>H26+J26+L26</f>
        <v>0</v>
      </c>
      <c r="D26" s="17">
        <f>E26</f>
        <v>0</v>
      </c>
      <c r="E26" s="16">
        <f>SUM(I26,K26,M26,O26,Q26,S26,U26,W26,Y26,AA26,AC26,AE26)</f>
        <v>0</v>
      </c>
      <c r="F26" s="1">
        <f>IFERROR(E26/B26*100,0)</f>
        <v>0</v>
      </c>
      <c r="G26" s="1">
        <f>IFERROR(E26/C26*100,0)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43"/>
      <c r="AG26" s="44"/>
      <c r="AH26" s="45"/>
    </row>
    <row r="27" spans="1:34" x14ac:dyDescent="0.3">
      <c r="A27" s="4" t="s">
        <v>30</v>
      </c>
      <c r="B27" s="1">
        <f>J27+L27+N27+P27+R27+T27+V27+X27+Z27+AB27+AD27+H27</f>
        <v>2360.9682000000003</v>
      </c>
      <c r="C27" s="16">
        <f>H27+J27+L27+N27</f>
        <v>1429.9718</v>
      </c>
      <c r="D27" s="17">
        <f>E27</f>
        <v>271.69</v>
      </c>
      <c r="E27" s="16">
        <f>SUM(I27,K27,M27,O27,Q27,S27,U27,W27,Y27,AA27,AC27,AE27)</f>
        <v>271.69</v>
      </c>
      <c r="F27" s="1">
        <f>IFERROR(E27/B27*100,0)</f>
        <v>11.507567107426519</v>
      </c>
      <c r="G27" s="1">
        <f>IFERROR(E27/C27*100,0)</f>
        <v>18.999675378213752</v>
      </c>
      <c r="H27" s="18">
        <v>130.49279999999999</v>
      </c>
      <c r="I27" s="18">
        <v>130.49</v>
      </c>
      <c r="J27" s="18">
        <v>1130.4317000000001</v>
      </c>
      <c r="K27" s="18">
        <v>141.19999999999999</v>
      </c>
      <c r="L27" s="18">
        <v>0</v>
      </c>
      <c r="M27" s="18">
        <v>0</v>
      </c>
      <c r="N27" s="18">
        <v>169.04730000000001</v>
      </c>
      <c r="O27" s="18">
        <v>0</v>
      </c>
      <c r="P27" s="18">
        <v>181.43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164.81460000000001</v>
      </c>
      <c r="Y27" s="18">
        <v>0</v>
      </c>
      <c r="Z27" s="18">
        <v>292.48169999999999</v>
      </c>
      <c r="AA27" s="18">
        <v>0</v>
      </c>
      <c r="AB27" s="18">
        <v>275.75209999999998</v>
      </c>
      <c r="AC27" s="18">
        <v>0</v>
      </c>
      <c r="AD27" s="18">
        <v>16.518000000000001</v>
      </c>
      <c r="AE27" s="18">
        <v>0</v>
      </c>
      <c r="AF27" s="43"/>
      <c r="AG27" s="44"/>
      <c r="AH27" s="45"/>
    </row>
    <row r="28" spans="1:34" x14ac:dyDescent="0.3">
      <c r="A28" s="4" t="s">
        <v>31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43"/>
      <c r="AG28" s="44"/>
      <c r="AH28" s="45"/>
    </row>
    <row r="29" spans="1:34" ht="294.75" customHeight="1" x14ac:dyDescent="0.3">
      <c r="A29" s="19" t="s">
        <v>36</v>
      </c>
      <c r="B29" s="5"/>
      <c r="C29" s="5"/>
      <c r="D29" s="5"/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31" t="s">
        <v>37</v>
      </c>
      <c r="AG29" s="44"/>
      <c r="AH29" s="45"/>
    </row>
    <row r="30" spans="1:34" x14ac:dyDescent="0.3">
      <c r="A30" s="3" t="s">
        <v>27</v>
      </c>
      <c r="B30" s="5">
        <f>B32+B33+B31+B34</f>
        <v>162207.25</v>
      </c>
      <c r="C30" s="5">
        <f>C32+C33+C31+C34</f>
        <v>51906.52</v>
      </c>
      <c r="D30" s="5">
        <f>D32+D33+D31+D34</f>
        <v>51999.850000000006</v>
      </c>
      <c r="E30" s="5">
        <f>E32+E33+E31+E34</f>
        <v>51999.850000000006</v>
      </c>
      <c r="F30" s="5">
        <f>IFERROR(E30/B30*100,0)</f>
        <v>32.05766080122806</v>
      </c>
      <c r="G30" s="5">
        <f>IFERROR(E30/C30*100,0)</f>
        <v>100.17980400150117</v>
      </c>
      <c r="H30" s="5">
        <f t="shared" ref="H30:AE30" si="13">H32+H33+H31+H34</f>
        <v>22467.919999999998</v>
      </c>
      <c r="I30" s="5">
        <f t="shared" si="13"/>
        <v>38397.550000000003</v>
      </c>
      <c r="J30" s="5">
        <f t="shared" si="13"/>
        <v>15159.49</v>
      </c>
      <c r="K30" s="5">
        <f t="shared" si="13"/>
        <v>13602.3</v>
      </c>
      <c r="L30" s="5">
        <f t="shared" si="13"/>
        <v>14279.11</v>
      </c>
      <c r="M30" s="5">
        <f t="shared" si="13"/>
        <v>0</v>
      </c>
      <c r="N30" s="5">
        <f t="shared" si="13"/>
        <v>20075.509999999998</v>
      </c>
      <c r="O30" s="5">
        <f t="shared" si="13"/>
        <v>0</v>
      </c>
      <c r="P30" s="5">
        <f t="shared" si="13"/>
        <v>15209.13</v>
      </c>
      <c r="Q30" s="5">
        <f t="shared" si="13"/>
        <v>0</v>
      </c>
      <c r="R30" s="5">
        <f t="shared" si="13"/>
        <v>13543.64</v>
      </c>
      <c r="S30" s="5">
        <f t="shared" si="13"/>
        <v>0</v>
      </c>
      <c r="T30" s="5">
        <f t="shared" si="13"/>
        <v>13163.34</v>
      </c>
      <c r="U30" s="5">
        <f t="shared" si="13"/>
        <v>0</v>
      </c>
      <c r="V30" s="5">
        <f t="shared" si="13"/>
        <v>11567.61</v>
      </c>
      <c r="W30" s="5">
        <f t="shared" si="13"/>
        <v>0</v>
      </c>
      <c r="X30" s="5">
        <f t="shared" si="13"/>
        <v>7386</v>
      </c>
      <c r="Y30" s="5">
        <f t="shared" si="13"/>
        <v>0</v>
      </c>
      <c r="Z30" s="5">
        <f t="shared" si="13"/>
        <v>10153.52</v>
      </c>
      <c r="AA30" s="5">
        <f t="shared" si="13"/>
        <v>0</v>
      </c>
      <c r="AB30" s="5">
        <f t="shared" si="13"/>
        <v>9892.83</v>
      </c>
      <c r="AC30" s="5">
        <f t="shared" si="13"/>
        <v>0</v>
      </c>
      <c r="AD30" s="5">
        <f t="shared" si="13"/>
        <v>9309.15</v>
      </c>
      <c r="AE30" s="5">
        <f t="shared" si="13"/>
        <v>0</v>
      </c>
      <c r="AF30" s="43"/>
      <c r="AG30" s="44"/>
      <c r="AH30" s="45"/>
    </row>
    <row r="31" spans="1:34" x14ac:dyDescent="0.3">
      <c r="A31" s="4" t="s">
        <v>28</v>
      </c>
      <c r="B31" s="1">
        <v>0</v>
      </c>
      <c r="C31" s="16">
        <v>0</v>
      </c>
      <c r="D31" s="17">
        <v>0</v>
      </c>
      <c r="E31" s="16">
        <v>0</v>
      </c>
      <c r="F31" s="1">
        <v>0</v>
      </c>
      <c r="G31" s="1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5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43"/>
      <c r="AG31" s="44"/>
      <c r="AH31" s="45"/>
    </row>
    <row r="32" spans="1:34" x14ac:dyDescent="0.3">
      <c r="A32" s="4" t="s">
        <v>29</v>
      </c>
      <c r="B32" s="1">
        <v>0</v>
      </c>
      <c r="C32" s="16">
        <v>0</v>
      </c>
      <c r="D32" s="17">
        <v>0</v>
      </c>
      <c r="E32" s="16">
        <v>0</v>
      </c>
      <c r="F32" s="1">
        <v>0</v>
      </c>
      <c r="G32" s="1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5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43"/>
      <c r="AG32" s="44"/>
      <c r="AH32" s="45"/>
    </row>
    <row r="33" spans="1:34" x14ac:dyDescent="0.3">
      <c r="A33" s="4" t="s">
        <v>30</v>
      </c>
      <c r="B33" s="1">
        <f>J33+L33+N33+P33+R33+T33+V33+X33+Z33+AB33+AD33+H33</f>
        <v>162207.25</v>
      </c>
      <c r="C33" s="16">
        <f>H33+J33+L33</f>
        <v>51906.52</v>
      </c>
      <c r="D33" s="17">
        <f>E33</f>
        <v>51999.850000000006</v>
      </c>
      <c r="E33" s="16">
        <f>SUM(I33,K33,M33,O33,Q33,S33,U33,W33,Y33,AA33,AC33,AE33)</f>
        <v>51999.850000000006</v>
      </c>
      <c r="F33" s="1">
        <f>IFERROR(E33/B33*100,0)</f>
        <v>32.05766080122806</v>
      </c>
      <c r="G33" s="1">
        <f>IFERROR(E33/C33*100,0)</f>
        <v>100.17980400150117</v>
      </c>
      <c r="H33" s="18">
        <v>22467.919999999998</v>
      </c>
      <c r="I33" s="18">
        <v>38397.550000000003</v>
      </c>
      <c r="J33" s="18">
        <v>15159.49</v>
      </c>
      <c r="K33" s="18">
        <v>13602.3</v>
      </c>
      <c r="L33" s="18">
        <v>14279.11</v>
      </c>
      <c r="M33" s="18">
        <v>0</v>
      </c>
      <c r="N33" s="18">
        <v>20075.509999999998</v>
      </c>
      <c r="O33" s="18">
        <v>0</v>
      </c>
      <c r="P33" s="18">
        <v>15209.13</v>
      </c>
      <c r="Q33" s="18">
        <v>0</v>
      </c>
      <c r="R33" s="18">
        <v>13543.64</v>
      </c>
      <c r="S33" s="18">
        <v>0</v>
      </c>
      <c r="T33" s="18">
        <v>13163.34</v>
      </c>
      <c r="U33" s="18">
        <v>0</v>
      </c>
      <c r="V33" s="18">
        <v>11567.61</v>
      </c>
      <c r="W33" s="18">
        <v>0</v>
      </c>
      <c r="X33" s="18">
        <v>7386</v>
      </c>
      <c r="Y33" s="18">
        <v>0</v>
      </c>
      <c r="Z33" s="18">
        <v>10153.52</v>
      </c>
      <c r="AA33" s="18">
        <v>0</v>
      </c>
      <c r="AB33" s="18">
        <v>9892.83</v>
      </c>
      <c r="AC33" s="18">
        <v>0</v>
      </c>
      <c r="AD33" s="18">
        <v>9309.15</v>
      </c>
      <c r="AE33" s="18">
        <v>0</v>
      </c>
      <c r="AF33" s="43"/>
      <c r="AG33" s="44"/>
      <c r="AH33" s="45"/>
    </row>
    <row r="34" spans="1:34" x14ac:dyDescent="0.3">
      <c r="A34" s="4" t="s">
        <v>31</v>
      </c>
      <c r="B34" s="1"/>
      <c r="C34" s="16"/>
      <c r="D34" s="17"/>
      <c r="E34" s="16"/>
      <c r="F34" s="1"/>
      <c r="G34" s="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43"/>
      <c r="AG34" s="44"/>
      <c r="AH34" s="45"/>
    </row>
    <row r="35" spans="1:34" ht="409.5" x14ac:dyDescent="0.3">
      <c r="A35" s="2" t="s">
        <v>38</v>
      </c>
      <c r="B35" s="5"/>
      <c r="C35" s="5"/>
      <c r="D35" s="5"/>
      <c r="E35" s="5"/>
      <c r="F35" s="5"/>
      <c r="G35" s="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0" t="s">
        <v>39</v>
      </c>
      <c r="AG35" s="44"/>
      <c r="AH35" s="45"/>
    </row>
    <row r="36" spans="1:34" x14ac:dyDescent="0.3">
      <c r="A36" s="3" t="s">
        <v>27</v>
      </c>
      <c r="B36" s="5">
        <f>B38+B39+B37+B40</f>
        <v>386.00221999999997</v>
      </c>
      <c r="C36" s="5">
        <f>C38+C39+C37+C40</f>
        <v>149.37402</v>
      </c>
      <c r="D36" s="5">
        <f>D38+D39+D37+D40</f>
        <v>0</v>
      </c>
      <c r="E36" s="5">
        <f>E38+E39+E37+E40</f>
        <v>0</v>
      </c>
      <c r="F36" s="5">
        <f>IFERROR(E36/B36*100,0)</f>
        <v>0</v>
      </c>
      <c r="G36" s="5">
        <f>IFERROR(E36/C36*100,0)</f>
        <v>0</v>
      </c>
      <c r="H36" s="5">
        <f t="shared" ref="H36:AE36" si="14">H38+H39+H37+H40</f>
        <v>12.8218</v>
      </c>
      <c r="I36" s="5">
        <f t="shared" si="14"/>
        <v>0</v>
      </c>
      <c r="J36" s="5">
        <f t="shared" si="14"/>
        <v>12.8218</v>
      </c>
      <c r="K36" s="5">
        <f t="shared" si="14"/>
        <v>0</v>
      </c>
      <c r="L36" s="5">
        <f t="shared" si="14"/>
        <v>123.73042</v>
      </c>
      <c r="M36" s="5">
        <f t="shared" si="14"/>
        <v>0</v>
      </c>
      <c r="N36" s="5">
        <f t="shared" si="14"/>
        <v>12.8218</v>
      </c>
      <c r="O36" s="5">
        <f t="shared" si="14"/>
        <v>0</v>
      </c>
      <c r="P36" s="5">
        <f t="shared" si="14"/>
        <v>81.72</v>
      </c>
      <c r="Q36" s="5">
        <f t="shared" si="14"/>
        <v>0</v>
      </c>
      <c r="R36" s="5">
        <f t="shared" si="14"/>
        <v>12.82</v>
      </c>
      <c r="S36" s="5">
        <f t="shared" si="14"/>
        <v>0</v>
      </c>
      <c r="T36" s="5">
        <f t="shared" si="14"/>
        <v>12.8218</v>
      </c>
      <c r="U36" s="5">
        <f t="shared" si="14"/>
        <v>0</v>
      </c>
      <c r="V36" s="5">
        <f t="shared" si="14"/>
        <v>12.8218</v>
      </c>
      <c r="W36" s="5">
        <f t="shared" si="14"/>
        <v>0</v>
      </c>
      <c r="X36" s="5">
        <f t="shared" si="14"/>
        <v>12.8218</v>
      </c>
      <c r="Y36" s="5">
        <f t="shared" si="14"/>
        <v>0</v>
      </c>
      <c r="Z36" s="5">
        <f t="shared" si="14"/>
        <v>12.8218</v>
      </c>
      <c r="AA36" s="5">
        <f t="shared" si="14"/>
        <v>0</v>
      </c>
      <c r="AB36" s="5">
        <f t="shared" si="14"/>
        <v>65.157399999999996</v>
      </c>
      <c r="AC36" s="5">
        <f t="shared" si="14"/>
        <v>0</v>
      </c>
      <c r="AD36" s="5">
        <f t="shared" si="14"/>
        <v>12.8218</v>
      </c>
      <c r="AE36" s="5">
        <f t="shared" si="14"/>
        <v>0</v>
      </c>
      <c r="AF36" s="43"/>
      <c r="AG36" s="44"/>
      <c r="AH36" s="45"/>
    </row>
    <row r="37" spans="1:34" x14ac:dyDescent="0.3">
      <c r="A37" s="4" t="s">
        <v>28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43"/>
      <c r="AG37" s="44"/>
      <c r="AH37" s="45"/>
    </row>
    <row r="38" spans="1:34" x14ac:dyDescent="0.3">
      <c r="A38" s="4" t="s">
        <v>29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43"/>
      <c r="AG38" s="44"/>
      <c r="AH38" s="45"/>
    </row>
    <row r="39" spans="1:34" x14ac:dyDescent="0.3">
      <c r="A39" s="4" t="s">
        <v>30</v>
      </c>
      <c r="B39" s="1">
        <f>J39+L39+N39+P39+R39+T39+V39+X39+Z39+AB39+AD39+H39</f>
        <v>386.00221999999997</v>
      </c>
      <c r="C39" s="16">
        <f>H39+J39+L39</f>
        <v>149.37402</v>
      </c>
      <c r="D39" s="17">
        <f>E39</f>
        <v>0</v>
      </c>
      <c r="E39" s="16">
        <f>SUM(I39,K39,M39,O39,Q39,S39,U39,W39,Y39,AA39,AC39,AE39)</f>
        <v>0</v>
      </c>
      <c r="F39" s="1">
        <f>IFERROR(E39/B39*100,0)</f>
        <v>0</v>
      </c>
      <c r="G39" s="1">
        <f>IFERROR(E39/C39*100,0)</f>
        <v>0</v>
      </c>
      <c r="H39" s="18">
        <v>12.8218</v>
      </c>
      <c r="I39" s="18"/>
      <c r="J39" s="18">
        <v>12.8218</v>
      </c>
      <c r="K39" s="18">
        <v>0</v>
      </c>
      <c r="L39" s="18">
        <v>123.73042</v>
      </c>
      <c r="M39" s="18">
        <v>0</v>
      </c>
      <c r="N39" s="18">
        <v>12.8218</v>
      </c>
      <c r="O39" s="18">
        <v>0</v>
      </c>
      <c r="P39" s="18">
        <v>81.72</v>
      </c>
      <c r="Q39" s="18">
        <v>0</v>
      </c>
      <c r="R39" s="18">
        <v>12.82</v>
      </c>
      <c r="S39" s="18">
        <v>0</v>
      </c>
      <c r="T39" s="18">
        <v>12.8218</v>
      </c>
      <c r="U39" s="18"/>
      <c r="V39" s="18">
        <v>12.8218</v>
      </c>
      <c r="W39" s="18">
        <v>0</v>
      </c>
      <c r="X39" s="18">
        <v>12.8218</v>
      </c>
      <c r="Y39" s="18">
        <v>0</v>
      </c>
      <c r="Z39" s="18">
        <v>12.8218</v>
      </c>
      <c r="AA39" s="18">
        <v>0</v>
      </c>
      <c r="AB39" s="18">
        <v>65.157399999999996</v>
      </c>
      <c r="AC39" s="18">
        <v>0</v>
      </c>
      <c r="AD39" s="18">
        <v>12.8218</v>
      </c>
      <c r="AE39" s="18">
        <v>0</v>
      </c>
      <c r="AF39" s="43"/>
      <c r="AG39" s="44"/>
      <c r="AH39" s="45"/>
    </row>
    <row r="40" spans="1:34" x14ac:dyDescent="0.3">
      <c r="A40" s="4" t="s">
        <v>31</v>
      </c>
      <c r="B40" s="1"/>
      <c r="C40" s="16"/>
      <c r="D40" s="17"/>
      <c r="E40" s="16"/>
      <c r="F40" s="1"/>
      <c r="G40" s="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43"/>
      <c r="AG40" s="44"/>
      <c r="AH40" s="45"/>
    </row>
    <row r="41" spans="1:34" ht="56.25" x14ac:dyDescent="0.3">
      <c r="A41" s="21" t="s">
        <v>40</v>
      </c>
      <c r="B41" s="1"/>
      <c r="C41" s="1"/>
      <c r="D41" s="1"/>
      <c r="E41" s="1"/>
      <c r="F41" s="1"/>
      <c r="G41" s="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43"/>
      <c r="AG41" s="44"/>
      <c r="AH41" s="45"/>
    </row>
    <row r="42" spans="1:34" x14ac:dyDescent="0.3">
      <c r="A42" s="22" t="s">
        <v>27</v>
      </c>
      <c r="B42" s="5">
        <f>B44+B45+B43+B46</f>
        <v>8.3000000000000007</v>
      </c>
      <c r="C42" s="5">
        <f>C44+C45+C43+C46</f>
        <v>0</v>
      </c>
      <c r="D42" s="23">
        <f>D44+D45+D43+D46</f>
        <v>0</v>
      </c>
      <c r="E42" s="5">
        <f>E44+E45+E43+E46</f>
        <v>0</v>
      </c>
      <c r="F42" s="5">
        <f>IFERROR(E42/B42*100,0)</f>
        <v>0</v>
      </c>
      <c r="G42" s="5">
        <f>IFERROR(E42/C42*100,0)</f>
        <v>0</v>
      </c>
      <c r="H42" s="5">
        <f t="shared" ref="H42:AE42" si="15">H44+H45+H43+H46</f>
        <v>0</v>
      </c>
      <c r="I42" s="5">
        <f t="shared" si="15"/>
        <v>0</v>
      </c>
      <c r="J42" s="5">
        <f t="shared" si="15"/>
        <v>0</v>
      </c>
      <c r="K42" s="5">
        <f t="shared" si="15"/>
        <v>0</v>
      </c>
      <c r="L42" s="5">
        <f t="shared" si="15"/>
        <v>0</v>
      </c>
      <c r="M42" s="5">
        <f t="shared" si="15"/>
        <v>0</v>
      </c>
      <c r="N42" s="5">
        <f t="shared" si="15"/>
        <v>0</v>
      </c>
      <c r="O42" s="5">
        <f t="shared" si="15"/>
        <v>0</v>
      </c>
      <c r="P42" s="5">
        <f t="shared" si="15"/>
        <v>8.3000000000000007</v>
      </c>
      <c r="Q42" s="5">
        <f t="shared" si="15"/>
        <v>0</v>
      </c>
      <c r="R42" s="5">
        <f t="shared" si="15"/>
        <v>0</v>
      </c>
      <c r="S42" s="5">
        <f t="shared" si="15"/>
        <v>0</v>
      </c>
      <c r="T42" s="5">
        <f t="shared" si="15"/>
        <v>0</v>
      </c>
      <c r="U42" s="5">
        <f t="shared" si="15"/>
        <v>0</v>
      </c>
      <c r="V42" s="5">
        <f t="shared" si="15"/>
        <v>0</v>
      </c>
      <c r="W42" s="5">
        <f t="shared" si="15"/>
        <v>0</v>
      </c>
      <c r="X42" s="5">
        <f t="shared" si="15"/>
        <v>0</v>
      </c>
      <c r="Y42" s="5">
        <f t="shared" si="15"/>
        <v>0</v>
      </c>
      <c r="Z42" s="5">
        <f t="shared" si="15"/>
        <v>0</v>
      </c>
      <c r="AA42" s="5">
        <f t="shared" si="15"/>
        <v>0</v>
      </c>
      <c r="AB42" s="5">
        <f t="shared" si="15"/>
        <v>0</v>
      </c>
      <c r="AC42" s="5">
        <f t="shared" si="15"/>
        <v>0</v>
      </c>
      <c r="AD42" s="5">
        <f t="shared" si="15"/>
        <v>0</v>
      </c>
      <c r="AE42" s="5">
        <f t="shared" si="15"/>
        <v>0</v>
      </c>
      <c r="AF42" s="43"/>
      <c r="AG42" s="44"/>
      <c r="AH42" s="45"/>
    </row>
    <row r="43" spans="1:34" x14ac:dyDescent="0.3">
      <c r="A43" s="24" t="s">
        <v>28</v>
      </c>
      <c r="B43" s="1"/>
      <c r="C43" s="16"/>
      <c r="D43" s="17"/>
      <c r="E43" s="16"/>
      <c r="F43" s="1"/>
      <c r="G43" s="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43"/>
      <c r="AG43" s="44"/>
      <c r="AH43" s="45"/>
    </row>
    <row r="44" spans="1:34" x14ac:dyDescent="0.3">
      <c r="A44" s="24" t="s">
        <v>29</v>
      </c>
      <c r="B44" s="1">
        <f t="shared" ref="B44:B45" si="16">J44+L44+N44+P44+R44+T44+V44+X44+Z44+AB44+AD44+H44</f>
        <v>0</v>
      </c>
      <c r="C44" s="16">
        <f>SUM(H44)</f>
        <v>0</v>
      </c>
      <c r="D44" s="17">
        <f>E44</f>
        <v>0</v>
      </c>
      <c r="E44" s="16">
        <f>SUM(I44,K44,M44,O44,Q44,S44,U44,W44,Y44,AA44,AC44,AE44)</f>
        <v>0</v>
      </c>
      <c r="F44" s="1">
        <f>IFERROR(E44/B44*100,0)</f>
        <v>0</v>
      </c>
      <c r="G44" s="1">
        <f>IFERROR(E44/C44*100,0)</f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43"/>
      <c r="AG44" s="44"/>
      <c r="AH44" s="45"/>
    </row>
    <row r="45" spans="1:34" x14ac:dyDescent="0.3">
      <c r="A45" s="24" t="s">
        <v>30</v>
      </c>
      <c r="B45" s="1">
        <f t="shared" si="16"/>
        <v>8.3000000000000007</v>
      </c>
      <c r="C45" s="16">
        <f>SUM(H45)</f>
        <v>0</v>
      </c>
      <c r="D45" s="17">
        <f>E45</f>
        <v>0</v>
      </c>
      <c r="E45" s="16">
        <f>SUM(I45,K45,M45,O45,Q45,S45,U45,W45,Y45,AA45,AC45,AE45)</f>
        <v>0</v>
      </c>
      <c r="F45" s="1">
        <f>IFERROR(E45/B45*100,0)</f>
        <v>0</v>
      </c>
      <c r="G45" s="1">
        <f>IFERROR(E45/C45*100,0)</f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8.3000000000000007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43"/>
      <c r="AG45" s="44"/>
      <c r="AH45" s="45"/>
    </row>
    <row r="46" spans="1:34" x14ac:dyDescent="0.3">
      <c r="A46" s="24" t="s">
        <v>31</v>
      </c>
      <c r="B46" s="1"/>
      <c r="C46" s="16"/>
      <c r="D46" s="17"/>
      <c r="E46" s="16"/>
      <c r="F46" s="1"/>
      <c r="G46" s="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43"/>
      <c r="AG46" s="44"/>
      <c r="AH46" s="45"/>
    </row>
    <row r="47" spans="1:34" ht="213.75" x14ac:dyDescent="0.3">
      <c r="A47" s="2" t="s">
        <v>41</v>
      </c>
      <c r="B47" s="5"/>
      <c r="C47" s="5"/>
      <c r="D47" s="5"/>
      <c r="E47" s="5"/>
      <c r="F47" s="5"/>
      <c r="G47" s="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46" t="s">
        <v>42</v>
      </c>
      <c r="AG47" s="44"/>
      <c r="AH47" s="45"/>
    </row>
    <row r="48" spans="1:34" x14ac:dyDescent="0.3">
      <c r="A48" s="3" t="s">
        <v>27</v>
      </c>
      <c r="B48" s="5">
        <f>SUM(L48+N48+P48+R48+T48)</f>
        <v>2694.2999999999997</v>
      </c>
      <c r="C48" s="5">
        <f t="shared" ref="C48:E48" ca="1" si="17">C51+C50+C49+C52</f>
        <v>404.8</v>
      </c>
      <c r="D48" s="5">
        <f t="shared" ca="1" si="17"/>
        <v>0</v>
      </c>
      <c r="E48" s="5">
        <f t="shared" ca="1" si="17"/>
        <v>0</v>
      </c>
      <c r="F48" s="5">
        <f ca="1">IFERROR(E48/B48*100,0)</f>
        <v>0</v>
      </c>
      <c r="G48" s="5">
        <f ca="1">IFERROR(E48/C48*100,0)</f>
        <v>0</v>
      </c>
      <c r="H48" s="5">
        <f t="shared" ref="H48:U48" ca="1" si="18">H51+H50+H49+H52</f>
        <v>0</v>
      </c>
      <c r="I48" s="5">
        <f t="shared" ca="1" si="18"/>
        <v>0</v>
      </c>
      <c r="J48" s="5">
        <f t="shared" ca="1" si="18"/>
        <v>0</v>
      </c>
      <c r="K48" s="5">
        <f t="shared" ca="1" si="18"/>
        <v>0</v>
      </c>
      <c r="L48" s="5">
        <f t="shared" si="18"/>
        <v>404.8</v>
      </c>
      <c r="M48" s="5">
        <f t="shared" si="18"/>
        <v>0</v>
      </c>
      <c r="N48" s="5">
        <f t="shared" si="18"/>
        <v>198.9</v>
      </c>
      <c r="O48" s="5">
        <f t="shared" si="18"/>
        <v>0</v>
      </c>
      <c r="P48" s="5">
        <f t="shared" si="18"/>
        <v>349.4</v>
      </c>
      <c r="Q48" s="5">
        <f t="shared" si="18"/>
        <v>0</v>
      </c>
      <c r="R48" s="5">
        <f t="shared" si="18"/>
        <v>1090.5999999999999</v>
      </c>
      <c r="S48" s="5">
        <f t="shared" si="18"/>
        <v>0</v>
      </c>
      <c r="T48" s="5">
        <f t="shared" si="18"/>
        <v>650.6</v>
      </c>
      <c r="U48" s="5">
        <f t="shared" si="18"/>
        <v>0</v>
      </c>
      <c r="V48" s="5">
        <f t="shared" ref="V48:AE48" si="19">V50+V51+V49+V52</f>
        <v>0</v>
      </c>
      <c r="W48" s="5">
        <f t="shared" si="19"/>
        <v>0</v>
      </c>
      <c r="X48" s="5">
        <f t="shared" si="19"/>
        <v>0</v>
      </c>
      <c r="Y48" s="5">
        <f t="shared" si="19"/>
        <v>0</v>
      </c>
      <c r="Z48" s="5">
        <f t="shared" si="19"/>
        <v>0</v>
      </c>
      <c r="AA48" s="5">
        <f t="shared" si="19"/>
        <v>0</v>
      </c>
      <c r="AB48" s="5">
        <f t="shared" si="19"/>
        <v>0</v>
      </c>
      <c r="AC48" s="5">
        <f t="shared" si="19"/>
        <v>0</v>
      </c>
      <c r="AD48" s="5">
        <f t="shared" si="19"/>
        <v>0</v>
      </c>
      <c r="AE48" s="5">
        <f t="shared" si="19"/>
        <v>0</v>
      </c>
      <c r="AF48" s="43"/>
      <c r="AG48" s="44"/>
      <c r="AH48" s="45"/>
    </row>
    <row r="49" spans="1:34" x14ac:dyDescent="0.3">
      <c r="A49" s="4" t="s">
        <v>28</v>
      </c>
      <c r="B49" s="1"/>
      <c r="C49" s="16"/>
      <c r="D49" s="17"/>
      <c r="E49" s="16"/>
      <c r="F49" s="1"/>
      <c r="G49" s="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43"/>
      <c r="AG49" s="44"/>
      <c r="AH49" s="45"/>
    </row>
    <row r="50" spans="1:34" x14ac:dyDescent="0.3">
      <c r="A50" s="4" t="s">
        <v>29</v>
      </c>
      <c r="B50" s="1">
        <f t="shared" ref="B50:B51" ca="1" si="20">J50+L50+N50+P50+R50+T50+V50+X50+Z50+AB50+AD50+H50</f>
        <v>1741.1999999999998</v>
      </c>
      <c r="C50" s="16">
        <f ca="1">H50+J50+L50</f>
        <v>0</v>
      </c>
      <c r="D50" s="17">
        <f t="shared" ref="D50:D51" ca="1" si="21">E50</f>
        <v>0</v>
      </c>
      <c r="E50" s="16">
        <f t="shared" ref="E50:E51" ca="1" si="22">SUM(I50,K50,M50,O50,Q50,S50,U50,W50,Y50,AA50,AC50,AE50)</f>
        <v>0</v>
      </c>
      <c r="F50" s="1">
        <f ca="1">IFERROR(E50/#REF!*100,0)</f>
        <v>0</v>
      </c>
      <c r="G50" s="1">
        <f ca="1">IFERROR(E50/C50*100,0)</f>
        <v>0</v>
      </c>
      <c r="H50" s="1">
        <f t="shared" ref="H50:K50" ca="1" si="23">IFERROR(F50/D50*100,0)</f>
        <v>0</v>
      </c>
      <c r="I50" s="1">
        <f t="shared" ca="1" si="23"/>
        <v>0</v>
      </c>
      <c r="J50" s="1">
        <f t="shared" ca="1" si="23"/>
        <v>0</v>
      </c>
      <c r="K50" s="1">
        <f t="shared" ca="1" si="23"/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1090.5999999999999</v>
      </c>
      <c r="S50" s="18">
        <v>0</v>
      </c>
      <c r="T50" s="18">
        <v>650.6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43"/>
      <c r="AG50" s="44"/>
      <c r="AH50" s="45"/>
    </row>
    <row r="51" spans="1:34" x14ac:dyDescent="0.3">
      <c r="A51" s="4" t="s">
        <v>30</v>
      </c>
      <c r="B51" s="1">
        <f t="shared" ca="1" si="20"/>
        <v>754.2</v>
      </c>
      <c r="C51" s="16">
        <f ca="1">H51+J51+L51</f>
        <v>404.8</v>
      </c>
      <c r="D51" s="17">
        <f t="shared" ca="1" si="21"/>
        <v>0</v>
      </c>
      <c r="E51" s="16">
        <f t="shared" ca="1" si="22"/>
        <v>0</v>
      </c>
      <c r="F51" s="1">
        <f ca="1">IFERROR(E51/B50*100,0)</f>
        <v>0</v>
      </c>
      <c r="G51" s="1">
        <f t="shared" ref="G51:I52" ca="1" si="24">IFERROR(F51/C50*100,0)</f>
        <v>0</v>
      </c>
      <c r="H51" s="1">
        <f t="shared" ca="1" si="24"/>
        <v>0</v>
      </c>
      <c r="I51" s="1">
        <f t="shared" ca="1" si="24"/>
        <v>0</v>
      </c>
      <c r="J51" s="1">
        <f ca="1">IFERROR(I51/F50*100,0)</f>
        <v>0</v>
      </c>
      <c r="K51" s="1">
        <f t="shared" ref="K51:K52" ca="1" si="25">IFERROR(J51/G50*100,0)</f>
        <v>0</v>
      </c>
      <c r="L51" s="18">
        <v>404.8</v>
      </c>
      <c r="M51" s="18">
        <v>0</v>
      </c>
      <c r="N51" s="18">
        <v>0</v>
      </c>
      <c r="O51" s="18">
        <v>0</v>
      </c>
      <c r="P51" s="18">
        <v>349.4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43"/>
      <c r="AG51" s="44"/>
      <c r="AH51" s="45"/>
    </row>
    <row r="52" spans="1:34" x14ac:dyDescent="0.3">
      <c r="A52" s="4" t="s">
        <v>31</v>
      </c>
      <c r="B52" s="1"/>
      <c r="C52" s="16"/>
      <c r="D52" s="17"/>
      <c r="E52" s="16"/>
      <c r="F52" s="1">
        <f ca="1">IFERROR(E52/B51*100,0)</f>
        <v>0</v>
      </c>
      <c r="G52" s="1">
        <f t="shared" ca="1" si="24"/>
        <v>0</v>
      </c>
      <c r="H52" s="1">
        <f t="shared" ca="1" si="24"/>
        <v>0</v>
      </c>
      <c r="I52" s="1">
        <f t="shared" ca="1" si="24"/>
        <v>0</v>
      </c>
      <c r="J52" s="1">
        <f ca="1">IFERROR(I52/F51*100,0)</f>
        <v>0</v>
      </c>
      <c r="K52" s="1">
        <f t="shared" ca="1" si="25"/>
        <v>0</v>
      </c>
      <c r="L52" s="18">
        <v>0</v>
      </c>
      <c r="M52" s="18">
        <v>0</v>
      </c>
      <c r="N52" s="18">
        <v>198.9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43"/>
      <c r="AG52" s="44"/>
      <c r="AH52" s="45"/>
    </row>
    <row r="53" spans="1:34" ht="75" x14ac:dyDescent="0.3">
      <c r="A53" s="25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43"/>
      <c r="AG53" s="44"/>
      <c r="AH53" s="45"/>
    </row>
    <row r="54" spans="1:34" x14ac:dyDescent="0.3">
      <c r="A54" s="3" t="s">
        <v>27</v>
      </c>
      <c r="B54" s="5">
        <f>B55+B56+B57</f>
        <v>82831.53</v>
      </c>
      <c r="C54" s="5">
        <f>C55+C56+C57</f>
        <v>35677.11</v>
      </c>
      <c r="D54" s="5">
        <f>D55+D56+D57</f>
        <v>12844.432000000001</v>
      </c>
      <c r="E54" s="5">
        <f>E55+E56+E57</f>
        <v>12844.432000000001</v>
      </c>
      <c r="F54" s="14">
        <f t="shared" ref="F54:F58" si="26">IFERROR(E54/B54*100,0)</f>
        <v>15.506694129638799</v>
      </c>
      <c r="G54" s="14">
        <f t="shared" ref="G54:G58" si="27">IFERROR(E54/C54*100,0)</f>
        <v>36.001884681802984</v>
      </c>
      <c r="H54" s="5">
        <f t="shared" ref="H54:AE54" si="28">H55+H56+H57</f>
        <v>15929.62</v>
      </c>
      <c r="I54" s="5">
        <f t="shared" si="28"/>
        <v>1723.4670000000001</v>
      </c>
      <c r="J54" s="5">
        <f t="shared" si="28"/>
        <v>9842.64</v>
      </c>
      <c r="K54" s="5">
        <f t="shared" si="28"/>
        <v>5954.1570000000002</v>
      </c>
      <c r="L54" s="5">
        <f t="shared" si="28"/>
        <v>9904.85</v>
      </c>
      <c r="M54" s="5">
        <f t="shared" si="28"/>
        <v>0</v>
      </c>
      <c r="N54" s="5">
        <f t="shared" si="28"/>
        <v>7300.85</v>
      </c>
      <c r="O54" s="5">
        <f t="shared" si="28"/>
        <v>0</v>
      </c>
      <c r="P54" s="5">
        <f t="shared" si="28"/>
        <v>6235.86</v>
      </c>
      <c r="Q54" s="5">
        <f t="shared" si="28"/>
        <v>0</v>
      </c>
      <c r="R54" s="5">
        <f t="shared" si="28"/>
        <v>6235.86</v>
      </c>
      <c r="S54" s="5">
        <f t="shared" si="28"/>
        <v>0</v>
      </c>
      <c r="T54" s="5">
        <f t="shared" si="28"/>
        <v>4504.4399999999996</v>
      </c>
      <c r="U54" s="5">
        <f t="shared" si="28"/>
        <v>0</v>
      </c>
      <c r="V54" s="5">
        <f t="shared" si="28"/>
        <v>5177.08</v>
      </c>
      <c r="W54" s="5">
        <f t="shared" si="28"/>
        <v>0</v>
      </c>
      <c r="X54" s="5">
        <f t="shared" si="28"/>
        <v>5177.08</v>
      </c>
      <c r="Y54" s="5">
        <f t="shared" si="28"/>
        <v>0</v>
      </c>
      <c r="Z54" s="5">
        <f t="shared" si="28"/>
        <v>4664.42</v>
      </c>
      <c r="AA54" s="5">
        <f t="shared" si="28"/>
        <v>0</v>
      </c>
      <c r="AB54" s="5">
        <f t="shared" si="28"/>
        <v>4526.08</v>
      </c>
      <c r="AC54" s="5">
        <f t="shared" si="28"/>
        <v>0</v>
      </c>
      <c r="AD54" s="5">
        <f t="shared" si="28"/>
        <v>3332.75</v>
      </c>
      <c r="AE54" s="5">
        <f t="shared" si="28"/>
        <v>0</v>
      </c>
      <c r="AF54" s="43"/>
      <c r="AG54" s="44"/>
      <c r="AH54" s="45"/>
    </row>
    <row r="55" spans="1:34" x14ac:dyDescent="0.3">
      <c r="A55" s="4" t="s">
        <v>28</v>
      </c>
      <c r="B55" s="1">
        <f>B61</f>
        <v>0</v>
      </c>
      <c r="C55" s="1">
        <f>H55+J55+L55+N55+P55+R55+T55+V55+X55+Z55+AB55+AD55</f>
        <v>0</v>
      </c>
      <c r="D55" s="1">
        <f t="shared" ref="D55:E55" si="29">D61</f>
        <v>0</v>
      </c>
      <c r="E55" s="1">
        <f t="shared" si="29"/>
        <v>0</v>
      </c>
      <c r="F55" s="1">
        <f t="shared" si="26"/>
        <v>0</v>
      </c>
      <c r="G55" s="1">
        <f t="shared" si="27"/>
        <v>0</v>
      </c>
      <c r="H55" s="1">
        <f t="shared" ref="H55:AE58" si="30">H61</f>
        <v>0</v>
      </c>
      <c r="I55" s="1">
        <f t="shared" si="30"/>
        <v>0</v>
      </c>
      <c r="J55" s="1">
        <f t="shared" si="30"/>
        <v>0</v>
      </c>
      <c r="K55" s="1">
        <f t="shared" si="30"/>
        <v>0</v>
      </c>
      <c r="L55" s="1">
        <f t="shared" si="30"/>
        <v>0</v>
      </c>
      <c r="M55" s="1">
        <f t="shared" si="30"/>
        <v>0</v>
      </c>
      <c r="N55" s="1">
        <f t="shared" si="30"/>
        <v>0</v>
      </c>
      <c r="O55" s="1">
        <f t="shared" si="30"/>
        <v>0</v>
      </c>
      <c r="P55" s="1">
        <f t="shared" si="30"/>
        <v>0</v>
      </c>
      <c r="Q55" s="1">
        <f t="shared" si="30"/>
        <v>0</v>
      </c>
      <c r="R55" s="1">
        <f t="shared" si="30"/>
        <v>0</v>
      </c>
      <c r="S55" s="1">
        <f t="shared" si="30"/>
        <v>0</v>
      </c>
      <c r="T55" s="1">
        <f t="shared" si="30"/>
        <v>0</v>
      </c>
      <c r="U55" s="1">
        <f t="shared" si="30"/>
        <v>0</v>
      </c>
      <c r="V55" s="1">
        <f t="shared" si="30"/>
        <v>0</v>
      </c>
      <c r="W55" s="1">
        <f t="shared" si="30"/>
        <v>0</v>
      </c>
      <c r="X55" s="1">
        <f t="shared" si="30"/>
        <v>0</v>
      </c>
      <c r="Y55" s="1">
        <f t="shared" si="30"/>
        <v>0</v>
      </c>
      <c r="Z55" s="1">
        <f t="shared" si="30"/>
        <v>0</v>
      </c>
      <c r="AA55" s="1">
        <f t="shared" si="30"/>
        <v>0</v>
      </c>
      <c r="AB55" s="1">
        <f t="shared" si="30"/>
        <v>0</v>
      </c>
      <c r="AC55" s="1">
        <f t="shared" si="30"/>
        <v>0</v>
      </c>
      <c r="AD55" s="1">
        <f t="shared" si="30"/>
        <v>0</v>
      </c>
      <c r="AE55" s="1">
        <f t="shared" si="30"/>
        <v>0</v>
      </c>
      <c r="AF55" s="43"/>
      <c r="AG55" s="44"/>
      <c r="AH55" s="45"/>
    </row>
    <row r="56" spans="1:34" x14ac:dyDescent="0.3">
      <c r="A56" s="4" t="s">
        <v>29</v>
      </c>
      <c r="B56" s="1">
        <f t="shared" ref="B56:E58" si="31">B62</f>
        <v>0</v>
      </c>
      <c r="C56" s="1">
        <f>H56+J56+L56+N56+P56+R56+T56+V56+X56+Z56+AB56+AD56</f>
        <v>0</v>
      </c>
      <c r="D56" s="1">
        <f t="shared" si="31"/>
        <v>0</v>
      </c>
      <c r="E56" s="1">
        <f t="shared" si="31"/>
        <v>0</v>
      </c>
      <c r="F56" s="1">
        <f t="shared" si="26"/>
        <v>0</v>
      </c>
      <c r="G56" s="1">
        <f t="shared" si="27"/>
        <v>0</v>
      </c>
      <c r="H56" s="1">
        <f t="shared" si="30"/>
        <v>0</v>
      </c>
      <c r="I56" s="1">
        <f t="shared" si="30"/>
        <v>0</v>
      </c>
      <c r="J56" s="1">
        <f t="shared" si="30"/>
        <v>0</v>
      </c>
      <c r="K56" s="1">
        <f t="shared" si="30"/>
        <v>0</v>
      </c>
      <c r="L56" s="1">
        <f t="shared" si="30"/>
        <v>0</v>
      </c>
      <c r="M56" s="1">
        <f t="shared" si="30"/>
        <v>0</v>
      </c>
      <c r="N56" s="1">
        <f t="shared" si="30"/>
        <v>0</v>
      </c>
      <c r="O56" s="1">
        <f t="shared" si="30"/>
        <v>0</v>
      </c>
      <c r="P56" s="1">
        <f t="shared" si="30"/>
        <v>0</v>
      </c>
      <c r="Q56" s="1">
        <f t="shared" si="30"/>
        <v>0</v>
      </c>
      <c r="R56" s="1">
        <f t="shared" si="30"/>
        <v>0</v>
      </c>
      <c r="S56" s="1">
        <f t="shared" si="30"/>
        <v>0</v>
      </c>
      <c r="T56" s="1">
        <f t="shared" si="30"/>
        <v>0</v>
      </c>
      <c r="U56" s="1">
        <f t="shared" si="30"/>
        <v>0</v>
      </c>
      <c r="V56" s="1">
        <f t="shared" si="30"/>
        <v>0</v>
      </c>
      <c r="W56" s="1">
        <f t="shared" si="30"/>
        <v>0</v>
      </c>
      <c r="X56" s="1">
        <f t="shared" si="30"/>
        <v>0</v>
      </c>
      <c r="Y56" s="1">
        <f t="shared" si="30"/>
        <v>0</v>
      </c>
      <c r="Z56" s="1">
        <f t="shared" si="30"/>
        <v>0</v>
      </c>
      <c r="AA56" s="1">
        <f t="shared" si="30"/>
        <v>0</v>
      </c>
      <c r="AB56" s="1">
        <f t="shared" si="30"/>
        <v>0</v>
      </c>
      <c r="AC56" s="1">
        <f t="shared" si="30"/>
        <v>0</v>
      </c>
      <c r="AD56" s="1">
        <f t="shared" si="30"/>
        <v>0</v>
      </c>
      <c r="AE56" s="1">
        <f t="shared" si="30"/>
        <v>0</v>
      </c>
      <c r="AF56" s="43"/>
      <c r="AG56" s="44"/>
      <c r="AH56" s="45"/>
    </row>
    <row r="57" spans="1:34" x14ac:dyDescent="0.3">
      <c r="A57" s="4" t="s">
        <v>30</v>
      </c>
      <c r="B57" s="1">
        <f t="shared" si="31"/>
        <v>82831.53</v>
      </c>
      <c r="C57" s="1">
        <f>H57+J57+L57</f>
        <v>35677.11</v>
      </c>
      <c r="D57" s="1">
        <f t="shared" si="31"/>
        <v>12844.432000000001</v>
      </c>
      <c r="E57" s="1">
        <f t="shared" si="31"/>
        <v>12844.432000000001</v>
      </c>
      <c r="F57" s="1">
        <f t="shared" si="26"/>
        <v>15.506694129638799</v>
      </c>
      <c r="G57" s="1">
        <f t="shared" si="27"/>
        <v>36.001884681802984</v>
      </c>
      <c r="H57" s="1">
        <f t="shared" si="30"/>
        <v>15929.62</v>
      </c>
      <c r="I57" s="1">
        <f t="shared" si="30"/>
        <v>1723.4670000000001</v>
      </c>
      <c r="J57" s="1">
        <f t="shared" si="30"/>
        <v>9842.64</v>
      </c>
      <c r="K57" s="1">
        <f t="shared" si="30"/>
        <v>5954.1570000000002</v>
      </c>
      <c r="L57" s="1">
        <f t="shared" si="30"/>
        <v>9904.85</v>
      </c>
      <c r="M57" s="1">
        <v>0</v>
      </c>
      <c r="N57" s="1">
        <f t="shared" si="30"/>
        <v>7300.85</v>
      </c>
      <c r="O57" s="1">
        <v>0</v>
      </c>
      <c r="P57" s="1">
        <f t="shared" si="30"/>
        <v>6235.86</v>
      </c>
      <c r="Q57" s="1">
        <v>0</v>
      </c>
      <c r="R57" s="1">
        <f t="shared" si="30"/>
        <v>6235.86</v>
      </c>
      <c r="S57" s="1">
        <f t="shared" si="30"/>
        <v>0</v>
      </c>
      <c r="T57" s="1">
        <f t="shared" si="30"/>
        <v>4504.4399999999996</v>
      </c>
      <c r="U57" s="1">
        <f t="shared" si="30"/>
        <v>0</v>
      </c>
      <c r="V57" s="1">
        <f t="shared" si="30"/>
        <v>5177.08</v>
      </c>
      <c r="W57" s="1">
        <f t="shared" si="30"/>
        <v>0</v>
      </c>
      <c r="X57" s="1">
        <f t="shared" si="30"/>
        <v>5177.08</v>
      </c>
      <c r="Y57" s="1">
        <f t="shared" si="30"/>
        <v>0</v>
      </c>
      <c r="Z57" s="1">
        <f t="shared" si="30"/>
        <v>4664.42</v>
      </c>
      <c r="AA57" s="1">
        <f t="shared" si="30"/>
        <v>0</v>
      </c>
      <c r="AB57" s="1">
        <f t="shared" si="30"/>
        <v>4526.08</v>
      </c>
      <c r="AC57" s="1">
        <f t="shared" si="30"/>
        <v>0</v>
      </c>
      <c r="AD57" s="1">
        <f t="shared" si="30"/>
        <v>3332.75</v>
      </c>
      <c r="AE57" s="1">
        <f t="shared" si="30"/>
        <v>0</v>
      </c>
      <c r="AF57" s="43"/>
      <c r="AG57" s="44"/>
      <c r="AH57" s="45"/>
    </row>
    <row r="58" spans="1:34" x14ac:dyDescent="0.3">
      <c r="A58" s="4" t="s">
        <v>31</v>
      </c>
      <c r="B58" s="1">
        <f t="shared" si="31"/>
        <v>0</v>
      </c>
      <c r="C58" s="1">
        <f>H58+J58+L58+N58+P58+R58+T58+V58+X58+Z58+AB58+AD58</f>
        <v>0</v>
      </c>
      <c r="D58" s="1">
        <f t="shared" si="31"/>
        <v>0</v>
      </c>
      <c r="E58" s="1">
        <f t="shared" si="31"/>
        <v>0</v>
      </c>
      <c r="F58" s="1">
        <f t="shared" si="26"/>
        <v>0</v>
      </c>
      <c r="G58" s="1">
        <f t="shared" si="27"/>
        <v>0</v>
      </c>
      <c r="H58" s="1">
        <f t="shared" si="30"/>
        <v>0</v>
      </c>
      <c r="I58" s="1">
        <f t="shared" si="30"/>
        <v>0</v>
      </c>
      <c r="J58" s="1">
        <f t="shared" si="30"/>
        <v>0</v>
      </c>
      <c r="K58" s="1">
        <f t="shared" si="30"/>
        <v>0</v>
      </c>
      <c r="L58" s="1">
        <f t="shared" si="30"/>
        <v>0</v>
      </c>
      <c r="M58" s="1">
        <f t="shared" si="30"/>
        <v>0</v>
      </c>
      <c r="N58" s="1">
        <f t="shared" si="30"/>
        <v>0</v>
      </c>
      <c r="O58" s="1">
        <f t="shared" si="30"/>
        <v>0</v>
      </c>
      <c r="P58" s="1">
        <f t="shared" si="30"/>
        <v>0</v>
      </c>
      <c r="Q58" s="1">
        <f t="shared" si="30"/>
        <v>0</v>
      </c>
      <c r="R58" s="1">
        <f t="shared" si="30"/>
        <v>0</v>
      </c>
      <c r="S58" s="1">
        <f t="shared" si="30"/>
        <v>0</v>
      </c>
      <c r="T58" s="1">
        <f t="shared" si="30"/>
        <v>0</v>
      </c>
      <c r="U58" s="1">
        <f t="shared" si="30"/>
        <v>0</v>
      </c>
      <c r="V58" s="1">
        <f t="shared" si="30"/>
        <v>0</v>
      </c>
      <c r="W58" s="1">
        <f t="shared" si="30"/>
        <v>0</v>
      </c>
      <c r="X58" s="1">
        <f t="shared" si="30"/>
        <v>0</v>
      </c>
      <c r="Y58" s="1">
        <f t="shared" si="30"/>
        <v>0</v>
      </c>
      <c r="Z58" s="1">
        <f t="shared" si="30"/>
        <v>0</v>
      </c>
      <c r="AA58" s="1">
        <f t="shared" si="30"/>
        <v>0</v>
      </c>
      <c r="AB58" s="1">
        <f t="shared" si="30"/>
        <v>0</v>
      </c>
      <c r="AC58" s="1">
        <f t="shared" si="30"/>
        <v>0</v>
      </c>
      <c r="AD58" s="1">
        <f t="shared" si="30"/>
        <v>0</v>
      </c>
      <c r="AE58" s="1">
        <f t="shared" si="30"/>
        <v>0</v>
      </c>
      <c r="AF58" s="43"/>
      <c r="AG58" s="44"/>
      <c r="AH58" s="45"/>
    </row>
    <row r="59" spans="1:34" ht="101.25" x14ac:dyDescent="0.3">
      <c r="A59" s="2" t="s">
        <v>44</v>
      </c>
      <c r="B59" s="1"/>
      <c r="C59" s="1"/>
      <c r="D59" s="1"/>
      <c r="E59" s="1"/>
      <c r="F59" s="1"/>
      <c r="G59" s="1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6" t="s">
        <v>45</v>
      </c>
      <c r="AG59" s="44"/>
      <c r="AH59" s="45"/>
    </row>
    <row r="60" spans="1:34" x14ac:dyDescent="0.3">
      <c r="A60" s="3" t="s">
        <v>27</v>
      </c>
      <c r="B60" s="5">
        <f>B62+B63+B61+B64</f>
        <v>82831.53</v>
      </c>
      <c r="C60" s="5">
        <f>C62+C63+C61+C64</f>
        <v>35677.11</v>
      </c>
      <c r="D60" s="5">
        <f>D62+D63+D61+D64</f>
        <v>12844.432000000001</v>
      </c>
      <c r="E60" s="5">
        <f>E62+E63+E61+E64</f>
        <v>12844.432000000001</v>
      </c>
      <c r="F60" s="5">
        <f>IFERROR(E60/B60*100,0)</f>
        <v>15.506694129638799</v>
      </c>
      <c r="G60" s="5">
        <f>IFERROR(E60/C60*100,0)</f>
        <v>36.001884681802984</v>
      </c>
      <c r="H60" s="5">
        <f t="shared" ref="H60:AE60" si="32">H62+H63+H61+H64</f>
        <v>15929.62</v>
      </c>
      <c r="I60" s="5">
        <f t="shared" si="32"/>
        <v>1723.4670000000001</v>
      </c>
      <c r="J60" s="5">
        <f t="shared" si="32"/>
        <v>9842.64</v>
      </c>
      <c r="K60" s="5">
        <f t="shared" si="32"/>
        <v>5954.1570000000002</v>
      </c>
      <c r="L60" s="5">
        <f t="shared" si="32"/>
        <v>9904.85</v>
      </c>
      <c r="M60" s="5">
        <f t="shared" si="32"/>
        <v>5166.808</v>
      </c>
      <c r="N60" s="5">
        <f t="shared" si="32"/>
        <v>7300.85</v>
      </c>
      <c r="O60" s="5">
        <f t="shared" si="32"/>
        <v>0</v>
      </c>
      <c r="P60" s="5">
        <f t="shared" si="32"/>
        <v>6235.86</v>
      </c>
      <c r="Q60" s="5">
        <f t="shared" si="32"/>
        <v>0</v>
      </c>
      <c r="R60" s="5">
        <f t="shared" si="32"/>
        <v>6235.86</v>
      </c>
      <c r="S60" s="5">
        <f t="shared" si="32"/>
        <v>0</v>
      </c>
      <c r="T60" s="5">
        <f t="shared" si="32"/>
        <v>4504.4399999999996</v>
      </c>
      <c r="U60" s="5">
        <f t="shared" si="32"/>
        <v>0</v>
      </c>
      <c r="V60" s="5">
        <f t="shared" si="32"/>
        <v>5177.08</v>
      </c>
      <c r="W60" s="5">
        <f t="shared" si="32"/>
        <v>0</v>
      </c>
      <c r="X60" s="5">
        <f t="shared" si="32"/>
        <v>5177.08</v>
      </c>
      <c r="Y60" s="5">
        <f t="shared" si="32"/>
        <v>0</v>
      </c>
      <c r="Z60" s="5">
        <f t="shared" si="32"/>
        <v>4664.42</v>
      </c>
      <c r="AA60" s="5">
        <f t="shared" si="32"/>
        <v>0</v>
      </c>
      <c r="AB60" s="5">
        <f t="shared" si="32"/>
        <v>4526.08</v>
      </c>
      <c r="AC60" s="5">
        <f t="shared" si="32"/>
        <v>0</v>
      </c>
      <c r="AD60" s="5">
        <f t="shared" si="32"/>
        <v>3332.75</v>
      </c>
      <c r="AE60" s="5">
        <f t="shared" si="32"/>
        <v>0</v>
      </c>
      <c r="AF60" s="43"/>
      <c r="AG60" s="44"/>
      <c r="AH60" s="45"/>
    </row>
    <row r="61" spans="1:34" x14ac:dyDescent="0.3">
      <c r="A61" s="4" t="s">
        <v>28</v>
      </c>
      <c r="B61" s="1">
        <v>0</v>
      </c>
      <c r="C61" s="16">
        <v>0</v>
      </c>
      <c r="D61" s="17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43"/>
      <c r="AG61" s="44"/>
      <c r="AH61" s="45"/>
    </row>
    <row r="62" spans="1:34" x14ac:dyDescent="0.3">
      <c r="A62" s="4" t="s">
        <v>29</v>
      </c>
      <c r="B62" s="1">
        <v>0</v>
      </c>
      <c r="C62" s="16">
        <v>0</v>
      </c>
      <c r="D62" s="17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43"/>
      <c r="AG62" s="44"/>
      <c r="AH62" s="45"/>
    </row>
    <row r="63" spans="1:34" x14ac:dyDescent="0.3">
      <c r="A63" s="4" t="s">
        <v>30</v>
      </c>
      <c r="B63" s="1">
        <f>J63+L63+N63+P63+R63+T63+V63+X63+Z63+AB63+AD63+H63</f>
        <v>82831.53</v>
      </c>
      <c r="C63" s="16">
        <f>H63+J63+L63</f>
        <v>35677.11</v>
      </c>
      <c r="D63" s="17">
        <f>E63</f>
        <v>12844.432000000001</v>
      </c>
      <c r="E63" s="16">
        <f>SUM(I63,K63,M63,O63,Q63,S63,U63,W63,Y63,AA63,AC63,AE63)</f>
        <v>12844.432000000001</v>
      </c>
      <c r="F63" s="1">
        <f>IFERROR(E63/B63*100,0)</f>
        <v>15.506694129638799</v>
      </c>
      <c r="G63" s="1">
        <f>IFERROR(E63/C63*100,0)</f>
        <v>36.001884681802984</v>
      </c>
      <c r="H63" s="18">
        <v>15929.62</v>
      </c>
      <c r="I63" s="18">
        <v>1723.4670000000001</v>
      </c>
      <c r="J63" s="18">
        <v>9842.64</v>
      </c>
      <c r="K63" s="18">
        <v>5954.1570000000002</v>
      </c>
      <c r="L63" s="18">
        <v>9904.85</v>
      </c>
      <c r="M63" s="18">
        <v>5166.808</v>
      </c>
      <c r="N63" s="18">
        <v>7300.85</v>
      </c>
      <c r="O63" s="18">
        <v>0</v>
      </c>
      <c r="P63" s="18">
        <v>6235.86</v>
      </c>
      <c r="Q63" s="52" t="s">
        <v>70</v>
      </c>
      <c r="R63" s="18">
        <v>6235.86</v>
      </c>
      <c r="S63" s="18">
        <v>0</v>
      </c>
      <c r="T63" s="18">
        <v>4504.4399999999996</v>
      </c>
      <c r="U63" s="18">
        <v>0</v>
      </c>
      <c r="V63" s="18">
        <v>5177.08</v>
      </c>
      <c r="W63" s="18">
        <v>0</v>
      </c>
      <c r="X63" s="18">
        <v>5177.08</v>
      </c>
      <c r="Y63" s="18">
        <v>0</v>
      </c>
      <c r="Z63" s="18">
        <v>4664.42</v>
      </c>
      <c r="AA63" s="18">
        <v>0</v>
      </c>
      <c r="AB63" s="18">
        <v>4526.08</v>
      </c>
      <c r="AC63" s="18">
        <v>0</v>
      </c>
      <c r="AD63" s="18">
        <v>3332.75</v>
      </c>
      <c r="AE63" s="18">
        <v>0</v>
      </c>
      <c r="AF63" s="43"/>
      <c r="AG63" s="44"/>
      <c r="AH63" s="45"/>
    </row>
    <row r="64" spans="1:34" x14ac:dyDescent="0.3">
      <c r="A64" s="4" t="s">
        <v>31</v>
      </c>
      <c r="B64" s="1"/>
      <c r="C64" s="16"/>
      <c r="D64" s="17"/>
      <c r="E64" s="16"/>
      <c r="F64" s="1"/>
      <c r="G64" s="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43"/>
      <c r="AG64" s="44"/>
      <c r="AH64" s="45"/>
    </row>
    <row r="65" spans="1:35" ht="75" x14ac:dyDescent="0.3">
      <c r="A65" s="25" t="s">
        <v>46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43"/>
      <c r="AG65" s="44"/>
      <c r="AH65" s="45"/>
    </row>
    <row r="66" spans="1:35" x14ac:dyDescent="0.3">
      <c r="A66" s="27" t="s">
        <v>27</v>
      </c>
      <c r="B66" s="5">
        <f ca="1">B67+B68+B69+B70</f>
        <v>3491.4</v>
      </c>
      <c r="C66" s="5">
        <f ca="1">C67+C68+C69</f>
        <v>3491.4</v>
      </c>
      <c r="D66" s="5">
        <f ca="1">D67+D68+D69</f>
        <v>3491.4</v>
      </c>
      <c r="E66" s="5">
        <f ca="1">E67+E68+E69</f>
        <v>3491.4</v>
      </c>
      <c r="F66" s="14">
        <f t="shared" ref="F66:F70" ca="1" si="33">IFERROR(E66/B66*100,0)</f>
        <v>100</v>
      </c>
      <c r="G66" s="14">
        <f t="shared" ref="G66:V70" ca="1" si="34">IFERROR(E66/C66*100,0)</f>
        <v>100</v>
      </c>
      <c r="H66" s="5">
        <f ca="1">H67+H68+H69+H70</f>
        <v>1750</v>
      </c>
      <c r="I66" s="5">
        <f t="shared" ref="I66:AE66" ca="1" si="35">I67+I68+I69+I70</f>
        <v>1750</v>
      </c>
      <c r="J66" s="5">
        <f t="shared" ca="1" si="35"/>
        <v>1741.4</v>
      </c>
      <c r="K66" s="5">
        <f>SUM(K69)</f>
        <v>150</v>
      </c>
      <c r="L66" s="5">
        <f>SUM(L69)</f>
        <v>0</v>
      </c>
      <c r="M66" s="5">
        <f>SUM(M69)</f>
        <v>0</v>
      </c>
      <c r="N66" s="5">
        <f t="shared" ca="1" si="35"/>
        <v>0</v>
      </c>
      <c r="O66" s="5">
        <f t="shared" ca="1" si="35"/>
        <v>1591.4</v>
      </c>
      <c r="P66" s="5">
        <f t="shared" ca="1" si="35"/>
        <v>0</v>
      </c>
      <c r="Q66" s="5">
        <f t="shared" ca="1" si="35"/>
        <v>0</v>
      </c>
      <c r="R66" s="5">
        <f t="shared" ca="1" si="35"/>
        <v>0</v>
      </c>
      <c r="S66" s="5">
        <f t="shared" ca="1" si="35"/>
        <v>0</v>
      </c>
      <c r="T66" s="5">
        <f t="shared" ca="1" si="35"/>
        <v>0</v>
      </c>
      <c r="U66" s="5">
        <f t="shared" ca="1" si="35"/>
        <v>0</v>
      </c>
      <c r="V66" s="5">
        <f t="shared" ca="1" si="35"/>
        <v>0</v>
      </c>
      <c r="W66" s="5">
        <f t="shared" ca="1" si="35"/>
        <v>0</v>
      </c>
      <c r="X66" s="5">
        <f t="shared" ca="1" si="35"/>
        <v>0</v>
      </c>
      <c r="Y66" s="5">
        <f t="shared" ca="1" si="35"/>
        <v>0</v>
      </c>
      <c r="Z66" s="5">
        <f t="shared" ca="1" si="35"/>
        <v>0</v>
      </c>
      <c r="AA66" s="5">
        <f t="shared" ca="1" si="35"/>
        <v>0</v>
      </c>
      <c r="AB66" s="5">
        <f t="shared" ca="1" si="35"/>
        <v>0</v>
      </c>
      <c r="AC66" s="5">
        <f t="shared" ca="1" si="35"/>
        <v>0</v>
      </c>
      <c r="AD66" s="5">
        <f t="shared" ca="1" si="35"/>
        <v>0</v>
      </c>
      <c r="AE66" s="5">
        <f t="shared" ca="1" si="35"/>
        <v>0</v>
      </c>
      <c r="AF66" s="43"/>
      <c r="AG66" s="44"/>
      <c r="AH66" s="45"/>
    </row>
    <row r="67" spans="1:35" x14ac:dyDescent="0.3">
      <c r="A67" s="28" t="s">
        <v>28</v>
      </c>
      <c r="B67" s="1">
        <f t="shared" ref="B67:B70" ca="1" si="36">J67+L67+N67+P67+R67+T67+V67+X67+Z67+AB67+AD67+H67</f>
        <v>0</v>
      </c>
      <c r="C67" s="1">
        <f ca="1">H67+J67+L67+N67+P67+R67+T67+V67+X67+Z67+AB67+AD67</f>
        <v>0</v>
      </c>
      <c r="D67" s="1">
        <f t="shared" ref="D67:D70" ca="1" si="37">E67</f>
        <v>0</v>
      </c>
      <c r="E67" s="1">
        <f t="shared" ref="E67:E70" ca="1" si="38">SUM(I67,K67,M67,O67,Q67,S67,U67,W67,Y67,AA67,AC67,AE67)</f>
        <v>0</v>
      </c>
      <c r="F67" s="1">
        <f t="shared" ca="1" si="33"/>
        <v>0</v>
      </c>
      <c r="G67" s="1">
        <f t="shared" ca="1" si="34"/>
        <v>0</v>
      </c>
      <c r="H67" s="1">
        <f t="shared" ca="1" si="34"/>
        <v>0</v>
      </c>
      <c r="I67" s="1">
        <f t="shared" ca="1" si="34"/>
        <v>0</v>
      </c>
      <c r="J67" s="1">
        <f t="shared" ca="1" si="34"/>
        <v>0</v>
      </c>
      <c r="K67" s="1">
        <f t="shared" ca="1" si="34"/>
        <v>0</v>
      </c>
      <c r="L67" s="1">
        <f t="shared" ca="1" si="34"/>
        <v>0</v>
      </c>
      <c r="M67" s="1">
        <f t="shared" ca="1" si="34"/>
        <v>0</v>
      </c>
      <c r="N67" s="1">
        <f t="shared" ca="1" si="34"/>
        <v>0</v>
      </c>
      <c r="O67" s="1">
        <f t="shared" ca="1" si="34"/>
        <v>0</v>
      </c>
      <c r="P67" s="1">
        <f t="shared" ca="1" si="34"/>
        <v>0</v>
      </c>
      <c r="Q67" s="1">
        <f t="shared" ca="1" si="34"/>
        <v>0</v>
      </c>
      <c r="R67" s="1">
        <f t="shared" ca="1" si="34"/>
        <v>0</v>
      </c>
      <c r="S67" s="1">
        <f t="shared" ca="1" si="34"/>
        <v>0</v>
      </c>
      <c r="T67" s="1">
        <f t="shared" ca="1" si="34"/>
        <v>0</v>
      </c>
      <c r="U67" s="1">
        <f t="shared" ca="1" si="34"/>
        <v>0</v>
      </c>
      <c r="V67" s="1">
        <f t="shared" ca="1" si="34"/>
        <v>0</v>
      </c>
      <c r="W67" s="1">
        <f t="shared" ref="W67:AE68" ca="1" si="39">IFERROR(U67/S67*100,0)</f>
        <v>0</v>
      </c>
      <c r="X67" s="1">
        <f t="shared" ca="1" si="39"/>
        <v>0</v>
      </c>
      <c r="Y67" s="1">
        <f t="shared" ca="1" si="39"/>
        <v>0</v>
      </c>
      <c r="Z67" s="1">
        <f t="shared" ca="1" si="39"/>
        <v>0</v>
      </c>
      <c r="AA67" s="1">
        <f t="shared" ca="1" si="39"/>
        <v>0</v>
      </c>
      <c r="AB67" s="1">
        <f t="shared" ca="1" si="39"/>
        <v>0</v>
      </c>
      <c r="AC67" s="1">
        <f t="shared" ca="1" si="39"/>
        <v>0</v>
      </c>
      <c r="AD67" s="1">
        <f t="shared" ca="1" si="39"/>
        <v>0</v>
      </c>
      <c r="AE67" s="1">
        <f t="shared" ca="1" si="39"/>
        <v>0</v>
      </c>
      <c r="AF67" s="43"/>
      <c r="AG67" s="44"/>
      <c r="AH67" s="45"/>
    </row>
    <row r="68" spans="1:35" x14ac:dyDescent="0.3">
      <c r="A68" s="28" t="s">
        <v>29</v>
      </c>
      <c r="B68" s="1">
        <f t="shared" ca="1" si="36"/>
        <v>0</v>
      </c>
      <c r="C68" s="1">
        <f ca="1">H68+J68+L68+N68+P68+R68+T68+V68+X68+Z68+AB68+AD68</f>
        <v>0</v>
      </c>
      <c r="D68" s="1">
        <f t="shared" ca="1" si="37"/>
        <v>0</v>
      </c>
      <c r="E68" s="1">
        <f t="shared" ca="1" si="38"/>
        <v>0</v>
      </c>
      <c r="F68" s="1">
        <f t="shared" ca="1" si="33"/>
        <v>0</v>
      </c>
      <c r="G68" s="1">
        <f t="shared" ca="1" si="34"/>
        <v>0</v>
      </c>
      <c r="H68" s="1">
        <f t="shared" ca="1" si="34"/>
        <v>0</v>
      </c>
      <c r="I68" s="1">
        <f t="shared" ca="1" si="34"/>
        <v>0</v>
      </c>
      <c r="J68" s="1">
        <f t="shared" ca="1" si="34"/>
        <v>0</v>
      </c>
      <c r="K68" s="1">
        <f t="shared" ca="1" si="34"/>
        <v>0</v>
      </c>
      <c r="L68" s="1">
        <f t="shared" ca="1" si="34"/>
        <v>0</v>
      </c>
      <c r="M68" s="1">
        <f t="shared" ca="1" si="34"/>
        <v>0</v>
      </c>
      <c r="N68" s="1">
        <f t="shared" ca="1" si="34"/>
        <v>0</v>
      </c>
      <c r="O68" s="1">
        <f t="shared" ca="1" si="34"/>
        <v>0</v>
      </c>
      <c r="P68" s="1">
        <f t="shared" ca="1" si="34"/>
        <v>0</v>
      </c>
      <c r="Q68" s="1">
        <f t="shared" ca="1" si="34"/>
        <v>0</v>
      </c>
      <c r="R68" s="1">
        <f t="shared" ca="1" si="34"/>
        <v>0</v>
      </c>
      <c r="S68" s="1">
        <f t="shared" ca="1" si="34"/>
        <v>0</v>
      </c>
      <c r="T68" s="1">
        <f t="shared" ca="1" si="34"/>
        <v>0</v>
      </c>
      <c r="U68" s="1">
        <f t="shared" ca="1" si="34"/>
        <v>0</v>
      </c>
      <c r="V68" s="1">
        <f t="shared" ca="1" si="34"/>
        <v>0</v>
      </c>
      <c r="W68" s="1">
        <f t="shared" ca="1" si="39"/>
        <v>0</v>
      </c>
      <c r="X68" s="1">
        <f t="shared" ca="1" si="39"/>
        <v>0</v>
      </c>
      <c r="Y68" s="1">
        <f t="shared" ca="1" si="39"/>
        <v>0</v>
      </c>
      <c r="Z68" s="1">
        <f t="shared" ca="1" si="39"/>
        <v>0</v>
      </c>
      <c r="AA68" s="1">
        <f t="shared" ca="1" si="39"/>
        <v>0</v>
      </c>
      <c r="AB68" s="1">
        <f t="shared" ca="1" si="39"/>
        <v>0</v>
      </c>
      <c r="AC68" s="1">
        <f t="shared" ca="1" si="39"/>
        <v>0</v>
      </c>
      <c r="AD68" s="1">
        <f t="shared" ca="1" si="39"/>
        <v>0</v>
      </c>
      <c r="AE68" s="1">
        <f t="shared" ca="1" si="39"/>
        <v>0</v>
      </c>
      <c r="AF68" s="43"/>
      <c r="AG68" s="44"/>
      <c r="AH68" s="45"/>
    </row>
    <row r="69" spans="1:35" ht="81.75" customHeight="1" x14ac:dyDescent="0.3">
      <c r="A69" s="28" t="s">
        <v>30</v>
      </c>
      <c r="B69" s="1">
        <f>J69+L69+N69+P69+R69+T69+V69+X69+Z69+AB69+AD69+H69</f>
        <v>3491.4</v>
      </c>
      <c r="C69" s="1">
        <f>H69+J69+L69</f>
        <v>3491.4</v>
      </c>
      <c r="D69" s="1">
        <f t="shared" si="37"/>
        <v>1900</v>
      </c>
      <c r="E69" s="1">
        <f t="shared" si="38"/>
        <v>1900</v>
      </c>
      <c r="F69" s="1">
        <f t="shared" si="33"/>
        <v>54.419430600905081</v>
      </c>
      <c r="G69" s="1">
        <f t="shared" si="34"/>
        <v>54.419430600905081</v>
      </c>
      <c r="H69" s="1">
        <v>1750</v>
      </c>
      <c r="I69" s="1">
        <v>1750</v>
      </c>
      <c r="J69" s="1">
        <f>150+1591.4</f>
        <v>1741.4</v>
      </c>
      <c r="K69" s="1">
        <v>150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29" t="s">
        <v>47</v>
      </c>
      <c r="AG69" s="44"/>
      <c r="AH69" s="45"/>
      <c r="AI69" s="47"/>
    </row>
    <row r="70" spans="1:35" x14ac:dyDescent="0.3">
      <c r="A70" s="28" t="s">
        <v>31</v>
      </c>
      <c r="B70" s="1">
        <f t="shared" si="36"/>
        <v>0</v>
      </c>
      <c r="C70" s="1">
        <f>H70+J70+L70+N70+P70+R70+T70+V70+X70+Z70+AB70+AD70</f>
        <v>0</v>
      </c>
      <c r="D70" s="1">
        <f t="shared" si="37"/>
        <v>0</v>
      </c>
      <c r="E70" s="1">
        <f t="shared" si="38"/>
        <v>0</v>
      </c>
      <c r="F70" s="1">
        <f t="shared" si="33"/>
        <v>0</v>
      </c>
      <c r="G70" s="1">
        <f t="shared" si="34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43"/>
      <c r="AG70" s="44"/>
      <c r="AH70" s="45"/>
    </row>
    <row r="71" spans="1:35" ht="56.25" x14ac:dyDescent="0.3">
      <c r="A71" s="25" t="s">
        <v>48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43"/>
      <c r="AG71" s="44"/>
      <c r="AH71" s="45"/>
    </row>
    <row r="72" spans="1:35" x14ac:dyDescent="0.3">
      <c r="A72" s="27" t="s">
        <v>27</v>
      </c>
      <c r="B72" s="5">
        <f>B73+B74+B75+B76</f>
        <v>5574.1052600000003</v>
      </c>
      <c r="C72" s="5">
        <f>C73+C74+C75</f>
        <v>0</v>
      </c>
      <c r="D72" s="5">
        <f>D73+D74+D75</f>
        <v>0</v>
      </c>
      <c r="E72" s="5">
        <f>E73+E74+E75</f>
        <v>0</v>
      </c>
      <c r="F72" s="5">
        <f t="shared" ref="F72:F74" si="40">IFERROR(E72/B72*100,0)</f>
        <v>0</v>
      </c>
      <c r="G72" s="5">
        <f t="shared" ref="G72:G74" si="41">IFERROR(E72/C72*100,0)</f>
        <v>0</v>
      </c>
      <c r="H72" s="5">
        <f>H73+H74+H75</f>
        <v>0</v>
      </c>
      <c r="I72" s="5">
        <f t="shared" ref="I72:AE72" si="42">I73+I74+I75</f>
        <v>0</v>
      </c>
      <c r="J72" s="5">
        <f t="shared" si="42"/>
        <v>0</v>
      </c>
      <c r="K72" s="5">
        <f t="shared" si="42"/>
        <v>0</v>
      </c>
      <c r="L72" s="5">
        <f t="shared" si="42"/>
        <v>0</v>
      </c>
      <c r="M72" s="5">
        <f t="shared" si="42"/>
        <v>0</v>
      </c>
      <c r="N72" s="5">
        <f t="shared" si="42"/>
        <v>0</v>
      </c>
      <c r="O72" s="5">
        <f t="shared" si="42"/>
        <v>0</v>
      </c>
      <c r="P72" s="5">
        <f t="shared" si="42"/>
        <v>0</v>
      </c>
      <c r="Q72" s="5">
        <f t="shared" si="42"/>
        <v>0</v>
      </c>
      <c r="R72" s="5">
        <f t="shared" si="42"/>
        <v>0</v>
      </c>
      <c r="S72" s="5">
        <f t="shared" si="42"/>
        <v>0</v>
      </c>
      <c r="T72" s="5">
        <f t="shared" si="42"/>
        <v>0</v>
      </c>
      <c r="U72" s="5">
        <f t="shared" si="42"/>
        <v>0</v>
      </c>
      <c r="V72" s="5">
        <f t="shared" si="42"/>
        <v>0</v>
      </c>
      <c r="W72" s="5">
        <f t="shared" si="42"/>
        <v>0</v>
      </c>
      <c r="X72" s="5">
        <f t="shared" si="42"/>
        <v>0</v>
      </c>
      <c r="Y72" s="5">
        <f t="shared" si="42"/>
        <v>0</v>
      </c>
      <c r="Z72" s="5">
        <f t="shared" si="42"/>
        <v>0</v>
      </c>
      <c r="AA72" s="5">
        <f t="shared" si="42"/>
        <v>0</v>
      </c>
      <c r="AB72" s="5">
        <f t="shared" si="42"/>
        <v>0</v>
      </c>
      <c r="AC72" s="5">
        <f t="shared" si="42"/>
        <v>0</v>
      </c>
      <c r="AD72" s="5">
        <f t="shared" si="42"/>
        <v>5574.1052600000003</v>
      </c>
      <c r="AE72" s="5">
        <f t="shared" si="42"/>
        <v>0</v>
      </c>
      <c r="AF72" s="43"/>
      <c r="AG72" s="44"/>
      <c r="AH72" s="45"/>
    </row>
    <row r="73" spans="1:35" x14ac:dyDescent="0.3">
      <c r="A73" s="28" t="s">
        <v>28</v>
      </c>
      <c r="B73" s="1">
        <f>B79+B85</f>
        <v>0</v>
      </c>
      <c r="C73" s="1">
        <f t="shared" ref="C73:E73" si="43">C79+C85</f>
        <v>0</v>
      </c>
      <c r="D73" s="1">
        <f t="shared" si="43"/>
        <v>0</v>
      </c>
      <c r="E73" s="1">
        <f t="shared" si="43"/>
        <v>0</v>
      </c>
      <c r="F73" s="1">
        <f t="shared" si="40"/>
        <v>0</v>
      </c>
      <c r="G73" s="1">
        <f t="shared" si="41"/>
        <v>0</v>
      </c>
      <c r="H73" s="1">
        <f t="shared" ref="H73:AE76" si="44">H79+H85</f>
        <v>0</v>
      </c>
      <c r="I73" s="1">
        <f t="shared" si="44"/>
        <v>0</v>
      </c>
      <c r="J73" s="1">
        <f t="shared" si="44"/>
        <v>0</v>
      </c>
      <c r="K73" s="1">
        <f t="shared" si="44"/>
        <v>0</v>
      </c>
      <c r="L73" s="1">
        <f t="shared" si="44"/>
        <v>0</v>
      </c>
      <c r="M73" s="1">
        <f t="shared" si="44"/>
        <v>0</v>
      </c>
      <c r="N73" s="1">
        <f t="shared" si="44"/>
        <v>0</v>
      </c>
      <c r="O73" s="1">
        <f t="shared" si="44"/>
        <v>0</v>
      </c>
      <c r="P73" s="1">
        <f t="shared" si="44"/>
        <v>0</v>
      </c>
      <c r="Q73" s="1">
        <f t="shared" si="44"/>
        <v>0</v>
      </c>
      <c r="R73" s="1">
        <f t="shared" si="44"/>
        <v>0</v>
      </c>
      <c r="S73" s="1">
        <f t="shared" si="44"/>
        <v>0</v>
      </c>
      <c r="T73" s="1">
        <f t="shared" si="44"/>
        <v>0</v>
      </c>
      <c r="U73" s="1">
        <f t="shared" si="44"/>
        <v>0</v>
      </c>
      <c r="V73" s="1">
        <f t="shared" si="44"/>
        <v>0</v>
      </c>
      <c r="W73" s="1">
        <f t="shared" si="44"/>
        <v>0</v>
      </c>
      <c r="X73" s="1">
        <f t="shared" si="44"/>
        <v>0</v>
      </c>
      <c r="Y73" s="1">
        <f t="shared" si="44"/>
        <v>0</v>
      </c>
      <c r="Z73" s="1">
        <f t="shared" si="44"/>
        <v>0</v>
      </c>
      <c r="AA73" s="1">
        <f t="shared" si="44"/>
        <v>0</v>
      </c>
      <c r="AB73" s="1">
        <f t="shared" si="44"/>
        <v>0</v>
      </c>
      <c r="AC73" s="1">
        <f t="shared" si="44"/>
        <v>0</v>
      </c>
      <c r="AD73" s="1">
        <f t="shared" si="44"/>
        <v>0</v>
      </c>
      <c r="AE73" s="1">
        <f t="shared" si="44"/>
        <v>0</v>
      </c>
      <c r="AF73" s="43"/>
      <c r="AG73" s="44"/>
      <c r="AH73" s="45"/>
    </row>
    <row r="74" spans="1:35" x14ac:dyDescent="0.3">
      <c r="A74" s="28" t="s">
        <v>29</v>
      </c>
      <c r="B74" s="1">
        <f t="shared" ref="B74:E76" si="45">B80+B86</f>
        <v>0</v>
      </c>
      <c r="C74" s="1">
        <f t="shared" si="45"/>
        <v>0</v>
      </c>
      <c r="D74" s="1">
        <f t="shared" si="45"/>
        <v>0</v>
      </c>
      <c r="E74" s="1">
        <f t="shared" si="45"/>
        <v>0</v>
      </c>
      <c r="F74" s="1">
        <f t="shared" si="40"/>
        <v>0</v>
      </c>
      <c r="G74" s="1">
        <f t="shared" si="41"/>
        <v>0</v>
      </c>
      <c r="H74" s="1">
        <f t="shared" si="44"/>
        <v>0</v>
      </c>
      <c r="I74" s="1">
        <f t="shared" si="44"/>
        <v>0</v>
      </c>
      <c r="J74" s="1">
        <f t="shared" si="44"/>
        <v>0</v>
      </c>
      <c r="K74" s="1">
        <f t="shared" si="44"/>
        <v>0</v>
      </c>
      <c r="L74" s="1">
        <f t="shared" si="44"/>
        <v>0</v>
      </c>
      <c r="M74" s="1">
        <f t="shared" si="44"/>
        <v>0</v>
      </c>
      <c r="N74" s="1">
        <f t="shared" si="44"/>
        <v>0</v>
      </c>
      <c r="O74" s="1">
        <f t="shared" si="44"/>
        <v>0</v>
      </c>
      <c r="P74" s="1">
        <f t="shared" si="44"/>
        <v>0</v>
      </c>
      <c r="Q74" s="1">
        <f t="shared" si="44"/>
        <v>0</v>
      </c>
      <c r="R74" s="1">
        <f t="shared" si="44"/>
        <v>0</v>
      </c>
      <c r="S74" s="1">
        <f t="shared" si="44"/>
        <v>0</v>
      </c>
      <c r="T74" s="1">
        <f t="shared" si="44"/>
        <v>0</v>
      </c>
      <c r="U74" s="1">
        <f t="shared" si="44"/>
        <v>0</v>
      </c>
      <c r="V74" s="1">
        <f t="shared" si="44"/>
        <v>0</v>
      </c>
      <c r="W74" s="1">
        <f t="shared" si="44"/>
        <v>0</v>
      </c>
      <c r="X74" s="1">
        <f t="shared" si="44"/>
        <v>0</v>
      </c>
      <c r="Y74" s="1">
        <f t="shared" si="44"/>
        <v>0</v>
      </c>
      <c r="Z74" s="1">
        <f t="shared" si="44"/>
        <v>0</v>
      </c>
      <c r="AA74" s="1">
        <f t="shared" si="44"/>
        <v>0</v>
      </c>
      <c r="AB74" s="1">
        <f t="shared" si="44"/>
        <v>0</v>
      </c>
      <c r="AC74" s="1">
        <f t="shared" si="44"/>
        <v>0</v>
      </c>
      <c r="AD74" s="1">
        <f t="shared" si="44"/>
        <v>0</v>
      </c>
      <c r="AE74" s="1">
        <f t="shared" si="44"/>
        <v>0</v>
      </c>
      <c r="AF74" s="43"/>
      <c r="AG74" s="44"/>
      <c r="AH74" s="45"/>
    </row>
    <row r="75" spans="1:35" x14ac:dyDescent="0.3">
      <c r="A75" s="28" t="s">
        <v>30</v>
      </c>
      <c r="B75" s="1">
        <f t="shared" si="45"/>
        <v>5574.1052600000003</v>
      </c>
      <c r="C75" s="1">
        <f>H75+J75+L75</f>
        <v>0</v>
      </c>
      <c r="D75" s="1">
        <f t="shared" si="45"/>
        <v>0</v>
      </c>
      <c r="E75" s="1">
        <f t="shared" si="45"/>
        <v>0</v>
      </c>
      <c r="F75" s="1">
        <f>IFERROR(E75/B75*100,0)</f>
        <v>0</v>
      </c>
      <c r="G75" s="1">
        <f>IFERROR(E75/C75*100,0)</f>
        <v>0</v>
      </c>
      <c r="H75" s="1">
        <f t="shared" si="44"/>
        <v>0</v>
      </c>
      <c r="I75" s="1">
        <f t="shared" si="44"/>
        <v>0</v>
      </c>
      <c r="J75" s="1">
        <f t="shared" si="44"/>
        <v>0</v>
      </c>
      <c r="K75" s="1">
        <f t="shared" si="44"/>
        <v>0</v>
      </c>
      <c r="L75" s="1">
        <f t="shared" si="44"/>
        <v>0</v>
      </c>
      <c r="M75" s="1">
        <f t="shared" si="44"/>
        <v>0</v>
      </c>
      <c r="N75" s="1">
        <f t="shared" si="44"/>
        <v>0</v>
      </c>
      <c r="O75" s="1">
        <f t="shared" si="44"/>
        <v>0</v>
      </c>
      <c r="P75" s="1">
        <f t="shared" si="44"/>
        <v>0</v>
      </c>
      <c r="Q75" s="1">
        <f t="shared" si="44"/>
        <v>0</v>
      </c>
      <c r="R75" s="1">
        <f t="shared" si="44"/>
        <v>0</v>
      </c>
      <c r="S75" s="1">
        <f t="shared" si="44"/>
        <v>0</v>
      </c>
      <c r="T75" s="1">
        <f t="shared" si="44"/>
        <v>0</v>
      </c>
      <c r="U75" s="1">
        <f t="shared" si="44"/>
        <v>0</v>
      </c>
      <c r="V75" s="1">
        <f t="shared" si="44"/>
        <v>0</v>
      </c>
      <c r="W75" s="1">
        <f t="shared" si="44"/>
        <v>0</v>
      </c>
      <c r="X75" s="1">
        <f t="shared" si="44"/>
        <v>0</v>
      </c>
      <c r="Y75" s="1">
        <f t="shared" si="44"/>
        <v>0</v>
      </c>
      <c r="Z75" s="1">
        <f t="shared" si="44"/>
        <v>0</v>
      </c>
      <c r="AA75" s="1">
        <f t="shared" si="44"/>
        <v>0</v>
      </c>
      <c r="AB75" s="1">
        <f t="shared" si="44"/>
        <v>0</v>
      </c>
      <c r="AC75" s="1">
        <f t="shared" si="44"/>
        <v>0</v>
      </c>
      <c r="AD75" s="1">
        <f t="shared" si="44"/>
        <v>5574.1052600000003</v>
      </c>
      <c r="AE75" s="1">
        <f t="shared" si="44"/>
        <v>0</v>
      </c>
      <c r="AF75" s="43"/>
      <c r="AG75" s="44"/>
      <c r="AH75" s="45"/>
    </row>
    <row r="76" spans="1:35" x14ac:dyDescent="0.3">
      <c r="A76" s="28" t="s">
        <v>31</v>
      </c>
      <c r="B76" s="1">
        <f t="shared" si="45"/>
        <v>0</v>
      </c>
      <c r="C76" s="1">
        <f t="shared" si="45"/>
        <v>0</v>
      </c>
      <c r="D76" s="1">
        <f t="shared" si="45"/>
        <v>0</v>
      </c>
      <c r="E76" s="1">
        <f t="shared" si="45"/>
        <v>0</v>
      </c>
      <c r="F76" s="1">
        <f t="shared" ref="F76" si="46">IFERROR(E76/B76*100,0)</f>
        <v>0</v>
      </c>
      <c r="G76" s="1">
        <f t="shared" ref="G76" si="47">IFERROR(E76/C76*100,0)</f>
        <v>0</v>
      </c>
      <c r="H76" s="1">
        <f t="shared" si="44"/>
        <v>0</v>
      </c>
      <c r="I76" s="1">
        <f t="shared" si="44"/>
        <v>0</v>
      </c>
      <c r="J76" s="1">
        <f t="shared" si="44"/>
        <v>0</v>
      </c>
      <c r="K76" s="1">
        <f t="shared" si="44"/>
        <v>0</v>
      </c>
      <c r="L76" s="1">
        <f t="shared" si="44"/>
        <v>0</v>
      </c>
      <c r="M76" s="1">
        <f t="shared" si="44"/>
        <v>0</v>
      </c>
      <c r="N76" s="1">
        <f t="shared" si="44"/>
        <v>0</v>
      </c>
      <c r="O76" s="1">
        <f t="shared" si="44"/>
        <v>0</v>
      </c>
      <c r="P76" s="1">
        <f t="shared" si="44"/>
        <v>0</v>
      </c>
      <c r="Q76" s="1">
        <f t="shared" si="44"/>
        <v>0</v>
      </c>
      <c r="R76" s="1">
        <f t="shared" si="44"/>
        <v>0</v>
      </c>
      <c r="S76" s="1">
        <f t="shared" si="44"/>
        <v>0</v>
      </c>
      <c r="T76" s="1">
        <f t="shared" si="44"/>
        <v>0</v>
      </c>
      <c r="U76" s="1">
        <f t="shared" si="44"/>
        <v>0</v>
      </c>
      <c r="V76" s="1">
        <f t="shared" si="44"/>
        <v>0</v>
      </c>
      <c r="W76" s="1">
        <f t="shared" si="44"/>
        <v>0</v>
      </c>
      <c r="X76" s="1">
        <f t="shared" si="44"/>
        <v>0</v>
      </c>
      <c r="Y76" s="1">
        <f t="shared" si="44"/>
        <v>0</v>
      </c>
      <c r="Z76" s="1">
        <f t="shared" si="44"/>
        <v>0</v>
      </c>
      <c r="AA76" s="1">
        <f t="shared" si="44"/>
        <v>0</v>
      </c>
      <c r="AB76" s="1">
        <f t="shared" si="44"/>
        <v>0</v>
      </c>
      <c r="AC76" s="1">
        <f t="shared" si="44"/>
        <v>0</v>
      </c>
      <c r="AD76" s="1">
        <f t="shared" si="44"/>
        <v>0</v>
      </c>
      <c r="AE76" s="1">
        <f t="shared" si="44"/>
        <v>0</v>
      </c>
      <c r="AF76" s="43"/>
      <c r="AG76" s="44"/>
      <c r="AH76" s="45"/>
    </row>
    <row r="77" spans="1:35" ht="292.5" x14ac:dyDescent="0.3">
      <c r="A77" s="2" t="s">
        <v>49</v>
      </c>
      <c r="B77" s="5"/>
      <c r="C77" s="5"/>
      <c r="D77" s="5"/>
      <c r="E77" s="5"/>
      <c r="F77" s="5"/>
      <c r="G77" s="5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48" t="s">
        <v>50</v>
      </c>
      <c r="AG77" s="44"/>
      <c r="AH77" s="45"/>
    </row>
    <row r="78" spans="1:35" x14ac:dyDescent="0.3">
      <c r="A78" s="3" t="s">
        <v>27</v>
      </c>
      <c r="B78" s="5">
        <f>B80+B81+B79+B82</f>
        <v>2849.7052600000002</v>
      </c>
      <c r="C78" s="5">
        <f>C80+C81+C79+C82</f>
        <v>0</v>
      </c>
      <c r="D78" s="5">
        <f>D80+D81+D79+D82</f>
        <v>0</v>
      </c>
      <c r="E78" s="5">
        <f>E80+E81+E79+E82</f>
        <v>0</v>
      </c>
      <c r="F78" s="5">
        <f>IFERROR(E78/B78*100,0)</f>
        <v>0</v>
      </c>
      <c r="G78" s="5">
        <f>IFERROR(E78/C78*100,0)</f>
        <v>0</v>
      </c>
      <c r="H78" s="5">
        <f t="shared" ref="H78:AE78" si="48">H80+H81+H79+H82</f>
        <v>0</v>
      </c>
      <c r="I78" s="5">
        <f t="shared" si="48"/>
        <v>0</v>
      </c>
      <c r="J78" s="5">
        <f t="shared" si="48"/>
        <v>0</v>
      </c>
      <c r="K78" s="5">
        <f t="shared" si="48"/>
        <v>0</v>
      </c>
      <c r="L78" s="5">
        <f t="shared" si="48"/>
        <v>0</v>
      </c>
      <c r="M78" s="5">
        <f t="shared" si="48"/>
        <v>0</v>
      </c>
      <c r="N78" s="5">
        <f t="shared" si="48"/>
        <v>0</v>
      </c>
      <c r="O78" s="5">
        <f t="shared" si="48"/>
        <v>0</v>
      </c>
      <c r="P78" s="5">
        <f t="shared" si="48"/>
        <v>0</v>
      </c>
      <c r="Q78" s="5">
        <f t="shared" si="48"/>
        <v>0</v>
      </c>
      <c r="R78" s="5">
        <f t="shared" si="48"/>
        <v>0</v>
      </c>
      <c r="S78" s="5">
        <f t="shared" si="48"/>
        <v>0</v>
      </c>
      <c r="T78" s="5">
        <f t="shared" si="48"/>
        <v>0</v>
      </c>
      <c r="U78" s="5">
        <f t="shared" si="48"/>
        <v>0</v>
      </c>
      <c r="V78" s="5">
        <f t="shared" si="48"/>
        <v>0</v>
      </c>
      <c r="W78" s="5">
        <f t="shared" si="48"/>
        <v>0</v>
      </c>
      <c r="X78" s="5">
        <f t="shared" si="48"/>
        <v>0</v>
      </c>
      <c r="Y78" s="5">
        <f t="shared" si="48"/>
        <v>0</v>
      </c>
      <c r="Z78" s="5">
        <f t="shared" si="48"/>
        <v>0</v>
      </c>
      <c r="AA78" s="5">
        <f t="shared" si="48"/>
        <v>0</v>
      </c>
      <c r="AB78" s="5">
        <f t="shared" si="48"/>
        <v>0</v>
      </c>
      <c r="AC78" s="5">
        <f t="shared" si="48"/>
        <v>0</v>
      </c>
      <c r="AD78" s="5">
        <f t="shared" si="48"/>
        <v>2849.7052600000002</v>
      </c>
      <c r="AE78" s="5">
        <f t="shared" si="48"/>
        <v>0</v>
      </c>
      <c r="AF78" s="43"/>
      <c r="AG78" s="44"/>
      <c r="AH78" s="45"/>
    </row>
    <row r="79" spans="1:35" x14ac:dyDescent="0.3">
      <c r="A79" s="4" t="s">
        <v>28</v>
      </c>
      <c r="B79" s="1"/>
      <c r="C79" s="16"/>
      <c r="D79" s="17"/>
      <c r="E79" s="16"/>
      <c r="F79" s="1"/>
      <c r="G79" s="1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43"/>
      <c r="AG79" s="44"/>
      <c r="AH79" s="45"/>
    </row>
    <row r="80" spans="1:35" x14ac:dyDescent="0.3">
      <c r="A80" s="4" t="s">
        <v>29</v>
      </c>
      <c r="B80" s="1"/>
      <c r="C80" s="16"/>
      <c r="D80" s="17"/>
      <c r="E80" s="16"/>
      <c r="F80" s="1"/>
      <c r="G80" s="1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43"/>
      <c r="AG80" s="44"/>
      <c r="AH80" s="45"/>
    </row>
    <row r="81" spans="1:34" x14ac:dyDescent="0.3">
      <c r="A81" s="4" t="s">
        <v>30</v>
      </c>
      <c r="B81" s="1">
        <f>J81+L81+N81+P81+R81+T81+V81+X81+Z81+AB81+AD81+H81</f>
        <v>2849.7052600000002</v>
      </c>
      <c r="C81" s="16">
        <f>H81+J81+L81</f>
        <v>0</v>
      </c>
      <c r="D81" s="17">
        <f>E81</f>
        <v>0</v>
      </c>
      <c r="E81" s="16">
        <f>SUM(I81,K81,M81,O81,Q81,S81,U81,W81,Y81,AA81,AC81,AE81)</f>
        <v>0</v>
      </c>
      <c r="F81" s="1">
        <f>IFERROR(E81/B81*100,0)</f>
        <v>0</v>
      </c>
      <c r="G81" s="1">
        <f>IFERROR(E81/C81*100,0)</f>
        <v>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>
        <v>2849.7052600000002</v>
      </c>
      <c r="AE81" s="18"/>
      <c r="AF81" s="43"/>
      <c r="AG81" s="44"/>
      <c r="AH81" s="45"/>
    </row>
    <row r="82" spans="1:34" x14ac:dyDescent="0.3">
      <c r="A82" s="2" t="s">
        <v>31</v>
      </c>
      <c r="B82" s="1"/>
      <c r="C82" s="16"/>
      <c r="D82" s="17"/>
      <c r="E82" s="16"/>
      <c r="F82" s="1"/>
      <c r="G82" s="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43"/>
      <c r="AG82" s="44"/>
      <c r="AH82" s="45"/>
    </row>
    <row r="83" spans="1:34" ht="90" x14ac:dyDescent="0.3">
      <c r="A83" s="2" t="s">
        <v>51</v>
      </c>
      <c r="B83" s="5"/>
      <c r="C83" s="5"/>
      <c r="D83" s="5"/>
      <c r="E83" s="5"/>
      <c r="F83" s="5"/>
      <c r="G83" s="5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48" t="s">
        <v>52</v>
      </c>
      <c r="AG83" s="44"/>
      <c r="AH83" s="45"/>
    </row>
    <row r="84" spans="1:34" x14ac:dyDescent="0.3">
      <c r="A84" s="3" t="s">
        <v>27</v>
      </c>
      <c r="B84" s="5">
        <f>B86+B87+B85+B88</f>
        <v>2724.4</v>
      </c>
      <c r="C84" s="5">
        <f>C86+C87+C85+C88</f>
        <v>0</v>
      </c>
      <c r="D84" s="5">
        <f>D86+D87+D85+D88</f>
        <v>0</v>
      </c>
      <c r="E84" s="5">
        <f>E86+E87+E85+E88</f>
        <v>0</v>
      </c>
      <c r="F84" s="5">
        <f>IFERROR(E84/B84*100,0)</f>
        <v>0</v>
      </c>
      <c r="G84" s="5">
        <f>IFERROR(E84/C84*100,0)</f>
        <v>0</v>
      </c>
      <c r="H84" s="5">
        <f t="shared" ref="H84:AE84" si="49">H86+H87+H85+H88</f>
        <v>0</v>
      </c>
      <c r="I84" s="5">
        <f t="shared" si="49"/>
        <v>0</v>
      </c>
      <c r="J84" s="5">
        <f t="shared" si="49"/>
        <v>0</v>
      </c>
      <c r="K84" s="5">
        <f t="shared" si="49"/>
        <v>0</v>
      </c>
      <c r="L84" s="5">
        <f t="shared" si="49"/>
        <v>0</v>
      </c>
      <c r="M84" s="5">
        <f t="shared" si="49"/>
        <v>0</v>
      </c>
      <c r="N84" s="5">
        <f t="shared" si="49"/>
        <v>0</v>
      </c>
      <c r="O84" s="5">
        <f t="shared" si="49"/>
        <v>0</v>
      </c>
      <c r="P84" s="5">
        <f t="shared" si="49"/>
        <v>0</v>
      </c>
      <c r="Q84" s="5">
        <f t="shared" si="49"/>
        <v>0</v>
      </c>
      <c r="R84" s="5">
        <f t="shared" si="49"/>
        <v>0</v>
      </c>
      <c r="S84" s="5">
        <f t="shared" si="49"/>
        <v>0</v>
      </c>
      <c r="T84" s="5">
        <f t="shared" si="49"/>
        <v>0</v>
      </c>
      <c r="U84" s="5">
        <f t="shared" si="49"/>
        <v>0</v>
      </c>
      <c r="V84" s="5">
        <f t="shared" si="49"/>
        <v>0</v>
      </c>
      <c r="W84" s="5">
        <f t="shared" si="49"/>
        <v>0</v>
      </c>
      <c r="X84" s="5">
        <f t="shared" si="49"/>
        <v>0</v>
      </c>
      <c r="Y84" s="5">
        <f t="shared" si="49"/>
        <v>0</v>
      </c>
      <c r="Z84" s="5">
        <f t="shared" si="49"/>
        <v>0</v>
      </c>
      <c r="AA84" s="5">
        <f t="shared" si="49"/>
        <v>0</v>
      </c>
      <c r="AB84" s="5">
        <f t="shared" si="49"/>
        <v>0</v>
      </c>
      <c r="AC84" s="5">
        <f t="shared" si="49"/>
        <v>0</v>
      </c>
      <c r="AD84" s="5">
        <f t="shared" si="49"/>
        <v>2724.4</v>
      </c>
      <c r="AE84" s="5">
        <f t="shared" si="49"/>
        <v>0</v>
      </c>
      <c r="AF84" s="43"/>
      <c r="AG84" s="44"/>
      <c r="AH84" s="45"/>
    </row>
    <row r="85" spans="1:34" x14ac:dyDescent="0.3">
      <c r="A85" s="4" t="s">
        <v>28</v>
      </c>
      <c r="B85" s="1"/>
      <c r="C85" s="16"/>
      <c r="D85" s="17"/>
      <c r="E85" s="16"/>
      <c r="F85" s="1"/>
      <c r="G85" s="1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43"/>
      <c r="AG85" s="44"/>
      <c r="AH85" s="45"/>
    </row>
    <row r="86" spans="1:34" x14ac:dyDescent="0.3">
      <c r="A86" s="4" t="s">
        <v>29</v>
      </c>
      <c r="B86" s="1"/>
      <c r="C86" s="16"/>
      <c r="D86" s="17"/>
      <c r="E86" s="16"/>
      <c r="F86" s="1"/>
      <c r="G86" s="1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43"/>
      <c r="AG86" s="44"/>
      <c r="AH86" s="45"/>
    </row>
    <row r="87" spans="1:34" x14ac:dyDescent="0.3">
      <c r="A87" s="4" t="s">
        <v>30</v>
      </c>
      <c r="B87" s="1">
        <f>J87+L87+N87+P87+R87+T87+V87+X87+Z87+AB87+AD87+H87</f>
        <v>2724.4</v>
      </c>
      <c r="C87" s="16">
        <f>H87+J87+L87</f>
        <v>0</v>
      </c>
      <c r="D87" s="17">
        <f>E87</f>
        <v>0</v>
      </c>
      <c r="E87" s="16">
        <f>SUM(I87,K87,M87,O87,Q87,S87,U87,W87,Y87,AA87,AC87,AE87)</f>
        <v>0</v>
      </c>
      <c r="F87" s="1">
        <f>IFERROR(E87/B87*100,0)</f>
        <v>0</v>
      </c>
      <c r="G87" s="1">
        <f>IFERROR(E87/C87*100,0)</f>
        <v>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>
        <v>2724.4</v>
      </c>
      <c r="AE87" s="18"/>
      <c r="AF87" s="43"/>
      <c r="AG87" s="44"/>
      <c r="AH87" s="45"/>
    </row>
    <row r="88" spans="1:34" x14ac:dyDescent="0.3">
      <c r="A88" s="2" t="s">
        <v>31</v>
      </c>
      <c r="B88" s="1"/>
      <c r="C88" s="16"/>
      <c r="D88" s="17"/>
      <c r="E88" s="16"/>
      <c r="F88" s="1"/>
      <c r="G88" s="1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43"/>
      <c r="AG88" s="44"/>
      <c r="AH88" s="45"/>
    </row>
    <row r="89" spans="1:34" x14ac:dyDescent="0.3">
      <c r="A89" s="53" t="s">
        <v>53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5"/>
      <c r="AG89" s="44"/>
      <c r="AH89" s="45"/>
    </row>
    <row r="90" spans="1:34" x14ac:dyDescent="0.3">
      <c r="A90" s="53" t="s">
        <v>32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5"/>
      <c r="AG90" s="44"/>
      <c r="AH90" s="45"/>
    </row>
    <row r="91" spans="1:34" ht="123.75" x14ac:dyDescent="0.3">
      <c r="A91" s="25" t="s">
        <v>54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 t="s">
        <v>55</v>
      </c>
      <c r="AG91" s="44"/>
      <c r="AH91" s="45"/>
    </row>
    <row r="92" spans="1:34" x14ac:dyDescent="0.3">
      <c r="A92" s="3" t="s">
        <v>27</v>
      </c>
      <c r="B92" s="5">
        <f>B93+B94+B95</f>
        <v>6225.0999999999995</v>
      </c>
      <c r="C92" s="5">
        <f>C93+C94+C95</f>
        <v>4902.7</v>
      </c>
      <c r="D92" s="5">
        <f>D93+D94+D95</f>
        <v>1571.2</v>
      </c>
      <c r="E92" s="5">
        <f>E93+E94+E95</f>
        <v>1571.2</v>
      </c>
      <c r="F92" s="1">
        <f>IFERROR(E92/B92*100,0)</f>
        <v>25.239755184655671</v>
      </c>
      <c r="G92" s="1">
        <f>IFERROR(E92/C92*100,0)</f>
        <v>32.047647214800016</v>
      </c>
      <c r="H92" s="5">
        <f t="shared" ref="H92:AE92" si="50">H93+H94+H95</f>
        <v>864.9</v>
      </c>
      <c r="I92" s="5">
        <f t="shared" si="50"/>
        <v>691.6</v>
      </c>
      <c r="J92" s="5">
        <f t="shared" si="50"/>
        <v>3672.1</v>
      </c>
      <c r="K92" s="5">
        <f t="shared" si="50"/>
        <v>879.6</v>
      </c>
      <c r="L92" s="5">
        <f t="shared" si="50"/>
        <v>365.7</v>
      </c>
      <c r="M92" s="5">
        <f t="shared" si="50"/>
        <v>0</v>
      </c>
      <c r="N92" s="5">
        <f t="shared" si="50"/>
        <v>384.8</v>
      </c>
      <c r="O92" s="5">
        <f t="shared" si="50"/>
        <v>0</v>
      </c>
      <c r="P92" s="5">
        <f t="shared" si="50"/>
        <v>179.6</v>
      </c>
      <c r="Q92" s="5">
        <f t="shared" si="50"/>
        <v>0</v>
      </c>
      <c r="R92" s="5">
        <f t="shared" si="50"/>
        <v>0</v>
      </c>
      <c r="S92" s="5">
        <f t="shared" si="50"/>
        <v>0</v>
      </c>
      <c r="T92" s="5">
        <f t="shared" si="50"/>
        <v>0</v>
      </c>
      <c r="U92" s="5">
        <f t="shared" si="50"/>
        <v>0</v>
      </c>
      <c r="V92" s="5">
        <f t="shared" si="50"/>
        <v>0</v>
      </c>
      <c r="W92" s="5">
        <f t="shared" si="50"/>
        <v>0</v>
      </c>
      <c r="X92" s="5">
        <f t="shared" si="50"/>
        <v>0</v>
      </c>
      <c r="Y92" s="5">
        <f t="shared" si="50"/>
        <v>0</v>
      </c>
      <c r="Z92" s="5">
        <f t="shared" si="50"/>
        <v>266.39999999999998</v>
      </c>
      <c r="AA92" s="5">
        <f t="shared" si="50"/>
        <v>0</v>
      </c>
      <c r="AB92" s="5">
        <f t="shared" si="50"/>
        <v>245.8</v>
      </c>
      <c r="AC92" s="5">
        <f t="shared" si="50"/>
        <v>0</v>
      </c>
      <c r="AD92" s="5">
        <f t="shared" si="50"/>
        <v>245.8</v>
      </c>
      <c r="AE92" s="5">
        <f t="shared" si="50"/>
        <v>0</v>
      </c>
      <c r="AF92" s="43"/>
      <c r="AG92" s="44"/>
      <c r="AH92" s="45"/>
    </row>
    <row r="93" spans="1:34" x14ac:dyDescent="0.3">
      <c r="A93" s="4" t="s">
        <v>28</v>
      </c>
      <c r="B93" s="1">
        <f t="shared" ref="B93:B96" si="51">J93+L93+N93+P93+R93+T93+V93+X93+Z93+AB93+AD93+H93</f>
        <v>0</v>
      </c>
      <c r="C93" s="1">
        <f t="shared" ref="C93:C96" si="52">SUM(H93)</f>
        <v>0</v>
      </c>
      <c r="D93" s="1">
        <f t="shared" ref="D93:D96" si="53">E93</f>
        <v>0</v>
      </c>
      <c r="E93" s="1">
        <f t="shared" ref="E93:E96" si="54">SUM(I93,K93,M93,O93,Q93,S93,U93,W93,Y93,AA93,AC93,AE93)</f>
        <v>0</v>
      </c>
      <c r="F93" s="1">
        <f>IFERROR(E93/B93*100,0)</f>
        <v>0</v>
      </c>
      <c r="G93" s="1">
        <f>IFERROR(E93/C93*100,0)</f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3"/>
      <c r="AG93" s="44"/>
      <c r="AH93" s="45"/>
    </row>
    <row r="94" spans="1:34" x14ac:dyDescent="0.3">
      <c r="A94" s="4" t="s">
        <v>29</v>
      </c>
      <c r="B94" s="1">
        <f t="shared" si="51"/>
        <v>0</v>
      </c>
      <c r="C94" s="1">
        <f t="shared" si="52"/>
        <v>0</v>
      </c>
      <c r="D94" s="1">
        <f t="shared" si="53"/>
        <v>0</v>
      </c>
      <c r="E94" s="1">
        <f t="shared" si="54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3"/>
      <c r="AG94" s="44"/>
      <c r="AH94" s="45"/>
    </row>
    <row r="95" spans="1:34" x14ac:dyDescent="0.3">
      <c r="A95" s="4" t="s">
        <v>30</v>
      </c>
      <c r="B95" s="1">
        <f t="shared" si="51"/>
        <v>6225.0999999999995</v>
      </c>
      <c r="C95" s="1">
        <f>H95+J95+L95</f>
        <v>4902.7</v>
      </c>
      <c r="D95" s="1">
        <f t="shared" si="53"/>
        <v>1571.2</v>
      </c>
      <c r="E95" s="1">
        <f t="shared" si="54"/>
        <v>1571.2</v>
      </c>
      <c r="F95" s="1">
        <f>IFERROR(E95/B95*100,0)</f>
        <v>25.239755184655671</v>
      </c>
      <c r="G95" s="1">
        <f>IFERROR(E95/C95*100,0)</f>
        <v>32.047647214800016</v>
      </c>
      <c r="H95" s="1">
        <v>864.9</v>
      </c>
      <c r="I95" s="1">
        <v>691.6</v>
      </c>
      <c r="J95" s="1">
        <v>3672.1</v>
      </c>
      <c r="K95" s="1">
        <v>879.6</v>
      </c>
      <c r="L95" s="1">
        <v>365.7</v>
      </c>
      <c r="M95" s="1">
        <v>0</v>
      </c>
      <c r="N95" s="1">
        <v>384.8</v>
      </c>
      <c r="O95" s="1">
        <v>0</v>
      </c>
      <c r="P95" s="1">
        <v>179.6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266.39999999999998</v>
      </c>
      <c r="AA95" s="1">
        <v>0</v>
      </c>
      <c r="AB95" s="1">
        <v>245.8</v>
      </c>
      <c r="AC95" s="1">
        <v>0</v>
      </c>
      <c r="AD95" s="1">
        <v>245.8</v>
      </c>
      <c r="AE95" s="1">
        <v>0</v>
      </c>
      <c r="AF95" s="43"/>
      <c r="AG95" s="44"/>
      <c r="AH95" s="45"/>
    </row>
    <row r="96" spans="1:34" x14ac:dyDescent="0.3">
      <c r="A96" s="4" t="s">
        <v>31</v>
      </c>
      <c r="B96" s="1">
        <f t="shared" si="51"/>
        <v>0</v>
      </c>
      <c r="C96" s="1">
        <f t="shared" si="52"/>
        <v>0</v>
      </c>
      <c r="D96" s="1">
        <f t="shared" si="53"/>
        <v>0</v>
      </c>
      <c r="E96" s="1">
        <f t="shared" si="54"/>
        <v>0</v>
      </c>
      <c r="F96" s="1">
        <f>IFERROR(E96/B96*100,0)</f>
        <v>0</v>
      </c>
      <c r="G96" s="1">
        <f>IFERROR(E96/C96*100,0)</f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43"/>
      <c r="AG96" s="44"/>
      <c r="AH96" s="45"/>
    </row>
    <row r="97" spans="1:34" ht="409.5" x14ac:dyDescent="0.3">
      <c r="A97" s="25" t="s">
        <v>56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2" t="s">
        <v>68</v>
      </c>
      <c r="AG97" s="44"/>
      <c r="AH97" s="45"/>
    </row>
    <row r="98" spans="1:34" x14ac:dyDescent="0.3">
      <c r="A98" s="3" t="s">
        <v>27</v>
      </c>
      <c r="B98" s="5">
        <f>B99+B100+B101+B102</f>
        <v>24540.301299999999</v>
      </c>
      <c r="C98" s="5">
        <f>C99+C100+C101+C102</f>
        <v>5144.3370000000004</v>
      </c>
      <c r="D98" s="5">
        <f>D99+D100+D101+D102</f>
        <v>2943.95</v>
      </c>
      <c r="E98" s="5">
        <f>E99+E100+E101+E102</f>
        <v>2943.95</v>
      </c>
      <c r="F98" s="1">
        <v>0</v>
      </c>
      <c r="G98" s="1">
        <v>0</v>
      </c>
      <c r="H98" s="5">
        <f>H99+H100+H101+H102</f>
        <v>1840.1669999999999</v>
      </c>
      <c r="I98" s="5">
        <f t="shared" ref="I98:AE98" si="55">I99+I100+I101+I102</f>
        <v>1840.17</v>
      </c>
      <c r="J98" s="5">
        <f t="shared" si="55"/>
        <v>1214.27</v>
      </c>
      <c r="K98" s="5">
        <f t="shared" si="55"/>
        <v>1103.78</v>
      </c>
      <c r="L98" s="5">
        <f t="shared" si="55"/>
        <v>2089.9</v>
      </c>
      <c r="M98" s="5">
        <f t="shared" si="55"/>
        <v>0</v>
      </c>
      <c r="N98" s="5">
        <f t="shared" si="55"/>
        <v>2923.2709999999997</v>
      </c>
      <c r="O98" s="5">
        <f t="shared" si="55"/>
        <v>0</v>
      </c>
      <c r="P98" s="5">
        <f t="shared" si="55"/>
        <v>7151.32</v>
      </c>
      <c r="Q98" s="5">
        <f>SUM(Q101+Q100)</f>
        <v>0</v>
      </c>
      <c r="R98" s="5">
        <f t="shared" si="55"/>
        <v>3549.3666599999997</v>
      </c>
      <c r="S98" s="5">
        <f t="shared" si="55"/>
        <v>0</v>
      </c>
      <c r="T98" s="5">
        <f t="shared" si="55"/>
        <v>774.67</v>
      </c>
      <c r="U98" s="5">
        <f t="shared" si="55"/>
        <v>0</v>
      </c>
      <c r="V98" s="5">
        <f t="shared" si="55"/>
        <v>938.06999999999994</v>
      </c>
      <c r="W98" s="5">
        <f t="shared" si="55"/>
        <v>0</v>
      </c>
      <c r="X98" s="5">
        <f t="shared" si="55"/>
        <v>1079.6666600000001</v>
      </c>
      <c r="Y98" s="5">
        <f t="shared" si="55"/>
        <v>0</v>
      </c>
      <c r="Z98" s="5">
        <f t="shared" si="55"/>
        <v>1973.9166599999999</v>
      </c>
      <c r="AA98" s="5">
        <f t="shared" si="55"/>
        <v>0</v>
      </c>
      <c r="AB98" s="5">
        <f t="shared" si="55"/>
        <v>991.41665999999998</v>
      </c>
      <c r="AC98" s="5">
        <f t="shared" si="55"/>
        <v>0</v>
      </c>
      <c r="AD98" s="5">
        <f t="shared" si="55"/>
        <v>14.26666</v>
      </c>
      <c r="AE98" s="5">
        <f t="shared" si="55"/>
        <v>0</v>
      </c>
      <c r="AF98" s="43"/>
      <c r="AG98" s="44"/>
      <c r="AH98" s="45"/>
    </row>
    <row r="99" spans="1:34" x14ac:dyDescent="0.3">
      <c r="A99" s="4" t="s">
        <v>28</v>
      </c>
      <c r="B99" s="1">
        <f t="shared" ref="B99:B102" si="56">J99+L99+N99+P99+R99+T99+V99+X99+Z99+AB99+AD99+H99</f>
        <v>0</v>
      </c>
      <c r="C99" s="1">
        <f>H99+J99+L99+N99+P99+R99+T99+V99+X99+Z99+AB99+AD99</f>
        <v>0</v>
      </c>
      <c r="D99" s="1">
        <f t="shared" ref="D99:D102" si="57">E99</f>
        <v>0</v>
      </c>
      <c r="E99" s="1">
        <f t="shared" ref="E99:T102" si="58">SUM(I99,K99,M99,O99,Q99,S99,U99,W99,Y99,AA99,AC99,AE99)</f>
        <v>0</v>
      </c>
      <c r="F99" s="1">
        <f t="shared" si="58"/>
        <v>0</v>
      </c>
      <c r="G99" s="1">
        <f t="shared" si="58"/>
        <v>0</v>
      </c>
      <c r="H99" s="1">
        <f t="shared" si="58"/>
        <v>0</v>
      </c>
      <c r="I99" s="1">
        <f t="shared" si="58"/>
        <v>0</v>
      </c>
      <c r="J99" s="1">
        <f t="shared" si="58"/>
        <v>0</v>
      </c>
      <c r="K99" s="1">
        <f t="shared" si="58"/>
        <v>0</v>
      </c>
      <c r="L99" s="1">
        <f t="shared" si="58"/>
        <v>0</v>
      </c>
      <c r="M99" s="1">
        <f t="shared" si="58"/>
        <v>0</v>
      </c>
      <c r="N99" s="1">
        <f t="shared" si="58"/>
        <v>0</v>
      </c>
      <c r="O99" s="1">
        <f t="shared" si="58"/>
        <v>0</v>
      </c>
      <c r="P99" s="1">
        <f t="shared" si="58"/>
        <v>0</v>
      </c>
      <c r="Q99" s="1">
        <f t="shared" si="58"/>
        <v>0</v>
      </c>
      <c r="R99" s="1">
        <f t="shared" si="58"/>
        <v>0</v>
      </c>
      <c r="S99" s="1">
        <f t="shared" si="58"/>
        <v>0</v>
      </c>
      <c r="T99" s="1">
        <f t="shared" si="58"/>
        <v>0</v>
      </c>
      <c r="U99" s="1">
        <f t="shared" ref="U99:AE99" si="59">SUM(Y99,AA99,AC99,AE99,AG99,AI99,AK99,AM99,AO99,AQ99,AS99,AU99)</f>
        <v>0</v>
      </c>
      <c r="V99" s="1">
        <f t="shared" si="59"/>
        <v>0</v>
      </c>
      <c r="W99" s="1">
        <f t="shared" si="59"/>
        <v>0</v>
      </c>
      <c r="X99" s="1">
        <f t="shared" si="59"/>
        <v>0</v>
      </c>
      <c r="Y99" s="1">
        <f t="shared" si="59"/>
        <v>0</v>
      </c>
      <c r="Z99" s="1">
        <f t="shared" si="59"/>
        <v>0</v>
      </c>
      <c r="AA99" s="1">
        <f t="shared" si="59"/>
        <v>0</v>
      </c>
      <c r="AB99" s="1">
        <f t="shared" si="59"/>
        <v>0</v>
      </c>
      <c r="AC99" s="1">
        <f t="shared" si="59"/>
        <v>0</v>
      </c>
      <c r="AD99" s="1">
        <f t="shared" si="59"/>
        <v>0</v>
      </c>
      <c r="AE99" s="1">
        <f t="shared" si="59"/>
        <v>0</v>
      </c>
      <c r="AF99" s="43"/>
      <c r="AG99" s="44"/>
      <c r="AH99" s="45"/>
    </row>
    <row r="100" spans="1:34" x14ac:dyDescent="0.3">
      <c r="A100" s="4" t="s">
        <v>29</v>
      </c>
      <c r="B100" s="1">
        <f t="shared" si="56"/>
        <v>8211.9950000000008</v>
      </c>
      <c r="C100" s="1">
        <f>H100+J100+L100</f>
        <v>372.46</v>
      </c>
      <c r="D100" s="1">
        <f t="shared" si="57"/>
        <v>0</v>
      </c>
      <c r="E100" s="1">
        <f t="shared" si="58"/>
        <v>0</v>
      </c>
      <c r="F100" s="1"/>
      <c r="G100" s="1"/>
      <c r="H100" s="1">
        <v>0</v>
      </c>
      <c r="I100" s="1">
        <v>0</v>
      </c>
      <c r="J100" s="1">
        <v>0</v>
      </c>
      <c r="K100" s="1">
        <v>0</v>
      </c>
      <c r="L100" s="1">
        <v>372.46</v>
      </c>
      <c r="M100" s="1">
        <v>0</v>
      </c>
      <c r="N100" s="1">
        <v>1545.22</v>
      </c>
      <c r="O100" s="1">
        <v>0</v>
      </c>
      <c r="P100" s="1">
        <v>3234.65</v>
      </c>
      <c r="Q100" s="1">
        <v>0</v>
      </c>
      <c r="R100" s="1">
        <v>2435.1</v>
      </c>
      <c r="S100" s="1">
        <v>0</v>
      </c>
      <c r="T100" s="1">
        <v>0</v>
      </c>
      <c r="U100" s="1">
        <v>0</v>
      </c>
      <c r="V100" s="1">
        <v>223.95</v>
      </c>
      <c r="W100" s="1">
        <v>0</v>
      </c>
      <c r="X100" s="1">
        <v>0</v>
      </c>
      <c r="Y100" s="1">
        <v>0</v>
      </c>
      <c r="Z100" s="1">
        <v>246.95249999999999</v>
      </c>
      <c r="AA100" s="1">
        <v>0</v>
      </c>
      <c r="AB100" s="1">
        <v>153.66249999999999</v>
      </c>
      <c r="AC100" s="1">
        <v>0</v>
      </c>
      <c r="AD100" s="1">
        <v>0</v>
      </c>
      <c r="AE100" s="1">
        <v>0</v>
      </c>
      <c r="AF100" s="43"/>
      <c r="AG100" s="44"/>
      <c r="AH100" s="45"/>
    </row>
    <row r="101" spans="1:34" x14ac:dyDescent="0.3">
      <c r="A101" s="4" t="s">
        <v>30</v>
      </c>
      <c r="B101" s="1">
        <f t="shared" si="56"/>
        <v>16328.3063</v>
      </c>
      <c r="C101" s="1">
        <f>H101+J101+L101</f>
        <v>4771.8770000000004</v>
      </c>
      <c r="D101" s="1">
        <f t="shared" si="57"/>
        <v>2943.95</v>
      </c>
      <c r="E101" s="1">
        <f t="shared" si="58"/>
        <v>2943.95</v>
      </c>
      <c r="F101" s="1">
        <f>IFERROR(E101/B101*100,0)</f>
        <v>18.029732820482426</v>
      </c>
      <c r="G101" s="1">
        <f>IFERROR(E101/C101*100,0)</f>
        <v>61.693752793711987</v>
      </c>
      <c r="H101" s="1">
        <v>1840.1669999999999</v>
      </c>
      <c r="I101" s="1">
        <v>1840.17</v>
      </c>
      <c r="J101" s="1">
        <v>1214.27</v>
      </c>
      <c r="K101" s="1">
        <v>1103.78</v>
      </c>
      <c r="L101" s="1">
        <v>1717.44</v>
      </c>
      <c r="M101" s="1">
        <v>0</v>
      </c>
      <c r="N101" s="1">
        <v>1378.0509999999999</v>
      </c>
      <c r="O101" s="1">
        <v>0</v>
      </c>
      <c r="P101" s="1">
        <v>3916.67</v>
      </c>
      <c r="Q101" s="1">
        <v>0</v>
      </c>
      <c r="R101" s="1">
        <v>1114.26666</v>
      </c>
      <c r="S101" s="1">
        <v>0</v>
      </c>
      <c r="T101" s="1">
        <v>774.67</v>
      </c>
      <c r="U101" s="1">
        <v>0</v>
      </c>
      <c r="V101" s="1">
        <v>714.12</v>
      </c>
      <c r="W101" s="1">
        <v>0</v>
      </c>
      <c r="X101" s="1">
        <v>1079.6666600000001</v>
      </c>
      <c r="Y101" s="1">
        <v>0</v>
      </c>
      <c r="Z101" s="1">
        <v>1726.96416</v>
      </c>
      <c r="AA101" s="1">
        <v>0</v>
      </c>
      <c r="AB101" s="1">
        <v>837.75415999999996</v>
      </c>
      <c r="AC101" s="1">
        <v>0</v>
      </c>
      <c r="AD101" s="1">
        <v>14.26666</v>
      </c>
      <c r="AE101" s="1">
        <v>0</v>
      </c>
      <c r="AF101" s="49" t="s">
        <v>57</v>
      </c>
      <c r="AG101" s="44"/>
      <c r="AH101" s="45"/>
    </row>
    <row r="102" spans="1:34" x14ac:dyDescent="0.3">
      <c r="A102" s="4" t="s">
        <v>31</v>
      </c>
      <c r="B102" s="1">
        <f t="shared" si="56"/>
        <v>0</v>
      </c>
      <c r="C102" s="1">
        <f>H102+J102+L102+N102+P102+R102+T102+V102+X102+Z102+AB102+AD102</f>
        <v>0</v>
      </c>
      <c r="D102" s="1">
        <f t="shared" si="57"/>
        <v>0</v>
      </c>
      <c r="E102" s="1">
        <f t="shared" si="58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43"/>
      <c r="AG102" s="44"/>
      <c r="AH102" s="45"/>
    </row>
    <row r="103" spans="1:34" x14ac:dyDescent="0.3">
      <c r="A103" s="53" t="s">
        <v>58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5"/>
      <c r="AG103" s="44"/>
      <c r="AH103" s="45"/>
    </row>
    <row r="104" spans="1:34" x14ac:dyDescent="0.3">
      <c r="A104" s="53" t="s">
        <v>32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5"/>
      <c r="AG104" s="44"/>
      <c r="AH104" s="45"/>
    </row>
    <row r="105" spans="1:34" ht="75" x14ac:dyDescent="0.3">
      <c r="A105" s="33" t="s">
        <v>59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43"/>
      <c r="AG105" s="44"/>
      <c r="AH105" s="45"/>
    </row>
    <row r="106" spans="1:34" x14ac:dyDescent="0.3">
      <c r="A106" s="3" t="s">
        <v>27</v>
      </c>
      <c r="B106" s="5">
        <f>B107+B108+B109+B110</f>
        <v>7595.7899999999991</v>
      </c>
      <c r="C106" s="5">
        <f>C107+C108+C109+C110</f>
        <v>2262.1779999999999</v>
      </c>
      <c r="D106" s="5">
        <f>D107+D108+D109+D110</f>
        <v>1309.855</v>
      </c>
      <c r="E106" s="5">
        <f>E107+E108+E109+E110</f>
        <v>1309.855</v>
      </c>
      <c r="F106" s="1">
        <f>IFERROR(E106/B106*100,0)</f>
        <v>17.244486748580464</v>
      </c>
      <c r="G106" s="1">
        <f>IFERROR(E106/C106*100,0)</f>
        <v>57.90238433934023</v>
      </c>
      <c r="H106" s="5">
        <f>H107+H108+H109+H110</f>
        <v>1041.415</v>
      </c>
      <c r="I106" s="5">
        <f t="shared" ref="I106:AE106" si="60">I107+I108+I109+I110</f>
        <v>647.00599999999997</v>
      </c>
      <c r="J106" s="5">
        <f t="shared" si="60"/>
        <v>637.91399999999999</v>
      </c>
      <c r="K106" s="5">
        <f>K107+K108+K109+K110</f>
        <v>662.84900000000005</v>
      </c>
      <c r="L106" s="5">
        <f t="shared" si="60"/>
        <v>506.85899999999998</v>
      </c>
      <c r="M106" s="5">
        <f t="shared" si="60"/>
        <v>0</v>
      </c>
      <c r="N106" s="5">
        <f t="shared" si="60"/>
        <v>746.16800000000001</v>
      </c>
      <c r="O106" s="5">
        <f t="shared" si="60"/>
        <v>0</v>
      </c>
      <c r="P106" s="5">
        <f t="shared" si="60"/>
        <v>655.12099999999998</v>
      </c>
      <c r="Q106" s="5">
        <f t="shared" si="60"/>
        <v>0</v>
      </c>
      <c r="R106" s="5">
        <f t="shared" si="60"/>
        <v>506.85899999999998</v>
      </c>
      <c r="S106" s="5">
        <f t="shared" si="60"/>
        <v>0</v>
      </c>
      <c r="T106" s="5">
        <f t="shared" si="60"/>
        <v>746.16800000000001</v>
      </c>
      <c r="U106" s="5">
        <f t="shared" si="60"/>
        <v>0</v>
      </c>
      <c r="V106" s="5">
        <f t="shared" si="60"/>
        <v>579.13099999999997</v>
      </c>
      <c r="W106" s="5">
        <f t="shared" si="60"/>
        <v>0</v>
      </c>
      <c r="X106" s="5">
        <f t="shared" si="60"/>
        <v>506.85899999999998</v>
      </c>
      <c r="Y106" s="5">
        <f t="shared" si="60"/>
        <v>0</v>
      </c>
      <c r="Z106" s="5">
        <f t="shared" si="60"/>
        <v>746.16800000000001</v>
      </c>
      <c r="AA106" s="5">
        <f t="shared" si="60"/>
        <v>0</v>
      </c>
      <c r="AB106" s="5">
        <f t="shared" si="60"/>
        <v>563.83399999999995</v>
      </c>
      <c r="AC106" s="5">
        <f t="shared" si="60"/>
        <v>0</v>
      </c>
      <c r="AD106" s="5">
        <f t="shared" si="60"/>
        <v>359.29399999999998</v>
      </c>
      <c r="AE106" s="5">
        <f t="shared" si="60"/>
        <v>0</v>
      </c>
      <c r="AF106" s="43"/>
      <c r="AG106" s="44"/>
      <c r="AH106" s="45"/>
    </row>
    <row r="107" spans="1:34" x14ac:dyDescent="0.3">
      <c r="A107" s="4" t="s">
        <v>28</v>
      </c>
      <c r="B107" s="1">
        <f t="shared" ref="B107:B110" si="61">J107+L107+N107+P107+R107+T107+V107+X107+Z107+AB107+AD107+H107</f>
        <v>0</v>
      </c>
      <c r="C107" s="1">
        <f>H107+J107+L107+N107+P107+R107+T107+V107+X107+Z107+AB107+AD107</f>
        <v>0</v>
      </c>
      <c r="D107" s="1">
        <f t="shared" ref="D107:D110" si="62">E107</f>
        <v>0</v>
      </c>
      <c r="E107" s="1">
        <f t="shared" ref="E107:E110" si="63">SUM(I107,K107,M107,O107,Q107,S107,U107,W107,Y107,AA107,AC107,AE107)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43"/>
      <c r="AG107" s="44"/>
      <c r="AH107" s="45"/>
    </row>
    <row r="108" spans="1:34" x14ac:dyDescent="0.3">
      <c r="A108" s="4" t="s">
        <v>29</v>
      </c>
      <c r="B108" s="1">
        <f t="shared" si="61"/>
        <v>75.989999999999995</v>
      </c>
      <c r="C108" s="1">
        <f>H108+J108+L108+N108+P108+R108+T108+V108+X108+Z108+AB108+AD108</f>
        <v>75.989999999999995</v>
      </c>
      <c r="D108" s="1">
        <f t="shared" si="62"/>
        <v>0</v>
      </c>
      <c r="E108" s="1">
        <f t="shared" si="63"/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35">
        <v>0</v>
      </c>
      <c r="N108" s="1">
        <v>0</v>
      </c>
      <c r="O108" s="1">
        <v>0</v>
      </c>
      <c r="P108" s="1">
        <v>75.989999999999995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43"/>
      <c r="AG108" s="44"/>
      <c r="AH108" s="45"/>
    </row>
    <row r="109" spans="1:34" ht="167.25" customHeight="1" x14ac:dyDescent="0.3">
      <c r="A109" s="4" t="s">
        <v>30</v>
      </c>
      <c r="B109" s="1">
        <f t="shared" si="61"/>
        <v>7519.7999999999993</v>
      </c>
      <c r="C109" s="1">
        <f>H109+J109+L109</f>
        <v>2186.1880000000001</v>
      </c>
      <c r="D109" s="1">
        <f t="shared" si="62"/>
        <v>1309.855</v>
      </c>
      <c r="E109" s="1">
        <f t="shared" si="63"/>
        <v>1309.855</v>
      </c>
      <c r="F109" s="1">
        <f>IFERROR(E109/B109*100,0)</f>
        <v>17.418747839038275</v>
      </c>
      <c r="G109" s="1">
        <f>IFERROR(E109/C109*100,0)</f>
        <v>59.915021032042993</v>
      </c>
      <c r="H109" s="1">
        <v>1041.415</v>
      </c>
      <c r="I109" s="1">
        <v>647.00599999999997</v>
      </c>
      <c r="J109" s="1">
        <v>637.91399999999999</v>
      </c>
      <c r="K109" s="1">
        <v>662.84900000000005</v>
      </c>
      <c r="L109" s="1">
        <v>506.85899999999998</v>
      </c>
      <c r="M109" s="64">
        <v>0</v>
      </c>
      <c r="N109" s="1">
        <v>746.16800000000001</v>
      </c>
      <c r="O109" s="1">
        <v>0</v>
      </c>
      <c r="P109" s="1">
        <v>579.13099999999997</v>
      </c>
      <c r="Q109" s="1">
        <v>0</v>
      </c>
      <c r="R109" s="1">
        <v>506.85899999999998</v>
      </c>
      <c r="S109" s="1"/>
      <c r="T109" s="1">
        <v>746.16800000000001</v>
      </c>
      <c r="U109" s="1"/>
      <c r="V109" s="1">
        <v>579.13099999999997</v>
      </c>
      <c r="W109" s="1"/>
      <c r="X109" s="1">
        <v>506.85899999999998</v>
      </c>
      <c r="Y109" s="1"/>
      <c r="Z109" s="1">
        <v>746.16800000000001</v>
      </c>
      <c r="AA109" s="1"/>
      <c r="AB109" s="1">
        <v>563.83399999999995</v>
      </c>
      <c r="AC109" s="1"/>
      <c r="AD109" s="1">
        <v>359.29399999999998</v>
      </c>
      <c r="AE109" s="1"/>
      <c r="AF109" s="36" t="s">
        <v>69</v>
      </c>
      <c r="AG109" s="44"/>
      <c r="AH109" s="45"/>
    </row>
    <row r="110" spans="1:34" x14ac:dyDescent="0.3">
      <c r="A110" s="4" t="s">
        <v>31</v>
      </c>
      <c r="B110" s="1">
        <f t="shared" si="61"/>
        <v>0</v>
      </c>
      <c r="C110" s="1">
        <f>H110+J110+L110+N110+P110+R110+T110+V110+X110+Z110+AB110+AD110</f>
        <v>0</v>
      </c>
      <c r="D110" s="1">
        <f t="shared" si="62"/>
        <v>0</v>
      </c>
      <c r="E110" s="1">
        <f t="shared" si="63"/>
        <v>0</v>
      </c>
      <c r="F110" s="1"/>
      <c r="G110" s="1"/>
      <c r="H110" s="1"/>
      <c r="I110" s="1"/>
      <c r="J110" s="1"/>
      <c r="K110" s="1"/>
      <c r="L110" s="1"/>
      <c r="M110" s="3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43"/>
      <c r="AG110" s="44"/>
      <c r="AH110" s="45"/>
    </row>
    <row r="111" spans="1:34" x14ac:dyDescent="0.3">
      <c r="A111" s="53" t="s">
        <v>60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5"/>
      <c r="AG111" s="44"/>
      <c r="AH111" s="45"/>
    </row>
    <row r="112" spans="1:34" x14ac:dyDescent="0.3">
      <c r="A112" s="53" t="s">
        <v>32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5"/>
      <c r="AG112" s="44"/>
      <c r="AH112" s="45"/>
    </row>
    <row r="113" spans="1:34" ht="300" x14ac:dyDescent="0.3">
      <c r="A113" s="12" t="s">
        <v>61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50" t="s">
        <v>62</v>
      </c>
      <c r="AG113" s="44"/>
      <c r="AH113" s="45"/>
    </row>
    <row r="114" spans="1:34" x14ac:dyDescent="0.3">
      <c r="A114" s="22" t="s">
        <v>27</v>
      </c>
      <c r="B114" s="5">
        <f>B115+B116+B117+B118</f>
        <v>249</v>
      </c>
      <c r="C114" s="5">
        <f>C115+C116+C117+C118</f>
        <v>210.70859999999999</v>
      </c>
      <c r="D114" s="5">
        <f>D115+D116+D117+D118</f>
        <v>17.600000000000001</v>
      </c>
      <c r="E114" s="5">
        <f>E115+E116+E117+E118</f>
        <v>17.600000000000001</v>
      </c>
      <c r="F114" s="1">
        <f>IFERROR(E114/B114*100,0)</f>
        <v>7.0682730923694788</v>
      </c>
      <c r="G114" s="1">
        <f>IFERROR(E114/C114*100,0)</f>
        <v>8.3527677560384355</v>
      </c>
      <c r="H114" s="5">
        <f t="shared" ref="H114:AE114" si="64">H115+H116+H117+H118</f>
        <v>0</v>
      </c>
      <c r="I114" s="5">
        <f t="shared" si="64"/>
        <v>0</v>
      </c>
      <c r="J114" s="5">
        <f t="shared" si="64"/>
        <v>210.70859999999999</v>
      </c>
      <c r="K114" s="5">
        <f t="shared" si="64"/>
        <v>17.600000000000001</v>
      </c>
      <c r="L114" s="5">
        <f t="shared" si="64"/>
        <v>0</v>
      </c>
      <c r="M114" s="5">
        <f t="shared" si="64"/>
        <v>0</v>
      </c>
      <c r="N114" s="5">
        <f t="shared" si="64"/>
        <v>0</v>
      </c>
      <c r="O114" s="5">
        <f t="shared" si="64"/>
        <v>0</v>
      </c>
      <c r="P114" s="5">
        <f t="shared" si="64"/>
        <v>0</v>
      </c>
      <c r="Q114" s="5">
        <f t="shared" si="64"/>
        <v>0</v>
      </c>
      <c r="R114" s="5">
        <f t="shared" si="64"/>
        <v>0</v>
      </c>
      <c r="S114" s="5">
        <f t="shared" si="64"/>
        <v>0</v>
      </c>
      <c r="T114" s="5">
        <f t="shared" si="64"/>
        <v>0</v>
      </c>
      <c r="U114" s="5">
        <f t="shared" si="64"/>
        <v>0</v>
      </c>
      <c r="V114" s="5">
        <f t="shared" si="64"/>
        <v>0</v>
      </c>
      <c r="W114" s="5">
        <f t="shared" si="64"/>
        <v>0</v>
      </c>
      <c r="X114" s="5">
        <f t="shared" si="64"/>
        <v>38.291400000000003</v>
      </c>
      <c r="Y114" s="5">
        <f t="shared" si="64"/>
        <v>0</v>
      </c>
      <c r="Z114" s="5">
        <f t="shared" si="64"/>
        <v>0</v>
      </c>
      <c r="AA114" s="5">
        <f t="shared" si="64"/>
        <v>0</v>
      </c>
      <c r="AB114" s="5">
        <f t="shared" si="64"/>
        <v>0</v>
      </c>
      <c r="AC114" s="5">
        <f t="shared" si="64"/>
        <v>0</v>
      </c>
      <c r="AD114" s="5">
        <f t="shared" si="64"/>
        <v>0</v>
      </c>
      <c r="AE114" s="5">
        <f t="shared" si="64"/>
        <v>0</v>
      </c>
      <c r="AF114" s="43"/>
      <c r="AG114" s="44"/>
      <c r="AH114" s="45"/>
    </row>
    <row r="115" spans="1:34" x14ac:dyDescent="0.3">
      <c r="A115" s="24" t="s">
        <v>28</v>
      </c>
      <c r="B115" s="1">
        <f t="shared" ref="B115:B118" si="65">J115+L115+N115+P115+R115+T115+V115+X115+Z115+AB115+AD115+H115</f>
        <v>0</v>
      </c>
      <c r="C115" s="1">
        <f>H115+J115+L115+N115+P115+R115+T115+V115+X115+Z115+AB115+AD115</f>
        <v>0</v>
      </c>
      <c r="D115" s="1">
        <f t="shared" ref="D115:D118" si="66">E115</f>
        <v>0</v>
      </c>
      <c r="E115" s="1">
        <f t="shared" ref="E115:E118" si="67">SUM(I115,K115,M115,O115,Q115,S115,U115,W115,Y115,AA115,AC115,AE115)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43"/>
      <c r="AG115" s="44"/>
      <c r="AH115" s="45"/>
    </row>
    <row r="116" spans="1:34" x14ac:dyDescent="0.3">
      <c r="A116" s="24" t="s">
        <v>29</v>
      </c>
      <c r="B116" s="1">
        <f t="shared" si="65"/>
        <v>0</v>
      </c>
      <c r="C116" s="1">
        <f>H116+J116+L116+N116+P116+R116+T116+V116+X116+Z116+AB116+AD116</f>
        <v>0</v>
      </c>
      <c r="D116" s="1">
        <f t="shared" si="66"/>
        <v>0</v>
      </c>
      <c r="E116" s="1">
        <f t="shared" si="6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43"/>
      <c r="AG116" s="44"/>
      <c r="AH116" s="45"/>
    </row>
    <row r="117" spans="1:34" x14ac:dyDescent="0.3">
      <c r="A117" s="24" t="s">
        <v>30</v>
      </c>
      <c r="B117" s="1">
        <f t="shared" si="65"/>
        <v>249</v>
      </c>
      <c r="C117" s="1">
        <f>H117+J117+L117</f>
        <v>210.70859999999999</v>
      </c>
      <c r="D117" s="1">
        <f t="shared" si="66"/>
        <v>17.600000000000001</v>
      </c>
      <c r="E117" s="1">
        <f t="shared" si="67"/>
        <v>17.600000000000001</v>
      </c>
      <c r="F117" s="1">
        <f>IFERROR(E117/B117*100,0)</f>
        <v>7.0682730923694788</v>
      </c>
      <c r="G117" s="1">
        <f>IFERROR(E117/C117*100,0)</f>
        <v>8.3527677560384355</v>
      </c>
      <c r="H117" s="1"/>
      <c r="I117" s="1"/>
      <c r="J117" s="1">
        <v>210.70859999999999</v>
      </c>
      <c r="K117" s="1">
        <v>17.600000000000001</v>
      </c>
      <c r="L117" s="1">
        <v>0</v>
      </c>
      <c r="M117" s="1"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>
        <v>38.291400000000003</v>
      </c>
      <c r="Y117" s="1"/>
      <c r="Z117" s="1"/>
      <c r="AA117" s="1"/>
      <c r="AB117" s="1"/>
      <c r="AC117" s="1"/>
      <c r="AD117" s="1"/>
      <c r="AE117" s="1"/>
      <c r="AF117" s="43"/>
      <c r="AG117" s="44"/>
      <c r="AH117" s="45"/>
    </row>
    <row r="118" spans="1:34" x14ac:dyDescent="0.3">
      <c r="A118" s="24" t="s">
        <v>31</v>
      </c>
      <c r="B118" s="1">
        <f t="shared" si="65"/>
        <v>0</v>
      </c>
      <c r="C118" s="1">
        <f>H118+J118+L118+N118+P118+R118+T118+V118+X118+Z118+AB118+AD118</f>
        <v>0</v>
      </c>
      <c r="D118" s="1">
        <f t="shared" si="66"/>
        <v>0</v>
      </c>
      <c r="E118" s="1">
        <f t="shared" si="6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43"/>
      <c r="AG118" s="44"/>
      <c r="AH118" s="45"/>
    </row>
    <row r="119" spans="1:34" ht="83.25" customHeight="1" x14ac:dyDescent="0.3">
      <c r="A119" s="12" t="s">
        <v>63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3"/>
      <c r="AG119" s="44"/>
      <c r="AH119" s="45"/>
    </row>
    <row r="120" spans="1:34" x14ac:dyDescent="0.3">
      <c r="A120" s="22" t="s">
        <v>27</v>
      </c>
      <c r="B120" s="5">
        <f>B121+B122+B123+B124</f>
        <v>0</v>
      </c>
      <c r="C120" s="5">
        <f>C121+C122+C123+C124</f>
        <v>0</v>
      </c>
      <c r="D120" s="5">
        <f>D121+D122+D123+D124</f>
        <v>0</v>
      </c>
      <c r="E120" s="5">
        <f>E121+E122+E123+E124</f>
        <v>0</v>
      </c>
      <c r="F120" s="1">
        <f>IFERROR(E120/B120*100,0)</f>
        <v>0</v>
      </c>
      <c r="G120" s="1">
        <f>IFERROR(E120/C120*100,0)</f>
        <v>0</v>
      </c>
      <c r="H120" s="5">
        <f t="shared" ref="H120:AE120" si="68">H121+H122+H123+H124</f>
        <v>0</v>
      </c>
      <c r="I120" s="5">
        <f t="shared" si="68"/>
        <v>0</v>
      </c>
      <c r="J120" s="5">
        <f t="shared" si="68"/>
        <v>0</v>
      </c>
      <c r="K120" s="5">
        <f t="shared" si="68"/>
        <v>0</v>
      </c>
      <c r="L120" s="5">
        <f t="shared" si="68"/>
        <v>0</v>
      </c>
      <c r="M120" s="5">
        <f t="shared" si="68"/>
        <v>0</v>
      </c>
      <c r="N120" s="5">
        <f t="shared" si="68"/>
        <v>0</v>
      </c>
      <c r="O120" s="5">
        <f t="shared" si="68"/>
        <v>0</v>
      </c>
      <c r="P120" s="5">
        <f t="shared" si="68"/>
        <v>0</v>
      </c>
      <c r="Q120" s="5">
        <f t="shared" si="68"/>
        <v>0</v>
      </c>
      <c r="R120" s="5">
        <f t="shared" si="68"/>
        <v>0</v>
      </c>
      <c r="S120" s="5">
        <f t="shared" si="68"/>
        <v>0</v>
      </c>
      <c r="T120" s="5">
        <f t="shared" si="68"/>
        <v>0</v>
      </c>
      <c r="U120" s="5">
        <f t="shared" si="68"/>
        <v>0</v>
      </c>
      <c r="V120" s="5">
        <f t="shared" si="68"/>
        <v>0</v>
      </c>
      <c r="W120" s="5">
        <f t="shared" si="68"/>
        <v>0</v>
      </c>
      <c r="X120" s="5">
        <f t="shared" si="68"/>
        <v>0</v>
      </c>
      <c r="Y120" s="5">
        <f t="shared" si="68"/>
        <v>0</v>
      </c>
      <c r="Z120" s="5">
        <f t="shared" si="68"/>
        <v>0</v>
      </c>
      <c r="AA120" s="5">
        <f t="shared" si="68"/>
        <v>0</v>
      </c>
      <c r="AB120" s="5">
        <f t="shared" si="68"/>
        <v>0</v>
      </c>
      <c r="AC120" s="5">
        <f t="shared" si="68"/>
        <v>0</v>
      </c>
      <c r="AD120" s="5">
        <f t="shared" si="68"/>
        <v>0</v>
      </c>
      <c r="AE120" s="5">
        <f t="shared" si="68"/>
        <v>0</v>
      </c>
      <c r="AF120" s="43"/>
      <c r="AG120" s="44"/>
      <c r="AH120" s="45"/>
    </row>
    <row r="121" spans="1:34" x14ac:dyDescent="0.3">
      <c r="A121" s="24" t="s">
        <v>28</v>
      </c>
      <c r="B121" s="1">
        <f t="shared" ref="B121:B124" si="69">J121+L121+N121+P121+R121+T121+V121+X121+Z121+AB121+AD121+H121</f>
        <v>0</v>
      </c>
      <c r="C121" s="1">
        <f t="shared" ref="C121:C124" si="70">SUM(H121)</f>
        <v>0</v>
      </c>
      <c r="D121" s="1">
        <f t="shared" ref="D121:D124" si="71">E121</f>
        <v>0</v>
      </c>
      <c r="E121" s="1">
        <f t="shared" ref="E121:E124" si="72">SUM(I121,K121,M121,O121,Q121,S121,U121,W121,Y121,AA121,AC121,AE121)</f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43"/>
      <c r="AG121" s="44"/>
      <c r="AH121" s="45"/>
    </row>
    <row r="122" spans="1:34" x14ac:dyDescent="0.3">
      <c r="A122" s="24" t="s">
        <v>29</v>
      </c>
      <c r="B122" s="1">
        <f t="shared" si="69"/>
        <v>0</v>
      </c>
      <c r="C122" s="1">
        <f t="shared" si="70"/>
        <v>0</v>
      </c>
      <c r="D122" s="1">
        <f t="shared" si="71"/>
        <v>0</v>
      </c>
      <c r="E122" s="1">
        <f t="shared" si="72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43"/>
      <c r="AG122" s="44"/>
      <c r="AH122" s="45"/>
    </row>
    <row r="123" spans="1:34" x14ac:dyDescent="0.3">
      <c r="A123" s="24" t="s">
        <v>30</v>
      </c>
      <c r="B123" s="1">
        <f t="shared" si="69"/>
        <v>0</v>
      </c>
      <c r="C123" s="1">
        <f t="shared" si="70"/>
        <v>0</v>
      </c>
      <c r="D123" s="1">
        <f t="shared" si="71"/>
        <v>0</v>
      </c>
      <c r="E123" s="1">
        <f t="shared" si="72"/>
        <v>0</v>
      </c>
      <c r="F123" s="1">
        <f>IFERROR(E123/B123*100,0)</f>
        <v>0</v>
      </c>
      <c r="G123" s="1">
        <f>IFERROR(E123/C123*100,0)</f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43"/>
      <c r="AG123" s="44"/>
      <c r="AH123" s="45"/>
    </row>
    <row r="124" spans="1:34" x14ac:dyDescent="0.3">
      <c r="A124" s="24" t="s">
        <v>31</v>
      </c>
      <c r="B124" s="1">
        <f t="shared" si="69"/>
        <v>0</v>
      </c>
      <c r="C124" s="1">
        <f t="shared" si="70"/>
        <v>0</v>
      </c>
      <c r="D124" s="1">
        <f t="shared" si="71"/>
        <v>0</v>
      </c>
      <c r="E124" s="1">
        <f t="shared" si="72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43"/>
      <c r="AG124" s="44"/>
      <c r="AH124" s="45"/>
    </row>
    <row r="125" spans="1:34" ht="68.25" customHeight="1" x14ac:dyDescent="0.3">
      <c r="A125" s="12" t="s">
        <v>64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3"/>
      <c r="AG125" s="44"/>
      <c r="AH125" s="45"/>
    </row>
    <row r="126" spans="1:34" x14ac:dyDescent="0.3">
      <c r="A126" s="22" t="s">
        <v>27</v>
      </c>
      <c r="B126" s="5">
        <f>B127+B128+B129+B130</f>
        <v>0</v>
      </c>
      <c r="C126" s="5">
        <f>C127+C128+C129+C130</f>
        <v>0</v>
      </c>
      <c r="D126" s="5">
        <f>D127+D128+D129+D130</f>
        <v>0</v>
      </c>
      <c r="E126" s="5">
        <f>E127+E128+E129+E130</f>
        <v>0</v>
      </c>
      <c r="F126" s="1">
        <f>IFERROR(E126/B126*100,0)</f>
        <v>0</v>
      </c>
      <c r="G126" s="1">
        <f>IFERROR(E126/C126*100,0)</f>
        <v>0</v>
      </c>
      <c r="H126" s="5">
        <f t="shared" ref="H126:AE126" si="73">H127+H128+H129+H130</f>
        <v>0</v>
      </c>
      <c r="I126" s="5">
        <f t="shared" si="73"/>
        <v>0</v>
      </c>
      <c r="J126" s="5">
        <f t="shared" si="73"/>
        <v>0</v>
      </c>
      <c r="K126" s="5">
        <f t="shared" si="73"/>
        <v>0</v>
      </c>
      <c r="L126" s="5">
        <f t="shared" si="73"/>
        <v>0</v>
      </c>
      <c r="M126" s="5">
        <f t="shared" si="73"/>
        <v>0</v>
      </c>
      <c r="N126" s="5">
        <f t="shared" si="73"/>
        <v>0</v>
      </c>
      <c r="O126" s="5">
        <f t="shared" si="73"/>
        <v>0</v>
      </c>
      <c r="P126" s="5">
        <f t="shared" si="73"/>
        <v>0</v>
      </c>
      <c r="Q126" s="5">
        <f t="shared" si="73"/>
        <v>0</v>
      </c>
      <c r="R126" s="5">
        <f t="shared" si="73"/>
        <v>0</v>
      </c>
      <c r="S126" s="5">
        <f t="shared" si="73"/>
        <v>0</v>
      </c>
      <c r="T126" s="5">
        <f t="shared" si="73"/>
        <v>0</v>
      </c>
      <c r="U126" s="5">
        <f t="shared" si="73"/>
        <v>0</v>
      </c>
      <c r="V126" s="5">
        <f t="shared" si="73"/>
        <v>0</v>
      </c>
      <c r="W126" s="5">
        <f t="shared" si="73"/>
        <v>0</v>
      </c>
      <c r="X126" s="5">
        <f t="shared" si="73"/>
        <v>0</v>
      </c>
      <c r="Y126" s="5">
        <f t="shared" si="73"/>
        <v>0</v>
      </c>
      <c r="Z126" s="5">
        <f t="shared" si="73"/>
        <v>0</v>
      </c>
      <c r="AA126" s="5">
        <f t="shared" si="73"/>
        <v>0</v>
      </c>
      <c r="AB126" s="5">
        <f t="shared" si="73"/>
        <v>0</v>
      </c>
      <c r="AC126" s="5">
        <f t="shared" si="73"/>
        <v>0</v>
      </c>
      <c r="AD126" s="5">
        <f t="shared" si="73"/>
        <v>0</v>
      </c>
      <c r="AE126" s="5">
        <f t="shared" si="73"/>
        <v>0</v>
      </c>
      <c r="AF126" s="43"/>
      <c r="AG126" s="44"/>
      <c r="AH126" s="45"/>
    </row>
    <row r="127" spans="1:34" x14ac:dyDescent="0.3">
      <c r="A127" s="24" t="s">
        <v>28</v>
      </c>
      <c r="B127" s="1">
        <f t="shared" ref="B127:B130" si="74">J127+L127+N127+P127+R127+T127+V127+X127+Z127+AB127+AD127+H127</f>
        <v>0</v>
      </c>
      <c r="C127" s="1">
        <f t="shared" ref="C127:C130" si="75">SUM(H127)</f>
        <v>0</v>
      </c>
      <c r="D127" s="1">
        <f t="shared" ref="D127:D130" si="76">E127</f>
        <v>0</v>
      </c>
      <c r="E127" s="1">
        <f t="shared" ref="E127:E130" si="77">SUM(I127,K127,M127,O127,Q127,S127,U127,W127,Y127,AA127,AC127,AE127)</f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43"/>
      <c r="AG127" s="44"/>
      <c r="AH127" s="45"/>
    </row>
    <row r="128" spans="1:34" x14ac:dyDescent="0.3">
      <c r="A128" s="24" t="s">
        <v>29</v>
      </c>
      <c r="B128" s="1">
        <f t="shared" si="74"/>
        <v>0</v>
      </c>
      <c r="C128" s="1">
        <f t="shared" si="75"/>
        <v>0</v>
      </c>
      <c r="D128" s="1">
        <f t="shared" si="76"/>
        <v>0</v>
      </c>
      <c r="E128" s="1">
        <f t="shared" si="7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43"/>
      <c r="AG128" s="44"/>
      <c r="AH128" s="45"/>
    </row>
    <row r="129" spans="1:34" x14ac:dyDescent="0.3">
      <c r="A129" s="24" t="s">
        <v>30</v>
      </c>
      <c r="B129" s="1">
        <f t="shared" si="74"/>
        <v>0</v>
      </c>
      <c r="C129" s="1">
        <f t="shared" si="75"/>
        <v>0</v>
      </c>
      <c r="D129" s="1">
        <f t="shared" si="76"/>
        <v>0</v>
      </c>
      <c r="E129" s="1">
        <f t="shared" si="77"/>
        <v>0</v>
      </c>
      <c r="F129" s="1">
        <f>IFERROR(E129/B129*100,0)</f>
        <v>0</v>
      </c>
      <c r="G129" s="1">
        <f>IFERROR(E129/C129*100,0)</f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43"/>
      <c r="AG129" s="44"/>
      <c r="AH129" s="45"/>
    </row>
    <row r="130" spans="1:34" x14ac:dyDescent="0.3">
      <c r="A130" s="24" t="s">
        <v>31</v>
      </c>
      <c r="B130" s="1">
        <f t="shared" si="74"/>
        <v>0</v>
      </c>
      <c r="C130" s="1">
        <f t="shared" si="75"/>
        <v>0</v>
      </c>
      <c r="D130" s="1">
        <f t="shared" si="76"/>
        <v>0</v>
      </c>
      <c r="E130" s="1">
        <f t="shared" si="7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43"/>
      <c r="AG130" s="44"/>
      <c r="AH130" s="45"/>
    </row>
    <row r="131" spans="1:34" x14ac:dyDescent="0.3">
      <c r="A131" s="3" t="s">
        <v>65</v>
      </c>
      <c r="B131" s="5">
        <f ca="1">B132+B133+B134+B135</f>
        <v>298053.67877999996</v>
      </c>
      <c r="C131" s="5">
        <f ca="1">C132+C133+C134</f>
        <v>105652.65931999998</v>
      </c>
      <c r="D131" s="5">
        <f ca="1">D132+D133+D134</f>
        <v>110630.83000000002</v>
      </c>
      <c r="E131" s="5">
        <f ca="1">E132+E133+E134</f>
        <v>110630.83000000002</v>
      </c>
      <c r="F131" s="5">
        <f t="shared" ref="F131:F145" ca="1" si="78">IFERROR(E131/B131*100,0)</f>
        <v>37.11775357138238</v>
      </c>
      <c r="G131" s="5">
        <f t="shared" ref="G131:V145" ca="1" si="79">IFERROR(E131/C131*100,0)</f>
        <v>104.711827143813</v>
      </c>
      <c r="H131" s="5">
        <f t="shared" ref="H131:AE131" ca="1" si="80">H132+H133+H134+H135</f>
        <v>44037.336600000002</v>
      </c>
      <c r="I131" s="5">
        <f t="shared" ca="1" si="80"/>
        <v>45180.282999999996</v>
      </c>
      <c r="J131" s="5">
        <f t="shared" ca="1" si="80"/>
        <v>33621.776099999988</v>
      </c>
      <c r="K131" s="5">
        <f t="shared" ca="1" si="80"/>
        <v>22511.485999999994</v>
      </c>
      <c r="L131" s="5">
        <f t="shared" ca="1" si="80"/>
        <v>27917.556619999999</v>
      </c>
      <c r="M131" s="5">
        <v>0</v>
      </c>
      <c r="N131" s="5">
        <f t="shared" ca="1" si="80"/>
        <v>31612.468099999998</v>
      </c>
      <c r="O131" s="5">
        <v>0</v>
      </c>
      <c r="P131" s="5">
        <f t="shared" ca="1" si="80"/>
        <v>29897.8056</v>
      </c>
      <c r="Q131" s="5">
        <v>0</v>
      </c>
      <c r="R131" s="5">
        <f t="shared" ca="1" si="80"/>
        <v>24939.145660000002</v>
      </c>
      <c r="S131" s="5">
        <f t="shared" ca="1" si="80"/>
        <v>0</v>
      </c>
      <c r="T131" s="5">
        <f t="shared" ca="1" si="80"/>
        <v>19852.039799999999</v>
      </c>
      <c r="U131" s="5">
        <f t="shared" ca="1" si="80"/>
        <v>0</v>
      </c>
      <c r="V131" s="5">
        <f t="shared" ca="1" si="80"/>
        <v>18274.712800000001</v>
      </c>
      <c r="W131" s="5">
        <f t="shared" ca="1" si="80"/>
        <v>0</v>
      </c>
      <c r="X131" s="5">
        <f t="shared" ca="1" si="80"/>
        <v>14365.533460000001</v>
      </c>
      <c r="Y131" s="5">
        <f t="shared" ca="1" si="80"/>
        <v>0</v>
      </c>
      <c r="Z131" s="5">
        <f t="shared" ca="1" si="80"/>
        <v>18109.728160000002</v>
      </c>
      <c r="AA131" s="5">
        <f t="shared" ca="1" si="80"/>
        <v>0</v>
      </c>
      <c r="AB131" s="5">
        <f t="shared" ca="1" si="80"/>
        <v>16560.870159999999</v>
      </c>
      <c r="AC131" s="5">
        <f t="shared" ca="1" si="80"/>
        <v>0</v>
      </c>
      <c r="AD131" s="5">
        <f t="shared" ca="1" si="80"/>
        <v>18864.705719999998</v>
      </c>
      <c r="AE131" s="5">
        <f t="shared" ca="1" si="80"/>
        <v>0</v>
      </c>
      <c r="AF131" s="5"/>
      <c r="AG131" s="44"/>
      <c r="AH131" s="45"/>
    </row>
    <row r="132" spans="1:34" x14ac:dyDescent="0.3">
      <c r="A132" s="4" t="s">
        <v>28</v>
      </c>
      <c r="B132" s="1">
        <f t="shared" ref="B132:E135" ca="1" si="81">B19+B55+B67+B93+B99+B107+B115+B73+B13+B121+B127</f>
        <v>0</v>
      </c>
      <c r="C132" s="1">
        <f t="shared" ca="1" si="81"/>
        <v>0</v>
      </c>
      <c r="D132" s="1">
        <f t="shared" ca="1" si="81"/>
        <v>0</v>
      </c>
      <c r="E132" s="1">
        <f t="shared" ca="1" si="81"/>
        <v>0</v>
      </c>
      <c r="F132" s="1">
        <f t="shared" ca="1" si="78"/>
        <v>0</v>
      </c>
      <c r="G132" s="1">
        <f t="shared" ca="1" si="79"/>
        <v>0</v>
      </c>
      <c r="H132" s="1">
        <f t="shared" ref="H132:AE132" ca="1" si="82">H19+H55+H67+H93+H99+H107+H115+H73+H13+H121+H127</f>
        <v>0</v>
      </c>
      <c r="I132" s="1">
        <f t="shared" ca="1" si="82"/>
        <v>0</v>
      </c>
      <c r="J132" s="1">
        <f t="shared" ca="1" si="82"/>
        <v>0</v>
      </c>
      <c r="K132" s="1">
        <f t="shared" ca="1" si="82"/>
        <v>0</v>
      </c>
      <c r="L132" s="1">
        <f t="shared" ca="1" si="82"/>
        <v>0</v>
      </c>
      <c r="M132" s="1">
        <f t="shared" ca="1" si="82"/>
        <v>0</v>
      </c>
      <c r="N132" s="1">
        <f t="shared" ca="1" si="82"/>
        <v>0</v>
      </c>
      <c r="O132" s="1">
        <f t="shared" ca="1" si="82"/>
        <v>0</v>
      </c>
      <c r="P132" s="1">
        <f t="shared" ca="1" si="82"/>
        <v>0</v>
      </c>
      <c r="Q132" s="1">
        <f t="shared" ca="1" si="82"/>
        <v>0</v>
      </c>
      <c r="R132" s="1">
        <f t="shared" ca="1" si="82"/>
        <v>0</v>
      </c>
      <c r="S132" s="1">
        <f t="shared" ca="1" si="82"/>
        <v>0</v>
      </c>
      <c r="T132" s="1">
        <f t="shared" ca="1" si="82"/>
        <v>0</v>
      </c>
      <c r="U132" s="1">
        <f t="shared" ca="1" si="82"/>
        <v>0</v>
      </c>
      <c r="V132" s="1">
        <f t="shared" ca="1" si="82"/>
        <v>0</v>
      </c>
      <c r="W132" s="1">
        <f t="shared" ca="1" si="82"/>
        <v>0</v>
      </c>
      <c r="X132" s="1">
        <f t="shared" ca="1" si="82"/>
        <v>0</v>
      </c>
      <c r="Y132" s="1">
        <f t="shared" ca="1" si="82"/>
        <v>0</v>
      </c>
      <c r="Z132" s="1">
        <f t="shared" ca="1" si="82"/>
        <v>0</v>
      </c>
      <c r="AA132" s="1">
        <f t="shared" ca="1" si="82"/>
        <v>0</v>
      </c>
      <c r="AB132" s="1">
        <f t="shared" ca="1" si="82"/>
        <v>0</v>
      </c>
      <c r="AC132" s="1">
        <f t="shared" ca="1" si="82"/>
        <v>0</v>
      </c>
      <c r="AD132" s="1">
        <f t="shared" ca="1" si="82"/>
        <v>0</v>
      </c>
      <c r="AE132" s="1">
        <f t="shared" ca="1" si="82"/>
        <v>0</v>
      </c>
      <c r="AF132" s="1"/>
      <c r="AG132" s="44"/>
      <c r="AH132" s="45"/>
    </row>
    <row r="133" spans="1:34" x14ac:dyDescent="0.3">
      <c r="A133" s="4" t="s">
        <v>29</v>
      </c>
      <c r="B133" s="1">
        <f t="shared" ca="1" si="81"/>
        <v>10029.184999999999</v>
      </c>
      <c r="C133" s="1">
        <f t="shared" ca="1" si="81"/>
        <v>448.45</v>
      </c>
      <c r="D133" s="1">
        <f t="shared" ca="1" si="81"/>
        <v>1917.68</v>
      </c>
      <c r="E133" s="1">
        <f t="shared" ca="1" si="81"/>
        <v>1917.68</v>
      </c>
      <c r="F133" s="1">
        <f t="shared" ca="1" si="78"/>
        <v>19.120995374998071</v>
      </c>
      <c r="G133" s="1">
        <f t="shared" ca="1" si="79"/>
        <v>427.62403835433156</v>
      </c>
      <c r="H133" s="1">
        <f t="shared" ref="H133:AE133" ca="1" si="83">H20+H56+H68+H94+H100+H108+H116+H74+H14+H122+H128</f>
        <v>0</v>
      </c>
      <c r="I133" s="1">
        <f t="shared" ca="1" si="83"/>
        <v>0</v>
      </c>
      <c r="J133" s="1">
        <f t="shared" ca="1" si="83"/>
        <v>0</v>
      </c>
      <c r="K133" s="1">
        <f t="shared" ca="1" si="83"/>
        <v>0</v>
      </c>
      <c r="L133" s="1">
        <f t="shared" ca="1" si="83"/>
        <v>372.46</v>
      </c>
      <c r="M133" s="1">
        <v>0</v>
      </c>
      <c r="N133" s="1">
        <f t="shared" ca="1" si="83"/>
        <v>1545.22</v>
      </c>
      <c r="O133" s="1">
        <v>0</v>
      </c>
      <c r="P133" s="1">
        <f t="shared" ca="1" si="83"/>
        <v>3310.64</v>
      </c>
      <c r="Q133" s="1">
        <f t="shared" ca="1" si="83"/>
        <v>0</v>
      </c>
      <c r="R133" s="1">
        <f t="shared" ca="1" si="83"/>
        <v>3525.7</v>
      </c>
      <c r="S133" s="1">
        <f t="shared" ca="1" si="83"/>
        <v>0</v>
      </c>
      <c r="T133" s="1">
        <f t="shared" ca="1" si="83"/>
        <v>650.6</v>
      </c>
      <c r="U133" s="1">
        <f t="shared" ca="1" si="83"/>
        <v>0</v>
      </c>
      <c r="V133" s="1">
        <f t="shared" ca="1" si="83"/>
        <v>223.95</v>
      </c>
      <c r="W133" s="1">
        <f t="shared" ca="1" si="83"/>
        <v>0</v>
      </c>
      <c r="X133" s="1">
        <f t="shared" ca="1" si="83"/>
        <v>0</v>
      </c>
      <c r="Y133" s="1">
        <f t="shared" ca="1" si="83"/>
        <v>0</v>
      </c>
      <c r="Z133" s="1">
        <f t="shared" ca="1" si="83"/>
        <v>246.95249999999999</v>
      </c>
      <c r="AA133" s="1">
        <f t="shared" ca="1" si="83"/>
        <v>0</v>
      </c>
      <c r="AB133" s="1">
        <f t="shared" ca="1" si="83"/>
        <v>153.66249999999999</v>
      </c>
      <c r="AC133" s="1">
        <f t="shared" ca="1" si="83"/>
        <v>0</v>
      </c>
      <c r="AD133" s="1">
        <f t="shared" ca="1" si="83"/>
        <v>0</v>
      </c>
      <c r="AE133" s="1">
        <f t="shared" ca="1" si="83"/>
        <v>0</v>
      </c>
      <c r="AF133" s="1"/>
      <c r="AG133" s="44"/>
      <c r="AH133" s="45"/>
    </row>
    <row r="134" spans="1:34" x14ac:dyDescent="0.3">
      <c r="A134" s="4" t="s">
        <v>30</v>
      </c>
      <c r="B134" s="1">
        <f t="shared" ca="1" si="81"/>
        <v>288024.49377999996</v>
      </c>
      <c r="C134" s="1">
        <f t="shared" ca="1" si="81"/>
        <v>105204.20931999998</v>
      </c>
      <c r="D134" s="1">
        <f t="shared" ca="1" si="81"/>
        <v>108713.15000000002</v>
      </c>
      <c r="E134" s="1">
        <f t="shared" ca="1" si="81"/>
        <v>108713.15000000002</v>
      </c>
      <c r="F134" s="1">
        <f t="shared" ca="1" si="78"/>
        <v>37.744411446839564</v>
      </c>
      <c r="G134" s="1">
        <f t="shared" ca="1" si="79"/>
        <v>103.33536148665581</v>
      </c>
      <c r="H134" s="1">
        <f t="shared" ref="H134:AE134" ca="1" si="84">H21+H57+H69+H95+H101+H109+H117+H75+H15+H123+H129</f>
        <v>44037.336600000002</v>
      </c>
      <c r="I134" s="1">
        <f t="shared" ca="1" si="84"/>
        <v>45180.282999999996</v>
      </c>
      <c r="J134" s="1">
        <f t="shared" ca="1" si="84"/>
        <v>33621.776099999988</v>
      </c>
      <c r="K134" s="1">
        <f t="shared" ca="1" si="84"/>
        <v>8767.9860000000008</v>
      </c>
      <c r="L134" s="1">
        <f t="shared" si="84"/>
        <v>27302.489420000002</v>
      </c>
      <c r="M134" s="1">
        <v>0</v>
      </c>
      <c r="N134" s="1">
        <f t="shared" si="84"/>
        <v>9809.8690000000006</v>
      </c>
      <c r="O134" s="1">
        <f t="shared" si="84"/>
        <v>0</v>
      </c>
      <c r="P134" s="1">
        <f t="shared" si="84"/>
        <v>10911.261</v>
      </c>
      <c r="Q134" s="1">
        <f t="shared" si="84"/>
        <v>0</v>
      </c>
      <c r="R134" s="1">
        <f t="shared" si="84"/>
        <v>21413.445660000001</v>
      </c>
      <c r="S134" s="1">
        <f t="shared" si="84"/>
        <v>0</v>
      </c>
      <c r="T134" s="1">
        <f t="shared" si="84"/>
        <v>19201.4398</v>
      </c>
      <c r="U134" s="1">
        <f t="shared" si="84"/>
        <v>0</v>
      </c>
      <c r="V134" s="1">
        <f t="shared" si="84"/>
        <v>18050.7628</v>
      </c>
      <c r="W134" s="1">
        <f t="shared" si="84"/>
        <v>0</v>
      </c>
      <c r="X134" s="1">
        <f t="shared" si="84"/>
        <v>14365.533460000001</v>
      </c>
      <c r="Y134" s="1">
        <f t="shared" si="84"/>
        <v>0</v>
      </c>
      <c r="Z134" s="1">
        <f t="shared" si="84"/>
        <v>17862.775660000003</v>
      </c>
      <c r="AA134" s="1">
        <f t="shared" si="84"/>
        <v>0</v>
      </c>
      <c r="AB134" s="1">
        <f t="shared" si="84"/>
        <v>16407.20766</v>
      </c>
      <c r="AC134" s="1">
        <f t="shared" si="84"/>
        <v>0</v>
      </c>
      <c r="AD134" s="1">
        <f t="shared" si="84"/>
        <v>18864.705719999998</v>
      </c>
      <c r="AE134" s="1">
        <f t="shared" si="84"/>
        <v>0</v>
      </c>
      <c r="AF134" s="1"/>
      <c r="AG134" s="44"/>
      <c r="AH134" s="45"/>
    </row>
    <row r="135" spans="1:34" x14ac:dyDescent="0.3">
      <c r="A135" s="19" t="s">
        <v>31</v>
      </c>
      <c r="B135" s="1">
        <f t="shared" si="81"/>
        <v>0</v>
      </c>
      <c r="C135" s="1">
        <f t="shared" ca="1" si="81"/>
        <v>0</v>
      </c>
      <c r="D135" s="1">
        <f t="shared" si="81"/>
        <v>0</v>
      </c>
      <c r="E135" s="1">
        <f t="shared" si="81"/>
        <v>0</v>
      </c>
      <c r="F135" s="1">
        <f t="shared" si="78"/>
        <v>0</v>
      </c>
      <c r="G135" s="1">
        <f t="shared" ca="1" si="79"/>
        <v>0</v>
      </c>
      <c r="H135" s="1">
        <f t="shared" ref="H135:AE135" ca="1" si="85">H22+H58+H70+H96+H102+H110+H118+H76+H16+H124+H130</f>
        <v>0</v>
      </c>
      <c r="I135" s="1">
        <f t="shared" ca="1" si="85"/>
        <v>0</v>
      </c>
      <c r="J135" s="1">
        <f t="shared" ca="1" si="85"/>
        <v>0</v>
      </c>
      <c r="K135" s="1">
        <f t="shared" ca="1" si="85"/>
        <v>0</v>
      </c>
      <c r="L135" s="1">
        <f t="shared" si="85"/>
        <v>0</v>
      </c>
      <c r="M135" s="1">
        <f t="shared" si="85"/>
        <v>0</v>
      </c>
      <c r="N135" s="1">
        <f t="shared" si="85"/>
        <v>198.9</v>
      </c>
      <c r="O135" s="1">
        <f t="shared" si="85"/>
        <v>0</v>
      </c>
      <c r="P135" s="1">
        <f t="shared" si="85"/>
        <v>0</v>
      </c>
      <c r="Q135" s="1">
        <f t="shared" si="85"/>
        <v>0</v>
      </c>
      <c r="R135" s="1">
        <f t="shared" si="85"/>
        <v>0</v>
      </c>
      <c r="S135" s="1">
        <f t="shared" si="85"/>
        <v>0</v>
      </c>
      <c r="T135" s="1">
        <f t="shared" si="85"/>
        <v>0</v>
      </c>
      <c r="U135" s="1">
        <f t="shared" si="85"/>
        <v>0</v>
      </c>
      <c r="V135" s="1">
        <f t="shared" si="85"/>
        <v>0</v>
      </c>
      <c r="W135" s="1">
        <f t="shared" si="85"/>
        <v>0</v>
      </c>
      <c r="X135" s="1">
        <f t="shared" si="85"/>
        <v>0</v>
      </c>
      <c r="Y135" s="1">
        <f t="shared" si="85"/>
        <v>0</v>
      </c>
      <c r="Z135" s="1">
        <f t="shared" si="85"/>
        <v>0</v>
      </c>
      <c r="AA135" s="1">
        <f t="shared" si="85"/>
        <v>0</v>
      </c>
      <c r="AB135" s="1">
        <f t="shared" si="85"/>
        <v>0</v>
      </c>
      <c r="AC135" s="1">
        <f t="shared" si="85"/>
        <v>0</v>
      </c>
      <c r="AD135" s="1">
        <f t="shared" si="85"/>
        <v>0</v>
      </c>
      <c r="AE135" s="1">
        <f t="shared" si="85"/>
        <v>0</v>
      </c>
      <c r="AF135" s="1"/>
      <c r="AG135" s="44"/>
      <c r="AH135" s="45"/>
    </row>
    <row r="136" spans="1:34" ht="37.5" x14ac:dyDescent="0.3">
      <c r="A136" s="3" t="s">
        <v>66</v>
      </c>
      <c r="B136" s="5">
        <f ca="1">B137+B138+B139+B140</f>
        <v>15871.8</v>
      </c>
      <c r="C136" s="5">
        <f ca="1">C137+C138+C139+C140</f>
        <v>0</v>
      </c>
      <c r="D136" s="5">
        <f ca="1">D137+D138+D139+D140</f>
        <v>0</v>
      </c>
      <c r="E136" s="5">
        <f ca="1">E137+E138+E139+E140</f>
        <v>0</v>
      </c>
      <c r="F136" s="14">
        <f t="shared" ca="1" si="78"/>
        <v>0</v>
      </c>
      <c r="G136" s="14">
        <f t="shared" ca="1" si="79"/>
        <v>0</v>
      </c>
      <c r="H136" s="14">
        <f t="shared" ca="1" si="79"/>
        <v>0</v>
      </c>
      <c r="I136" s="14">
        <f t="shared" ca="1" si="79"/>
        <v>0</v>
      </c>
      <c r="J136" s="14">
        <f t="shared" ca="1" si="79"/>
        <v>0</v>
      </c>
      <c r="K136" s="14">
        <f t="shared" ca="1" si="79"/>
        <v>0</v>
      </c>
      <c r="L136" s="14">
        <f t="shared" ca="1" si="79"/>
        <v>0</v>
      </c>
      <c r="M136" s="14">
        <f t="shared" ca="1" si="79"/>
        <v>0</v>
      </c>
      <c r="N136" s="14">
        <f t="shared" ca="1" si="79"/>
        <v>0</v>
      </c>
      <c r="O136" s="14">
        <f t="shared" ca="1" si="79"/>
        <v>0</v>
      </c>
      <c r="P136" s="14">
        <f t="shared" ca="1" si="79"/>
        <v>0</v>
      </c>
      <c r="Q136" s="14">
        <f t="shared" ca="1" si="79"/>
        <v>0</v>
      </c>
      <c r="R136" s="14">
        <f t="shared" ca="1" si="79"/>
        <v>0</v>
      </c>
      <c r="S136" s="14">
        <f t="shared" ca="1" si="79"/>
        <v>0</v>
      </c>
      <c r="T136" s="14">
        <f t="shared" ca="1" si="79"/>
        <v>0</v>
      </c>
      <c r="U136" s="14">
        <f t="shared" ca="1" si="79"/>
        <v>0</v>
      </c>
      <c r="V136" s="14">
        <f ca="1">SUM(V137:V140)</f>
        <v>10212.799999999999</v>
      </c>
      <c r="W136" s="14">
        <f t="shared" ref="W136:X140" ca="1" si="86">IFERROR(U136/S136*100,0)</f>
        <v>0</v>
      </c>
      <c r="X136" s="14">
        <f ca="1">SUM(X137:X140)</f>
        <v>1859</v>
      </c>
      <c r="Y136" s="14">
        <f t="shared" ref="Y136:AE140" ca="1" si="87">IFERROR(W136/U136*100,0)</f>
        <v>0</v>
      </c>
      <c r="Z136" s="14">
        <f t="shared" ca="1" si="87"/>
        <v>18.20264765784114</v>
      </c>
      <c r="AA136" s="14">
        <f t="shared" ca="1" si="87"/>
        <v>0</v>
      </c>
      <c r="AB136" s="14">
        <f t="shared" ca="1" si="87"/>
        <v>0.97916340278865732</v>
      </c>
      <c r="AC136" s="14">
        <f t="shared" ca="1" si="87"/>
        <v>0</v>
      </c>
      <c r="AD136" s="14">
        <f t="shared" ca="1" si="87"/>
        <v>5.3792361484669176</v>
      </c>
      <c r="AE136" s="14">
        <f t="shared" ca="1" si="87"/>
        <v>0</v>
      </c>
      <c r="AF136" s="43"/>
      <c r="AG136" s="44"/>
      <c r="AH136" s="45"/>
    </row>
    <row r="137" spans="1:34" x14ac:dyDescent="0.3">
      <c r="A137" s="4" t="s">
        <v>28</v>
      </c>
      <c r="B137" s="1">
        <f t="shared" ref="B137:B140" ca="1" si="88">J137+L137+N137+P137+R137+T137+V137+X137+Z137+AB137+AD137+H137</f>
        <v>0</v>
      </c>
      <c r="C137" s="1">
        <f t="shared" ref="C137:C140" ca="1" si="89">SUM(H137)</f>
        <v>0</v>
      </c>
      <c r="D137" s="1">
        <f t="shared" ref="D137:D140" ca="1" si="90">E137</f>
        <v>0</v>
      </c>
      <c r="E137" s="1">
        <f t="shared" ref="E137:E140" ca="1" si="91">SUM(I137,K137,M137,O137,Q137,S137,U137,W137,Y137,AA137,AC137,AE137)</f>
        <v>0</v>
      </c>
      <c r="F137" s="1">
        <f t="shared" ca="1" si="78"/>
        <v>0</v>
      </c>
      <c r="G137" s="1">
        <f t="shared" ca="1" si="79"/>
        <v>0</v>
      </c>
      <c r="H137" s="1">
        <f t="shared" ca="1" si="79"/>
        <v>0</v>
      </c>
      <c r="I137" s="1">
        <f t="shared" ca="1" si="79"/>
        <v>0</v>
      </c>
      <c r="J137" s="1">
        <f t="shared" ca="1" si="79"/>
        <v>0</v>
      </c>
      <c r="K137" s="1">
        <f t="shared" ca="1" si="79"/>
        <v>0</v>
      </c>
      <c r="L137" s="1">
        <f t="shared" ca="1" si="79"/>
        <v>0</v>
      </c>
      <c r="M137" s="1">
        <f t="shared" ca="1" si="79"/>
        <v>0</v>
      </c>
      <c r="N137" s="1">
        <f t="shared" ca="1" si="79"/>
        <v>0</v>
      </c>
      <c r="O137" s="1">
        <f t="shared" ca="1" si="79"/>
        <v>0</v>
      </c>
      <c r="P137" s="1">
        <f t="shared" ca="1" si="79"/>
        <v>0</v>
      </c>
      <c r="Q137" s="1">
        <f t="shared" ca="1" si="79"/>
        <v>0</v>
      </c>
      <c r="R137" s="1">
        <f t="shared" ca="1" si="79"/>
        <v>0</v>
      </c>
      <c r="S137" s="1">
        <f t="shared" ca="1" si="79"/>
        <v>0</v>
      </c>
      <c r="T137" s="1">
        <f t="shared" ca="1" si="79"/>
        <v>0</v>
      </c>
      <c r="U137" s="1">
        <f t="shared" ca="1" si="79"/>
        <v>0</v>
      </c>
      <c r="V137" s="1">
        <f t="shared" ca="1" si="79"/>
        <v>0</v>
      </c>
      <c r="W137" s="1">
        <f t="shared" ca="1" si="86"/>
        <v>0</v>
      </c>
      <c r="X137" s="1">
        <f t="shared" ca="1" si="86"/>
        <v>0</v>
      </c>
      <c r="Y137" s="1">
        <f t="shared" ca="1" si="87"/>
        <v>0</v>
      </c>
      <c r="Z137" s="1">
        <f t="shared" ca="1" si="87"/>
        <v>0</v>
      </c>
      <c r="AA137" s="1">
        <f t="shared" ca="1" si="87"/>
        <v>0</v>
      </c>
      <c r="AB137" s="1">
        <f t="shared" ca="1" si="87"/>
        <v>0</v>
      </c>
      <c r="AC137" s="1">
        <f t="shared" ca="1" si="87"/>
        <v>0</v>
      </c>
      <c r="AD137" s="1">
        <f t="shared" ca="1" si="87"/>
        <v>0</v>
      </c>
      <c r="AE137" s="1">
        <f t="shared" ca="1" si="87"/>
        <v>0</v>
      </c>
      <c r="AF137" s="43"/>
      <c r="AG137" s="44"/>
      <c r="AH137" s="45"/>
    </row>
    <row r="138" spans="1:34" x14ac:dyDescent="0.3">
      <c r="A138" s="4" t="s">
        <v>29</v>
      </c>
      <c r="B138" s="1">
        <f t="shared" ca="1" si="88"/>
        <v>10000</v>
      </c>
      <c r="C138" s="1">
        <f t="shared" ca="1" si="89"/>
        <v>0</v>
      </c>
      <c r="D138" s="1">
        <f t="shared" ca="1" si="90"/>
        <v>0</v>
      </c>
      <c r="E138" s="1">
        <f t="shared" ca="1" si="91"/>
        <v>0</v>
      </c>
      <c r="F138" s="1">
        <f t="shared" ca="1" si="78"/>
        <v>0</v>
      </c>
      <c r="G138" s="1">
        <f t="shared" ca="1" si="79"/>
        <v>0</v>
      </c>
      <c r="H138" s="1">
        <f t="shared" ca="1" si="79"/>
        <v>0</v>
      </c>
      <c r="I138" s="1">
        <f t="shared" ca="1" si="79"/>
        <v>0</v>
      </c>
      <c r="J138" s="1">
        <f t="shared" ca="1" si="79"/>
        <v>0</v>
      </c>
      <c r="K138" s="1">
        <f t="shared" ca="1" si="79"/>
        <v>0</v>
      </c>
      <c r="L138" s="1">
        <f t="shared" ca="1" si="79"/>
        <v>0</v>
      </c>
      <c r="M138" s="1">
        <f t="shared" ca="1" si="79"/>
        <v>0</v>
      </c>
      <c r="N138" s="1">
        <f t="shared" ca="1" si="79"/>
        <v>0</v>
      </c>
      <c r="O138" s="1">
        <f t="shared" ca="1" si="79"/>
        <v>0</v>
      </c>
      <c r="P138" s="1">
        <v>0</v>
      </c>
      <c r="Q138" s="1">
        <f t="shared" ca="1" si="79"/>
        <v>0</v>
      </c>
      <c r="R138" s="1">
        <f t="shared" ca="1" si="79"/>
        <v>0</v>
      </c>
      <c r="S138" s="1">
        <f t="shared" ca="1" si="79"/>
        <v>0</v>
      </c>
      <c r="T138" s="1">
        <v>0</v>
      </c>
      <c r="U138" s="1">
        <f t="shared" ca="1" si="79"/>
        <v>0</v>
      </c>
      <c r="V138" s="1">
        <v>10000</v>
      </c>
      <c r="W138" s="1">
        <f t="shared" ca="1" si="86"/>
        <v>0</v>
      </c>
      <c r="X138" s="1">
        <f t="shared" si="86"/>
        <v>0</v>
      </c>
      <c r="Y138" s="1">
        <f t="shared" ca="1" si="87"/>
        <v>0</v>
      </c>
      <c r="Z138" s="1">
        <f t="shared" si="87"/>
        <v>0</v>
      </c>
      <c r="AA138" s="1">
        <f t="shared" ca="1" si="87"/>
        <v>0</v>
      </c>
      <c r="AB138" s="1">
        <f t="shared" si="87"/>
        <v>0</v>
      </c>
      <c r="AC138" s="1">
        <f t="shared" ca="1" si="87"/>
        <v>0</v>
      </c>
      <c r="AD138" s="1">
        <f t="shared" si="87"/>
        <v>0</v>
      </c>
      <c r="AE138" s="1">
        <f t="shared" ca="1" si="87"/>
        <v>0</v>
      </c>
      <c r="AF138" s="43"/>
      <c r="AG138" s="44"/>
      <c r="AH138" s="45"/>
    </row>
    <row r="139" spans="1:34" x14ac:dyDescent="0.3">
      <c r="A139" s="4" t="s">
        <v>30</v>
      </c>
      <c r="B139" s="1">
        <f t="shared" ca="1" si="88"/>
        <v>5059.3</v>
      </c>
      <c r="C139" s="1">
        <f t="shared" ca="1" si="89"/>
        <v>0</v>
      </c>
      <c r="D139" s="1">
        <f t="shared" ca="1" si="90"/>
        <v>0</v>
      </c>
      <c r="E139" s="1">
        <f t="shared" ca="1" si="91"/>
        <v>0</v>
      </c>
      <c r="F139" s="1">
        <f t="shared" ca="1" si="78"/>
        <v>0</v>
      </c>
      <c r="G139" s="1">
        <f t="shared" ca="1" si="79"/>
        <v>0</v>
      </c>
      <c r="H139" s="1">
        <f t="shared" ca="1" si="79"/>
        <v>0</v>
      </c>
      <c r="I139" s="1">
        <f t="shared" ca="1" si="79"/>
        <v>0</v>
      </c>
      <c r="J139" s="1">
        <f t="shared" ca="1" si="79"/>
        <v>0</v>
      </c>
      <c r="K139" s="1">
        <f t="shared" ca="1" si="79"/>
        <v>0</v>
      </c>
      <c r="L139" s="1">
        <f t="shared" ca="1" si="79"/>
        <v>0</v>
      </c>
      <c r="M139" s="1">
        <f t="shared" ca="1" si="79"/>
        <v>0</v>
      </c>
      <c r="N139" s="1">
        <f t="shared" ca="1" si="79"/>
        <v>0</v>
      </c>
      <c r="O139" s="1">
        <f t="shared" ca="1" si="79"/>
        <v>0</v>
      </c>
      <c r="P139" s="1">
        <v>1800</v>
      </c>
      <c r="Q139" s="1">
        <f t="shared" ca="1" si="79"/>
        <v>0</v>
      </c>
      <c r="R139" s="1">
        <f t="shared" ca="1" si="79"/>
        <v>0</v>
      </c>
      <c r="S139" s="1">
        <f t="shared" ca="1" si="79"/>
        <v>0</v>
      </c>
      <c r="T139" s="1">
        <v>2000</v>
      </c>
      <c r="U139" s="1">
        <f t="shared" ca="1" si="79"/>
        <v>0</v>
      </c>
      <c r="V139" s="1">
        <v>212.8</v>
      </c>
      <c r="W139" s="1">
        <f t="shared" ca="1" si="86"/>
        <v>0</v>
      </c>
      <c r="X139" s="1">
        <v>1046.5</v>
      </c>
      <c r="Y139" s="1">
        <f t="shared" ca="1" si="87"/>
        <v>0</v>
      </c>
      <c r="Z139" s="1">
        <v>0</v>
      </c>
      <c r="AA139" s="1">
        <f t="shared" ca="1" si="87"/>
        <v>0</v>
      </c>
      <c r="AB139" s="1">
        <f t="shared" si="87"/>
        <v>0</v>
      </c>
      <c r="AC139" s="1">
        <f t="shared" ca="1" si="87"/>
        <v>0</v>
      </c>
      <c r="AD139" s="1">
        <f t="shared" si="87"/>
        <v>0</v>
      </c>
      <c r="AE139" s="1">
        <f t="shared" ca="1" si="87"/>
        <v>0</v>
      </c>
      <c r="AF139" s="43"/>
      <c r="AG139" s="44"/>
      <c r="AH139" s="45"/>
    </row>
    <row r="140" spans="1:34" x14ac:dyDescent="0.3">
      <c r="A140" s="19" t="s">
        <v>31</v>
      </c>
      <c r="B140" s="1">
        <f t="shared" ca="1" si="88"/>
        <v>812.5</v>
      </c>
      <c r="C140" s="1">
        <f t="shared" ca="1" si="89"/>
        <v>0</v>
      </c>
      <c r="D140" s="1">
        <f t="shared" ca="1" si="90"/>
        <v>0</v>
      </c>
      <c r="E140" s="1">
        <f t="shared" ca="1" si="91"/>
        <v>0</v>
      </c>
      <c r="F140" s="1">
        <f t="shared" ca="1" si="78"/>
        <v>0</v>
      </c>
      <c r="G140" s="1">
        <f t="shared" ca="1" si="79"/>
        <v>0</v>
      </c>
      <c r="H140" s="1">
        <f t="shared" ca="1" si="79"/>
        <v>0</v>
      </c>
      <c r="I140" s="1">
        <f t="shared" ca="1" si="79"/>
        <v>0</v>
      </c>
      <c r="J140" s="1">
        <f t="shared" ca="1" si="79"/>
        <v>0</v>
      </c>
      <c r="K140" s="1">
        <f t="shared" ca="1" si="79"/>
        <v>0</v>
      </c>
      <c r="L140" s="1">
        <f t="shared" ca="1" si="79"/>
        <v>0</v>
      </c>
      <c r="M140" s="1">
        <f t="shared" ca="1" si="79"/>
        <v>0</v>
      </c>
      <c r="N140" s="1">
        <f t="shared" ca="1" si="79"/>
        <v>0</v>
      </c>
      <c r="O140" s="1">
        <f t="shared" ca="1" si="79"/>
        <v>0</v>
      </c>
      <c r="P140" s="1">
        <f t="shared" ca="1" si="79"/>
        <v>0</v>
      </c>
      <c r="Q140" s="1">
        <f t="shared" ca="1" si="79"/>
        <v>0</v>
      </c>
      <c r="R140" s="1">
        <f t="shared" ca="1" si="79"/>
        <v>0</v>
      </c>
      <c r="S140" s="1">
        <f t="shared" ca="1" si="79"/>
        <v>0</v>
      </c>
      <c r="T140" s="1">
        <f t="shared" ca="1" si="79"/>
        <v>0</v>
      </c>
      <c r="U140" s="1">
        <f t="shared" ca="1" si="79"/>
        <v>0</v>
      </c>
      <c r="V140" s="1">
        <f t="shared" ca="1" si="79"/>
        <v>0</v>
      </c>
      <c r="W140" s="1">
        <f t="shared" ca="1" si="86"/>
        <v>0</v>
      </c>
      <c r="X140" s="1">
        <v>812.5</v>
      </c>
      <c r="Y140" s="1">
        <f t="shared" ca="1" si="87"/>
        <v>0</v>
      </c>
      <c r="Z140" s="1">
        <f t="shared" ca="1" si="87"/>
        <v>0</v>
      </c>
      <c r="AA140" s="1">
        <f t="shared" ca="1" si="87"/>
        <v>0</v>
      </c>
      <c r="AB140" s="1">
        <f t="shared" ca="1" si="87"/>
        <v>0</v>
      </c>
      <c r="AC140" s="1">
        <f t="shared" ca="1" si="87"/>
        <v>0</v>
      </c>
      <c r="AD140" s="1">
        <f t="shared" ca="1" si="87"/>
        <v>0</v>
      </c>
      <c r="AE140" s="1">
        <f t="shared" ca="1" si="87"/>
        <v>0</v>
      </c>
      <c r="AF140" s="43"/>
      <c r="AG140" s="44"/>
      <c r="AH140" s="45"/>
    </row>
    <row r="141" spans="1:34" ht="37.5" x14ac:dyDescent="0.3">
      <c r="A141" s="3" t="s">
        <v>67</v>
      </c>
      <c r="B141" s="5">
        <f ca="1">B142+B143+B144+B145</f>
        <v>298053.67877999996</v>
      </c>
      <c r="C141" s="5">
        <f ca="1">C142+C143+C144</f>
        <v>105652.65931999998</v>
      </c>
      <c r="D141" s="5">
        <f ca="1">D142+D143+D144</f>
        <v>110630.83000000002</v>
      </c>
      <c r="E141" s="5">
        <f ca="1">E142+E143+E144</f>
        <v>110630.83000000002</v>
      </c>
      <c r="F141" s="5">
        <f t="shared" ca="1" si="78"/>
        <v>37.11775357138238</v>
      </c>
      <c r="G141" s="5">
        <f t="shared" ca="1" si="79"/>
        <v>104.711827143813</v>
      </c>
      <c r="H141" s="5">
        <f t="shared" ref="H141:AE141" ca="1" si="92">H142+H143+H144+H145</f>
        <v>44037.336600000002</v>
      </c>
      <c r="I141" s="5">
        <f t="shared" ca="1" si="92"/>
        <v>45180.282999999996</v>
      </c>
      <c r="J141" s="5">
        <f t="shared" ca="1" si="92"/>
        <v>33621.776099999988</v>
      </c>
      <c r="K141" s="5">
        <f t="shared" ca="1" si="92"/>
        <v>22511.485999999994</v>
      </c>
      <c r="L141" s="5">
        <f t="shared" ca="1" si="92"/>
        <v>27917.556619999999</v>
      </c>
      <c r="M141" s="5">
        <v>0</v>
      </c>
      <c r="N141" s="5">
        <f t="shared" ca="1" si="92"/>
        <v>31612.468099999998</v>
      </c>
      <c r="O141" s="5">
        <v>0</v>
      </c>
      <c r="P141" s="5">
        <f t="shared" ca="1" si="92"/>
        <v>29897.8056</v>
      </c>
      <c r="Q141" s="5">
        <v>0</v>
      </c>
      <c r="R141" s="5">
        <f t="shared" ca="1" si="92"/>
        <v>24939.145660000002</v>
      </c>
      <c r="S141" s="5">
        <f t="shared" ca="1" si="92"/>
        <v>0</v>
      </c>
      <c r="T141" s="5">
        <f t="shared" ca="1" si="92"/>
        <v>19852.039799999999</v>
      </c>
      <c r="U141" s="5">
        <f t="shared" ca="1" si="92"/>
        <v>0</v>
      </c>
      <c r="V141" s="5">
        <f t="shared" ca="1" si="92"/>
        <v>18274.712800000001</v>
      </c>
      <c r="W141" s="5">
        <f t="shared" ca="1" si="92"/>
        <v>0</v>
      </c>
      <c r="X141" s="5">
        <f t="shared" ca="1" si="92"/>
        <v>14365.533460000001</v>
      </c>
      <c r="Y141" s="5">
        <f t="shared" ca="1" si="92"/>
        <v>0</v>
      </c>
      <c r="Z141" s="5">
        <f t="shared" ca="1" si="92"/>
        <v>18109.728160000002</v>
      </c>
      <c r="AA141" s="5">
        <f t="shared" ca="1" si="92"/>
        <v>0</v>
      </c>
      <c r="AB141" s="5">
        <f t="shared" ca="1" si="92"/>
        <v>16560.870159999999</v>
      </c>
      <c r="AC141" s="5">
        <f t="shared" ca="1" si="92"/>
        <v>0</v>
      </c>
      <c r="AD141" s="5">
        <f t="shared" ca="1" si="92"/>
        <v>18864.705720000002</v>
      </c>
      <c r="AE141" s="5">
        <f t="shared" ca="1" si="92"/>
        <v>0</v>
      </c>
      <c r="AF141" s="5"/>
      <c r="AG141" s="44"/>
      <c r="AH141" s="45"/>
    </row>
    <row r="142" spans="1:34" x14ac:dyDescent="0.3">
      <c r="A142" s="4" t="s">
        <v>28</v>
      </c>
      <c r="B142" s="1">
        <f ca="1">B19+B55+B67+B73+B93+B99+B107+B115+B121+B127</f>
        <v>0</v>
      </c>
      <c r="C142" s="1">
        <f t="shared" ref="B142:E145" ca="1" si="93">C19+C55+C67+C73+C93+C99+C107+C115+C121+C127</f>
        <v>0</v>
      </c>
      <c r="D142" s="1">
        <f t="shared" ca="1" si="93"/>
        <v>0</v>
      </c>
      <c r="E142" s="1">
        <f t="shared" ca="1" si="93"/>
        <v>0</v>
      </c>
      <c r="F142" s="1">
        <f t="shared" ca="1" si="78"/>
        <v>0</v>
      </c>
      <c r="G142" s="1">
        <f t="shared" ca="1" si="79"/>
        <v>0</v>
      </c>
      <c r="H142" s="1">
        <f t="shared" ref="H142:AE145" ca="1" si="94">H19+H55+H67+H73+H93+H99+H107+H115+H121+H127</f>
        <v>0</v>
      </c>
      <c r="I142" s="1">
        <f t="shared" ca="1" si="94"/>
        <v>0</v>
      </c>
      <c r="J142" s="1">
        <f t="shared" ca="1" si="94"/>
        <v>0</v>
      </c>
      <c r="K142" s="1">
        <f t="shared" ca="1" si="94"/>
        <v>0</v>
      </c>
      <c r="L142" s="1">
        <f t="shared" ca="1" si="94"/>
        <v>0</v>
      </c>
      <c r="M142" s="1">
        <f t="shared" ca="1" si="94"/>
        <v>0</v>
      </c>
      <c r="N142" s="1">
        <f t="shared" ca="1" si="94"/>
        <v>0</v>
      </c>
      <c r="O142" s="1">
        <f t="shared" ca="1" si="94"/>
        <v>0</v>
      </c>
      <c r="P142" s="1">
        <f t="shared" ca="1" si="94"/>
        <v>0</v>
      </c>
      <c r="Q142" s="1">
        <f t="shared" ca="1" si="94"/>
        <v>0</v>
      </c>
      <c r="R142" s="1">
        <f t="shared" ca="1" si="94"/>
        <v>0</v>
      </c>
      <c r="S142" s="1">
        <f t="shared" ca="1" si="94"/>
        <v>0</v>
      </c>
      <c r="T142" s="1">
        <f t="shared" ca="1" si="94"/>
        <v>0</v>
      </c>
      <c r="U142" s="1">
        <f t="shared" ca="1" si="94"/>
        <v>0</v>
      </c>
      <c r="V142" s="1">
        <f t="shared" ca="1" si="94"/>
        <v>0</v>
      </c>
      <c r="W142" s="1">
        <f t="shared" ca="1" si="94"/>
        <v>0</v>
      </c>
      <c r="X142" s="1">
        <f t="shared" ca="1" si="94"/>
        <v>0</v>
      </c>
      <c r="Y142" s="1">
        <f t="shared" ca="1" si="94"/>
        <v>0</v>
      </c>
      <c r="Z142" s="1">
        <f t="shared" ca="1" si="94"/>
        <v>0</v>
      </c>
      <c r="AA142" s="1">
        <f t="shared" ca="1" si="94"/>
        <v>0</v>
      </c>
      <c r="AB142" s="1">
        <f t="shared" ca="1" si="94"/>
        <v>0</v>
      </c>
      <c r="AC142" s="1">
        <f t="shared" ca="1" si="94"/>
        <v>0</v>
      </c>
      <c r="AD142" s="1">
        <f t="shared" ca="1" si="94"/>
        <v>0</v>
      </c>
      <c r="AE142" s="1">
        <f t="shared" ca="1" si="94"/>
        <v>0</v>
      </c>
      <c r="AF142" s="1"/>
      <c r="AG142" s="44"/>
      <c r="AH142" s="45"/>
    </row>
    <row r="143" spans="1:34" x14ac:dyDescent="0.3">
      <c r="A143" s="4" t="s">
        <v>29</v>
      </c>
      <c r="B143" s="1">
        <f ca="1">B20+B56+B68+B74+B94+B100+B108+B116+B122+B128</f>
        <v>10029.184999999999</v>
      </c>
      <c r="C143" s="1">
        <f ca="1">C20+C56+C68+C74+C94+C100+C108+C116+C122+C128</f>
        <v>448.45</v>
      </c>
      <c r="D143" s="1">
        <f t="shared" ca="1" si="93"/>
        <v>1917.68</v>
      </c>
      <c r="E143" s="1">
        <f t="shared" ca="1" si="93"/>
        <v>1917.68</v>
      </c>
      <c r="F143" s="1">
        <f t="shared" ca="1" si="78"/>
        <v>19.120995374998071</v>
      </c>
      <c r="G143" s="1">
        <f t="shared" ca="1" si="79"/>
        <v>427.62403835433156</v>
      </c>
      <c r="H143" s="1">
        <f t="shared" ca="1" si="94"/>
        <v>0</v>
      </c>
      <c r="I143" s="1">
        <f t="shared" ca="1" si="94"/>
        <v>0</v>
      </c>
      <c r="J143" s="1">
        <f t="shared" ca="1" si="94"/>
        <v>0</v>
      </c>
      <c r="K143" s="1">
        <f t="shared" ca="1" si="94"/>
        <v>0</v>
      </c>
      <c r="L143" s="1">
        <f t="shared" ca="1" si="94"/>
        <v>372.46</v>
      </c>
      <c r="M143" s="1">
        <v>0</v>
      </c>
      <c r="N143" s="1">
        <f t="shared" ca="1" si="94"/>
        <v>1545.22</v>
      </c>
      <c r="O143" s="1">
        <v>0</v>
      </c>
      <c r="P143" s="1">
        <f t="shared" ca="1" si="94"/>
        <v>3310.64</v>
      </c>
      <c r="Q143" s="1">
        <f t="shared" ca="1" si="94"/>
        <v>0</v>
      </c>
      <c r="R143" s="1">
        <f t="shared" ca="1" si="94"/>
        <v>3525.7</v>
      </c>
      <c r="S143" s="1">
        <f t="shared" ca="1" si="94"/>
        <v>0</v>
      </c>
      <c r="T143" s="1">
        <f t="shared" ca="1" si="94"/>
        <v>650.6</v>
      </c>
      <c r="U143" s="1">
        <f t="shared" ca="1" si="94"/>
        <v>0</v>
      </c>
      <c r="V143" s="1">
        <f t="shared" ca="1" si="94"/>
        <v>223.95</v>
      </c>
      <c r="W143" s="1">
        <f t="shared" ca="1" si="94"/>
        <v>0</v>
      </c>
      <c r="X143" s="1">
        <f t="shared" ca="1" si="94"/>
        <v>0</v>
      </c>
      <c r="Y143" s="1">
        <f t="shared" ca="1" si="94"/>
        <v>0</v>
      </c>
      <c r="Z143" s="1">
        <f t="shared" ca="1" si="94"/>
        <v>246.95249999999999</v>
      </c>
      <c r="AA143" s="1">
        <f t="shared" ca="1" si="94"/>
        <v>0</v>
      </c>
      <c r="AB143" s="1">
        <f t="shared" ca="1" si="94"/>
        <v>153.66249999999999</v>
      </c>
      <c r="AC143" s="1">
        <f t="shared" ca="1" si="94"/>
        <v>0</v>
      </c>
      <c r="AD143" s="1">
        <f t="shared" ca="1" si="94"/>
        <v>0</v>
      </c>
      <c r="AE143" s="1">
        <f t="shared" ca="1" si="94"/>
        <v>0</v>
      </c>
      <c r="AF143" s="1"/>
      <c r="AG143" s="44"/>
      <c r="AH143" s="45"/>
    </row>
    <row r="144" spans="1:34" x14ac:dyDescent="0.3">
      <c r="A144" s="4" t="s">
        <v>30</v>
      </c>
      <c r="B144" s="1">
        <f t="shared" ca="1" si="93"/>
        <v>288024.49377999996</v>
      </c>
      <c r="C144" s="1">
        <f t="shared" ca="1" si="93"/>
        <v>105204.20931999998</v>
      </c>
      <c r="D144" s="1">
        <f t="shared" ca="1" si="93"/>
        <v>108713.15000000002</v>
      </c>
      <c r="E144" s="1">
        <f ca="1">E21+E57+E69+E75+E95+E101+E109+E117+E123+E129</f>
        <v>108713.15000000002</v>
      </c>
      <c r="F144" s="1">
        <f t="shared" ca="1" si="78"/>
        <v>37.744411446839564</v>
      </c>
      <c r="G144" s="1">
        <f t="shared" ca="1" si="79"/>
        <v>103.33536148665581</v>
      </c>
      <c r="H144" s="1">
        <f t="shared" ca="1" si="94"/>
        <v>44037.336600000002</v>
      </c>
      <c r="I144" s="1">
        <f t="shared" ca="1" si="94"/>
        <v>45180.282999999996</v>
      </c>
      <c r="J144" s="1">
        <f t="shared" ca="1" si="94"/>
        <v>33621.776099999988</v>
      </c>
      <c r="K144" s="1">
        <f t="shared" ca="1" si="94"/>
        <v>8767.9860000000008</v>
      </c>
      <c r="L144" s="1">
        <f t="shared" si="94"/>
        <v>27302.489420000002</v>
      </c>
      <c r="M144" s="1">
        <f t="shared" si="94"/>
        <v>0</v>
      </c>
      <c r="N144" s="1">
        <f t="shared" si="94"/>
        <v>9809.8690000000006</v>
      </c>
      <c r="O144" s="1">
        <f t="shared" si="94"/>
        <v>0</v>
      </c>
      <c r="P144" s="1">
        <f t="shared" si="94"/>
        <v>10911.261</v>
      </c>
      <c r="Q144" s="1">
        <f t="shared" si="94"/>
        <v>0</v>
      </c>
      <c r="R144" s="1">
        <f t="shared" si="94"/>
        <v>21413.445660000001</v>
      </c>
      <c r="S144" s="1">
        <f t="shared" si="94"/>
        <v>0</v>
      </c>
      <c r="T144" s="1">
        <f t="shared" si="94"/>
        <v>19201.4398</v>
      </c>
      <c r="U144" s="1">
        <f t="shared" si="94"/>
        <v>0</v>
      </c>
      <c r="V144" s="1">
        <f t="shared" si="94"/>
        <v>18050.7628</v>
      </c>
      <c r="W144" s="1">
        <f t="shared" si="94"/>
        <v>0</v>
      </c>
      <c r="X144" s="1">
        <f t="shared" si="94"/>
        <v>14365.533460000001</v>
      </c>
      <c r="Y144" s="1">
        <f t="shared" si="94"/>
        <v>0</v>
      </c>
      <c r="Z144" s="1">
        <f t="shared" si="94"/>
        <v>17862.775660000003</v>
      </c>
      <c r="AA144" s="1">
        <f t="shared" si="94"/>
        <v>0</v>
      </c>
      <c r="AB144" s="1">
        <f t="shared" si="94"/>
        <v>16407.20766</v>
      </c>
      <c r="AC144" s="1">
        <f t="shared" si="94"/>
        <v>0</v>
      </c>
      <c r="AD144" s="1">
        <f t="shared" si="94"/>
        <v>18864.705720000002</v>
      </c>
      <c r="AE144" s="1">
        <f t="shared" si="94"/>
        <v>0</v>
      </c>
      <c r="AF144" s="1"/>
      <c r="AG144" s="44"/>
      <c r="AH144" s="45"/>
    </row>
    <row r="145" spans="1:34" x14ac:dyDescent="0.3">
      <c r="A145" s="19" t="s">
        <v>31</v>
      </c>
      <c r="B145" s="1">
        <f t="shared" si="93"/>
        <v>0</v>
      </c>
      <c r="C145" s="1">
        <f t="shared" ca="1" si="93"/>
        <v>0</v>
      </c>
      <c r="D145" s="1">
        <f t="shared" si="93"/>
        <v>0</v>
      </c>
      <c r="E145" s="1">
        <f t="shared" si="93"/>
        <v>0</v>
      </c>
      <c r="F145" s="1">
        <f t="shared" si="78"/>
        <v>0</v>
      </c>
      <c r="G145" s="1">
        <f t="shared" ca="1" si="79"/>
        <v>0</v>
      </c>
      <c r="H145" s="1">
        <f t="shared" ca="1" si="94"/>
        <v>0</v>
      </c>
      <c r="I145" s="1">
        <f t="shared" ca="1" si="94"/>
        <v>0</v>
      </c>
      <c r="J145" s="1">
        <f t="shared" ca="1" si="94"/>
        <v>0</v>
      </c>
      <c r="K145" s="1">
        <f t="shared" ca="1" si="94"/>
        <v>0</v>
      </c>
      <c r="L145" s="1">
        <f t="shared" si="94"/>
        <v>0</v>
      </c>
      <c r="M145" s="1">
        <f t="shared" si="94"/>
        <v>0</v>
      </c>
      <c r="N145" s="1">
        <f t="shared" si="94"/>
        <v>198.9</v>
      </c>
      <c r="O145" s="1">
        <f t="shared" si="94"/>
        <v>0</v>
      </c>
      <c r="P145" s="1">
        <f t="shared" si="94"/>
        <v>0</v>
      </c>
      <c r="Q145" s="1">
        <f t="shared" si="94"/>
        <v>0</v>
      </c>
      <c r="R145" s="1">
        <f t="shared" si="94"/>
        <v>0</v>
      </c>
      <c r="S145" s="1">
        <f t="shared" si="94"/>
        <v>0</v>
      </c>
      <c r="T145" s="1">
        <f t="shared" si="94"/>
        <v>0</v>
      </c>
      <c r="U145" s="1">
        <f t="shared" si="94"/>
        <v>0</v>
      </c>
      <c r="V145" s="1">
        <f t="shared" si="94"/>
        <v>0</v>
      </c>
      <c r="W145" s="1">
        <f t="shared" si="94"/>
        <v>0</v>
      </c>
      <c r="X145" s="1">
        <f t="shared" si="94"/>
        <v>0</v>
      </c>
      <c r="Y145" s="1">
        <f t="shared" si="94"/>
        <v>0</v>
      </c>
      <c r="Z145" s="1">
        <f t="shared" si="94"/>
        <v>0</v>
      </c>
      <c r="AA145" s="1">
        <f t="shared" si="94"/>
        <v>0</v>
      </c>
      <c r="AB145" s="1">
        <f t="shared" si="94"/>
        <v>0</v>
      </c>
      <c r="AC145" s="1">
        <f t="shared" si="94"/>
        <v>0</v>
      </c>
      <c r="AD145" s="1">
        <f t="shared" si="94"/>
        <v>0</v>
      </c>
      <c r="AE145" s="1">
        <f t="shared" si="94"/>
        <v>0</v>
      </c>
      <c r="AF145" s="1"/>
      <c r="AG145" s="44"/>
      <c r="AH145" s="45"/>
    </row>
    <row r="146" spans="1:34" x14ac:dyDescent="0.3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G146" s="44"/>
    </row>
    <row r="147" spans="1:34" x14ac:dyDescent="0.3">
      <c r="A147" s="51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G147" s="44"/>
    </row>
    <row r="148" spans="1:34" x14ac:dyDescent="0.3">
      <c r="A148" s="51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G148" s="44"/>
    </row>
    <row r="149" spans="1:34" x14ac:dyDescent="0.3">
      <c r="A149" s="51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G149" s="44"/>
    </row>
    <row r="150" spans="1:34" x14ac:dyDescent="0.3">
      <c r="A150" s="51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G150" s="44"/>
    </row>
    <row r="152" spans="1:34" x14ac:dyDescent="0.3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spans="1:34" x14ac:dyDescent="0.3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spans="1:34" x14ac:dyDescent="0.3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spans="1:34" x14ac:dyDescent="0.3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spans="1:34" x14ac:dyDescent="0.3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spans="1:34" x14ac:dyDescent="0.3">
      <c r="B157" s="45"/>
      <c r="C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  <row r="158" spans="1:34" x14ac:dyDescent="0.3">
      <c r="B158" s="45"/>
      <c r="C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</row>
    <row r="159" spans="1:34" x14ac:dyDescent="0.3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</row>
  </sheetData>
  <mergeCells count="24">
    <mergeCell ref="AF6:AF7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104:AF104"/>
    <mergeCell ref="A111:AF111"/>
    <mergeCell ref="A112:AF112"/>
    <mergeCell ref="A9:AF9"/>
    <mergeCell ref="A10:AF10"/>
    <mergeCell ref="A89:AF89"/>
    <mergeCell ref="A90:AF90"/>
    <mergeCell ref="A103:AF103"/>
  </mergeCells>
  <hyperlinks>
    <hyperlink ref="A4:AF4" location="Оглавление!A1" display="Комплексный план (сетевой график) по реализации муниципальной программы  &quot;Развитие физической культуры и спорта в городе Когалыме&quot;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2024-06-19T12:09:38Z</dcterms:created>
  <dcterms:modified xsi:type="dcterms:W3CDTF">2024-06-20T12:10:03Z</dcterms:modified>
</cp:coreProperties>
</file>