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МЗ\Отчеты по ОМЗ\АЮПОВА И.Ю\Ежеквартальные\до 25-го числа. Мониторинг закупок\2025\1 квартал\"/>
    </mc:Choice>
  </mc:AlternateContent>
  <bookViews>
    <workbookView xWindow="0" yWindow="0" windowWidth="28800" windowHeight="12180"/>
  </bookViews>
  <sheets>
    <sheet name="ОТЧЕТ" sheetId="1" r:id="rId1"/>
    <sheet name="Информация к отчету  " sheetId="4" r:id="rId2"/>
  </sheets>
  <definedNames>
    <definedName name="_xlnm.Print_Titles" localSheetId="1">'Информация к отчету  '!$4:$6</definedName>
    <definedName name="_xlnm.Print_Area" localSheetId="1">'Информация к отчету  '!$A$1:$Z$59</definedName>
    <definedName name="_xlnm.Print_Area" localSheetId="0">ОТЧЕТ!$A$1:$N$23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54" i="4"/>
  <c r="Y46" i="4" l="1"/>
  <c r="W46" i="4"/>
  <c r="U46" i="4"/>
  <c r="S46" i="4"/>
  <c r="Q46" i="4"/>
  <c r="O46" i="4"/>
  <c r="Y38" i="4"/>
  <c r="W38" i="4"/>
  <c r="U38" i="4"/>
  <c r="S38" i="4"/>
  <c r="Q38" i="4"/>
  <c r="O38" i="4"/>
  <c r="H38" i="4"/>
  <c r="H37" i="4"/>
  <c r="Y34" i="4"/>
  <c r="W34" i="4"/>
  <c r="U34" i="4"/>
  <c r="S34" i="4"/>
  <c r="Q34" i="4"/>
  <c r="O34" i="4"/>
  <c r="H34" i="4"/>
  <c r="H33" i="4"/>
  <c r="H45" i="4" l="1"/>
  <c r="H44" i="4"/>
  <c r="M44" i="4"/>
  <c r="M45" i="4"/>
  <c r="M21" i="4"/>
  <c r="M25" i="4"/>
  <c r="L26" i="4"/>
  <c r="H21" i="4"/>
  <c r="H8" i="1" l="1"/>
  <c r="H25" i="4" l="1"/>
  <c r="D53" i="4" l="1"/>
  <c r="E53" i="4"/>
  <c r="F53" i="4"/>
  <c r="G53" i="4"/>
  <c r="I53" i="4"/>
  <c r="J53" i="4"/>
  <c r="K53" i="4"/>
  <c r="L53" i="4"/>
  <c r="N53" i="4"/>
  <c r="C53" i="4"/>
  <c r="C52" i="4"/>
  <c r="H53" i="4" l="1"/>
  <c r="C54" i="4"/>
  <c r="C50" i="4"/>
  <c r="C16" i="1" s="1"/>
  <c r="J52" i="4" l="1"/>
  <c r="J54" i="4" s="1"/>
  <c r="D52" i="4"/>
  <c r="E52" i="4"/>
  <c r="F52" i="4"/>
  <c r="E54" i="4" l="1"/>
  <c r="F54" i="4"/>
  <c r="N52" i="4" l="1"/>
  <c r="L52" i="4"/>
  <c r="K52" i="4"/>
  <c r="I52" i="4"/>
  <c r="G52" i="4"/>
  <c r="H52" i="4" s="1"/>
  <c r="D54" i="4"/>
  <c r="G54" i="4" l="1"/>
  <c r="K54" i="4"/>
  <c r="N54" i="4"/>
  <c r="I54" i="4"/>
  <c r="L54" i="4"/>
  <c r="M54" i="4" s="1"/>
  <c r="N50" i="4" l="1"/>
  <c r="N16" i="1" s="1"/>
  <c r="L50" i="4"/>
  <c r="L16" i="1" s="1"/>
  <c r="K50" i="4"/>
  <c r="J50" i="4"/>
  <c r="J16" i="1" s="1"/>
  <c r="I50" i="4"/>
  <c r="G50" i="4"/>
  <c r="F50" i="4"/>
  <c r="E50" i="4"/>
  <c r="D50" i="4"/>
  <c r="D16" i="1" s="1"/>
  <c r="N46" i="4"/>
  <c r="N15" i="1" s="1"/>
  <c r="L46" i="4"/>
  <c r="L15" i="1" s="1"/>
  <c r="K46" i="4"/>
  <c r="K15" i="1" s="1"/>
  <c r="J46" i="4"/>
  <c r="J15" i="1" s="1"/>
  <c r="I46" i="4"/>
  <c r="I15" i="1" s="1"/>
  <c r="G46" i="4"/>
  <c r="G15" i="1" s="1"/>
  <c r="F46" i="4"/>
  <c r="E46" i="4"/>
  <c r="D46" i="4"/>
  <c r="D15" i="1" s="1"/>
  <c r="C46" i="4"/>
  <c r="C15" i="1" s="1"/>
  <c r="N42" i="4"/>
  <c r="N14" i="1" s="1"/>
  <c r="L42" i="4"/>
  <c r="L14" i="1" s="1"/>
  <c r="K42" i="4"/>
  <c r="K14" i="1" s="1"/>
  <c r="J42" i="4"/>
  <c r="J14" i="1" s="1"/>
  <c r="I42" i="4"/>
  <c r="I14" i="1" s="1"/>
  <c r="G42" i="4"/>
  <c r="G14" i="1" s="1"/>
  <c r="F42" i="4"/>
  <c r="E42" i="4"/>
  <c r="D42" i="4"/>
  <c r="D14" i="1" s="1"/>
  <c r="C42" i="4"/>
  <c r="C14" i="1" s="1"/>
  <c r="N38" i="4"/>
  <c r="N13" i="1" s="1"/>
  <c r="L38" i="4"/>
  <c r="L13" i="1" s="1"/>
  <c r="K38" i="4"/>
  <c r="K13" i="1" s="1"/>
  <c r="J38" i="4"/>
  <c r="J13" i="1" s="1"/>
  <c r="I38" i="4"/>
  <c r="I13" i="1" s="1"/>
  <c r="G38" i="4"/>
  <c r="G13" i="1" s="1"/>
  <c r="F38" i="4"/>
  <c r="E38" i="4"/>
  <c r="D38" i="4"/>
  <c r="D13" i="1" s="1"/>
  <c r="C38" i="4"/>
  <c r="C13" i="1" s="1"/>
  <c r="M53" i="4"/>
  <c r="N34" i="4"/>
  <c r="N12" i="1" s="1"/>
  <c r="L34" i="4"/>
  <c r="L12" i="1" s="1"/>
  <c r="K34" i="4"/>
  <c r="K12" i="1" s="1"/>
  <c r="J34" i="4"/>
  <c r="J12" i="1" s="1"/>
  <c r="I34" i="4"/>
  <c r="I12" i="1" s="1"/>
  <c r="G34" i="4"/>
  <c r="G12" i="1" s="1"/>
  <c r="F34" i="4"/>
  <c r="E34" i="4"/>
  <c r="D34" i="4"/>
  <c r="D12" i="1" s="1"/>
  <c r="C34" i="4"/>
  <c r="C12" i="1" s="1"/>
  <c r="N30" i="4"/>
  <c r="N11" i="1" s="1"/>
  <c r="L30" i="4"/>
  <c r="L11" i="1" s="1"/>
  <c r="K30" i="4"/>
  <c r="K11" i="1" s="1"/>
  <c r="J30" i="4"/>
  <c r="J11" i="1" s="1"/>
  <c r="I30" i="4"/>
  <c r="I11" i="1" s="1"/>
  <c r="G30" i="4"/>
  <c r="G11" i="1" s="1"/>
  <c r="F30" i="4"/>
  <c r="E30" i="4"/>
  <c r="D30" i="4"/>
  <c r="D11" i="1" s="1"/>
  <c r="C30" i="4"/>
  <c r="C11" i="1" s="1"/>
  <c r="N26" i="4"/>
  <c r="N10" i="1" s="1"/>
  <c r="L10" i="1"/>
  <c r="K26" i="4"/>
  <c r="K10" i="1" s="1"/>
  <c r="J26" i="4"/>
  <c r="J10" i="1" s="1"/>
  <c r="I26" i="4"/>
  <c r="I10" i="1" s="1"/>
  <c r="G26" i="4"/>
  <c r="G10" i="1" s="1"/>
  <c r="F26" i="4"/>
  <c r="E26" i="4"/>
  <c r="D26" i="4"/>
  <c r="D10" i="1" s="1"/>
  <c r="C26" i="4"/>
  <c r="C10" i="1" s="1"/>
  <c r="N22" i="4"/>
  <c r="N9" i="1" s="1"/>
  <c r="L22" i="4"/>
  <c r="L9" i="1" s="1"/>
  <c r="K22" i="4"/>
  <c r="K9" i="1" s="1"/>
  <c r="J22" i="4"/>
  <c r="J9" i="1" s="1"/>
  <c r="I22" i="4"/>
  <c r="I9" i="1" s="1"/>
  <c r="G22" i="4"/>
  <c r="G9" i="1" s="1"/>
  <c r="F22" i="4"/>
  <c r="E22" i="4"/>
  <c r="D22" i="4"/>
  <c r="D9" i="1" s="1"/>
  <c r="C22" i="4"/>
  <c r="N18" i="4"/>
  <c r="N8" i="1" s="1"/>
  <c r="L18" i="4"/>
  <c r="L8" i="1" s="1"/>
  <c r="K18" i="4"/>
  <c r="J18" i="4"/>
  <c r="J8" i="1" s="1"/>
  <c r="I18" i="4"/>
  <c r="G18" i="4"/>
  <c r="G8" i="1" s="1"/>
  <c r="F18" i="4"/>
  <c r="E18" i="4"/>
  <c r="D18" i="4"/>
  <c r="D8" i="1" s="1"/>
  <c r="C18" i="4"/>
  <c r="C8" i="1" s="1"/>
  <c r="N14" i="4"/>
  <c r="N7" i="1" s="1"/>
  <c r="L14" i="4"/>
  <c r="L7" i="1" s="1"/>
  <c r="K14" i="4"/>
  <c r="K7" i="1" s="1"/>
  <c r="J14" i="4"/>
  <c r="J7" i="1" s="1"/>
  <c r="I14" i="4"/>
  <c r="I7" i="1" s="1"/>
  <c r="G14" i="4"/>
  <c r="G7" i="1" s="1"/>
  <c r="F14" i="4"/>
  <c r="E14" i="4"/>
  <c r="D14" i="4"/>
  <c r="D7" i="1" s="1"/>
  <c r="C14" i="4"/>
  <c r="C7" i="1" s="1"/>
  <c r="N10" i="4"/>
  <c r="L10" i="4"/>
  <c r="L6" i="1" s="1"/>
  <c r="K10" i="4"/>
  <c r="K6" i="1" s="1"/>
  <c r="J10" i="4"/>
  <c r="J6" i="1" s="1"/>
  <c r="I10" i="4"/>
  <c r="I6" i="1" s="1"/>
  <c r="G10" i="4"/>
  <c r="G6" i="1" s="1"/>
  <c r="F10" i="4"/>
  <c r="E10" i="4"/>
  <c r="D10" i="4"/>
  <c r="D6" i="1" s="1"/>
  <c r="C10" i="4"/>
  <c r="C6" i="1" s="1"/>
  <c r="C9" i="1" l="1"/>
  <c r="H22" i="4"/>
  <c r="F15" i="1"/>
  <c r="E15" i="1"/>
  <c r="Y26" i="4"/>
  <c r="F10" i="1"/>
  <c r="W26" i="4"/>
  <c r="E10" i="1"/>
  <c r="H26" i="4"/>
  <c r="W22" i="4"/>
  <c r="E9" i="1"/>
  <c r="Y22" i="4"/>
  <c r="F9" i="1"/>
  <c r="E16" i="1"/>
  <c r="F16" i="1"/>
  <c r="K16" i="1"/>
  <c r="G16" i="1"/>
  <c r="I16" i="1"/>
  <c r="E14" i="1"/>
  <c r="F14" i="1"/>
  <c r="F13" i="1"/>
  <c r="E13" i="1"/>
  <c r="F12" i="1"/>
  <c r="E12" i="1"/>
  <c r="E11" i="1"/>
  <c r="F11" i="1"/>
  <c r="K8" i="1"/>
  <c r="E8" i="1"/>
  <c r="F8" i="1"/>
  <c r="I8" i="1"/>
  <c r="C17" i="1"/>
  <c r="E7" i="1"/>
  <c r="F7" i="1"/>
  <c r="N51" i="4"/>
  <c r="N6" i="1"/>
  <c r="F6" i="1"/>
  <c r="E6" i="1"/>
  <c r="H46" i="4"/>
  <c r="S22" i="4"/>
  <c r="Q22" i="4"/>
  <c r="D51" i="4"/>
  <c r="Q26" i="4"/>
  <c r="S26" i="4"/>
  <c r="I51" i="4"/>
  <c r="C51" i="4"/>
  <c r="E51" i="4"/>
  <c r="J51" i="4"/>
  <c r="F51" i="4"/>
  <c r="K51" i="4"/>
  <c r="G51" i="4"/>
  <c r="L51" i="4"/>
  <c r="M10" i="4"/>
  <c r="M34" i="4"/>
  <c r="M30" i="4"/>
  <c r="M14" i="4"/>
  <c r="M46" i="4"/>
  <c r="M52" i="4"/>
  <c r="M50" i="4"/>
  <c r="M18" i="4"/>
  <c r="M22" i="4"/>
  <c r="M26" i="4"/>
  <c r="M38" i="4"/>
  <c r="M42" i="4"/>
  <c r="M15" i="1" l="1"/>
  <c r="H15" i="1"/>
  <c r="O26" i="4"/>
  <c r="M10" i="1"/>
  <c r="U26" i="4"/>
  <c r="H10" i="1"/>
  <c r="U22" i="4"/>
  <c r="H9" i="1"/>
  <c r="O22" i="4"/>
  <c r="M9" i="1"/>
  <c r="M16" i="1"/>
  <c r="H16" i="1"/>
  <c r="M14" i="1"/>
  <c r="H14" i="1"/>
  <c r="H13" i="1"/>
  <c r="M13" i="1"/>
  <c r="H12" i="1"/>
  <c r="M12" i="1"/>
  <c r="H11" i="1"/>
  <c r="M11" i="1"/>
  <c r="M8" i="1"/>
  <c r="H7" i="1"/>
  <c r="M7" i="1"/>
  <c r="M6" i="1"/>
  <c r="H6" i="1"/>
  <c r="H51" i="4"/>
  <c r="M51" i="4"/>
  <c r="E17" i="1"/>
  <c r="D17" i="1"/>
  <c r="K17" i="1"/>
  <c r="F17" i="1"/>
  <c r="I17" i="1" l="1"/>
  <c r="L17" i="1"/>
  <c r="N17" i="1"/>
  <c r="J17" i="1"/>
  <c r="G17" i="1"/>
  <c r="M17" i="1" l="1"/>
</calcChain>
</file>

<file path=xl/sharedStrings.xml><?xml version="1.0" encoding="utf-8"?>
<sst xmlns="http://schemas.openxmlformats.org/spreadsheetml/2006/main" count="524" uniqueCount="71">
  <si>
    <t xml:space="preserve">ОТЧЕТ О РЕЗУЛЬТАТАХ МОНИТОРИНГА ЗАКУПОК ТОВАРОВ, РАБОТ, УСЛУГ </t>
  </si>
  <si>
    <t>№ п/п</t>
  </si>
  <si>
    <t>Наименование заказчика</t>
  </si>
  <si>
    <t>Закупки, которые привели к заключению контракта</t>
  </si>
  <si>
    <t>Количество фактов обжалования (оспаривания) действий (бездействий)</t>
  </si>
  <si>
    <t>Сумма руб.коп.</t>
  </si>
  <si>
    <t>Экономия, руб.коп.</t>
  </si>
  <si>
    <t>КУМИ Администрации города Когалыма</t>
  </si>
  <si>
    <t>Управление образования Администрации города Когалыма</t>
  </si>
  <si>
    <t xml:space="preserve">МКУ "ЕДДС города Когалыма" </t>
  </si>
  <si>
    <t>МКУ "УОДОМС"</t>
  </si>
  <si>
    <t>МКУ "Редакция газеты Когалымский Вестник"</t>
  </si>
  <si>
    <t>МКУ "ОЭХД"</t>
  </si>
  <si>
    <t>МБУ "КСАТ"</t>
  </si>
  <si>
    <t>ИТОГО:</t>
  </si>
  <si>
    <t xml:space="preserve">Администрации города Когалыма </t>
  </si>
  <si>
    <t xml:space="preserve">ИНФОРМАЦИЯ К ОТЧЕТУ О РЕЗУЛЬТАТАХ МОНИТОРИНГА ЗАКУПОК ТОВАРОВ, РАБОТ, УСЛУГ </t>
  </si>
  <si>
    <t>Экономия  к НМЦК</t>
  </si>
  <si>
    <t>в %</t>
  </si>
  <si>
    <t>по порядку ранжи-
рования</t>
  </si>
  <si>
    <t>2.                   </t>
  </si>
  <si>
    <t>3.                   </t>
  </si>
  <si>
    <t>4.                   </t>
  </si>
  <si>
    <t>5.                   </t>
  </si>
  <si>
    <t>6.                   </t>
  </si>
  <si>
    <t>9.</t>
  </si>
  <si>
    <t>10.</t>
  </si>
  <si>
    <t>11.</t>
  </si>
  <si>
    <t>Комитет финансов Администации города Когалыма</t>
  </si>
  <si>
    <t>х</t>
  </si>
  <si>
    <t>-</t>
  </si>
  <si>
    <t>Комитет финансов Администрации города Когалыма</t>
  </si>
  <si>
    <t>МБУ "ЦБС"</t>
  </si>
  <si>
    <t>Комитет по управлению муниципальным имуществом Администрации города Когалыма</t>
  </si>
  <si>
    <t>Итого 1 квартал</t>
  </si>
  <si>
    <t>1.</t>
  </si>
  <si>
    <t>Исполнитель:</t>
  </si>
  <si>
    <t>Кол-во опубликованных закупок (по которым в т.ч. произошло заключение контрактов в отчетном периоде)</t>
  </si>
  <si>
    <t>Поступившие запросы от участников закупок</t>
  </si>
  <si>
    <t>Количество поступивших заявок</t>
  </si>
  <si>
    <t>Сумма, руб.коп.</t>
  </si>
  <si>
    <t>Кол-во, шт.</t>
  </si>
  <si>
    <t>НМЦК, руб. коп.</t>
  </si>
  <si>
    <t>Кол-во запросов, шт.</t>
  </si>
  <si>
    <t xml:space="preserve">МКУ Администрация города Когалыма </t>
  </si>
  <si>
    <t xml:space="preserve">МКУ "УОДОМС" </t>
  </si>
  <si>
    <t xml:space="preserve">МБУ "ЦБС" </t>
  </si>
  <si>
    <t xml:space="preserve">МКУ "ОЭХД" </t>
  </si>
  <si>
    <t>Несостоявшиеся закупки, отмененные закупки</t>
  </si>
  <si>
    <t>Кол-во несостоявшихся закупок, отмененных закупок</t>
  </si>
  <si>
    <t>Несостоявшиеся закупки,отмененные закупки</t>
  </si>
  <si>
    <t>Наименьшее количество поступивших запросов о разъяснении положений извещения об осуществлении закупки</t>
  </si>
  <si>
    <t>Наименьшее кол-во изменений в извещение об осуществлении закупки (в т.ч. по запросу)</t>
  </si>
  <si>
    <t>Кол-во изменений в извещения об осуществлении закупки (в т.ч. по запросу), шт.</t>
  </si>
  <si>
    <t>в шт.</t>
  </si>
  <si>
    <t>Наибольшее количество закупок, которые привели к заключению контракта</t>
  </si>
  <si>
    <t>ВСЕГО:</t>
  </si>
  <si>
    <t>Кол-во изменений в извещения об осуществлении закупки 
(в т.ч. по запросу), шт.</t>
  </si>
  <si>
    <t>МКУ "УКС и ЖКК г. Когалыма"</t>
  </si>
  <si>
    <t xml:space="preserve">главный специалист отдела муниципального заказа </t>
  </si>
  <si>
    <t>Аюпова Ирина Юрьевна</t>
  </si>
  <si>
    <t xml:space="preserve">тел. 8(34667)93733 </t>
  </si>
  <si>
    <t>Количество поступивших заявок, шт.</t>
  </si>
  <si>
    <t>Кол-во участников, подавших заявки</t>
  </si>
  <si>
    <t>Среднее кол-во участников, подавших заявки</t>
  </si>
  <si>
    <t>Среднее кол-во участников закупок, подавших заявки</t>
  </si>
  <si>
    <t>единица</t>
  </si>
  <si>
    <t xml:space="preserve">ДЛЯ ОБЕСПЕЧЕНИЯ МУНИЦИПАЛЬНЫХ НУЖД ГОРОДА КОГАЛЫМА ЗА I КВАРТАЛ 2025 ГОДА </t>
  </si>
  <si>
    <t>ДЛЯ ОБЕСПЕЧЕНИЯ МУНИЦИПАЛЬНЫХ НУЖД ГОРОДА КОГАЛЫМА ЗА I КВАРТАЛ 2025 ГОДА</t>
  </si>
  <si>
    <t xml:space="preserve">Опережающие закупки, 2024 </t>
  </si>
  <si>
    <t>1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</si>
</sst>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top"/>
    </xf>
    <xf numFmtId="1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/>
    <xf numFmtId="1" fontId="4" fillId="2" borderId="0" xfId="0" applyNumberFormat="1" applyFont="1" applyFill="1" applyBorder="1" applyAlignment="1">
      <alignment horizontal="center" vertical="top"/>
    </xf>
    <xf numFmtId="4" fontId="2" fillId="2" borderId="0" xfId="0" applyNumberFormat="1" applyFont="1" applyFill="1"/>
    <xf numFmtId="1" fontId="2" fillId="2" borderId="0" xfId="0" applyNumberFormat="1" applyFont="1" applyFill="1" applyBorder="1"/>
    <xf numFmtId="2" fontId="2" fillId="2" borderId="0" xfId="0" applyNumberFormat="1" applyFont="1" applyFill="1"/>
    <xf numFmtId="0" fontId="1" fillId="2" borderId="0" xfId="0" applyFont="1" applyFill="1" applyAlignment="1">
      <alignment horizontal="left" vertical="top"/>
    </xf>
    <xf numFmtId="1" fontId="1" fillId="2" borderId="0" xfId="0" applyNumberFormat="1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1" fontId="9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2" borderId="0" xfId="0" applyFont="1" applyFill="1" applyAlignment="1">
      <alignment horizontal="left"/>
    </xf>
    <xf numFmtId="0" fontId="11" fillId="0" borderId="0" xfId="0" applyFont="1" applyAlignment="1">
      <alignment horizontal="left" vertical="center"/>
    </xf>
    <xf numFmtId="0" fontId="11" fillId="2" borderId="0" xfId="0" applyFont="1" applyFill="1" applyBorder="1"/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/>
    <xf numFmtId="0" fontId="11" fillId="2" borderId="0" xfId="0" applyFont="1" applyFill="1"/>
    <xf numFmtId="0" fontId="5" fillId="4" borderId="1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3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2" fillId="4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3" fontId="1" fillId="2" borderId="0" xfId="0" applyNumberFormat="1" applyFont="1" applyFill="1" applyAlignment="1">
      <alignment horizontal="left" vertical="top"/>
    </xf>
    <xf numFmtId="3" fontId="8" fillId="2" borderId="1" xfId="0" applyNumberFormat="1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3" fontId="2" fillId="2" borderId="0" xfId="0" applyNumberFormat="1" applyFont="1" applyFill="1"/>
    <xf numFmtId="3" fontId="6" fillId="2" borderId="1" xfId="0" applyNumberFormat="1" applyFont="1" applyFill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8" fillId="2" borderId="6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view="pageBreakPreview" zoomScaleNormal="100" zoomScaleSheetLayoutView="100" workbookViewId="0">
      <pane ySplit="4" topLeftCell="A5" activePane="bottomLeft" state="frozen"/>
      <selection pane="bottomLeft" activeCell="H18" sqref="H18"/>
    </sheetView>
  </sheetViews>
  <sheetFormatPr defaultColWidth="9.140625" defaultRowHeight="15" x14ac:dyDescent="0.25"/>
  <cols>
    <col min="1" max="1" width="4.28515625" style="1" customWidth="1"/>
    <col min="2" max="2" width="20.140625" style="1" customWidth="1"/>
    <col min="3" max="3" width="8.7109375" style="1" customWidth="1"/>
    <col min="4" max="4" width="17" style="1" customWidth="1"/>
    <col min="5" max="5" width="12.28515625" style="1" customWidth="1"/>
    <col min="6" max="6" width="14.7109375" style="1" customWidth="1"/>
    <col min="7" max="8" width="13" style="1" customWidth="1"/>
    <col min="9" max="9" width="6.85546875" style="1" customWidth="1"/>
    <col min="10" max="10" width="14.42578125" style="1" customWidth="1"/>
    <col min="11" max="11" width="7.85546875" style="1" customWidth="1"/>
    <col min="12" max="12" width="14.85546875" style="1" customWidth="1"/>
    <col min="13" max="13" width="12.5703125" style="1" customWidth="1"/>
    <col min="14" max="14" width="13.28515625" style="1" customWidth="1"/>
    <col min="15" max="16384" width="9.140625" style="1"/>
  </cols>
  <sheetData>
    <row r="1" spans="1:14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19.5" customHeight="1" x14ac:dyDescent="0.25">
      <c r="A2" s="64" t="s">
        <v>67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66.75" customHeight="1" x14ac:dyDescent="0.25">
      <c r="A3" s="65" t="s">
        <v>1</v>
      </c>
      <c r="B3" s="65" t="s">
        <v>2</v>
      </c>
      <c r="C3" s="65" t="s">
        <v>37</v>
      </c>
      <c r="D3" s="65"/>
      <c r="E3" s="65" t="s">
        <v>38</v>
      </c>
      <c r="F3" s="65"/>
      <c r="G3" s="65" t="s">
        <v>62</v>
      </c>
      <c r="H3" s="65"/>
      <c r="I3" s="65" t="s">
        <v>50</v>
      </c>
      <c r="J3" s="65"/>
      <c r="K3" s="65" t="s">
        <v>3</v>
      </c>
      <c r="L3" s="65"/>
      <c r="M3" s="65"/>
      <c r="N3" s="65" t="s">
        <v>4</v>
      </c>
    </row>
    <row r="4" spans="1:14" ht="78.75" customHeight="1" x14ac:dyDescent="0.25">
      <c r="A4" s="65"/>
      <c r="B4" s="65"/>
      <c r="C4" s="44" t="s">
        <v>41</v>
      </c>
      <c r="D4" s="2" t="s">
        <v>42</v>
      </c>
      <c r="E4" s="29" t="s">
        <v>43</v>
      </c>
      <c r="F4" s="29" t="s">
        <v>53</v>
      </c>
      <c r="G4" s="61" t="s">
        <v>63</v>
      </c>
      <c r="H4" s="61" t="s">
        <v>64</v>
      </c>
      <c r="I4" s="29" t="s">
        <v>41</v>
      </c>
      <c r="J4" s="29" t="s">
        <v>42</v>
      </c>
      <c r="K4" s="29" t="s">
        <v>41</v>
      </c>
      <c r="L4" s="29" t="s">
        <v>40</v>
      </c>
      <c r="M4" s="29" t="s">
        <v>6</v>
      </c>
      <c r="N4" s="65"/>
    </row>
    <row r="5" spans="1:14" ht="12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ht="76.5" x14ac:dyDescent="0.25">
      <c r="A6" s="22">
        <v>1</v>
      </c>
      <c r="B6" s="24" t="s">
        <v>33</v>
      </c>
      <c r="C6" s="51">
        <f>'Информация к отчету  '!C10</f>
        <v>0</v>
      </c>
      <c r="D6" s="23">
        <f>'Информация к отчету  '!D10</f>
        <v>0</v>
      </c>
      <c r="E6" s="51">
        <f>'Информация к отчету  '!E10</f>
        <v>0</v>
      </c>
      <c r="F6" s="51">
        <f>'Информация к отчету  '!F10</f>
        <v>0</v>
      </c>
      <c r="G6" s="51">
        <f>'Информация к отчету  '!G10</f>
        <v>0</v>
      </c>
      <c r="H6" s="51">
        <f>'Информация к отчету  '!H10</f>
        <v>0</v>
      </c>
      <c r="I6" s="51">
        <f>'Информация к отчету  '!I10</f>
        <v>0</v>
      </c>
      <c r="J6" s="23">
        <f>'Информация к отчету  '!J10</f>
        <v>0</v>
      </c>
      <c r="K6" s="51">
        <f>'Информация к отчету  '!K10</f>
        <v>0</v>
      </c>
      <c r="L6" s="23">
        <f>'Информация к отчету  '!L10</f>
        <v>0</v>
      </c>
      <c r="M6" s="23">
        <f>'Информация к отчету  '!M10</f>
        <v>0</v>
      </c>
      <c r="N6" s="51">
        <f>'Информация к отчету  '!N10</f>
        <v>0</v>
      </c>
    </row>
    <row r="7" spans="1:14" ht="51" x14ac:dyDescent="0.25">
      <c r="A7" s="22">
        <v>2</v>
      </c>
      <c r="B7" s="24" t="s">
        <v>8</v>
      </c>
      <c r="C7" s="51">
        <f>'Информация к отчету  '!C14</f>
        <v>0</v>
      </c>
      <c r="D7" s="23">
        <f>'Информация к отчету  '!D14</f>
        <v>0</v>
      </c>
      <c r="E7" s="51">
        <f>'Информация к отчету  '!E14</f>
        <v>0</v>
      </c>
      <c r="F7" s="51">
        <f>'Информация к отчету  '!F14</f>
        <v>0</v>
      </c>
      <c r="G7" s="51">
        <f>'Информация к отчету  '!G14</f>
        <v>0</v>
      </c>
      <c r="H7" s="51">
        <f>'Информация к отчету  '!H14</f>
        <v>0</v>
      </c>
      <c r="I7" s="51">
        <f>'Информация к отчету  '!I14</f>
        <v>0</v>
      </c>
      <c r="J7" s="23">
        <f>'Информация к отчету  '!J14</f>
        <v>0</v>
      </c>
      <c r="K7" s="51">
        <f>'Информация к отчету  '!K14</f>
        <v>0</v>
      </c>
      <c r="L7" s="23">
        <f>'Информация к отчету  '!L14</f>
        <v>0</v>
      </c>
      <c r="M7" s="23">
        <f>'Информация к отчету  '!M14</f>
        <v>0</v>
      </c>
      <c r="N7" s="51">
        <f>'Информация к отчету  '!N14</f>
        <v>0</v>
      </c>
    </row>
    <row r="8" spans="1:14" ht="38.25" x14ac:dyDescent="0.25">
      <c r="A8" s="22">
        <v>3</v>
      </c>
      <c r="B8" s="24" t="s">
        <v>31</v>
      </c>
      <c r="C8" s="51">
        <f>'Информация к отчету  '!C18</f>
        <v>0</v>
      </c>
      <c r="D8" s="23">
        <f>'Информация к отчету  '!D18</f>
        <v>0</v>
      </c>
      <c r="E8" s="51">
        <f>'Информация к отчету  '!E18</f>
        <v>0</v>
      </c>
      <c r="F8" s="51">
        <f>'Информация к отчету  '!F18</f>
        <v>0</v>
      </c>
      <c r="G8" s="51">
        <f>'Информация к отчету  '!G18</f>
        <v>0</v>
      </c>
      <c r="H8" s="51">
        <f>'Информация к отчету  '!H18</f>
        <v>0</v>
      </c>
      <c r="I8" s="51">
        <f>'Информация к отчету  '!I18</f>
        <v>0</v>
      </c>
      <c r="J8" s="23">
        <f>'Информация к отчету  '!J18</f>
        <v>0</v>
      </c>
      <c r="K8" s="51">
        <f>'Информация к отчету  '!K18</f>
        <v>0</v>
      </c>
      <c r="L8" s="23">
        <f>'Информация к отчету  '!L18</f>
        <v>0</v>
      </c>
      <c r="M8" s="23">
        <f>'Информация к отчету  '!M18</f>
        <v>0</v>
      </c>
      <c r="N8" s="51">
        <f>'Информация к отчету  '!N18</f>
        <v>0</v>
      </c>
    </row>
    <row r="9" spans="1:14" ht="25.5" customHeight="1" x14ac:dyDescent="0.25">
      <c r="A9" s="22">
        <v>4</v>
      </c>
      <c r="B9" s="24" t="s">
        <v>44</v>
      </c>
      <c r="C9" s="51">
        <f>'Информация к отчету  '!C22</f>
        <v>9</v>
      </c>
      <c r="D9" s="23">
        <f>'Информация к отчету  '!D22</f>
        <v>3586313.87</v>
      </c>
      <c r="E9" s="51">
        <f>'Информация к отчету  '!E22</f>
        <v>0</v>
      </c>
      <c r="F9" s="51">
        <f>'Информация к отчету  '!F22</f>
        <v>0</v>
      </c>
      <c r="G9" s="51">
        <f>'Информация к отчету  '!G22</f>
        <v>41</v>
      </c>
      <c r="H9" s="51">
        <f>'Информация к отчету  '!H22</f>
        <v>4.5555555555555554</v>
      </c>
      <c r="I9" s="51">
        <f>'Информация к отчету  '!I22</f>
        <v>2</v>
      </c>
      <c r="J9" s="23">
        <f>'Информация к отчету  '!J22</f>
        <v>272400</v>
      </c>
      <c r="K9" s="51">
        <f>'Информация к отчету  '!K22</f>
        <v>7</v>
      </c>
      <c r="L9" s="23">
        <f>'Информация к отчету  '!L22</f>
        <v>1386633.82</v>
      </c>
      <c r="M9" s="23">
        <f>'Информация к отчету  '!M22</f>
        <v>1927280.05</v>
      </c>
      <c r="N9" s="51">
        <f>'Информация к отчету  '!N22</f>
        <v>0</v>
      </c>
    </row>
    <row r="10" spans="1:14" ht="32.25" customHeight="1" x14ac:dyDescent="0.25">
      <c r="A10" s="22">
        <v>5</v>
      </c>
      <c r="B10" s="62" t="s">
        <v>58</v>
      </c>
      <c r="C10" s="51">
        <f>'Информация к отчету  '!C26</f>
        <v>12</v>
      </c>
      <c r="D10" s="23">
        <f>'Информация к отчету  '!D26</f>
        <v>436263885.83999997</v>
      </c>
      <c r="E10" s="51">
        <f>'Информация к отчету  '!E26</f>
        <v>0</v>
      </c>
      <c r="F10" s="51">
        <f>'Информация к отчету  '!F26</f>
        <v>1</v>
      </c>
      <c r="G10" s="51">
        <f>'Информация к отчету  '!G26</f>
        <v>49</v>
      </c>
      <c r="H10" s="51">
        <f>'Информация к отчету  '!H26</f>
        <v>4.083333333333333</v>
      </c>
      <c r="I10" s="51">
        <f>'Информация к отчету  '!I26</f>
        <v>0</v>
      </c>
      <c r="J10" s="23">
        <f>'Информация к отчету  '!J26</f>
        <v>0</v>
      </c>
      <c r="K10" s="51">
        <f>'Информация к отчету  '!K26</f>
        <v>12</v>
      </c>
      <c r="L10" s="23">
        <f>'Информация к отчету  '!L26</f>
        <v>412779478.13999999</v>
      </c>
      <c r="M10" s="23">
        <f>'Информация к отчету  '!M26</f>
        <v>23484407.699999988</v>
      </c>
      <c r="N10" s="51">
        <f>'Информация к отчету  '!N26</f>
        <v>0</v>
      </c>
    </row>
    <row r="11" spans="1:14" ht="25.5" x14ac:dyDescent="0.25">
      <c r="A11" s="22">
        <v>6</v>
      </c>
      <c r="B11" s="24" t="s">
        <v>9</v>
      </c>
      <c r="C11" s="51">
        <f>'Информация к отчету  '!C30</f>
        <v>0</v>
      </c>
      <c r="D11" s="23">
        <f>'Информация к отчету  '!D30</f>
        <v>0</v>
      </c>
      <c r="E11" s="51">
        <f>'Информация к отчету  '!E30</f>
        <v>0</v>
      </c>
      <c r="F11" s="51">
        <f>'Информация к отчету  '!F30</f>
        <v>0</v>
      </c>
      <c r="G11" s="51">
        <f>'Информация к отчету  '!G30</f>
        <v>0</v>
      </c>
      <c r="H11" s="51">
        <f>'Информация к отчету  '!H30</f>
        <v>0</v>
      </c>
      <c r="I11" s="51">
        <f>'Информация к отчету  '!I30</f>
        <v>0</v>
      </c>
      <c r="J11" s="23">
        <f>'Информация к отчету  '!J30</f>
        <v>0</v>
      </c>
      <c r="K11" s="51">
        <f>'Информация к отчету  '!K30</f>
        <v>0</v>
      </c>
      <c r="L11" s="23">
        <f>'Информация к отчету  '!L30</f>
        <v>0</v>
      </c>
      <c r="M11" s="23">
        <f>'Информация к отчету  '!M30</f>
        <v>0</v>
      </c>
      <c r="N11" s="51">
        <f>'Информация к отчету  '!N30</f>
        <v>0</v>
      </c>
    </row>
    <row r="12" spans="1:14" ht="15" customHeight="1" x14ac:dyDescent="0.25">
      <c r="A12" s="22">
        <v>7</v>
      </c>
      <c r="B12" s="24" t="s">
        <v>10</v>
      </c>
      <c r="C12" s="51">
        <f>'Информация к отчету  '!C34</f>
        <v>3</v>
      </c>
      <c r="D12" s="23">
        <f>'Информация к отчету  '!D34</f>
        <v>3062933.92</v>
      </c>
      <c r="E12" s="51">
        <f>'Информация к отчету  '!E34</f>
        <v>4</v>
      </c>
      <c r="F12" s="51">
        <f>'Информация к отчету  '!F34</f>
        <v>0</v>
      </c>
      <c r="G12" s="51">
        <f>'Информация к отчету  '!G34</f>
        <v>14</v>
      </c>
      <c r="H12" s="51">
        <f>'Информация к отчету  '!H34</f>
        <v>4.666666666666667</v>
      </c>
      <c r="I12" s="51">
        <f>'Информация к отчету  '!I34</f>
        <v>1</v>
      </c>
      <c r="J12" s="23">
        <f>'Информация к отчету  '!J34</f>
        <v>320697</v>
      </c>
      <c r="K12" s="51">
        <f>'Информация к отчету  '!K34</f>
        <v>2</v>
      </c>
      <c r="L12" s="23">
        <f>'Информация к отчету  '!L34</f>
        <v>2012227.13</v>
      </c>
      <c r="M12" s="23">
        <f>'Информация к отчету  '!M34</f>
        <v>730009.79</v>
      </c>
      <c r="N12" s="51">
        <f>'Информация к отчету  '!N34</f>
        <v>0</v>
      </c>
    </row>
    <row r="13" spans="1:14" x14ac:dyDescent="0.25">
      <c r="A13" s="22">
        <v>8</v>
      </c>
      <c r="B13" s="24" t="s">
        <v>12</v>
      </c>
      <c r="C13" s="51">
        <f>'Информация к отчету  '!C38</f>
        <v>1</v>
      </c>
      <c r="D13" s="23">
        <f>'Информация к отчету  '!D38</f>
        <v>987683.4</v>
      </c>
      <c r="E13" s="51">
        <f>'Информация к отчету  '!E38</f>
        <v>0</v>
      </c>
      <c r="F13" s="51">
        <f>'Информация к отчету  '!F38</f>
        <v>0</v>
      </c>
      <c r="G13" s="51">
        <f>'Информация к отчету  '!G38</f>
        <v>1</v>
      </c>
      <c r="H13" s="51">
        <f>'Информация к отчету  '!H38</f>
        <v>1</v>
      </c>
      <c r="I13" s="51">
        <f>'Информация к отчету  '!I38</f>
        <v>0</v>
      </c>
      <c r="J13" s="23">
        <f>'Информация к отчету  '!J38</f>
        <v>0</v>
      </c>
      <c r="K13" s="51">
        <f>'Информация к отчету  '!K38</f>
        <v>1</v>
      </c>
      <c r="L13" s="23">
        <f>'Информация к отчету  '!L38</f>
        <v>987683.4</v>
      </c>
      <c r="M13" s="23">
        <f>'Информация к отчету  '!M38</f>
        <v>0</v>
      </c>
      <c r="N13" s="51">
        <f>'Информация к отчету  '!N38</f>
        <v>0</v>
      </c>
    </row>
    <row r="14" spans="1:14" ht="25.5" x14ac:dyDescent="0.25">
      <c r="A14" s="22">
        <v>9</v>
      </c>
      <c r="B14" s="24" t="s">
        <v>11</v>
      </c>
      <c r="C14" s="51">
        <f>'Информация к отчету  '!C42</f>
        <v>0</v>
      </c>
      <c r="D14" s="23">
        <f>'Информация к отчету  '!D42</f>
        <v>0</v>
      </c>
      <c r="E14" s="51">
        <f>'Информация к отчету  '!E42</f>
        <v>0</v>
      </c>
      <c r="F14" s="51">
        <f>'Информация к отчету  '!F42</f>
        <v>0</v>
      </c>
      <c r="G14" s="51">
        <f>'Информация к отчету  '!G42</f>
        <v>0</v>
      </c>
      <c r="H14" s="51">
        <f>'Информация к отчету  '!H42</f>
        <v>0</v>
      </c>
      <c r="I14" s="51">
        <f>'Информация к отчету  '!I42</f>
        <v>0</v>
      </c>
      <c r="J14" s="23">
        <f>'Информация к отчету  '!J42</f>
        <v>0</v>
      </c>
      <c r="K14" s="51">
        <f>'Информация к отчету  '!K42</f>
        <v>0</v>
      </c>
      <c r="L14" s="23">
        <f>'Информация к отчету  '!L42</f>
        <v>0</v>
      </c>
      <c r="M14" s="23">
        <f>'Информация к отчету  '!M42</f>
        <v>0</v>
      </c>
      <c r="N14" s="51">
        <f>'Информация к отчету  '!N42</f>
        <v>0</v>
      </c>
    </row>
    <row r="15" spans="1:14" x14ac:dyDescent="0.25">
      <c r="A15" s="22">
        <v>10</v>
      </c>
      <c r="B15" s="24" t="s">
        <v>13</v>
      </c>
      <c r="C15" s="51">
        <f>'Информация к отчету  '!C46</f>
        <v>4</v>
      </c>
      <c r="D15" s="23">
        <f>'Информация к отчету  '!D46</f>
        <v>14207462.6</v>
      </c>
      <c r="E15" s="51">
        <f>'Информация к отчету  '!E46</f>
        <v>0</v>
      </c>
      <c r="F15" s="51">
        <f>'Информация к отчету  '!F46</f>
        <v>0</v>
      </c>
      <c r="G15" s="51">
        <f>'Информация к отчету  '!G46</f>
        <v>11</v>
      </c>
      <c r="H15" s="51">
        <f>'Информация к отчету  '!H46</f>
        <v>2.75</v>
      </c>
      <c r="I15" s="51">
        <f>'Информация к отчету  '!I46</f>
        <v>0</v>
      </c>
      <c r="J15" s="23">
        <f>'Информация к отчету  '!J46</f>
        <v>0</v>
      </c>
      <c r="K15" s="51">
        <f>'Информация к отчету  '!K46</f>
        <v>4</v>
      </c>
      <c r="L15" s="23">
        <f>'Информация к отчету  '!L46</f>
        <v>13606035.710000001</v>
      </c>
      <c r="M15" s="23">
        <f>'Информация к отчету  '!M46</f>
        <v>601426.88999999873</v>
      </c>
      <c r="N15" s="51">
        <f>'Информация к отчету  '!N46</f>
        <v>0</v>
      </c>
    </row>
    <row r="16" spans="1:14" x14ac:dyDescent="0.25">
      <c r="A16" s="22">
        <v>11</v>
      </c>
      <c r="B16" s="24" t="s">
        <v>32</v>
      </c>
      <c r="C16" s="51">
        <f>'Информация к отчету  '!C50</f>
        <v>0</v>
      </c>
      <c r="D16" s="23">
        <f>'Информация к отчету  '!D50</f>
        <v>0</v>
      </c>
      <c r="E16" s="51">
        <f>'Информация к отчету  '!E50</f>
        <v>0</v>
      </c>
      <c r="F16" s="51">
        <f>'Информация к отчету  '!F50</f>
        <v>0</v>
      </c>
      <c r="G16" s="51">
        <f>'Информация к отчету  '!G50</f>
        <v>0</v>
      </c>
      <c r="H16" s="51">
        <f>'Информация к отчету  '!H50</f>
        <v>0</v>
      </c>
      <c r="I16" s="51">
        <f>'Информация к отчету  '!I50</f>
        <v>0</v>
      </c>
      <c r="J16" s="23">
        <f>'Информация к отчету  '!J50</f>
        <v>0</v>
      </c>
      <c r="K16" s="51">
        <f>'Информация к отчету  '!K50</f>
        <v>0</v>
      </c>
      <c r="L16" s="23">
        <f>'Информация к отчету  '!L50</f>
        <v>0</v>
      </c>
      <c r="M16" s="23">
        <f>'Информация к отчету  '!M50</f>
        <v>0</v>
      </c>
      <c r="N16" s="51">
        <f>'Информация к отчету  '!N50</f>
        <v>0</v>
      </c>
    </row>
    <row r="17" spans="1:14" x14ac:dyDescent="0.25">
      <c r="A17" s="67" t="s">
        <v>14</v>
      </c>
      <c r="B17" s="67"/>
      <c r="C17" s="52">
        <f>SUM(C6:C16)</f>
        <v>29</v>
      </c>
      <c r="D17" s="25">
        <f t="shared" ref="D17:N17" si="0">SUM(D6:D16)</f>
        <v>458108279.63</v>
      </c>
      <c r="E17" s="52">
        <f t="shared" si="0"/>
        <v>4</v>
      </c>
      <c r="F17" s="52">
        <f t="shared" si="0"/>
        <v>1</v>
      </c>
      <c r="G17" s="52">
        <f t="shared" si="0"/>
        <v>116</v>
      </c>
      <c r="H17" s="52">
        <f>G17/C17</f>
        <v>4</v>
      </c>
      <c r="I17" s="52">
        <f t="shared" si="0"/>
        <v>3</v>
      </c>
      <c r="J17" s="25">
        <f t="shared" si="0"/>
        <v>593097</v>
      </c>
      <c r="K17" s="52">
        <f t="shared" si="0"/>
        <v>26</v>
      </c>
      <c r="L17" s="25">
        <f t="shared" si="0"/>
        <v>430772058.19999993</v>
      </c>
      <c r="M17" s="25">
        <f t="shared" si="0"/>
        <v>26743124.429999985</v>
      </c>
      <c r="N17" s="52">
        <f t="shared" si="0"/>
        <v>0</v>
      </c>
    </row>
    <row r="18" spans="1:14" ht="9" customHeight="1" x14ac:dyDescent="0.25">
      <c r="A18" s="26"/>
      <c r="B18" s="26"/>
      <c r="C18" s="27"/>
      <c r="D18" s="28"/>
      <c r="E18" s="27"/>
      <c r="F18" s="27"/>
      <c r="G18" s="27"/>
      <c r="H18" s="27"/>
      <c r="I18" s="27"/>
      <c r="J18" s="28"/>
      <c r="K18" s="27"/>
      <c r="L18" s="28"/>
      <c r="M18" s="28"/>
      <c r="N18" s="27"/>
    </row>
    <row r="19" spans="1:14" ht="11.25" customHeight="1" x14ac:dyDescent="0.25">
      <c r="A19" s="33" t="s">
        <v>36</v>
      </c>
      <c r="B19" s="33"/>
      <c r="C19" s="35"/>
      <c r="D19" s="35"/>
      <c r="E19" s="34"/>
      <c r="F19" s="6"/>
      <c r="G19" s="6"/>
      <c r="H19" s="6"/>
    </row>
    <row r="20" spans="1:14" ht="11.25" customHeight="1" x14ac:dyDescent="0.25">
      <c r="A20" s="66" t="s">
        <v>59</v>
      </c>
      <c r="B20" s="66"/>
      <c r="C20" s="66"/>
      <c r="D20" s="66"/>
      <c r="E20" s="66"/>
      <c r="F20" s="9"/>
      <c r="G20" s="6"/>
      <c r="H20" s="6"/>
    </row>
    <row r="21" spans="1:14" ht="11.25" customHeight="1" x14ac:dyDescent="0.25">
      <c r="A21" s="66" t="s">
        <v>15</v>
      </c>
      <c r="B21" s="66"/>
      <c r="C21" s="66"/>
      <c r="D21" s="66"/>
      <c r="E21" s="36"/>
      <c r="F21" s="10"/>
    </row>
    <row r="22" spans="1:14" ht="11.25" customHeight="1" x14ac:dyDescent="0.25">
      <c r="A22" s="66" t="s">
        <v>60</v>
      </c>
      <c r="B22" s="66"/>
      <c r="C22" s="66"/>
      <c r="D22" s="66"/>
      <c r="E22" s="37"/>
    </row>
    <row r="23" spans="1:14" ht="11.25" customHeight="1" x14ac:dyDescent="0.25">
      <c r="A23" s="66" t="s">
        <v>61</v>
      </c>
      <c r="B23" s="66"/>
      <c r="C23" s="66"/>
      <c r="D23" s="66"/>
      <c r="E23" s="37"/>
    </row>
    <row r="24" spans="1:14" x14ac:dyDescent="0.25">
      <c r="B24" s="32"/>
      <c r="C24" s="32"/>
      <c r="D24" s="32"/>
    </row>
    <row r="25" spans="1:14" x14ac:dyDescent="0.25">
      <c r="B25" s="32"/>
      <c r="C25" s="32"/>
      <c r="D25" s="32"/>
    </row>
    <row r="26" spans="1:14" x14ac:dyDescent="0.25">
      <c r="B26" s="32"/>
      <c r="C26" s="32"/>
      <c r="D26" s="32"/>
    </row>
  </sheetData>
  <mergeCells count="15">
    <mergeCell ref="A20:E20"/>
    <mergeCell ref="A21:D21"/>
    <mergeCell ref="A22:D22"/>
    <mergeCell ref="A23:D23"/>
    <mergeCell ref="A17:B17"/>
    <mergeCell ref="A1:N1"/>
    <mergeCell ref="A2:N2"/>
    <mergeCell ref="A3:A4"/>
    <mergeCell ref="B3:B4"/>
    <mergeCell ref="C3:D3"/>
    <mergeCell ref="E3:F3"/>
    <mergeCell ref="I3:J3"/>
    <mergeCell ref="K3:M3"/>
    <mergeCell ref="N3:N4"/>
    <mergeCell ref="G3:H3"/>
  </mergeCells>
  <printOptions horizontalCentered="1"/>
  <pageMargins left="0.19685039370078741" right="0.19685039370078741" top="0.59055118110236227" bottom="0" header="0" footer="0"/>
  <pageSetup paperSize="9" scale="80" orientation="landscape" r:id="rId1"/>
  <rowBreaks count="1" manualBreakCount="1">
    <brk id="2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view="pageBreakPreview" zoomScaleNormal="100" zoomScaleSheetLayoutView="100" workbookViewId="0">
      <selection activeCell="X50" sqref="X50"/>
    </sheetView>
  </sheetViews>
  <sheetFormatPr defaultColWidth="9.140625" defaultRowHeight="15" x14ac:dyDescent="0.25"/>
  <cols>
    <col min="1" max="1" width="3.28515625" style="1" customWidth="1"/>
    <col min="2" max="2" width="14.140625" style="1" customWidth="1"/>
    <col min="3" max="3" width="6.28515625" style="50" customWidth="1"/>
    <col min="4" max="4" width="13.85546875" style="1" customWidth="1"/>
    <col min="5" max="5" width="7.85546875" style="1" customWidth="1"/>
    <col min="6" max="6" width="10.7109375" style="1" customWidth="1"/>
    <col min="7" max="8" width="12" style="1" customWidth="1"/>
    <col min="9" max="9" width="6.5703125" style="1" customWidth="1"/>
    <col min="10" max="10" width="13.28515625" style="1" customWidth="1"/>
    <col min="11" max="11" width="7.85546875" style="1" customWidth="1"/>
    <col min="12" max="12" width="14.85546875" style="1" customWidth="1"/>
    <col min="13" max="13" width="13.7109375" style="1" customWidth="1"/>
    <col min="14" max="14" width="8.140625" style="1" customWidth="1"/>
    <col min="15" max="15" width="8" style="1" customWidth="1"/>
    <col min="16" max="16" width="7.7109375" style="1" customWidth="1"/>
    <col min="17" max="17" width="6.7109375" style="1" customWidth="1"/>
    <col min="18" max="18" width="7.7109375" style="1" customWidth="1"/>
    <col min="19" max="19" width="6.7109375" style="1" customWidth="1"/>
    <col min="20" max="22" width="7.7109375" style="1" customWidth="1"/>
    <col min="23" max="23" width="6.7109375" style="1" customWidth="1"/>
    <col min="24" max="24" width="7.7109375" style="1" customWidth="1"/>
    <col min="25" max="25" width="6.7109375" style="1" customWidth="1"/>
    <col min="26" max="26" width="7.7109375" style="1" customWidth="1"/>
    <col min="27" max="16384" width="9.140625" style="1"/>
  </cols>
  <sheetData>
    <row r="1" spans="1:26" x14ac:dyDescent="0.25">
      <c r="A1" s="63" t="s">
        <v>16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6" x14ac:dyDescent="0.25">
      <c r="A2" s="63" t="s">
        <v>68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 ht="6" hidden="1" customHeight="1" x14ac:dyDescent="0.25">
      <c r="A3" s="11"/>
      <c r="B3" s="11"/>
      <c r="C3" s="47"/>
      <c r="D3" s="11"/>
      <c r="E3" s="11"/>
      <c r="F3" s="11"/>
      <c r="G3" s="12"/>
      <c r="H3" s="12"/>
      <c r="I3" s="11"/>
      <c r="J3" s="11"/>
      <c r="K3" s="11"/>
      <c r="L3" s="11"/>
      <c r="M3" s="11"/>
      <c r="N3" s="11"/>
      <c r="O3" s="13"/>
      <c r="P3" s="14"/>
      <c r="Q3" s="14"/>
      <c r="R3" s="14"/>
      <c r="S3" s="53"/>
      <c r="T3" s="14"/>
      <c r="U3" s="14"/>
      <c r="V3" s="14"/>
      <c r="W3" s="11"/>
      <c r="X3" s="11"/>
      <c r="Y3" s="11"/>
      <c r="Z3" s="11"/>
    </row>
    <row r="4" spans="1:26" ht="93.75" customHeight="1" x14ac:dyDescent="0.25">
      <c r="A4" s="79" t="s">
        <v>1</v>
      </c>
      <c r="B4" s="79" t="s">
        <v>2</v>
      </c>
      <c r="C4" s="79" t="s">
        <v>37</v>
      </c>
      <c r="D4" s="79"/>
      <c r="E4" s="79" t="s">
        <v>38</v>
      </c>
      <c r="F4" s="79"/>
      <c r="G4" s="79" t="s">
        <v>39</v>
      </c>
      <c r="H4" s="79"/>
      <c r="I4" s="79" t="s">
        <v>48</v>
      </c>
      <c r="J4" s="79"/>
      <c r="K4" s="79" t="s">
        <v>3</v>
      </c>
      <c r="L4" s="79"/>
      <c r="M4" s="79"/>
      <c r="N4" s="78" t="s">
        <v>4</v>
      </c>
      <c r="O4" s="79" t="s">
        <v>17</v>
      </c>
      <c r="P4" s="79"/>
      <c r="Q4" s="79" t="s">
        <v>55</v>
      </c>
      <c r="R4" s="79"/>
      <c r="S4" s="79" t="s">
        <v>49</v>
      </c>
      <c r="T4" s="79"/>
      <c r="U4" s="80" t="s">
        <v>65</v>
      </c>
      <c r="V4" s="81"/>
      <c r="W4" s="78" t="s">
        <v>51</v>
      </c>
      <c r="X4" s="78"/>
      <c r="Y4" s="78" t="s">
        <v>52</v>
      </c>
      <c r="Z4" s="78"/>
    </row>
    <row r="5" spans="1:26" ht="86.25" customHeight="1" x14ac:dyDescent="0.25">
      <c r="A5" s="79"/>
      <c r="B5" s="79"/>
      <c r="C5" s="48" t="s">
        <v>41</v>
      </c>
      <c r="D5" s="45" t="s">
        <v>42</v>
      </c>
      <c r="E5" s="55" t="s">
        <v>43</v>
      </c>
      <c r="F5" s="55" t="s">
        <v>57</v>
      </c>
      <c r="G5" s="59" t="s">
        <v>63</v>
      </c>
      <c r="H5" s="59" t="s">
        <v>64</v>
      </c>
      <c r="I5" s="55" t="s">
        <v>41</v>
      </c>
      <c r="J5" s="55" t="s">
        <v>42</v>
      </c>
      <c r="K5" s="55" t="s">
        <v>41</v>
      </c>
      <c r="L5" s="55" t="s">
        <v>5</v>
      </c>
      <c r="M5" s="55" t="s">
        <v>6</v>
      </c>
      <c r="N5" s="78"/>
      <c r="O5" s="55" t="s">
        <v>18</v>
      </c>
      <c r="P5" s="55" t="s">
        <v>19</v>
      </c>
      <c r="Q5" s="55" t="s">
        <v>18</v>
      </c>
      <c r="R5" s="55" t="s">
        <v>19</v>
      </c>
      <c r="S5" s="55" t="s">
        <v>18</v>
      </c>
      <c r="T5" s="55" t="s">
        <v>19</v>
      </c>
      <c r="U5" s="60" t="s">
        <v>66</v>
      </c>
      <c r="V5" s="60" t="s">
        <v>19</v>
      </c>
      <c r="W5" s="55" t="s">
        <v>54</v>
      </c>
      <c r="X5" s="55" t="s">
        <v>19</v>
      </c>
      <c r="Y5" s="55" t="s">
        <v>54</v>
      </c>
      <c r="Z5" s="55" t="s">
        <v>19</v>
      </c>
    </row>
    <row r="6" spans="1:26" ht="12" customHeight="1" x14ac:dyDescent="0.25">
      <c r="A6" s="54">
        <v>1</v>
      </c>
      <c r="B6" s="54">
        <v>2</v>
      </c>
      <c r="C6" s="49">
        <v>3</v>
      </c>
      <c r="D6" s="54">
        <v>4</v>
      </c>
      <c r="E6" s="54">
        <v>5</v>
      </c>
      <c r="F6" s="54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  <c r="Q6" s="15">
        <v>17</v>
      </c>
      <c r="R6" s="15">
        <v>18</v>
      </c>
      <c r="S6" s="15">
        <v>19</v>
      </c>
      <c r="T6" s="15">
        <v>20</v>
      </c>
      <c r="U6" s="15">
        <v>21</v>
      </c>
      <c r="V6" s="15">
        <v>22</v>
      </c>
      <c r="W6" s="15">
        <v>23</v>
      </c>
      <c r="X6" s="15">
        <v>24</v>
      </c>
      <c r="Y6" s="15">
        <v>25</v>
      </c>
      <c r="Z6" s="15">
        <v>26</v>
      </c>
    </row>
    <row r="7" spans="1:26" s="31" customFormat="1" ht="13.5" customHeight="1" x14ac:dyDescent="0.25">
      <c r="A7" s="69" t="s">
        <v>35</v>
      </c>
      <c r="B7" s="68" t="s">
        <v>7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</row>
    <row r="8" spans="1:26" ht="27" customHeight="1" x14ac:dyDescent="0.25">
      <c r="A8" s="70"/>
      <c r="B8" s="46" t="s">
        <v>69</v>
      </c>
      <c r="C8" s="19">
        <v>0</v>
      </c>
      <c r="D8" s="18">
        <v>0</v>
      </c>
      <c r="E8" s="19">
        <v>0</v>
      </c>
      <c r="F8" s="19">
        <v>0</v>
      </c>
      <c r="G8" s="17">
        <v>0</v>
      </c>
      <c r="H8" s="17">
        <v>0</v>
      </c>
      <c r="I8" s="4">
        <v>0</v>
      </c>
      <c r="J8" s="18">
        <v>0</v>
      </c>
      <c r="K8" s="4">
        <v>0</v>
      </c>
      <c r="L8" s="18">
        <v>0</v>
      </c>
      <c r="M8" s="18">
        <v>0</v>
      </c>
      <c r="N8" s="17">
        <v>0</v>
      </c>
      <c r="O8" s="43" t="s">
        <v>30</v>
      </c>
      <c r="P8" s="43" t="s">
        <v>30</v>
      </c>
      <c r="Q8" s="43" t="s">
        <v>30</v>
      </c>
      <c r="R8" s="43" t="s">
        <v>30</v>
      </c>
      <c r="S8" s="43" t="s">
        <v>30</v>
      </c>
      <c r="T8" s="43" t="s">
        <v>30</v>
      </c>
      <c r="U8" s="43" t="s">
        <v>30</v>
      </c>
      <c r="V8" s="43" t="s">
        <v>30</v>
      </c>
      <c r="W8" s="43" t="s">
        <v>30</v>
      </c>
      <c r="X8" s="43" t="s">
        <v>30</v>
      </c>
      <c r="Y8" s="43" t="s">
        <v>30</v>
      </c>
      <c r="Z8" s="43" t="s">
        <v>30</v>
      </c>
    </row>
    <row r="9" spans="1:26" ht="14.25" customHeight="1" x14ac:dyDescent="0.25">
      <c r="A9" s="70"/>
      <c r="B9" s="46" t="s">
        <v>70</v>
      </c>
      <c r="C9" s="19">
        <v>0</v>
      </c>
      <c r="D9" s="18">
        <v>0</v>
      </c>
      <c r="E9" s="19">
        <v>0</v>
      </c>
      <c r="F9" s="19">
        <v>0</v>
      </c>
      <c r="G9" s="17">
        <v>0</v>
      </c>
      <c r="H9" s="17">
        <v>0</v>
      </c>
      <c r="I9" s="4">
        <v>0</v>
      </c>
      <c r="J9" s="18">
        <v>0</v>
      </c>
      <c r="K9" s="4">
        <v>0</v>
      </c>
      <c r="L9" s="18">
        <v>0</v>
      </c>
      <c r="M9" s="18">
        <v>0</v>
      </c>
      <c r="N9" s="17">
        <v>0</v>
      </c>
      <c r="O9" s="43" t="s">
        <v>30</v>
      </c>
      <c r="P9" s="43" t="s">
        <v>30</v>
      </c>
      <c r="Q9" s="43" t="s">
        <v>30</v>
      </c>
      <c r="R9" s="43" t="s">
        <v>30</v>
      </c>
      <c r="S9" s="43" t="s">
        <v>30</v>
      </c>
      <c r="T9" s="43" t="s">
        <v>30</v>
      </c>
      <c r="U9" s="43" t="s">
        <v>30</v>
      </c>
      <c r="V9" s="43" t="s">
        <v>30</v>
      </c>
      <c r="W9" s="43" t="s">
        <v>30</v>
      </c>
      <c r="X9" s="43" t="s">
        <v>30</v>
      </c>
      <c r="Y9" s="43" t="s">
        <v>30</v>
      </c>
      <c r="Z9" s="43" t="s">
        <v>30</v>
      </c>
    </row>
    <row r="10" spans="1:26" s="42" customFormat="1" ht="14.25" customHeight="1" x14ac:dyDescent="0.25">
      <c r="A10" s="70"/>
      <c r="B10" s="38" t="s">
        <v>34</v>
      </c>
      <c r="C10" s="40">
        <f>SUM(C8:C9)</f>
        <v>0</v>
      </c>
      <c r="D10" s="39">
        <f>SUM(D8:D9)</f>
        <v>0</v>
      </c>
      <c r="E10" s="40">
        <f>SUM(E8:E9)</f>
        <v>0</v>
      </c>
      <c r="F10" s="40">
        <f t="shared" ref="F10:G10" si="0">SUM(F8:F9)</f>
        <v>0</v>
      </c>
      <c r="G10" s="40">
        <f t="shared" si="0"/>
        <v>0</v>
      </c>
      <c r="H10" s="40">
        <v>0</v>
      </c>
      <c r="I10" s="40">
        <f t="shared" ref="I10:N10" si="1">SUM(I8:I9)</f>
        <v>0</v>
      </c>
      <c r="J10" s="39">
        <f t="shared" si="1"/>
        <v>0</v>
      </c>
      <c r="K10" s="40">
        <f t="shared" si="1"/>
        <v>0</v>
      </c>
      <c r="L10" s="39">
        <f t="shared" si="1"/>
        <v>0</v>
      </c>
      <c r="M10" s="39">
        <f t="shared" ref="M10" si="2">D10-J10-L10</f>
        <v>0</v>
      </c>
      <c r="N10" s="40">
        <f t="shared" si="1"/>
        <v>0</v>
      </c>
      <c r="O10" s="39" t="s">
        <v>29</v>
      </c>
      <c r="P10" s="41" t="s">
        <v>29</v>
      </c>
      <c r="Q10" s="39" t="s">
        <v>29</v>
      </c>
      <c r="R10" s="41" t="s">
        <v>29</v>
      </c>
      <c r="S10" s="39" t="s">
        <v>29</v>
      </c>
      <c r="T10" s="41" t="s">
        <v>29</v>
      </c>
      <c r="U10" s="40" t="s">
        <v>29</v>
      </c>
      <c r="V10" s="41" t="s">
        <v>29</v>
      </c>
      <c r="W10" s="40" t="s">
        <v>29</v>
      </c>
      <c r="X10" s="41" t="s">
        <v>29</v>
      </c>
      <c r="Y10" s="40" t="s">
        <v>29</v>
      </c>
      <c r="Z10" s="41" t="s">
        <v>29</v>
      </c>
    </row>
    <row r="11" spans="1:26" s="31" customFormat="1" ht="14.25" customHeight="1" x14ac:dyDescent="0.25">
      <c r="A11" s="69" t="s">
        <v>20</v>
      </c>
      <c r="B11" s="68" t="s">
        <v>8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</row>
    <row r="12" spans="1:26" ht="25.5" customHeight="1" x14ac:dyDescent="0.25">
      <c r="A12" s="70"/>
      <c r="B12" s="46" t="s">
        <v>69</v>
      </c>
      <c r="C12" s="19">
        <v>0</v>
      </c>
      <c r="D12" s="18">
        <v>0</v>
      </c>
      <c r="E12" s="19">
        <v>0</v>
      </c>
      <c r="F12" s="19">
        <v>0</v>
      </c>
      <c r="G12" s="17">
        <v>0</v>
      </c>
      <c r="H12" s="17">
        <v>0</v>
      </c>
      <c r="I12" s="4">
        <v>0</v>
      </c>
      <c r="J12" s="18">
        <v>0</v>
      </c>
      <c r="K12" s="4">
        <v>0</v>
      </c>
      <c r="L12" s="18">
        <v>0</v>
      </c>
      <c r="M12" s="18">
        <v>0</v>
      </c>
      <c r="N12" s="17">
        <v>0</v>
      </c>
      <c r="O12" s="43" t="s">
        <v>30</v>
      </c>
      <c r="P12" s="43" t="s">
        <v>30</v>
      </c>
      <c r="Q12" s="43" t="s">
        <v>30</v>
      </c>
      <c r="R12" s="43" t="s">
        <v>30</v>
      </c>
      <c r="S12" s="43" t="s">
        <v>30</v>
      </c>
      <c r="T12" s="43" t="s">
        <v>30</v>
      </c>
      <c r="U12" s="43" t="s">
        <v>30</v>
      </c>
      <c r="V12" s="43" t="s">
        <v>30</v>
      </c>
      <c r="W12" s="43" t="s">
        <v>30</v>
      </c>
      <c r="X12" s="43" t="s">
        <v>30</v>
      </c>
      <c r="Y12" s="43" t="s">
        <v>30</v>
      </c>
      <c r="Z12" s="43" t="s">
        <v>30</v>
      </c>
    </row>
    <row r="13" spans="1:26" ht="14.25" customHeight="1" x14ac:dyDescent="0.25">
      <c r="A13" s="70"/>
      <c r="B13" s="46" t="s">
        <v>70</v>
      </c>
      <c r="C13" s="19">
        <v>0</v>
      </c>
      <c r="D13" s="18">
        <v>0</v>
      </c>
      <c r="E13" s="19">
        <v>0</v>
      </c>
      <c r="F13" s="19">
        <v>0</v>
      </c>
      <c r="G13" s="17">
        <v>0</v>
      </c>
      <c r="H13" s="17">
        <v>0</v>
      </c>
      <c r="I13" s="4">
        <v>0</v>
      </c>
      <c r="J13" s="18">
        <v>0</v>
      </c>
      <c r="K13" s="4">
        <v>0</v>
      </c>
      <c r="L13" s="18">
        <v>0</v>
      </c>
      <c r="M13" s="18">
        <v>0</v>
      </c>
      <c r="N13" s="17">
        <v>0</v>
      </c>
      <c r="O13" s="43" t="s">
        <v>30</v>
      </c>
      <c r="P13" s="43" t="s">
        <v>30</v>
      </c>
      <c r="Q13" s="43" t="s">
        <v>30</v>
      </c>
      <c r="R13" s="43" t="s">
        <v>30</v>
      </c>
      <c r="S13" s="43" t="s">
        <v>30</v>
      </c>
      <c r="T13" s="43" t="s">
        <v>30</v>
      </c>
      <c r="U13" s="43" t="s">
        <v>30</v>
      </c>
      <c r="V13" s="43" t="s">
        <v>30</v>
      </c>
      <c r="W13" s="43" t="s">
        <v>30</v>
      </c>
      <c r="X13" s="43" t="s">
        <v>30</v>
      </c>
      <c r="Y13" s="43" t="s">
        <v>30</v>
      </c>
      <c r="Z13" s="43" t="s">
        <v>30</v>
      </c>
    </row>
    <row r="14" spans="1:26" s="42" customFormat="1" ht="14.25" customHeight="1" x14ac:dyDescent="0.25">
      <c r="A14" s="70"/>
      <c r="B14" s="38" t="s">
        <v>34</v>
      </c>
      <c r="C14" s="40">
        <f>SUM(C12:C13)</f>
        <v>0</v>
      </c>
      <c r="D14" s="39">
        <f>SUM(D12:D13)</f>
        <v>0</v>
      </c>
      <c r="E14" s="40">
        <f>SUM(E12:E13)</f>
        <v>0</v>
      </c>
      <c r="F14" s="40">
        <f t="shared" ref="F14:G14" si="3">SUM(F12:F13)</f>
        <v>0</v>
      </c>
      <c r="G14" s="40">
        <f t="shared" si="3"/>
        <v>0</v>
      </c>
      <c r="H14" s="40">
        <v>0</v>
      </c>
      <c r="I14" s="40">
        <f t="shared" ref="I14:L14" si="4">SUM(I12:I13)</f>
        <v>0</v>
      </c>
      <c r="J14" s="39">
        <f t="shared" si="4"/>
        <v>0</v>
      </c>
      <c r="K14" s="40">
        <f t="shared" si="4"/>
        <v>0</v>
      </c>
      <c r="L14" s="39">
        <f t="shared" si="4"/>
        <v>0</v>
      </c>
      <c r="M14" s="39">
        <f t="shared" ref="M14" si="5">D14-J14-L14</f>
        <v>0</v>
      </c>
      <c r="N14" s="40">
        <f t="shared" ref="N14" si="6">SUM(N12:N13)</f>
        <v>0</v>
      </c>
      <c r="O14" s="39" t="s">
        <v>29</v>
      </c>
      <c r="P14" s="41" t="s">
        <v>29</v>
      </c>
      <c r="Q14" s="39" t="s">
        <v>29</v>
      </c>
      <c r="R14" s="41" t="s">
        <v>29</v>
      </c>
      <c r="S14" s="39" t="s">
        <v>29</v>
      </c>
      <c r="T14" s="41" t="s">
        <v>29</v>
      </c>
      <c r="U14" s="40" t="s">
        <v>29</v>
      </c>
      <c r="V14" s="41" t="s">
        <v>29</v>
      </c>
      <c r="W14" s="40" t="s">
        <v>29</v>
      </c>
      <c r="X14" s="41" t="s">
        <v>29</v>
      </c>
      <c r="Y14" s="40" t="s">
        <v>29</v>
      </c>
      <c r="Z14" s="41" t="s">
        <v>29</v>
      </c>
    </row>
    <row r="15" spans="1:26" s="31" customFormat="1" ht="16.5" customHeight="1" x14ac:dyDescent="0.25">
      <c r="A15" s="69" t="s">
        <v>21</v>
      </c>
      <c r="B15" s="75" t="s">
        <v>28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7"/>
    </row>
    <row r="16" spans="1:26" ht="24" x14ac:dyDescent="0.25">
      <c r="A16" s="70"/>
      <c r="B16" s="46" t="s">
        <v>69</v>
      </c>
      <c r="C16" s="19">
        <v>0</v>
      </c>
      <c r="D16" s="18">
        <v>0</v>
      </c>
      <c r="E16" s="19">
        <v>0</v>
      </c>
      <c r="F16" s="19">
        <v>0</v>
      </c>
      <c r="G16" s="17">
        <v>0</v>
      </c>
      <c r="H16" s="17">
        <v>0</v>
      </c>
      <c r="I16" s="4">
        <v>0</v>
      </c>
      <c r="J16" s="18">
        <v>0</v>
      </c>
      <c r="K16" s="4">
        <v>0</v>
      </c>
      <c r="L16" s="18">
        <v>0</v>
      </c>
      <c r="M16" s="18">
        <v>0</v>
      </c>
      <c r="N16" s="17">
        <v>0</v>
      </c>
      <c r="O16" s="43" t="s">
        <v>30</v>
      </c>
      <c r="P16" s="43" t="s">
        <v>30</v>
      </c>
      <c r="Q16" s="43" t="s">
        <v>30</v>
      </c>
      <c r="R16" s="43" t="s">
        <v>30</v>
      </c>
      <c r="S16" s="43" t="s">
        <v>30</v>
      </c>
      <c r="T16" s="43" t="s">
        <v>30</v>
      </c>
      <c r="U16" s="43" t="s">
        <v>30</v>
      </c>
      <c r="V16" s="43" t="s">
        <v>30</v>
      </c>
      <c r="W16" s="43" t="s">
        <v>30</v>
      </c>
      <c r="X16" s="43" t="s">
        <v>30</v>
      </c>
      <c r="Y16" s="43" t="s">
        <v>30</v>
      </c>
      <c r="Z16" s="43" t="s">
        <v>30</v>
      </c>
    </row>
    <row r="17" spans="1:26" ht="14.25" customHeight="1" x14ac:dyDescent="0.25">
      <c r="A17" s="70"/>
      <c r="B17" s="46" t="s">
        <v>70</v>
      </c>
      <c r="C17" s="19">
        <v>0</v>
      </c>
      <c r="D17" s="18">
        <v>0</v>
      </c>
      <c r="E17" s="19">
        <v>0</v>
      </c>
      <c r="F17" s="19">
        <v>0</v>
      </c>
      <c r="G17" s="17">
        <v>0</v>
      </c>
      <c r="H17" s="17">
        <v>0</v>
      </c>
      <c r="I17" s="4">
        <v>0</v>
      </c>
      <c r="J17" s="18">
        <v>0</v>
      </c>
      <c r="K17" s="4">
        <v>0</v>
      </c>
      <c r="L17" s="18">
        <v>0</v>
      </c>
      <c r="M17" s="18">
        <v>0</v>
      </c>
      <c r="N17" s="17">
        <v>0</v>
      </c>
      <c r="O17" s="43" t="s">
        <v>30</v>
      </c>
      <c r="P17" s="43" t="s">
        <v>30</v>
      </c>
      <c r="Q17" s="43" t="s">
        <v>30</v>
      </c>
      <c r="R17" s="43" t="s">
        <v>30</v>
      </c>
      <c r="S17" s="43" t="s">
        <v>30</v>
      </c>
      <c r="T17" s="43" t="s">
        <v>30</v>
      </c>
      <c r="U17" s="43" t="s">
        <v>30</v>
      </c>
      <c r="V17" s="43" t="s">
        <v>30</v>
      </c>
      <c r="W17" s="43" t="s">
        <v>30</v>
      </c>
      <c r="X17" s="43" t="s">
        <v>30</v>
      </c>
      <c r="Y17" s="43" t="s">
        <v>30</v>
      </c>
      <c r="Z17" s="43" t="s">
        <v>30</v>
      </c>
    </row>
    <row r="18" spans="1:26" s="42" customFormat="1" ht="14.25" customHeight="1" x14ac:dyDescent="0.25">
      <c r="A18" s="70"/>
      <c r="B18" s="38" t="s">
        <v>34</v>
      </c>
      <c r="C18" s="40">
        <f>SUM(C16:C17)</f>
        <v>0</v>
      </c>
      <c r="D18" s="39">
        <f>SUM(D16:D17)</f>
        <v>0</v>
      </c>
      <c r="E18" s="40">
        <f>SUM(E16:E17)</f>
        <v>0</v>
      </c>
      <c r="F18" s="40">
        <f t="shared" ref="F18:G18" si="7">SUM(F16:F17)</f>
        <v>0</v>
      </c>
      <c r="G18" s="40">
        <f t="shared" si="7"/>
        <v>0</v>
      </c>
      <c r="H18" s="40">
        <v>0</v>
      </c>
      <c r="I18" s="40">
        <f t="shared" ref="I18:L18" si="8">SUM(I16:I17)</f>
        <v>0</v>
      </c>
      <c r="J18" s="39">
        <f t="shared" si="8"/>
        <v>0</v>
      </c>
      <c r="K18" s="40">
        <f t="shared" si="8"/>
        <v>0</v>
      </c>
      <c r="L18" s="39">
        <f t="shared" si="8"/>
        <v>0</v>
      </c>
      <c r="M18" s="39">
        <f t="shared" ref="M18" si="9">D18-J18-L18</f>
        <v>0</v>
      </c>
      <c r="N18" s="40">
        <f t="shared" ref="N18" si="10">SUM(N16:N17)</f>
        <v>0</v>
      </c>
      <c r="O18" s="39" t="s">
        <v>29</v>
      </c>
      <c r="P18" s="41" t="s">
        <v>29</v>
      </c>
      <c r="Q18" s="39" t="s">
        <v>29</v>
      </c>
      <c r="R18" s="41" t="s">
        <v>29</v>
      </c>
      <c r="S18" s="39" t="s">
        <v>29</v>
      </c>
      <c r="T18" s="41" t="s">
        <v>29</v>
      </c>
      <c r="U18" s="40" t="s">
        <v>29</v>
      </c>
      <c r="V18" s="41" t="s">
        <v>29</v>
      </c>
      <c r="W18" s="40" t="s">
        <v>29</v>
      </c>
      <c r="X18" s="41" t="s">
        <v>29</v>
      </c>
      <c r="Y18" s="40" t="s">
        <v>29</v>
      </c>
      <c r="Z18" s="41" t="s">
        <v>29</v>
      </c>
    </row>
    <row r="19" spans="1:26" s="31" customFormat="1" ht="16.5" customHeight="1" x14ac:dyDescent="0.25">
      <c r="A19" s="69" t="s">
        <v>22</v>
      </c>
      <c r="B19" s="68" t="s">
        <v>44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</row>
    <row r="20" spans="1:26" ht="24" x14ac:dyDescent="0.25">
      <c r="A20" s="70"/>
      <c r="B20" s="46" t="s">
        <v>69</v>
      </c>
      <c r="C20" s="19">
        <v>0</v>
      </c>
      <c r="D20" s="18">
        <v>0</v>
      </c>
      <c r="E20" s="19">
        <v>0</v>
      </c>
      <c r="F20" s="19">
        <v>0</v>
      </c>
      <c r="G20" s="17">
        <v>0</v>
      </c>
      <c r="H20" s="17">
        <v>0</v>
      </c>
      <c r="I20" s="4">
        <v>0</v>
      </c>
      <c r="J20" s="18">
        <v>0</v>
      </c>
      <c r="K20" s="4">
        <v>0</v>
      </c>
      <c r="L20" s="18">
        <v>0</v>
      </c>
      <c r="M20" s="18">
        <v>0</v>
      </c>
      <c r="N20" s="17">
        <v>0</v>
      </c>
      <c r="O20" s="43" t="s">
        <v>30</v>
      </c>
      <c r="P20" s="43" t="s">
        <v>30</v>
      </c>
      <c r="Q20" s="43" t="s">
        <v>30</v>
      </c>
      <c r="R20" s="43" t="s">
        <v>30</v>
      </c>
      <c r="S20" s="43" t="s">
        <v>30</v>
      </c>
      <c r="T20" s="43" t="s">
        <v>30</v>
      </c>
      <c r="U20" s="43" t="s">
        <v>30</v>
      </c>
      <c r="V20" s="43" t="s">
        <v>30</v>
      </c>
      <c r="W20" s="43" t="s">
        <v>30</v>
      </c>
      <c r="X20" s="43" t="s">
        <v>30</v>
      </c>
      <c r="Y20" s="43" t="s">
        <v>30</v>
      </c>
      <c r="Z20" s="43" t="s">
        <v>30</v>
      </c>
    </row>
    <row r="21" spans="1:26" ht="14.25" customHeight="1" x14ac:dyDescent="0.25">
      <c r="A21" s="70"/>
      <c r="B21" s="46" t="s">
        <v>70</v>
      </c>
      <c r="C21" s="19">
        <v>9</v>
      </c>
      <c r="D21" s="18">
        <v>3586313.87</v>
      </c>
      <c r="E21" s="19">
        <v>0</v>
      </c>
      <c r="F21" s="19">
        <v>0</v>
      </c>
      <c r="G21" s="17">
        <v>41</v>
      </c>
      <c r="H21" s="17">
        <f>G21/C21</f>
        <v>4.5555555555555554</v>
      </c>
      <c r="I21" s="4">
        <v>2</v>
      </c>
      <c r="J21" s="18">
        <v>272400</v>
      </c>
      <c r="K21" s="4">
        <v>7</v>
      </c>
      <c r="L21" s="18">
        <v>1386633.82</v>
      </c>
      <c r="M21" s="18">
        <f>D21-J21-L21</f>
        <v>1927280.05</v>
      </c>
      <c r="N21" s="30">
        <v>0</v>
      </c>
      <c r="O21" s="43" t="s">
        <v>30</v>
      </c>
      <c r="P21" s="43" t="s">
        <v>30</v>
      </c>
      <c r="Q21" s="43" t="s">
        <v>30</v>
      </c>
      <c r="R21" s="43" t="s">
        <v>30</v>
      </c>
      <c r="S21" s="43" t="s">
        <v>30</v>
      </c>
      <c r="T21" s="43" t="s">
        <v>30</v>
      </c>
      <c r="U21" s="43" t="s">
        <v>30</v>
      </c>
      <c r="V21" s="43" t="s">
        <v>30</v>
      </c>
      <c r="W21" s="43" t="s">
        <v>30</v>
      </c>
      <c r="X21" s="43" t="s">
        <v>30</v>
      </c>
      <c r="Y21" s="43" t="s">
        <v>30</v>
      </c>
      <c r="Z21" s="43" t="s">
        <v>30</v>
      </c>
    </row>
    <row r="22" spans="1:26" s="42" customFormat="1" ht="14.25" customHeight="1" x14ac:dyDescent="0.25">
      <c r="A22" s="70"/>
      <c r="B22" s="38" t="s">
        <v>34</v>
      </c>
      <c r="C22" s="40">
        <f>SUM(C20:C21)</f>
        <v>9</v>
      </c>
      <c r="D22" s="39">
        <f>SUM(D20:D21)</f>
        <v>3586313.87</v>
      </c>
      <c r="E22" s="40">
        <f>SUM(E20:E21)</f>
        <v>0</v>
      </c>
      <c r="F22" s="40">
        <f t="shared" ref="F22:G22" si="11">SUM(F20:F21)</f>
        <v>0</v>
      </c>
      <c r="G22" s="40">
        <f t="shared" si="11"/>
        <v>41</v>
      </c>
      <c r="H22" s="40">
        <f>G22/C22</f>
        <v>4.5555555555555554</v>
      </c>
      <c r="I22" s="40">
        <f t="shared" ref="I22:L22" si="12">SUM(I20:I21)</f>
        <v>2</v>
      </c>
      <c r="J22" s="39">
        <f t="shared" si="12"/>
        <v>272400</v>
      </c>
      <c r="K22" s="40">
        <f t="shared" si="12"/>
        <v>7</v>
      </c>
      <c r="L22" s="39">
        <f t="shared" si="12"/>
        <v>1386633.82</v>
      </c>
      <c r="M22" s="39">
        <f t="shared" ref="M22" si="13">D22-J22-L22</f>
        <v>1927280.05</v>
      </c>
      <c r="N22" s="40">
        <f t="shared" ref="N22" si="14">SUM(N20:N21)</f>
        <v>0</v>
      </c>
      <c r="O22" s="39">
        <f>M22/(D22-J22)*100</f>
        <v>58.15721607755605</v>
      </c>
      <c r="P22" s="41">
        <v>1</v>
      </c>
      <c r="Q22" s="39">
        <f>K22/C22*100</f>
        <v>77.777777777777786</v>
      </c>
      <c r="R22" s="41">
        <v>2</v>
      </c>
      <c r="S22" s="39">
        <f>I22/C22*100</f>
        <v>22.222222222222221</v>
      </c>
      <c r="T22" s="41">
        <v>2</v>
      </c>
      <c r="U22" s="40">
        <f>H22</f>
        <v>4.5555555555555554</v>
      </c>
      <c r="V22" s="41">
        <v>1</v>
      </c>
      <c r="W22" s="40">
        <f>E22</f>
        <v>0</v>
      </c>
      <c r="X22" s="41">
        <v>1</v>
      </c>
      <c r="Y22" s="40">
        <f>F22</f>
        <v>0</v>
      </c>
      <c r="Z22" s="41">
        <v>1</v>
      </c>
    </row>
    <row r="23" spans="1:26" s="31" customFormat="1" ht="15" customHeight="1" x14ac:dyDescent="0.25">
      <c r="A23" s="69" t="s">
        <v>23</v>
      </c>
      <c r="B23" s="68" t="s">
        <v>58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</row>
    <row r="24" spans="1:26" ht="24" x14ac:dyDescent="0.25">
      <c r="A24" s="70"/>
      <c r="B24" s="46" t="s">
        <v>69</v>
      </c>
      <c r="C24" s="56">
        <v>0</v>
      </c>
      <c r="D24" s="57">
        <v>0</v>
      </c>
      <c r="E24" s="57">
        <v>0</v>
      </c>
      <c r="F24" s="57">
        <v>0</v>
      </c>
      <c r="G24" s="57">
        <v>0</v>
      </c>
      <c r="H24" s="17">
        <v>0</v>
      </c>
      <c r="I24" s="4">
        <v>0</v>
      </c>
      <c r="J24" s="20">
        <v>0</v>
      </c>
      <c r="K24" s="4">
        <v>0</v>
      </c>
      <c r="L24" s="18">
        <v>0</v>
      </c>
      <c r="M24" s="18">
        <v>0</v>
      </c>
      <c r="N24" s="17">
        <v>0</v>
      </c>
      <c r="O24" s="43" t="s">
        <v>30</v>
      </c>
      <c r="P24" s="43" t="s">
        <v>30</v>
      </c>
      <c r="Q24" s="43" t="s">
        <v>30</v>
      </c>
      <c r="R24" s="43" t="s">
        <v>30</v>
      </c>
      <c r="S24" s="43" t="s">
        <v>30</v>
      </c>
      <c r="T24" s="43" t="s">
        <v>30</v>
      </c>
      <c r="U24" s="43" t="s">
        <v>30</v>
      </c>
      <c r="V24" s="43" t="s">
        <v>30</v>
      </c>
      <c r="W24" s="43" t="s">
        <v>30</v>
      </c>
      <c r="X24" s="43" t="s">
        <v>30</v>
      </c>
      <c r="Y24" s="43" t="s">
        <v>30</v>
      </c>
      <c r="Z24" s="43" t="s">
        <v>30</v>
      </c>
    </row>
    <row r="25" spans="1:26" ht="14.25" customHeight="1" x14ac:dyDescent="0.25">
      <c r="A25" s="70"/>
      <c r="B25" s="46" t="s">
        <v>70</v>
      </c>
      <c r="C25" s="19">
        <v>12</v>
      </c>
      <c r="D25" s="18">
        <v>436263885.83999997</v>
      </c>
      <c r="E25" s="19">
        <v>0</v>
      </c>
      <c r="F25" s="19">
        <v>1</v>
      </c>
      <c r="G25" s="17">
        <v>49</v>
      </c>
      <c r="H25" s="17">
        <f t="shared" ref="H25" si="15">G25/C25</f>
        <v>4.083333333333333</v>
      </c>
      <c r="I25" s="4">
        <v>0</v>
      </c>
      <c r="J25" s="18">
        <v>0</v>
      </c>
      <c r="K25" s="4">
        <v>12</v>
      </c>
      <c r="L25" s="18">
        <v>412779478.13999999</v>
      </c>
      <c r="M25" s="18">
        <f>D25-J25-L25</f>
        <v>23484407.699999988</v>
      </c>
      <c r="N25" s="30">
        <v>0</v>
      </c>
      <c r="O25" s="43" t="s">
        <v>30</v>
      </c>
      <c r="P25" s="43" t="s">
        <v>30</v>
      </c>
      <c r="Q25" s="43" t="s">
        <v>30</v>
      </c>
      <c r="R25" s="43" t="s">
        <v>30</v>
      </c>
      <c r="S25" s="43" t="s">
        <v>30</v>
      </c>
      <c r="T25" s="43" t="s">
        <v>30</v>
      </c>
      <c r="U25" s="43" t="s">
        <v>30</v>
      </c>
      <c r="V25" s="43" t="s">
        <v>30</v>
      </c>
      <c r="W25" s="43" t="s">
        <v>30</v>
      </c>
      <c r="X25" s="43" t="s">
        <v>30</v>
      </c>
      <c r="Y25" s="43" t="s">
        <v>30</v>
      </c>
      <c r="Z25" s="43" t="s">
        <v>30</v>
      </c>
    </row>
    <row r="26" spans="1:26" s="42" customFormat="1" ht="14.25" customHeight="1" x14ac:dyDescent="0.25">
      <c r="A26" s="70"/>
      <c r="B26" s="38" t="s">
        <v>34</v>
      </c>
      <c r="C26" s="40">
        <f>SUM(C24:C25)</f>
        <v>12</v>
      </c>
      <c r="D26" s="39">
        <f>SUM(D24:D25)</f>
        <v>436263885.83999997</v>
      </c>
      <c r="E26" s="40">
        <f>SUM(E24:E25)</f>
        <v>0</v>
      </c>
      <c r="F26" s="40">
        <f t="shared" ref="F26:G26" si="16">SUM(F24:F25)</f>
        <v>1</v>
      </c>
      <c r="G26" s="40">
        <f t="shared" si="16"/>
        <v>49</v>
      </c>
      <c r="H26" s="40">
        <f>G26/C26</f>
        <v>4.083333333333333</v>
      </c>
      <c r="I26" s="40">
        <f t="shared" ref="I26:J26" si="17">SUM(I24:I25)</f>
        <v>0</v>
      </c>
      <c r="J26" s="39">
        <f t="shared" si="17"/>
        <v>0</v>
      </c>
      <c r="K26" s="40">
        <f>SUM(K24:K25)</f>
        <v>12</v>
      </c>
      <c r="L26" s="39">
        <f>SUM(L24:L25)</f>
        <v>412779478.13999999</v>
      </c>
      <c r="M26" s="39">
        <f t="shared" ref="M26" si="18">D26-J26-L26</f>
        <v>23484407.699999988</v>
      </c>
      <c r="N26" s="40">
        <f t="shared" ref="N26" si="19">SUM(N24:N25)</f>
        <v>0</v>
      </c>
      <c r="O26" s="39">
        <f>M26/(D26-J26)*100</f>
        <v>5.3830739747761074</v>
      </c>
      <c r="P26" s="41">
        <v>3</v>
      </c>
      <c r="Q26" s="39">
        <f>K26/C26*100</f>
        <v>100</v>
      </c>
      <c r="R26" s="41">
        <v>1</v>
      </c>
      <c r="S26" s="39">
        <f>I26/C26*100</f>
        <v>0</v>
      </c>
      <c r="T26" s="41">
        <v>1</v>
      </c>
      <c r="U26" s="40">
        <f>H26</f>
        <v>4.083333333333333</v>
      </c>
      <c r="V26" s="41">
        <v>2</v>
      </c>
      <c r="W26" s="40">
        <f>E26</f>
        <v>0</v>
      </c>
      <c r="X26" s="41">
        <v>1</v>
      </c>
      <c r="Y26" s="40">
        <f>F26</f>
        <v>1</v>
      </c>
      <c r="Z26" s="41">
        <v>2</v>
      </c>
    </row>
    <row r="27" spans="1:26" s="31" customFormat="1" ht="15" customHeight="1" x14ac:dyDescent="0.25">
      <c r="A27" s="69" t="s">
        <v>24</v>
      </c>
      <c r="B27" s="68" t="s">
        <v>9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</row>
    <row r="28" spans="1:26" ht="24" x14ac:dyDescent="0.25">
      <c r="A28" s="70"/>
      <c r="B28" s="46" t="s">
        <v>69</v>
      </c>
      <c r="C28" s="19">
        <v>0</v>
      </c>
      <c r="D28" s="18">
        <v>0</v>
      </c>
      <c r="E28" s="19">
        <v>0</v>
      </c>
      <c r="F28" s="19">
        <v>0</v>
      </c>
      <c r="G28" s="17">
        <v>0</v>
      </c>
      <c r="H28" s="17">
        <v>0</v>
      </c>
      <c r="I28" s="4">
        <v>0</v>
      </c>
      <c r="J28" s="18">
        <v>0</v>
      </c>
      <c r="K28" s="4">
        <v>0</v>
      </c>
      <c r="L28" s="18">
        <v>0</v>
      </c>
      <c r="M28" s="18">
        <v>0</v>
      </c>
      <c r="N28" s="17">
        <v>0</v>
      </c>
      <c r="O28" s="43" t="s">
        <v>30</v>
      </c>
      <c r="P28" s="43" t="s">
        <v>30</v>
      </c>
      <c r="Q28" s="43" t="s">
        <v>30</v>
      </c>
      <c r="R28" s="43" t="s">
        <v>30</v>
      </c>
      <c r="S28" s="43" t="s">
        <v>30</v>
      </c>
      <c r="T28" s="43" t="s">
        <v>30</v>
      </c>
      <c r="U28" s="43" t="s">
        <v>30</v>
      </c>
      <c r="V28" s="43" t="s">
        <v>30</v>
      </c>
      <c r="W28" s="43" t="s">
        <v>30</v>
      </c>
      <c r="X28" s="43" t="s">
        <v>30</v>
      </c>
      <c r="Y28" s="43" t="s">
        <v>30</v>
      </c>
      <c r="Z28" s="43" t="s">
        <v>30</v>
      </c>
    </row>
    <row r="29" spans="1:26" ht="14.25" customHeight="1" x14ac:dyDescent="0.25">
      <c r="A29" s="70"/>
      <c r="B29" s="46" t="s">
        <v>70</v>
      </c>
      <c r="C29" s="19">
        <v>0</v>
      </c>
      <c r="D29" s="18">
        <v>0</v>
      </c>
      <c r="E29" s="19">
        <v>0</v>
      </c>
      <c r="F29" s="19">
        <v>0</v>
      </c>
      <c r="G29" s="17">
        <v>0</v>
      </c>
      <c r="H29" s="17">
        <v>0</v>
      </c>
      <c r="I29" s="4">
        <v>0</v>
      </c>
      <c r="J29" s="18">
        <v>0</v>
      </c>
      <c r="K29" s="4">
        <v>0</v>
      </c>
      <c r="L29" s="18">
        <v>0</v>
      </c>
      <c r="M29" s="18">
        <v>0</v>
      </c>
      <c r="N29" s="17">
        <v>0</v>
      </c>
      <c r="O29" s="43" t="s">
        <v>30</v>
      </c>
      <c r="P29" s="43" t="s">
        <v>30</v>
      </c>
      <c r="Q29" s="43" t="s">
        <v>30</v>
      </c>
      <c r="R29" s="43" t="s">
        <v>30</v>
      </c>
      <c r="S29" s="43" t="s">
        <v>30</v>
      </c>
      <c r="T29" s="43" t="s">
        <v>30</v>
      </c>
      <c r="U29" s="43" t="s">
        <v>30</v>
      </c>
      <c r="V29" s="43" t="s">
        <v>30</v>
      </c>
      <c r="W29" s="43" t="s">
        <v>30</v>
      </c>
      <c r="X29" s="43" t="s">
        <v>30</v>
      </c>
      <c r="Y29" s="43" t="s">
        <v>30</v>
      </c>
      <c r="Z29" s="43" t="s">
        <v>30</v>
      </c>
    </row>
    <row r="30" spans="1:26" s="42" customFormat="1" ht="14.25" customHeight="1" x14ac:dyDescent="0.25">
      <c r="A30" s="70"/>
      <c r="B30" s="38" t="s">
        <v>34</v>
      </c>
      <c r="C30" s="40">
        <f>SUM(C28:C29)</f>
        <v>0</v>
      </c>
      <c r="D30" s="39">
        <f>SUM(D28:D29)</f>
        <v>0</v>
      </c>
      <c r="E30" s="40">
        <f>SUM(E28:E29)</f>
        <v>0</v>
      </c>
      <c r="F30" s="40">
        <f t="shared" ref="F30:G30" si="20">SUM(F28:F29)</f>
        <v>0</v>
      </c>
      <c r="G30" s="40">
        <f t="shared" si="20"/>
        <v>0</v>
      </c>
      <c r="H30" s="40">
        <v>0</v>
      </c>
      <c r="I30" s="40">
        <f t="shared" ref="I30:J30" si="21">SUM(I28:I29)</f>
        <v>0</v>
      </c>
      <c r="J30" s="39">
        <f t="shared" si="21"/>
        <v>0</v>
      </c>
      <c r="K30" s="40">
        <f>SUM(K28:K29)</f>
        <v>0</v>
      </c>
      <c r="L30" s="39">
        <f>SUM(L28:L29)</f>
        <v>0</v>
      </c>
      <c r="M30" s="39">
        <f t="shared" ref="M30" si="22">D30-J30-L30</f>
        <v>0</v>
      </c>
      <c r="N30" s="40">
        <f t="shared" ref="N30" si="23">SUM(N28:N29)</f>
        <v>0</v>
      </c>
      <c r="O30" s="39" t="s">
        <v>29</v>
      </c>
      <c r="P30" s="41" t="s">
        <v>29</v>
      </c>
      <c r="Q30" s="39" t="s">
        <v>29</v>
      </c>
      <c r="R30" s="41" t="s">
        <v>29</v>
      </c>
      <c r="S30" s="39" t="s">
        <v>29</v>
      </c>
      <c r="T30" s="41" t="s">
        <v>29</v>
      </c>
      <c r="U30" s="40" t="s">
        <v>29</v>
      </c>
      <c r="V30" s="41" t="s">
        <v>29</v>
      </c>
      <c r="W30" s="40" t="s">
        <v>29</v>
      </c>
      <c r="X30" s="41" t="s">
        <v>29</v>
      </c>
      <c r="Y30" s="40" t="s">
        <v>29</v>
      </c>
      <c r="Z30" s="41" t="s">
        <v>29</v>
      </c>
    </row>
    <row r="31" spans="1:26" s="31" customFormat="1" x14ac:dyDescent="0.25">
      <c r="A31" s="69">
        <v>7</v>
      </c>
      <c r="B31" s="68" t="s">
        <v>45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</row>
    <row r="32" spans="1:26" ht="24" x14ac:dyDescent="0.25">
      <c r="A32" s="70"/>
      <c r="B32" s="46" t="s">
        <v>69</v>
      </c>
      <c r="C32" s="19">
        <v>0</v>
      </c>
      <c r="D32" s="18">
        <v>0</v>
      </c>
      <c r="E32" s="19">
        <v>0</v>
      </c>
      <c r="F32" s="19">
        <v>0</v>
      </c>
      <c r="G32" s="17">
        <v>0</v>
      </c>
      <c r="H32" s="17">
        <v>0</v>
      </c>
      <c r="I32" s="4">
        <v>0</v>
      </c>
      <c r="J32" s="18">
        <v>0</v>
      </c>
      <c r="K32" s="4">
        <v>0</v>
      </c>
      <c r="L32" s="18">
        <v>0</v>
      </c>
      <c r="M32" s="18">
        <v>0</v>
      </c>
      <c r="N32" s="17">
        <v>0</v>
      </c>
      <c r="O32" s="43" t="s">
        <v>30</v>
      </c>
      <c r="P32" s="43" t="s">
        <v>30</v>
      </c>
      <c r="Q32" s="43" t="s">
        <v>30</v>
      </c>
      <c r="R32" s="43" t="s">
        <v>30</v>
      </c>
      <c r="S32" s="43" t="s">
        <v>30</v>
      </c>
      <c r="T32" s="43" t="s">
        <v>30</v>
      </c>
      <c r="U32" s="43" t="s">
        <v>30</v>
      </c>
      <c r="V32" s="43" t="s">
        <v>30</v>
      </c>
      <c r="W32" s="43" t="s">
        <v>30</v>
      </c>
      <c r="X32" s="43" t="s">
        <v>30</v>
      </c>
      <c r="Y32" s="43" t="s">
        <v>30</v>
      </c>
      <c r="Z32" s="43" t="s">
        <v>30</v>
      </c>
    </row>
    <row r="33" spans="1:26" ht="14.25" customHeight="1" x14ac:dyDescent="0.25">
      <c r="A33" s="70"/>
      <c r="B33" s="46" t="s">
        <v>70</v>
      </c>
      <c r="C33" s="19">
        <v>3</v>
      </c>
      <c r="D33" s="18">
        <v>3062933.92</v>
      </c>
      <c r="E33" s="19">
        <v>4</v>
      </c>
      <c r="F33" s="19">
        <v>0</v>
      </c>
      <c r="G33" s="17">
        <v>14</v>
      </c>
      <c r="H33" s="17">
        <f t="shared" ref="H33" si="24">G33/C33</f>
        <v>4.666666666666667</v>
      </c>
      <c r="I33" s="4">
        <v>1</v>
      </c>
      <c r="J33" s="18">
        <v>320697</v>
      </c>
      <c r="K33" s="4">
        <v>2</v>
      </c>
      <c r="L33" s="18">
        <v>2012227.13</v>
      </c>
      <c r="M33" s="18">
        <v>0</v>
      </c>
      <c r="N33" s="17">
        <v>0</v>
      </c>
      <c r="O33" s="43" t="s">
        <v>30</v>
      </c>
      <c r="P33" s="43" t="s">
        <v>30</v>
      </c>
      <c r="Q33" s="43" t="s">
        <v>30</v>
      </c>
      <c r="R33" s="43" t="s">
        <v>30</v>
      </c>
      <c r="S33" s="43" t="s">
        <v>30</v>
      </c>
      <c r="T33" s="43" t="s">
        <v>30</v>
      </c>
      <c r="U33" s="43" t="s">
        <v>30</v>
      </c>
      <c r="V33" s="43" t="s">
        <v>30</v>
      </c>
      <c r="W33" s="43" t="s">
        <v>30</v>
      </c>
      <c r="X33" s="43" t="s">
        <v>30</v>
      </c>
      <c r="Y33" s="43" t="s">
        <v>30</v>
      </c>
      <c r="Z33" s="43" t="s">
        <v>30</v>
      </c>
    </row>
    <row r="34" spans="1:26" s="42" customFormat="1" ht="14.25" customHeight="1" x14ac:dyDescent="0.25">
      <c r="A34" s="70"/>
      <c r="B34" s="38" t="s">
        <v>34</v>
      </c>
      <c r="C34" s="40">
        <f>SUM(C32:C33)</f>
        <v>3</v>
      </c>
      <c r="D34" s="39">
        <f>SUM(D32:D33)</f>
        <v>3062933.92</v>
      </c>
      <c r="E34" s="40">
        <f>SUM(E32:E33)</f>
        <v>4</v>
      </c>
      <c r="F34" s="40">
        <f t="shared" ref="F34:G34" si="25">SUM(F32:F33)</f>
        <v>0</v>
      </c>
      <c r="G34" s="40">
        <f t="shared" si="25"/>
        <v>14</v>
      </c>
      <c r="H34" s="40">
        <f>G34/C34</f>
        <v>4.666666666666667</v>
      </c>
      <c r="I34" s="40">
        <f t="shared" ref="I34:L34" si="26">SUM(I32:I33)</f>
        <v>1</v>
      </c>
      <c r="J34" s="39">
        <f t="shared" si="26"/>
        <v>320697</v>
      </c>
      <c r="K34" s="40">
        <f t="shared" si="26"/>
        <v>2</v>
      </c>
      <c r="L34" s="39">
        <f t="shared" si="26"/>
        <v>2012227.13</v>
      </c>
      <c r="M34" s="39">
        <f t="shared" ref="M34" si="27">D34-J34-L34</f>
        <v>730009.79</v>
      </c>
      <c r="N34" s="40">
        <f t="shared" ref="N34" si="28">SUM(N32:N33)</f>
        <v>0</v>
      </c>
      <c r="O34" s="39">
        <f>M34/(D34-J34)*100</f>
        <v>26.620959869506827</v>
      </c>
      <c r="P34" s="41">
        <v>2</v>
      </c>
      <c r="Q34" s="39">
        <f>K34/C34*100</f>
        <v>66.666666666666657</v>
      </c>
      <c r="R34" s="41">
        <v>3</v>
      </c>
      <c r="S34" s="39">
        <f>I34/C34*100</f>
        <v>33.333333333333329</v>
      </c>
      <c r="T34" s="41">
        <v>3</v>
      </c>
      <c r="U34" s="40">
        <f>H34</f>
        <v>4.666666666666667</v>
      </c>
      <c r="V34" s="41">
        <v>1</v>
      </c>
      <c r="W34" s="40">
        <f>E34</f>
        <v>4</v>
      </c>
      <c r="X34" s="41">
        <v>2</v>
      </c>
      <c r="Y34" s="40">
        <f>F34</f>
        <v>0</v>
      </c>
      <c r="Z34" s="41">
        <v>1</v>
      </c>
    </row>
    <row r="35" spans="1:26" s="31" customFormat="1" ht="14.25" customHeight="1" x14ac:dyDescent="0.25">
      <c r="A35" s="69">
        <v>8</v>
      </c>
      <c r="B35" s="68" t="s">
        <v>47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</row>
    <row r="36" spans="1:26" ht="24" x14ac:dyDescent="0.25">
      <c r="A36" s="70"/>
      <c r="B36" s="46" t="s">
        <v>69</v>
      </c>
      <c r="C36" s="19">
        <v>0</v>
      </c>
      <c r="D36" s="18">
        <v>0</v>
      </c>
      <c r="E36" s="19">
        <v>0</v>
      </c>
      <c r="F36" s="19">
        <v>0</v>
      </c>
      <c r="G36" s="17">
        <v>0</v>
      </c>
      <c r="H36" s="17">
        <v>0</v>
      </c>
      <c r="I36" s="4">
        <v>0</v>
      </c>
      <c r="J36" s="18">
        <v>0</v>
      </c>
      <c r="K36" s="4">
        <v>0</v>
      </c>
      <c r="L36" s="18">
        <v>0</v>
      </c>
      <c r="M36" s="18">
        <v>0</v>
      </c>
      <c r="N36" s="17">
        <v>0</v>
      </c>
      <c r="O36" s="43" t="s">
        <v>30</v>
      </c>
      <c r="P36" s="43" t="s">
        <v>30</v>
      </c>
      <c r="Q36" s="43" t="s">
        <v>30</v>
      </c>
      <c r="R36" s="43" t="s">
        <v>30</v>
      </c>
      <c r="S36" s="43" t="s">
        <v>30</v>
      </c>
      <c r="T36" s="43" t="s">
        <v>30</v>
      </c>
      <c r="U36" s="43" t="s">
        <v>30</v>
      </c>
      <c r="V36" s="43" t="s">
        <v>30</v>
      </c>
      <c r="W36" s="43" t="s">
        <v>30</v>
      </c>
      <c r="X36" s="43" t="s">
        <v>30</v>
      </c>
      <c r="Y36" s="43" t="s">
        <v>30</v>
      </c>
      <c r="Z36" s="43" t="s">
        <v>30</v>
      </c>
    </row>
    <row r="37" spans="1:26" ht="14.25" customHeight="1" x14ac:dyDescent="0.25">
      <c r="A37" s="70"/>
      <c r="B37" s="46" t="s">
        <v>70</v>
      </c>
      <c r="C37" s="19">
        <v>1</v>
      </c>
      <c r="D37" s="18">
        <v>987683.4</v>
      </c>
      <c r="E37" s="19">
        <v>0</v>
      </c>
      <c r="F37" s="19">
        <v>0</v>
      </c>
      <c r="G37" s="17">
        <v>1</v>
      </c>
      <c r="H37" s="17">
        <f t="shared" ref="H37" si="29">G37/C37</f>
        <v>1</v>
      </c>
      <c r="I37" s="4">
        <v>0</v>
      </c>
      <c r="J37" s="18">
        <v>0</v>
      </c>
      <c r="K37" s="19">
        <v>1</v>
      </c>
      <c r="L37" s="18">
        <v>987683.4</v>
      </c>
      <c r="M37" s="18">
        <v>0</v>
      </c>
      <c r="N37" s="17">
        <v>0</v>
      </c>
      <c r="O37" s="43" t="s">
        <v>30</v>
      </c>
      <c r="P37" s="43" t="s">
        <v>30</v>
      </c>
      <c r="Q37" s="43" t="s">
        <v>30</v>
      </c>
      <c r="R37" s="43" t="s">
        <v>30</v>
      </c>
      <c r="S37" s="43" t="s">
        <v>30</v>
      </c>
      <c r="T37" s="43" t="s">
        <v>30</v>
      </c>
      <c r="U37" s="43" t="s">
        <v>30</v>
      </c>
      <c r="V37" s="43" t="s">
        <v>30</v>
      </c>
      <c r="W37" s="43" t="s">
        <v>30</v>
      </c>
      <c r="X37" s="43" t="s">
        <v>30</v>
      </c>
      <c r="Y37" s="43" t="s">
        <v>30</v>
      </c>
      <c r="Z37" s="43" t="s">
        <v>30</v>
      </c>
    </row>
    <row r="38" spans="1:26" s="42" customFormat="1" ht="14.25" customHeight="1" x14ac:dyDescent="0.25">
      <c r="A38" s="70"/>
      <c r="B38" s="38" t="s">
        <v>34</v>
      </c>
      <c r="C38" s="40">
        <f>SUM(C36:C37)</f>
        <v>1</v>
      </c>
      <c r="D38" s="39">
        <f>SUM(D36:D37)</f>
        <v>987683.4</v>
      </c>
      <c r="E38" s="40">
        <f>SUM(E36:E37)</f>
        <v>0</v>
      </c>
      <c r="F38" s="40">
        <f t="shared" ref="F38:G38" si="30">SUM(F36:F37)</f>
        <v>0</v>
      </c>
      <c r="G38" s="40">
        <f t="shared" si="30"/>
        <v>1</v>
      </c>
      <c r="H38" s="40">
        <f>G38/C38</f>
        <v>1</v>
      </c>
      <c r="I38" s="40">
        <f t="shared" ref="I38:L38" si="31">SUM(I36:I37)</f>
        <v>0</v>
      </c>
      <c r="J38" s="39">
        <f t="shared" si="31"/>
        <v>0</v>
      </c>
      <c r="K38" s="40">
        <f t="shared" si="31"/>
        <v>1</v>
      </c>
      <c r="L38" s="39">
        <f t="shared" si="31"/>
        <v>987683.4</v>
      </c>
      <c r="M38" s="39">
        <f t="shared" ref="M38" si="32">D38-J38-L38</f>
        <v>0</v>
      </c>
      <c r="N38" s="40">
        <f t="shared" ref="N38" si="33">SUM(N36:N37)</f>
        <v>0</v>
      </c>
      <c r="O38" s="39">
        <f>M38/(D38-J38)*100</f>
        <v>0</v>
      </c>
      <c r="P38" s="41">
        <v>5</v>
      </c>
      <c r="Q38" s="39">
        <f>K38/C38*100</f>
        <v>100</v>
      </c>
      <c r="R38" s="41">
        <v>1</v>
      </c>
      <c r="S38" s="39">
        <f>I38/C38*100</f>
        <v>0</v>
      </c>
      <c r="T38" s="41">
        <v>1</v>
      </c>
      <c r="U38" s="40">
        <f>H38</f>
        <v>1</v>
      </c>
      <c r="V38" s="41">
        <v>4</v>
      </c>
      <c r="W38" s="40">
        <f>E38</f>
        <v>0</v>
      </c>
      <c r="X38" s="41">
        <v>1</v>
      </c>
      <c r="Y38" s="40">
        <f>F38</f>
        <v>0</v>
      </c>
      <c r="Z38" s="41">
        <v>1</v>
      </c>
    </row>
    <row r="39" spans="1:26" x14ac:dyDescent="0.25">
      <c r="A39" s="69" t="s">
        <v>25</v>
      </c>
      <c r="B39" s="68" t="s">
        <v>11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</row>
    <row r="40" spans="1:26" ht="24" x14ac:dyDescent="0.25">
      <c r="A40" s="70"/>
      <c r="B40" s="46" t="s">
        <v>69</v>
      </c>
      <c r="C40" s="19">
        <v>0</v>
      </c>
      <c r="D40" s="18">
        <v>0</v>
      </c>
      <c r="E40" s="19">
        <v>0</v>
      </c>
      <c r="F40" s="19">
        <v>0</v>
      </c>
      <c r="G40" s="17">
        <v>0</v>
      </c>
      <c r="H40" s="17">
        <v>0</v>
      </c>
      <c r="I40" s="4">
        <v>0</v>
      </c>
      <c r="J40" s="18">
        <v>0</v>
      </c>
      <c r="K40" s="4">
        <v>0</v>
      </c>
      <c r="L40" s="18">
        <v>0</v>
      </c>
      <c r="M40" s="18">
        <v>0</v>
      </c>
      <c r="N40" s="17">
        <v>0</v>
      </c>
      <c r="O40" s="43" t="s">
        <v>30</v>
      </c>
      <c r="P40" s="43" t="s">
        <v>30</v>
      </c>
      <c r="Q40" s="43" t="s">
        <v>30</v>
      </c>
      <c r="R40" s="43" t="s">
        <v>30</v>
      </c>
      <c r="S40" s="43" t="s">
        <v>30</v>
      </c>
      <c r="T40" s="43" t="s">
        <v>30</v>
      </c>
      <c r="U40" s="43" t="s">
        <v>30</v>
      </c>
      <c r="V40" s="43" t="s">
        <v>30</v>
      </c>
      <c r="W40" s="43" t="s">
        <v>30</v>
      </c>
      <c r="X40" s="43" t="s">
        <v>30</v>
      </c>
      <c r="Y40" s="43" t="s">
        <v>30</v>
      </c>
      <c r="Z40" s="43" t="s">
        <v>30</v>
      </c>
    </row>
    <row r="41" spans="1:26" ht="14.25" customHeight="1" x14ac:dyDescent="0.25">
      <c r="A41" s="70"/>
      <c r="B41" s="46" t="s">
        <v>70</v>
      </c>
      <c r="C41" s="19">
        <v>0</v>
      </c>
      <c r="D41" s="18">
        <v>0</v>
      </c>
      <c r="E41" s="19">
        <v>0</v>
      </c>
      <c r="F41" s="19">
        <v>0</v>
      </c>
      <c r="G41" s="17">
        <v>0</v>
      </c>
      <c r="H41" s="17">
        <v>0</v>
      </c>
      <c r="I41" s="4">
        <v>0</v>
      </c>
      <c r="J41" s="18">
        <v>0</v>
      </c>
      <c r="K41" s="4">
        <v>0</v>
      </c>
      <c r="L41" s="18">
        <v>0</v>
      </c>
      <c r="M41" s="18">
        <v>0</v>
      </c>
      <c r="N41" s="17">
        <v>0</v>
      </c>
      <c r="O41" s="43" t="s">
        <v>30</v>
      </c>
      <c r="P41" s="43" t="s">
        <v>30</v>
      </c>
      <c r="Q41" s="43" t="s">
        <v>30</v>
      </c>
      <c r="R41" s="43" t="s">
        <v>30</v>
      </c>
      <c r="S41" s="43" t="s">
        <v>30</v>
      </c>
      <c r="T41" s="43" t="s">
        <v>30</v>
      </c>
      <c r="U41" s="43" t="s">
        <v>30</v>
      </c>
      <c r="V41" s="43" t="s">
        <v>30</v>
      </c>
      <c r="W41" s="43" t="s">
        <v>30</v>
      </c>
      <c r="X41" s="43" t="s">
        <v>30</v>
      </c>
      <c r="Y41" s="43" t="s">
        <v>30</v>
      </c>
      <c r="Z41" s="43" t="s">
        <v>30</v>
      </c>
    </row>
    <row r="42" spans="1:26" s="42" customFormat="1" ht="14.25" customHeight="1" x14ac:dyDescent="0.25">
      <c r="A42" s="70"/>
      <c r="B42" s="38" t="s">
        <v>34</v>
      </c>
      <c r="C42" s="40">
        <f>SUM(C40:C41)</f>
        <v>0</v>
      </c>
      <c r="D42" s="39">
        <f>SUM(D40:D41)</f>
        <v>0</v>
      </c>
      <c r="E42" s="40">
        <f>SUM(E40:E41)</f>
        <v>0</v>
      </c>
      <c r="F42" s="40">
        <f t="shared" ref="F42:G42" si="34">SUM(F40:F41)</f>
        <v>0</v>
      </c>
      <c r="G42" s="40">
        <f t="shared" si="34"/>
        <v>0</v>
      </c>
      <c r="H42" s="40">
        <v>0</v>
      </c>
      <c r="I42" s="40">
        <f t="shared" ref="I42:L42" si="35">SUM(I40:I41)</f>
        <v>0</v>
      </c>
      <c r="J42" s="39">
        <f t="shared" si="35"/>
        <v>0</v>
      </c>
      <c r="K42" s="40">
        <f t="shared" si="35"/>
        <v>0</v>
      </c>
      <c r="L42" s="39">
        <f t="shared" si="35"/>
        <v>0</v>
      </c>
      <c r="M42" s="39">
        <f t="shared" ref="M42" si="36">D42-J42-L42</f>
        <v>0</v>
      </c>
      <c r="N42" s="40">
        <f t="shared" ref="N42" si="37">SUM(N40:N41)</f>
        <v>0</v>
      </c>
      <c r="O42" s="39" t="s">
        <v>29</v>
      </c>
      <c r="P42" s="41" t="s">
        <v>29</v>
      </c>
      <c r="Q42" s="39" t="s">
        <v>29</v>
      </c>
      <c r="R42" s="41" t="s">
        <v>29</v>
      </c>
      <c r="S42" s="39" t="s">
        <v>29</v>
      </c>
      <c r="T42" s="41" t="s">
        <v>29</v>
      </c>
      <c r="U42" s="40" t="s">
        <v>29</v>
      </c>
      <c r="V42" s="41" t="s">
        <v>29</v>
      </c>
      <c r="W42" s="40" t="s">
        <v>29</v>
      </c>
      <c r="X42" s="41" t="s">
        <v>29</v>
      </c>
      <c r="Y42" s="40" t="s">
        <v>29</v>
      </c>
      <c r="Z42" s="41" t="s">
        <v>29</v>
      </c>
    </row>
    <row r="43" spans="1:26" x14ac:dyDescent="0.25">
      <c r="A43" s="69" t="s">
        <v>26</v>
      </c>
      <c r="B43" s="68" t="s">
        <v>13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</row>
    <row r="44" spans="1:26" ht="27.75" customHeight="1" x14ac:dyDescent="0.25">
      <c r="A44" s="70"/>
      <c r="B44" s="46" t="s">
        <v>69</v>
      </c>
      <c r="C44" s="19">
        <v>1</v>
      </c>
      <c r="D44" s="18">
        <v>1000000</v>
      </c>
      <c r="E44" s="4">
        <v>0</v>
      </c>
      <c r="F44" s="4">
        <v>0</v>
      </c>
      <c r="G44" s="17">
        <v>1</v>
      </c>
      <c r="H44" s="17">
        <f>G44/C44</f>
        <v>1</v>
      </c>
      <c r="I44" s="4">
        <v>0</v>
      </c>
      <c r="J44" s="18">
        <v>0</v>
      </c>
      <c r="K44" s="4">
        <v>1</v>
      </c>
      <c r="L44" s="18">
        <v>1000000</v>
      </c>
      <c r="M44" s="18">
        <f>D44-J44-L44</f>
        <v>0</v>
      </c>
      <c r="N44" s="17">
        <v>0</v>
      </c>
      <c r="O44" s="43" t="s">
        <v>30</v>
      </c>
      <c r="P44" s="43" t="s">
        <v>30</v>
      </c>
      <c r="Q44" s="43" t="s">
        <v>30</v>
      </c>
      <c r="R44" s="43" t="s">
        <v>30</v>
      </c>
      <c r="S44" s="43" t="s">
        <v>30</v>
      </c>
      <c r="T44" s="43" t="s">
        <v>30</v>
      </c>
      <c r="U44" s="43" t="s">
        <v>30</v>
      </c>
      <c r="V44" s="43" t="s">
        <v>30</v>
      </c>
      <c r="W44" s="43" t="s">
        <v>30</v>
      </c>
      <c r="X44" s="43" t="s">
        <v>30</v>
      </c>
      <c r="Y44" s="43" t="s">
        <v>30</v>
      </c>
      <c r="Z44" s="43" t="s">
        <v>30</v>
      </c>
    </row>
    <row r="45" spans="1:26" ht="14.25" customHeight="1" x14ac:dyDescent="0.25">
      <c r="A45" s="70"/>
      <c r="B45" s="46" t="s">
        <v>70</v>
      </c>
      <c r="C45" s="19">
        <v>3</v>
      </c>
      <c r="D45" s="18">
        <v>13207462.6</v>
      </c>
      <c r="E45" s="19">
        <v>0</v>
      </c>
      <c r="F45" s="19">
        <v>0</v>
      </c>
      <c r="G45" s="17">
        <v>10</v>
      </c>
      <c r="H45" s="17">
        <f>G45/C45</f>
        <v>3.3333333333333335</v>
      </c>
      <c r="I45" s="4">
        <v>0</v>
      </c>
      <c r="J45" s="18">
        <v>0</v>
      </c>
      <c r="K45" s="4">
        <v>3</v>
      </c>
      <c r="L45" s="18">
        <v>12606035.710000001</v>
      </c>
      <c r="M45" s="18">
        <f>D45-J45-L45</f>
        <v>601426.88999999873</v>
      </c>
      <c r="N45" s="30">
        <v>0</v>
      </c>
      <c r="O45" s="43" t="s">
        <v>30</v>
      </c>
      <c r="P45" s="43" t="s">
        <v>30</v>
      </c>
      <c r="Q45" s="43" t="s">
        <v>30</v>
      </c>
      <c r="R45" s="43" t="s">
        <v>30</v>
      </c>
      <c r="S45" s="43" t="s">
        <v>30</v>
      </c>
      <c r="T45" s="43" t="s">
        <v>30</v>
      </c>
      <c r="U45" s="43" t="s">
        <v>30</v>
      </c>
      <c r="V45" s="43" t="s">
        <v>30</v>
      </c>
      <c r="W45" s="43" t="s">
        <v>30</v>
      </c>
      <c r="X45" s="43" t="s">
        <v>30</v>
      </c>
      <c r="Y45" s="43" t="s">
        <v>30</v>
      </c>
      <c r="Z45" s="43" t="s">
        <v>30</v>
      </c>
    </row>
    <row r="46" spans="1:26" s="42" customFormat="1" ht="14.25" customHeight="1" x14ac:dyDescent="0.25">
      <c r="A46" s="70"/>
      <c r="B46" s="38" t="s">
        <v>34</v>
      </c>
      <c r="C46" s="40">
        <f>SUM(C44:C45)</f>
        <v>4</v>
      </c>
      <c r="D46" s="39">
        <f>SUM(D44:D45)</f>
        <v>14207462.6</v>
      </c>
      <c r="E46" s="40">
        <f>SUM(E44:E45)</f>
        <v>0</v>
      </c>
      <c r="F46" s="40">
        <f t="shared" ref="F46:G46" si="38">SUM(F44:F45)</f>
        <v>0</v>
      </c>
      <c r="G46" s="40">
        <f t="shared" si="38"/>
        <v>11</v>
      </c>
      <c r="H46" s="40">
        <f>G46/C46</f>
        <v>2.75</v>
      </c>
      <c r="I46" s="40">
        <f t="shared" ref="I46:L46" si="39">SUM(I44:I45)</f>
        <v>0</v>
      </c>
      <c r="J46" s="39">
        <f t="shared" si="39"/>
        <v>0</v>
      </c>
      <c r="K46" s="40">
        <f t="shared" si="39"/>
        <v>4</v>
      </c>
      <c r="L46" s="39">
        <f t="shared" si="39"/>
        <v>13606035.710000001</v>
      </c>
      <c r="M46" s="39">
        <f t="shared" ref="M46" si="40">D46-J46-L46</f>
        <v>601426.88999999873</v>
      </c>
      <c r="N46" s="40">
        <f t="shared" ref="N46" si="41">SUM(N44:N45)</f>
        <v>0</v>
      </c>
      <c r="O46" s="39">
        <f>M46/(D46-J46)*100</f>
        <v>4.2331759507851796</v>
      </c>
      <c r="P46" s="41">
        <v>4</v>
      </c>
      <c r="Q46" s="39">
        <f>K46/C46*100</f>
        <v>100</v>
      </c>
      <c r="R46" s="41">
        <v>1</v>
      </c>
      <c r="S46" s="39">
        <f>I46/C46*100</f>
        <v>0</v>
      </c>
      <c r="T46" s="41">
        <v>1</v>
      </c>
      <c r="U46" s="40">
        <f>H46</f>
        <v>2.75</v>
      </c>
      <c r="V46" s="41">
        <v>3</v>
      </c>
      <c r="W46" s="40">
        <f>E46</f>
        <v>0</v>
      </c>
      <c r="X46" s="41">
        <v>1</v>
      </c>
      <c r="Y46" s="40">
        <f>F46</f>
        <v>0</v>
      </c>
      <c r="Z46" s="41">
        <v>1</v>
      </c>
    </row>
    <row r="47" spans="1:26" ht="14.25" customHeight="1" x14ac:dyDescent="0.25">
      <c r="A47" s="69" t="s">
        <v>27</v>
      </c>
      <c r="B47" s="68" t="s">
        <v>46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</row>
    <row r="48" spans="1:26" ht="25.5" customHeight="1" x14ac:dyDescent="0.25">
      <c r="A48" s="70"/>
      <c r="B48" s="46" t="s">
        <v>69</v>
      </c>
      <c r="C48" s="19">
        <v>0</v>
      </c>
      <c r="D48" s="18">
        <v>0</v>
      </c>
      <c r="E48" s="19">
        <v>0</v>
      </c>
      <c r="F48" s="19">
        <v>0</v>
      </c>
      <c r="G48" s="17">
        <v>0</v>
      </c>
      <c r="H48" s="17">
        <v>0</v>
      </c>
      <c r="I48" s="4">
        <v>0</v>
      </c>
      <c r="J48" s="18">
        <v>0</v>
      </c>
      <c r="K48" s="4">
        <v>0</v>
      </c>
      <c r="L48" s="18">
        <v>0</v>
      </c>
      <c r="M48" s="18">
        <v>0</v>
      </c>
      <c r="N48" s="17">
        <v>0</v>
      </c>
      <c r="O48" s="43" t="s">
        <v>30</v>
      </c>
      <c r="P48" s="43" t="s">
        <v>30</v>
      </c>
      <c r="Q48" s="43" t="s">
        <v>30</v>
      </c>
      <c r="R48" s="43" t="s">
        <v>30</v>
      </c>
      <c r="S48" s="43" t="s">
        <v>30</v>
      </c>
      <c r="T48" s="43" t="s">
        <v>30</v>
      </c>
      <c r="U48" s="43" t="s">
        <v>30</v>
      </c>
      <c r="V48" s="43" t="s">
        <v>30</v>
      </c>
      <c r="W48" s="43" t="s">
        <v>30</v>
      </c>
      <c r="X48" s="43" t="s">
        <v>30</v>
      </c>
      <c r="Y48" s="43" t="s">
        <v>30</v>
      </c>
      <c r="Z48" s="43" t="s">
        <v>30</v>
      </c>
    </row>
    <row r="49" spans="1:26" ht="14.25" customHeight="1" x14ac:dyDescent="0.25">
      <c r="A49" s="70"/>
      <c r="B49" s="46" t="s">
        <v>70</v>
      </c>
      <c r="C49" s="19">
        <v>0</v>
      </c>
      <c r="D49" s="18">
        <v>0</v>
      </c>
      <c r="E49" s="19">
        <v>0</v>
      </c>
      <c r="F49" s="19">
        <v>0</v>
      </c>
      <c r="G49" s="17">
        <v>0</v>
      </c>
      <c r="H49" s="17">
        <v>0</v>
      </c>
      <c r="I49" s="4">
        <v>0</v>
      </c>
      <c r="J49" s="18">
        <v>0</v>
      </c>
      <c r="K49" s="4">
        <v>0</v>
      </c>
      <c r="L49" s="18">
        <v>0</v>
      </c>
      <c r="M49" s="18">
        <v>0</v>
      </c>
      <c r="N49" s="17">
        <v>0</v>
      </c>
      <c r="O49" s="43" t="s">
        <v>30</v>
      </c>
      <c r="P49" s="43" t="s">
        <v>30</v>
      </c>
      <c r="Q49" s="43" t="s">
        <v>30</v>
      </c>
      <c r="R49" s="43" t="s">
        <v>30</v>
      </c>
      <c r="S49" s="43" t="s">
        <v>30</v>
      </c>
      <c r="T49" s="43" t="s">
        <v>30</v>
      </c>
      <c r="U49" s="43" t="s">
        <v>30</v>
      </c>
      <c r="V49" s="43" t="s">
        <v>30</v>
      </c>
      <c r="W49" s="43" t="s">
        <v>30</v>
      </c>
      <c r="X49" s="43" t="s">
        <v>30</v>
      </c>
      <c r="Y49" s="43" t="s">
        <v>30</v>
      </c>
      <c r="Z49" s="43" t="s">
        <v>30</v>
      </c>
    </row>
    <row r="50" spans="1:26" s="42" customFormat="1" ht="14.25" customHeight="1" x14ac:dyDescent="0.25">
      <c r="A50" s="70"/>
      <c r="B50" s="38" t="s">
        <v>34</v>
      </c>
      <c r="C50" s="40">
        <f>SUM(C48:C49)</f>
        <v>0</v>
      </c>
      <c r="D50" s="39">
        <f>SUM(D48:D49)</f>
        <v>0</v>
      </c>
      <c r="E50" s="40">
        <f>SUM(E48:E49)</f>
        <v>0</v>
      </c>
      <c r="F50" s="40">
        <f t="shared" ref="F50:G50" si="42">SUM(F48:F49)</f>
        <v>0</v>
      </c>
      <c r="G50" s="40">
        <f t="shared" si="42"/>
        <v>0</v>
      </c>
      <c r="H50" s="40">
        <v>0</v>
      </c>
      <c r="I50" s="40">
        <f t="shared" ref="I50:L50" si="43">SUM(I48:I49)</f>
        <v>0</v>
      </c>
      <c r="J50" s="39">
        <f t="shared" si="43"/>
        <v>0</v>
      </c>
      <c r="K50" s="40">
        <f t="shared" si="43"/>
        <v>0</v>
      </c>
      <c r="L50" s="39">
        <f t="shared" si="43"/>
        <v>0</v>
      </c>
      <c r="M50" s="39">
        <f t="shared" ref="M50" si="44">D50-J50-L50</f>
        <v>0</v>
      </c>
      <c r="N50" s="40">
        <f t="shared" ref="N50" si="45">SUM(N48:N49)</f>
        <v>0</v>
      </c>
      <c r="O50" s="39" t="s">
        <v>29</v>
      </c>
      <c r="P50" s="41" t="s">
        <v>29</v>
      </c>
      <c r="Q50" s="39" t="s">
        <v>29</v>
      </c>
      <c r="R50" s="41" t="s">
        <v>29</v>
      </c>
      <c r="S50" s="39" t="s">
        <v>29</v>
      </c>
      <c r="T50" s="41" t="s">
        <v>29</v>
      </c>
      <c r="U50" s="40" t="s">
        <v>29</v>
      </c>
      <c r="V50" s="41" t="s">
        <v>29</v>
      </c>
      <c r="W50" s="40" t="s">
        <v>29</v>
      </c>
      <c r="X50" s="41" t="s">
        <v>29</v>
      </c>
      <c r="Y50" s="40" t="s">
        <v>29</v>
      </c>
      <c r="Z50" s="41" t="s">
        <v>29</v>
      </c>
    </row>
    <row r="51" spans="1:26" ht="15" customHeight="1" x14ac:dyDescent="0.25">
      <c r="A51" s="68" t="s">
        <v>14</v>
      </c>
      <c r="B51" s="68"/>
      <c r="C51" s="21">
        <f>C10+C14+C18+C22+C26+C30+C34+C38+C42+C46+C50</f>
        <v>29</v>
      </c>
      <c r="D51" s="5">
        <f t="shared" ref="D51:G51" si="46">D10+D14+D18+D22+D26+D30+D34+D38+D42+D46+D50</f>
        <v>458108279.63</v>
      </c>
      <c r="E51" s="21">
        <f t="shared" si="46"/>
        <v>4</v>
      </c>
      <c r="F51" s="21">
        <f t="shared" si="46"/>
        <v>1</v>
      </c>
      <c r="G51" s="21">
        <f t="shared" si="46"/>
        <v>116</v>
      </c>
      <c r="H51" s="21">
        <f>G51/C51</f>
        <v>4</v>
      </c>
      <c r="I51" s="21">
        <f t="shared" ref="I51" si="47">I10+I14+I18+I22+I26+I30+I34+I38+I42+I46+I50</f>
        <v>3</v>
      </c>
      <c r="J51" s="5">
        <f t="shared" ref="J51" si="48">J10+J14+J18+J22+J26+J30+J34+J38+J42+J46+J50</f>
        <v>593097</v>
      </c>
      <c r="K51" s="21">
        <f t="shared" ref="K51" si="49">K10+K14+K18+K22+K26+K30+K34+K38+K42+K46+K50</f>
        <v>26</v>
      </c>
      <c r="L51" s="5">
        <f t="shared" ref="L51" si="50">L10+L14+L18+L22+L26+L30+L34+L38+L42+L46+L50</f>
        <v>430772058.19999993</v>
      </c>
      <c r="M51" s="5">
        <f t="shared" ref="M51" si="51">M10+M14+M18+M22+M26+M30+M34+M38+M42+M46+M50</f>
        <v>26743124.429999985</v>
      </c>
      <c r="N51" s="21">
        <f t="shared" ref="N51" si="52">N10+N14+N18+N22+N26+N30+N34+N38+N42+N46+N50</f>
        <v>0</v>
      </c>
      <c r="O51" s="43" t="s">
        <v>30</v>
      </c>
      <c r="P51" s="43" t="s">
        <v>30</v>
      </c>
      <c r="Q51" s="43" t="s">
        <v>30</v>
      </c>
      <c r="R51" s="43" t="s">
        <v>30</v>
      </c>
      <c r="S51" s="43" t="s">
        <v>30</v>
      </c>
      <c r="T51" s="43" t="s">
        <v>30</v>
      </c>
      <c r="U51" s="43" t="s">
        <v>30</v>
      </c>
      <c r="V51" s="43" t="s">
        <v>30</v>
      </c>
      <c r="W51" s="43" t="s">
        <v>30</v>
      </c>
      <c r="X51" s="43" t="s">
        <v>30</v>
      </c>
      <c r="Y51" s="43" t="s">
        <v>30</v>
      </c>
      <c r="Z51" s="43" t="s">
        <v>30</v>
      </c>
    </row>
    <row r="52" spans="1:26" ht="25.5" customHeight="1" x14ac:dyDescent="0.25">
      <c r="A52" s="71" t="s">
        <v>69</v>
      </c>
      <c r="B52" s="72"/>
      <c r="C52" s="19">
        <f>C8+C12+C16+C20+C24+C28+C32+C36+C40+C44+C48</f>
        <v>1</v>
      </c>
      <c r="D52" s="18">
        <f>D8+D12+D16+D20+D24+D28+D32+D36+D40+D44+D48</f>
        <v>1000000</v>
      </c>
      <c r="E52" s="19">
        <f>E8+E12+E16+E20+E24+E28+E32+E36+E40+E44+E48</f>
        <v>0</v>
      </c>
      <c r="F52" s="19">
        <f>F8+F12+F16+F20+F24+F28+F32+F36+F40+F44+F48</f>
        <v>0</v>
      </c>
      <c r="G52" s="19">
        <f>G12+G44+G40+G36+G20+G24+G28+G32+G16+G8+G48</f>
        <v>1</v>
      </c>
      <c r="H52" s="17">
        <f t="shared" ref="H52:H53" si="53">G52/C52</f>
        <v>1</v>
      </c>
      <c r="I52" s="19">
        <f>I12+I136+I44+I40+I36+I20+I24+I28+I32+I16+I8+I48</f>
        <v>0</v>
      </c>
      <c r="J52" s="18">
        <f>J12+J44+J40+J36+J20+J24+J28+J32+J16+J8+J48</f>
        <v>0</v>
      </c>
      <c r="K52" s="19">
        <f>K12+K44+K40+K36+K20+K24+K28+K32+K16+K8+K48</f>
        <v>1</v>
      </c>
      <c r="L52" s="18">
        <f>L12+L44+L40+L36+L20+L24+L28+L32+L16+L8+L48</f>
        <v>1000000</v>
      </c>
      <c r="M52" s="18">
        <f>D52-J52-L52</f>
        <v>0</v>
      </c>
      <c r="N52" s="17">
        <f>N12+N44+N40+N36+N20+N24+N28+N32+N16+N8+N48</f>
        <v>0</v>
      </c>
      <c r="O52" s="43" t="s">
        <v>30</v>
      </c>
      <c r="P52" s="43" t="s">
        <v>30</v>
      </c>
      <c r="Q52" s="43" t="s">
        <v>30</v>
      </c>
      <c r="R52" s="43" t="s">
        <v>30</v>
      </c>
      <c r="S52" s="43" t="s">
        <v>30</v>
      </c>
      <c r="T52" s="43" t="s">
        <v>30</v>
      </c>
      <c r="U52" s="43" t="s">
        <v>30</v>
      </c>
      <c r="V52" s="43" t="s">
        <v>30</v>
      </c>
      <c r="W52" s="43" t="s">
        <v>30</v>
      </c>
      <c r="X52" s="43" t="s">
        <v>30</v>
      </c>
      <c r="Y52" s="43" t="s">
        <v>30</v>
      </c>
      <c r="Z52" s="43" t="s">
        <v>30</v>
      </c>
    </row>
    <row r="53" spans="1:26" ht="15" customHeight="1" x14ac:dyDescent="0.25">
      <c r="A53" s="71" t="s">
        <v>70</v>
      </c>
      <c r="B53" s="72"/>
      <c r="C53" s="19">
        <f>C9+C13+C17+C21+C25+C29+C33+C37+C41+C45+C49</f>
        <v>28</v>
      </c>
      <c r="D53" s="19">
        <f t="shared" ref="D53:N53" si="54">D9+D13+D17+D21+D25+D29+D33+D37+D41+D45+D49</f>
        <v>457108279.63</v>
      </c>
      <c r="E53" s="19">
        <f t="shared" si="54"/>
        <v>4</v>
      </c>
      <c r="F53" s="19">
        <f t="shared" si="54"/>
        <v>1</v>
      </c>
      <c r="G53" s="19">
        <f t="shared" si="54"/>
        <v>115</v>
      </c>
      <c r="H53" s="17">
        <f t="shared" si="53"/>
        <v>4.1071428571428568</v>
      </c>
      <c r="I53" s="19">
        <f t="shared" si="54"/>
        <v>3</v>
      </c>
      <c r="J53" s="18">
        <f t="shared" si="54"/>
        <v>593097</v>
      </c>
      <c r="K53" s="19">
        <f t="shared" si="54"/>
        <v>25</v>
      </c>
      <c r="L53" s="18">
        <f t="shared" si="54"/>
        <v>429772058.19999993</v>
      </c>
      <c r="M53" s="18">
        <f t="shared" si="54"/>
        <v>26013114.639999986</v>
      </c>
      <c r="N53" s="19">
        <f t="shared" si="54"/>
        <v>0</v>
      </c>
      <c r="O53" s="43" t="s">
        <v>30</v>
      </c>
      <c r="P53" s="43" t="s">
        <v>30</v>
      </c>
      <c r="Q53" s="43" t="s">
        <v>30</v>
      </c>
      <c r="R53" s="43" t="s">
        <v>30</v>
      </c>
      <c r="S53" s="43" t="s">
        <v>30</v>
      </c>
      <c r="T53" s="43" t="s">
        <v>30</v>
      </c>
      <c r="U53" s="43" t="s">
        <v>30</v>
      </c>
      <c r="V53" s="43" t="s">
        <v>30</v>
      </c>
      <c r="W53" s="43" t="s">
        <v>30</v>
      </c>
      <c r="X53" s="43" t="s">
        <v>30</v>
      </c>
      <c r="Y53" s="43" t="s">
        <v>30</v>
      </c>
      <c r="Z53" s="43" t="s">
        <v>30</v>
      </c>
    </row>
    <row r="54" spans="1:26" ht="14.25" customHeight="1" x14ac:dyDescent="0.25">
      <c r="A54" s="73" t="s">
        <v>56</v>
      </c>
      <c r="B54" s="74" t="s">
        <v>34</v>
      </c>
      <c r="C54" s="40">
        <f t="shared" ref="C54:L54" si="55">SUM(C52:C53)</f>
        <v>29</v>
      </c>
      <c r="D54" s="39">
        <f t="shared" si="55"/>
        <v>458108279.63</v>
      </c>
      <c r="E54" s="40">
        <f t="shared" si="55"/>
        <v>4</v>
      </c>
      <c r="F54" s="40">
        <f t="shared" si="55"/>
        <v>1</v>
      </c>
      <c r="G54" s="40">
        <f t="shared" si="55"/>
        <v>116</v>
      </c>
      <c r="H54" s="40">
        <f>G54/C54</f>
        <v>4</v>
      </c>
      <c r="I54" s="40">
        <f t="shared" si="55"/>
        <v>3</v>
      </c>
      <c r="J54" s="39">
        <f t="shared" si="55"/>
        <v>593097</v>
      </c>
      <c r="K54" s="40">
        <f t="shared" si="55"/>
        <v>26</v>
      </c>
      <c r="L54" s="39">
        <f t="shared" si="55"/>
        <v>430772058.19999993</v>
      </c>
      <c r="M54" s="39">
        <f>D54-J54-L54</f>
        <v>26743124.430000067</v>
      </c>
      <c r="N54" s="40">
        <f>SUM(N52:N53)</f>
        <v>0</v>
      </c>
      <c r="O54" s="39" t="s">
        <v>29</v>
      </c>
      <c r="P54" s="41" t="s">
        <v>29</v>
      </c>
      <c r="Q54" s="39" t="s">
        <v>29</v>
      </c>
      <c r="R54" s="41" t="s">
        <v>29</v>
      </c>
      <c r="S54" s="39" t="s">
        <v>29</v>
      </c>
      <c r="T54" s="41" t="s">
        <v>29</v>
      </c>
      <c r="U54" s="40" t="s">
        <v>29</v>
      </c>
      <c r="V54" s="41" t="s">
        <v>29</v>
      </c>
      <c r="W54" s="40" t="s">
        <v>29</v>
      </c>
      <c r="X54" s="41" t="s">
        <v>29</v>
      </c>
      <c r="Y54" s="40" t="s">
        <v>29</v>
      </c>
      <c r="Z54" s="41" t="s">
        <v>29</v>
      </c>
    </row>
    <row r="55" spans="1:26" ht="11.25" customHeight="1" x14ac:dyDescent="0.25">
      <c r="A55" s="58" t="s">
        <v>36</v>
      </c>
      <c r="B55" s="58"/>
      <c r="C55" s="35"/>
      <c r="D55" s="35"/>
      <c r="E55" s="34"/>
      <c r="F55" s="7"/>
      <c r="G55" s="6"/>
      <c r="H55" s="6"/>
      <c r="K55" s="50"/>
      <c r="L55" s="50"/>
      <c r="M55" s="50"/>
    </row>
    <row r="56" spans="1:26" ht="11.25" customHeight="1" x14ac:dyDescent="0.25">
      <c r="A56" s="66" t="s">
        <v>59</v>
      </c>
      <c r="B56" s="66"/>
      <c r="C56" s="66"/>
      <c r="D56" s="66"/>
      <c r="E56" s="66"/>
      <c r="F56" s="7"/>
      <c r="G56" s="6"/>
      <c r="H56" s="6"/>
      <c r="J56" s="8"/>
      <c r="L56" s="8"/>
    </row>
    <row r="57" spans="1:26" ht="11.25" customHeight="1" x14ac:dyDescent="0.25">
      <c r="A57" s="66" t="s">
        <v>15</v>
      </c>
      <c r="B57" s="66"/>
      <c r="C57" s="66"/>
      <c r="D57" s="66"/>
      <c r="E57" s="36"/>
      <c r="F57" s="7"/>
      <c r="G57" s="6"/>
      <c r="H57" s="6"/>
    </row>
    <row r="58" spans="1:26" ht="11.25" customHeight="1" x14ac:dyDescent="0.25">
      <c r="A58" s="66" t="s">
        <v>60</v>
      </c>
      <c r="B58" s="66"/>
      <c r="C58" s="66"/>
      <c r="D58" s="66"/>
      <c r="E58" s="37"/>
      <c r="F58" s="6"/>
      <c r="G58" s="6"/>
      <c r="H58" s="6"/>
    </row>
    <row r="59" spans="1:26" ht="11.25" customHeight="1" x14ac:dyDescent="0.25">
      <c r="A59" s="66" t="s">
        <v>61</v>
      </c>
      <c r="B59" s="66"/>
      <c r="C59" s="66"/>
      <c r="D59" s="66"/>
      <c r="E59" s="37"/>
      <c r="F59" s="9"/>
      <c r="G59" s="6"/>
      <c r="H59" s="6"/>
    </row>
  </sheetData>
  <mergeCells count="46">
    <mergeCell ref="Y4:Z4"/>
    <mergeCell ref="A1:Z1"/>
    <mergeCell ref="A2:Z2"/>
    <mergeCell ref="A4:A5"/>
    <mergeCell ref="B4:B5"/>
    <mergeCell ref="C4:D4"/>
    <mergeCell ref="E4:F4"/>
    <mergeCell ref="I4:J4"/>
    <mergeCell ref="K4:M4"/>
    <mergeCell ref="N4:N5"/>
    <mergeCell ref="O4:P4"/>
    <mergeCell ref="Q4:R4"/>
    <mergeCell ref="S4:T4"/>
    <mergeCell ref="W4:X4"/>
    <mergeCell ref="G4:H4"/>
    <mergeCell ref="U4:V4"/>
    <mergeCell ref="B7:Z7"/>
    <mergeCell ref="B11:Z11"/>
    <mergeCell ref="B15:Z15"/>
    <mergeCell ref="A7:A10"/>
    <mergeCell ref="A11:A14"/>
    <mergeCell ref="A15:A18"/>
    <mergeCell ref="B31:Z31"/>
    <mergeCell ref="B35:Z35"/>
    <mergeCell ref="B19:Z19"/>
    <mergeCell ref="B23:Z23"/>
    <mergeCell ref="B27:Z27"/>
    <mergeCell ref="A19:A22"/>
    <mergeCell ref="A23:A26"/>
    <mergeCell ref="A27:A30"/>
    <mergeCell ref="A31:A34"/>
    <mergeCell ref="A35:A38"/>
    <mergeCell ref="A59:D59"/>
    <mergeCell ref="A51:B51"/>
    <mergeCell ref="A52:B52"/>
    <mergeCell ref="A53:B53"/>
    <mergeCell ref="A54:B54"/>
    <mergeCell ref="A56:E56"/>
    <mergeCell ref="A58:D58"/>
    <mergeCell ref="B39:Z39"/>
    <mergeCell ref="B43:Z43"/>
    <mergeCell ref="B47:Z47"/>
    <mergeCell ref="A39:A42"/>
    <mergeCell ref="A57:D57"/>
    <mergeCell ref="A43:A46"/>
    <mergeCell ref="A47:A50"/>
  </mergeCells>
  <printOptions horizontalCentered="1"/>
  <pageMargins left="0.19685039370078741" right="0" top="0.39370078740157483" bottom="0.39370078740157483" header="0" footer="0"/>
  <pageSetup paperSize="9" scale="61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Информация к отчету  </vt:lpstr>
      <vt:lpstr>'Информация к отчету  '!Заголовки_для_печати</vt:lpstr>
      <vt:lpstr>'Информация к отчету  '!Область_печати</vt:lpstr>
      <vt:lpstr>ОТЧЕТ!Область_печати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Аюпова Ирина Юрьевна</dc:creator>
  <cp:lastModifiedBy>Аюпова Ирина Юрьевна</cp:lastModifiedBy>
  <cp:lastPrinted>2025-04-14T03:49:26Z</cp:lastPrinted>
  <dcterms:created xsi:type="dcterms:W3CDTF">2020-01-24T05:12:31Z</dcterms:created>
  <dcterms:modified xsi:type="dcterms:W3CDTF">2025-04-23T04:16:39Z</dcterms:modified>
</cp:coreProperties>
</file>