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ekalinDA\Desktop\3. Смекалин Д.А\МП Безопасность жизнедеятельности населения города Когалыма\сетевой\2025\"/>
    </mc:Choice>
  </mc:AlternateContent>
  <bookViews>
    <workbookView xWindow="1860" yWindow="0" windowWidth="27870" windowHeight="12420"/>
  </bookViews>
  <sheets>
    <sheet name="11. БЖ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I26" i="1" s="1"/>
  <c r="E26" i="1"/>
  <c r="D26" i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D24" i="1"/>
  <c r="G22" i="1"/>
  <c r="I22" i="1" s="1"/>
  <c r="F22" i="1"/>
  <c r="F21" i="1" s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20" i="1"/>
  <c r="I20" i="1" s="1"/>
  <c r="F20" i="1"/>
  <c r="F19" i="1" s="1"/>
  <c r="E20" i="1"/>
  <c r="D20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E19" i="1"/>
  <c r="D19" i="1"/>
  <c r="G18" i="1"/>
  <c r="I18" i="1" s="1"/>
  <c r="E18" i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D17" i="1"/>
  <c r="G16" i="1"/>
  <c r="I16" i="1" s="1"/>
  <c r="F16" i="1"/>
  <c r="F15" i="1" s="1"/>
  <c r="E16" i="1"/>
  <c r="D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E15" i="1"/>
  <c r="D15" i="1"/>
  <c r="G14" i="1"/>
  <c r="I14" i="1" s="1"/>
  <c r="F14" i="1"/>
  <c r="F13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D13" i="1"/>
  <c r="AG12" i="1"/>
  <c r="AF12" i="1"/>
  <c r="AE12" i="1"/>
  <c r="AE11" i="1" s="1"/>
  <c r="AD12" i="1"/>
  <c r="AD11" i="1" s="1"/>
  <c r="AC12" i="1"/>
  <c r="AB12" i="1"/>
  <c r="AA12" i="1"/>
  <c r="AA11" i="1" s="1"/>
  <c r="Z12" i="1"/>
  <c r="Z11" i="1" s="1"/>
  <c r="Y12" i="1"/>
  <c r="X12" i="1"/>
  <c r="W12" i="1"/>
  <c r="W11" i="1" s="1"/>
  <c r="V12" i="1"/>
  <c r="V11" i="1" s="1"/>
  <c r="U12" i="1"/>
  <c r="T12" i="1"/>
  <c r="S12" i="1"/>
  <c r="S11" i="1" s="1"/>
  <c r="R12" i="1"/>
  <c r="R11" i="1" s="1"/>
  <c r="Q12" i="1"/>
  <c r="P12" i="1"/>
  <c r="O12" i="1"/>
  <c r="O11" i="1" s="1"/>
  <c r="N12" i="1"/>
  <c r="N11" i="1" s="1"/>
  <c r="M12" i="1"/>
  <c r="L12" i="1"/>
  <c r="K12" i="1"/>
  <c r="K11" i="1" s="1"/>
  <c r="J12" i="1"/>
  <c r="E12" i="1" s="1"/>
  <c r="E11" i="1" s="1"/>
  <c r="AG11" i="1"/>
  <c r="AF11" i="1"/>
  <c r="AC11" i="1"/>
  <c r="AB11" i="1"/>
  <c r="Y11" i="1"/>
  <c r="X11" i="1"/>
  <c r="U11" i="1"/>
  <c r="T11" i="1"/>
  <c r="Q11" i="1"/>
  <c r="P11" i="1"/>
  <c r="M11" i="1"/>
  <c r="L11" i="1"/>
  <c r="AG9" i="1"/>
  <c r="AF9" i="1"/>
  <c r="AE9" i="1"/>
  <c r="AE8" i="1" s="1"/>
  <c r="AD9" i="1"/>
  <c r="AD8" i="1" s="1"/>
  <c r="AC9" i="1"/>
  <c r="AB9" i="1"/>
  <c r="AA9" i="1"/>
  <c r="AA8" i="1" s="1"/>
  <c r="Z9" i="1"/>
  <c r="Z8" i="1" s="1"/>
  <c r="Y9" i="1"/>
  <c r="X9" i="1"/>
  <c r="W9" i="1"/>
  <c r="W8" i="1" s="1"/>
  <c r="V9" i="1"/>
  <c r="V8" i="1" s="1"/>
  <c r="U9" i="1"/>
  <c r="T9" i="1"/>
  <c r="S9" i="1"/>
  <c r="S8" i="1" s="1"/>
  <c r="R9" i="1"/>
  <c r="R8" i="1" s="1"/>
  <c r="Q9" i="1"/>
  <c r="Q8" i="1" s="1"/>
  <c r="P9" i="1"/>
  <c r="O9" i="1"/>
  <c r="O8" i="1" s="1"/>
  <c r="N9" i="1"/>
  <c r="N8" i="1" s="1"/>
  <c r="M9" i="1"/>
  <c r="L9" i="1"/>
  <c r="K9" i="1"/>
  <c r="K8" i="1" s="1"/>
  <c r="J9" i="1"/>
  <c r="J8" i="1" s="1"/>
  <c r="E9" i="1"/>
  <c r="AG8" i="1"/>
  <c r="AF8" i="1"/>
  <c r="AC8" i="1"/>
  <c r="AB8" i="1"/>
  <c r="Y8" i="1"/>
  <c r="X8" i="1"/>
  <c r="U8" i="1"/>
  <c r="T8" i="1"/>
  <c r="P8" i="1"/>
  <c r="M8" i="1"/>
  <c r="L8" i="1"/>
  <c r="E8" i="1"/>
  <c r="H26" i="1" l="1"/>
  <c r="F27" i="1"/>
  <c r="F26" i="1" s="1"/>
  <c r="G12" i="1"/>
  <c r="I12" i="1" s="1"/>
  <c r="G24" i="1"/>
  <c r="H24" i="1" s="1"/>
  <c r="G9" i="1"/>
  <c r="I9" i="1" s="1"/>
  <c r="I24" i="1"/>
  <c r="F25" i="1"/>
  <c r="F18" i="1"/>
  <c r="F17" i="1" s="1"/>
  <c r="D9" i="1"/>
  <c r="D8" i="1" s="1"/>
  <c r="J11" i="1"/>
  <c r="D12" i="1"/>
  <c r="D11" i="1" s="1"/>
  <c r="H12" i="1"/>
  <c r="H14" i="1"/>
  <c r="H16" i="1"/>
  <c r="H18" i="1"/>
  <c r="H20" i="1"/>
  <c r="H22" i="1"/>
  <c r="H25" i="1"/>
  <c r="H27" i="1"/>
  <c r="H9" i="1"/>
  <c r="G8" i="1"/>
  <c r="G11" i="1"/>
  <c r="G13" i="1"/>
  <c r="G15" i="1"/>
  <c r="G17" i="1"/>
  <c r="G19" i="1"/>
  <c r="G21" i="1"/>
  <c r="F12" i="1" l="1"/>
  <c r="F11" i="1" s="1"/>
  <c r="F24" i="1"/>
  <c r="F9" i="1"/>
  <c r="F8" i="1" s="1"/>
  <c r="H21" i="1"/>
  <c r="I21" i="1"/>
  <c r="I15" i="1"/>
  <c r="H15" i="1"/>
  <c r="H13" i="1"/>
  <c r="I13" i="1"/>
  <c r="H19" i="1"/>
  <c r="I19" i="1"/>
  <c r="I11" i="1"/>
  <c r="H11" i="1"/>
  <c r="H17" i="1"/>
  <c r="I17" i="1"/>
  <c r="I8" i="1"/>
  <c r="H8" i="1"/>
</calcChain>
</file>

<file path=xl/sharedStrings.xml><?xml version="1.0" encoding="utf-8"?>
<sst xmlns="http://schemas.openxmlformats.org/spreadsheetml/2006/main" count="84" uniqueCount="44">
  <si>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</si>
  <si>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</si>
  <si>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</si>
  <si>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</si>
  <si>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</si>
  <si>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</si>
  <si>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</si>
  <si>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</si>
  <si>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</si>
  <si>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</si>
  <si>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</si>
  <si>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</si>
  <si>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</si>
  <si>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</si>
  <si>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</si>
  <si>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</si>
  <si>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</si>
  <si>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</si>
  <si>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</si>
  <si>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</si>
  <si>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</si>
  <si>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</si>
  <si>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</si>
  <si>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</si>
  <si>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</si>
  <si>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</si>
  <si>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</si>
  <si>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</si>
  <si>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</si>
  <si>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</si>
  <si>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</si>
  <si>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</si>
  <si>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</si>
  <si>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</si>
  <si>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</si>
  <si>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</si>
  <si>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</si>
  <si>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</si>
  <si>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</si>
  <si>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</si>
  <si>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</si>
  <si>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r>
      <rPr>
        <b/>
        <sz val="12"/>
        <rFont val="Times New Roman"/>
        <family val="1"/>
        <charset val="204"/>
      </rPr>
      <t>Комплекс процессных мероприятий «Обеспечение деятельности органов местного самоуправления города Когалыма»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/ Мероприятие (результат) «Обеспечена деятельность отдела по делам ГО и ЧС Администрации города Когалыма»</t>
    </r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</si>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</sst>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9" fillId="0" borderId="9" xfId="1" applyFont="1" applyBorder="1" applyAlignment="1" applyProtection="1">
      <alignment horizontal="justify" vertical="center" wrapText="1"/>
    </xf>
    <xf numFmtId="166" fontId="3" fillId="0" borderId="0" xfId="1" applyNumberFormat="1" applyFont="1" applyProtection="1"/>
    <xf numFmtId="0" fontId="8" fillId="0" borderId="0" xfId="1" applyFont="1" applyProtection="1"/>
    <xf numFmtId="0" fontId="9" fillId="0" borderId="9" xfId="1" applyFont="1" applyFill="1" applyBorder="1" applyAlignment="1" applyProtection="1">
      <alignment horizontal="left" vertical="top" wrapText="1"/>
    </xf>
    <xf numFmtId="166" fontId="9" fillId="0" borderId="9" xfId="1" applyNumberFormat="1" applyFont="1" applyFill="1" applyBorder="1" applyAlignment="1" applyProtection="1">
      <alignment horizontal="center"/>
    </xf>
    <xf numFmtId="166" fontId="9" fillId="0" borderId="9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9" xfId="1" applyFont="1" applyBorder="1" applyAlignment="1" applyProtection="1">
      <alignment horizontal="justify" vertical="center" wrapText="1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wrapText="1"/>
    </xf>
    <xf numFmtId="0" fontId="8" fillId="0" borderId="5" xfId="1" applyFont="1" applyBorder="1" applyAlignment="1" applyProtection="1">
      <alignment horizont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9"/>
  <sheetViews>
    <sheetView tabSelected="1" zoomScale="80" zoomScaleNormal="80" workbookViewId="0">
      <pane xSplit="6" ySplit="7" topLeftCell="G21" activePane="bottomRight" state="frozen"/>
      <selection pane="topRight" activeCell="G1" sqref="G1"/>
      <selection pane="bottomLeft" activeCell="A8" sqref="A8"/>
      <selection pane="bottomRight" activeCell="M26" sqref="M26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75" t="s">
        <v>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76" t="s">
        <v>3</v>
      </c>
      <c r="B4" s="79" t="s">
        <v>4</v>
      </c>
      <c r="C4" s="79" t="s">
        <v>5</v>
      </c>
      <c r="D4" s="82" t="s">
        <v>6</v>
      </c>
      <c r="E4" s="82" t="s">
        <v>6</v>
      </c>
      <c r="F4" s="82" t="s">
        <v>7</v>
      </c>
      <c r="G4" s="82" t="s">
        <v>8</v>
      </c>
      <c r="H4" s="70" t="s">
        <v>9</v>
      </c>
      <c r="I4" s="71"/>
      <c r="J4" s="70" t="s">
        <v>10</v>
      </c>
      <c r="K4" s="71"/>
      <c r="L4" s="70" t="s">
        <v>11</v>
      </c>
      <c r="M4" s="71"/>
      <c r="N4" s="70" t="s">
        <v>12</v>
      </c>
      <c r="O4" s="71"/>
      <c r="P4" s="70" t="s">
        <v>13</v>
      </c>
      <c r="Q4" s="71"/>
      <c r="R4" s="70" t="s">
        <v>14</v>
      </c>
      <c r="S4" s="71"/>
      <c r="T4" s="70" t="s">
        <v>15</v>
      </c>
      <c r="U4" s="71"/>
      <c r="V4" s="70" t="s">
        <v>16</v>
      </c>
      <c r="W4" s="71"/>
      <c r="X4" s="70" t="s">
        <v>17</v>
      </c>
      <c r="Y4" s="71"/>
      <c r="Z4" s="70" t="s">
        <v>18</v>
      </c>
      <c r="AA4" s="71"/>
      <c r="AB4" s="70" t="s">
        <v>19</v>
      </c>
      <c r="AC4" s="71"/>
      <c r="AD4" s="70" t="s">
        <v>20</v>
      </c>
      <c r="AE4" s="71"/>
      <c r="AF4" s="70" t="s">
        <v>21</v>
      </c>
      <c r="AG4" s="71"/>
      <c r="AH4" s="52" t="s">
        <v>22</v>
      </c>
    </row>
    <row r="5" spans="1:35" s="13" customFormat="1" ht="39" customHeight="1" x14ac:dyDescent="0.25">
      <c r="A5" s="77"/>
      <c r="B5" s="80"/>
      <c r="C5" s="80"/>
      <c r="D5" s="83"/>
      <c r="E5" s="83"/>
      <c r="F5" s="83"/>
      <c r="G5" s="83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68"/>
    </row>
    <row r="6" spans="1:35" s="13" customFormat="1" ht="64.5" customHeight="1" x14ac:dyDescent="0.25">
      <c r="A6" s="78"/>
      <c r="B6" s="81"/>
      <c r="C6" s="81"/>
      <c r="D6" s="14">
        <v>2025</v>
      </c>
      <c r="E6" s="15">
        <v>45717</v>
      </c>
      <c r="F6" s="15">
        <v>45717</v>
      </c>
      <c r="G6" s="15">
        <v>45717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5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50"/>
      <c r="B8" s="52" t="s">
        <v>27</v>
      </c>
      <c r="C8" s="18" t="s">
        <v>28</v>
      </c>
      <c r="D8" s="19">
        <f>D9</f>
        <v>55842.648000000001</v>
      </c>
      <c r="E8" s="19">
        <f>E9</f>
        <v>3510.2820000000002</v>
      </c>
      <c r="F8" s="19">
        <f>F9</f>
        <v>1888.2</v>
      </c>
      <c r="G8" s="19">
        <f>G9</f>
        <v>1888.2</v>
      </c>
      <c r="H8" s="19">
        <f>IFERROR(G8/D8*100,0)</f>
        <v>3.3812866467220539</v>
      </c>
      <c r="I8" s="19">
        <f>IFERROR(G8/E8*100,0)</f>
        <v>53.790550160927239</v>
      </c>
      <c r="J8" s="20">
        <f>J9</f>
        <v>4597.8230000000003</v>
      </c>
      <c r="K8" s="20">
        <f t="shared" ref="K8:AG8" si="0">K9</f>
        <v>2528.88</v>
      </c>
      <c r="L8" s="20">
        <f t="shared" si="0"/>
        <v>4160.6900000000005</v>
      </c>
      <c r="M8" s="20">
        <f t="shared" si="0"/>
        <v>4382.46</v>
      </c>
      <c r="N8" s="20">
        <f t="shared" si="0"/>
        <v>4143.9070000000002</v>
      </c>
      <c r="O8" s="20">
        <f t="shared" si="0"/>
        <v>0</v>
      </c>
      <c r="P8" s="20">
        <f t="shared" si="0"/>
        <v>4896.2809999999999</v>
      </c>
      <c r="Q8" s="20">
        <f t="shared" si="0"/>
        <v>0</v>
      </c>
      <c r="R8" s="20">
        <f t="shared" si="0"/>
        <v>4433.0919999999996</v>
      </c>
      <c r="S8" s="20">
        <f t="shared" si="0"/>
        <v>0</v>
      </c>
      <c r="T8" s="20">
        <f t="shared" si="0"/>
        <v>4506.8869999999997</v>
      </c>
      <c r="U8" s="20">
        <f t="shared" si="0"/>
        <v>0</v>
      </c>
      <c r="V8" s="20">
        <f t="shared" si="0"/>
        <v>4919.7669999999998</v>
      </c>
      <c r="W8" s="20">
        <f t="shared" si="0"/>
        <v>0</v>
      </c>
      <c r="X8" s="20">
        <f t="shared" si="0"/>
        <v>4983.0329999999994</v>
      </c>
      <c r="Y8" s="20">
        <f t="shared" si="0"/>
        <v>0</v>
      </c>
      <c r="Z8" s="20">
        <f t="shared" si="0"/>
        <v>4047.8069999999998</v>
      </c>
      <c r="AA8" s="20">
        <f t="shared" si="0"/>
        <v>0</v>
      </c>
      <c r="AB8" s="20">
        <f t="shared" si="0"/>
        <v>4115.0160000000005</v>
      </c>
      <c r="AC8" s="20">
        <f t="shared" si="0"/>
        <v>0</v>
      </c>
      <c r="AD8" s="20">
        <f t="shared" si="0"/>
        <v>3952.31</v>
      </c>
      <c r="AE8" s="20">
        <f t="shared" si="0"/>
        <v>0</v>
      </c>
      <c r="AF8" s="20">
        <f t="shared" si="0"/>
        <v>7086.0349999999999</v>
      </c>
      <c r="AG8" s="20">
        <f t="shared" si="0"/>
        <v>0</v>
      </c>
      <c r="AH8" s="21"/>
    </row>
    <row r="9" spans="1:35" s="26" customFormat="1" ht="38.25" customHeight="1" x14ac:dyDescent="0.25">
      <c r="A9" s="69"/>
      <c r="B9" s="68"/>
      <c r="C9" s="23" t="s">
        <v>29</v>
      </c>
      <c r="D9" s="24">
        <f>SUM(J9,L9,N9,P9,R9,T9,V9,X9,Z9,AB9,AD9,AF9)</f>
        <v>55842.648000000001</v>
      </c>
      <c r="E9" s="24">
        <f>E25</f>
        <v>3510.2820000000002</v>
      </c>
      <c r="F9" s="24">
        <f>F25</f>
        <v>1888.2</v>
      </c>
      <c r="G9" s="24">
        <f>G25</f>
        <v>1888.2</v>
      </c>
      <c r="H9" s="24">
        <f>IFERROR(G9/D9*100,0)</f>
        <v>3.3812866467220539</v>
      </c>
      <c r="I9" s="24">
        <f>IFERROR(G9/E9*100,0)</f>
        <v>53.790550160927239</v>
      </c>
      <c r="J9" s="24">
        <f t="shared" ref="J9:AG9" si="1">J12+J25+J27</f>
        <v>4597.8230000000003</v>
      </c>
      <c r="K9" s="24">
        <f t="shared" si="1"/>
        <v>2528.88</v>
      </c>
      <c r="L9" s="24">
        <f t="shared" si="1"/>
        <v>4160.6900000000005</v>
      </c>
      <c r="M9" s="24">
        <f t="shared" si="1"/>
        <v>4382.46</v>
      </c>
      <c r="N9" s="24">
        <f t="shared" si="1"/>
        <v>4143.9070000000002</v>
      </c>
      <c r="O9" s="24">
        <f t="shared" si="1"/>
        <v>0</v>
      </c>
      <c r="P9" s="24">
        <f t="shared" si="1"/>
        <v>4896.2809999999999</v>
      </c>
      <c r="Q9" s="24">
        <f t="shared" si="1"/>
        <v>0</v>
      </c>
      <c r="R9" s="24">
        <f t="shared" si="1"/>
        <v>4433.0919999999996</v>
      </c>
      <c r="S9" s="24">
        <f t="shared" si="1"/>
        <v>0</v>
      </c>
      <c r="T9" s="24">
        <f t="shared" si="1"/>
        <v>4506.8869999999997</v>
      </c>
      <c r="U9" s="24">
        <f t="shared" si="1"/>
        <v>0</v>
      </c>
      <c r="V9" s="24">
        <f t="shared" si="1"/>
        <v>4919.7669999999998</v>
      </c>
      <c r="W9" s="24">
        <f t="shared" si="1"/>
        <v>0</v>
      </c>
      <c r="X9" s="24">
        <f t="shared" si="1"/>
        <v>4983.0329999999994</v>
      </c>
      <c r="Y9" s="24">
        <f t="shared" si="1"/>
        <v>0</v>
      </c>
      <c r="Z9" s="24">
        <f t="shared" si="1"/>
        <v>4047.8069999999998</v>
      </c>
      <c r="AA9" s="24">
        <f t="shared" si="1"/>
        <v>0</v>
      </c>
      <c r="AB9" s="24">
        <f t="shared" si="1"/>
        <v>4115.0160000000005</v>
      </c>
      <c r="AC9" s="24">
        <f t="shared" si="1"/>
        <v>0</v>
      </c>
      <c r="AD9" s="24">
        <f t="shared" si="1"/>
        <v>3952.31</v>
      </c>
      <c r="AE9" s="24">
        <f t="shared" si="1"/>
        <v>0</v>
      </c>
      <c r="AF9" s="24">
        <f t="shared" si="1"/>
        <v>7086.0349999999999</v>
      </c>
      <c r="AG9" s="24">
        <f t="shared" si="1"/>
        <v>0</v>
      </c>
      <c r="AH9" s="25"/>
    </row>
    <row r="10" spans="1:35" s="29" customFormat="1" ht="18.75" customHeight="1" x14ac:dyDescent="0.25">
      <c r="A10" s="27" t="s">
        <v>30</v>
      </c>
      <c r="B10" s="58" t="s">
        <v>31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28"/>
    </row>
    <row r="11" spans="1:35" s="22" customFormat="1" ht="88.5" customHeight="1" x14ac:dyDescent="0.25">
      <c r="A11" s="50" t="s">
        <v>32</v>
      </c>
      <c r="B11" s="52" t="s">
        <v>33</v>
      </c>
      <c r="C11" s="18" t="s">
        <v>28</v>
      </c>
      <c r="D11" s="19">
        <f>D12</f>
        <v>7079.4500000000007</v>
      </c>
      <c r="E11" s="19">
        <f>E12</f>
        <v>232.477</v>
      </c>
      <c r="F11" s="19">
        <f>F12</f>
        <v>458.38</v>
      </c>
      <c r="G11" s="19">
        <f>G12</f>
        <v>458.38</v>
      </c>
      <c r="H11" s="19">
        <f t="shared" ref="H11:H24" si="2">IFERROR(G11/D11*100,0)</f>
        <v>6.474796770935594</v>
      </c>
      <c r="I11" s="19">
        <f t="shared" ref="I11:I24" si="3">IFERROR(G11/E11*100,0)</f>
        <v>197.17219337826967</v>
      </c>
      <c r="J11" s="20">
        <f t="shared" ref="J11:AG11" si="4">J12</f>
        <v>232.477</v>
      </c>
      <c r="K11" s="20">
        <f t="shared" si="4"/>
        <v>232.48</v>
      </c>
      <c r="L11" s="20">
        <f t="shared" si="4"/>
        <v>225.904</v>
      </c>
      <c r="M11" s="20">
        <f t="shared" si="4"/>
        <v>225.9</v>
      </c>
      <c r="N11" s="20">
        <f t="shared" si="4"/>
        <v>225.904</v>
      </c>
      <c r="O11" s="20">
        <f t="shared" si="4"/>
        <v>0</v>
      </c>
      <c r="P11" s="20">
        <f t="shared" si="4"/>
        <v>228.60399999999998</v>
      </c>
      <c r="Q11" s="20">
        <f t="shared" si="4"/>
        <v>0</v>
      </c>
      <c r="R11" s="20">
        <f t="shared" si="4"/>
        <v>230.304</v>
      </c>
      <c r="S11" s="20">
        <f t="shared" si="4"/>
        <v>0</v>
      </c>
      <c r="T11" s="20">
        <f t="shared" si="4"/>
        <v>371.084</v>
      </c>
      <c r="U11" s="20">
        <f t="shared" si="4"/>
        <v>0</v>
      </c>
      <c r="V11" s="20">
        <f t="shared" si="4"/>
        <v>641.88400000000001</v>
      </c>
      <c r="W11" s="20">
        <f t="shared" si="4"/>
        <v>0</v>
      </c>
      <c r="X11" s="20">
        <f t="shared" si="4"/>
        <v>963.62399999999991</v>
      </c>
      <c r="Y11" s="20">
        <f t="shared" si="4"/>
        <v>0</v>
      </c>
      <c r="Z11" s="20">
        <f t="shared" si="4"/>
        <v>452.20400000000001</v>
      </c>
      <c r="AA11" s="20">
        <f t="shared" si="4"/>
        <v>0</v>
      </c>
      <c r="AB11" s="20">
        <f t="shared" si="4"/>
        <v>267.00400000000002</v>
      </c>
      <c r="AC11" s="20">
        <f t="shared" si="4"/>
        <v>0</v>
      </c>
      <c r="AD11" s="20">
        <f t="shared" si="4"/>
        <v>345.20400000000001</v>
      </c>
      <c r="AE11" s="20">
        <f t="shared" si="4"/>
        <v>0</v>
      </c>
      <c r="AF11" s="20">
        <f t="shared" si="4"/>
        <v>2895.2530000000002</v>
      </c>
      <c r="AG11" s="20">
        <f t="shared" si="4"/>
        <v>0</v>
      </c>
      <c r="AH11" s="21"/>
      <c r="AI11" s="30"/>
    </row>
    <row r="12" spans="1:35" s="22" customFormat="1" ht="105.75" customHeight="1" x14ac:dyDescent="0.25">
      <c r="A12" s="51"/>
      <c r="B12" s="53"/>
      <c r="C12" s="23" t="s">
        <v>29</v>
      </c>
      <c r="D12" s="24">
        <f>SUM(J12,L12,N12,P12,R12,T12,V12,X12,Z12,AB12,AD12,AF12)</f>
        <v>7079.4500000000007</v>
      </c>
      <c r="E12" s="24">
        <f>J12</f>
        <v>232.477</v>
      </c>
      <c r="F12" s="24">
        <f>G12</f>
        <v>458.38</v>
      </c>
      <c r="G12" s="24">
        <f>SUM(K12,M12,O12,Q12,S12,U12,W12,Y12,AA12,AC12,AE12,AG12)</f>
        <v>458.38</v>
      </c>
      <c r="H12" s="24">
        <f t="shared" si="2"/>
        <v>6.474796770935594</v>
      </c>
      <c r="I12" s="24">
        <f t="shared" si="3"/>
        <v>197.17219337826967</v>
      </c>
      <c r="J12" s="31">
        <f t="shared" ref="J12:AG12" si="5">J14+J16+J18+J20+J22</f>
        <v>232.477</v>
      </c>
      <c r="K12" s="31">
        <f t="shared" si="5"/>
        <v>232.48</v>
      </c>
      <c r="L12" s="31">
        <f t="shared" si="5"/>
        <v>225.904</v>
      </c>
      <c r="M12" s="31">
        <f t="shared" si="5"/>
        <v>225.9</v>
      </c>
      <c r="N12" s="31">
        <f t="shared" si="5"/>
        <v>225.904</v>
      </c>
      <c r="O12" s="31">
        <f t="shared" si="5"/>
        <v>0</v>
      </c>
      <c r="P12" s="31">
        <f t="shared" si="5"/>
        <v>228.60399999999998</v>
      </c>
      <c r="Q12" s="31">
        <f t="shared" si="5"/>
        <v>0</v>
      </c>
      <c r="R12" s="31">
        <f t="shared" si="5"/>
        <v>230.304</v>
      </c>
      <c r="S12" s="31">
        <f t="shared" si="5"/>
        <v>0</v>
      </c>
      <c r="T12" s="31">
        <f t="shared" si="5"/>
        <v>371.084</v>
      </c>
      <c r="U12" s="31">
        <f t="shared" si="5"/>
        <v>0</v>
      </c>
      <c r="V12" s="31">
        <f t="shared" si="5"/>
        <v>641.88400000000001</v>
      </c>
      <c r="W12" s="31">
        <f t="shared" si="5"/>
        <v>0</v>
      </c>
      <c r="X12" s="31">
        <f t="shared" si="5"/>
        <v>963.62399999999991</v>
      </c>
      <c r="Y12" s="31">
        <f t="shared" si="5"/>
        <v>0</v>
      </c>
      <c r="Z12" s="31">
        <f t="shared" si="5"/>
        <v>452.20400000000001</v>
      </c>
      <c r="AA12" s="31">
        <f t="shared" si="5"/>
        <v>0</v>
      </c>
      <c r="AB12" s="31">
        <f t="shared" si="5"/>
        <v>267.00400000000002</v>
      </c>
      <c r="AC12" s="31">
        <f t="shared" si="5"/>
        <v>0</v>
      </c>
      <c r="AD12" s="31">
        <f t="shared" si="5"/>
        <v>345.20400000000001</v>
      </c>
      <c r="AE12" s="31">
        <f t="shared" si="5"/>
        <v>0</v>
      </c>
      <c r="AF12" s="31">
        <f t="shared" si="5"/>
        <v>2895.2530000000002</v>
      </c>
      <c r="AG12" s="31">
        <f t="shared" si="5"/>
        <v>0</v>
      </c>
      <c r="AH12" s="21"/>
      <c r="AI12" s="30"/>
    </row>
    <row r="13" spans="1:35" s="37" customFormat="1" ht="35.25" customHeight="1" x14ac:dyDescent="0.25">
      <c r="A13" s="54"/>
      <c r="B13" s="63" t="s">
        <v>34</v>
      </c>
      <c r="C13" s="32" t="s">
        <v>28</v>
      </c>
      <c r="D13" s="33">
        <f>D14</f>
        <v>822.59999999999991</v>
      </c>
      <c r="E13" s="33">
        <f t="shared" ref="E13:G21" si="6">E14</f>
        <v>0</v>
      </c>
      <c r="F13" s="33">
        <f t="shared" si="6"/>
        <v>0</v>
      </c>
      <c r="G13" s="33">
        <f t="shared" si="6"/>
        <v>0</v>
      </c>
      <c r="H13" s="33">
        <f t="shared" si="2"/>
        <v>0</v>
      </c>
      <c r="I13" s="33">
        <f t="shared" si="3"/>
        <v>0</v>
      </c>
      <c r="J13" s="34">
        <f>J14</f>
        <v>0</v>
      </c>
      <c r="K13" s="34">
        <f t="shared" ref="K13:AG21" si="7">K14</f>
        <v>0</v>
      </c>
      <c r="L13" s="34">
        <f t="shared" si="7"/>
        <v>0</v>
      </c>
      <c r="M13" s="34">
        <f t="shared" si="7"/>
        <v>0</v>
      </c>
      <c r="N13" s="34">
        <f t="shared" si="7"/>
        <v>0</v>
      </c>
      <c r="O13" s="34">
        <f t="shared" si="7"/>
        <v>0</v>
      </c>
      <c r="P13" s="34">
        <f t="shared" si="7"/>
        <v>2.7</v>
      </c>
      <c r="Q13" s="34">
        <f t="shared" si="7"/>
        <v>0</v>
      </c>
      <c r="R13" s="34">
        <f t="shared" si="7"/>
        <v>4.4000000000000004</v>
      </c>
      <c r="S13" s="34">
        <f t="shared" si="7"/>
        <v>0</v>
      </c>
      <c r="T13" s="34">
        <f t="shared" si="7"/>
        <v>7.1</v>
      </c>
      <c r="U13" s="34">
        <f t="shared" si="7"/>
        <v>0</v>
      </c>
      <c r="V13" s="34">
        <f t="shared" si="7"/>
        <v>265</v>
      </c>
      <c r="W13" s="34">
        <f t="shared" si="7"/>
        <v>0</v>
      </c>
      <c r="X13" s="34">
        <f t="shared" si="7"/>
        <v>349.4</v>
      </c>
      <c r="Y13" s="34">
        <f t="shared" si="7"/>
        <v>0</v>
      </c>
      <c r="Z13" s="34">
        <f t="shared" si="7"/>
        <v>189.6</v>
      </c>
      <c r="AA13" s="34">
        <f t="shared" si="7"/>
        <v>0</v>
      </c>
      <c r="AB13" s="34">
        <f t="shared" si="7"/>
        <v>4.4000000000000004</v>
      </c>
      <c r="AC13" s="34">
        <f t="shared" si="7"/>
        <v>0</v>
      </c>
      <c r="AD13" s="34">
        <f t="shared" si="7"/>
        <v>0</v>
      </c>
      <c r="AE13" s="34">
        <f t="shared" si="7"/>
        <v>0</v>
      </c>
      <c r="AF13" s="34">
        <f t="shared" si="7"/>
        <v>0</v>
      </c>
      <c r="AG13" s="34">
        <f t="shared" si="7"/>
        <v>0</v>
      </c>
      <c r="AH13" s="35"/>
      <c r="AI13" s="36"/>
    </row>
    <row r="14" spans="1:35" s="41" customFormat="1" ht="42" customHeight="1" x14ac:dyDescent="0.25">
      <c r="A14" s="55"/>
      <c r="B14" s="64"/>
      <c r="C14" s="38" t="s">
        <v>29</v>
      </c>
      <c r="D14" s="39">
        <f>SUM(J14,L14,N14,P14,R14,T14,V14,X14,Z14,AB14,AD14,AF14)</f>
        <v>822.59999999999991</v>
      </c>
      <c r="E14" s="39">
        <f>J14</f>
        <v>0</v>
      </c>
      <c r="F14" s="39">
        <f>G14</f>
        <v>0</v>
      </c>
      <c r="G14" s="39">
        <f>SUM(K14,M14,O14,Q14,S14,U14,W14,Y14,AA14,AC14,AE14,AG14)</f>
        <v>0</v>
      </c>
      <c r="H14" s="39">
        <f t="shared" si="2"/>
        <v>0</v>
      </c>
      <c r="I14" s="39">
        <f t="shared" si="3"/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2.7</v>
      </c>
      <c r="Q14" s="40">
        <v>0</v>
      </c>
      <c r="R14" s="40">
        <v>4.4000000000000004</v>
      </c>
      <c r="S14" s="40">
        <v>0</v>
      </c>
      <c r="T14" s="40">
        <v>7.1</v>
      </c>
      <c r="U14" s="40">
        <v>0</v>
      </c>
      <c r="V14" s="40">
        <v>265</v>
      </c>
      <c r="W14" s="40">
        <v>0</v>
      </c>
      <c r="X14" s="40">
        <v>349.4</v>
      </c>
      <c r="Y14" s="40">
        <v>0</v>
      </c>
      <c r="Z14" s="40">
        <v>189.6</v>
      </c>
      <c r="AA14" s="40">
        <v>0</v>
      </c>
      <c r="AB14" s="40">
        <v>4.4000000000000004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35"/>
      <c r="AI14" s="36"/>
    </row>
    <row r="15" spans="1:35" s="37" customFormat="1" ht="35.25" customHeight="1" x14ac:dyDescent="0.25">
      <c r="A15" s="65"/>
      <c r="B15" s="63" t="s">
        <v>35</v>
      </c>
      <c r="C15" s="32" t="s">
        <v>28</v>
      </c>
      <c r="D15" s="33">
        <f>D16</f>
        <v>602.75</v>
      </c>
      <c r="E15" s="33">
        <f t="shared" si="6"/>
        <v>0</v>
      </c>
      <c r="F15" s="33">
        <f t="shared" si="6"/>
        <v>0</v>
      </c>
      <c r="G15" s="33">
        <f t="shared" si="6"/>
        <v>0</v>
      </c>
      <c r="H15" s="33">
        <f t="shared" si="2"/>
        <v>0</v>
      </c>
      <c r="I15" s="33">
        <f t="shared" si="3"/>
        <v>0</v>
      </c>
      <c r="J15" s="34">
        <f>J16</f>
        <v>0</v>
      </c>
      <c r="K15" s="34">
        <f t="shared" si="7"/>
        <v>0</v>
      </c>
      <c r="L15" s="34">
        <f t="shared" si="7"/>
        <v>0</v>
      </c>
      <c r="M15" s="34">
        <f t="shared" si="7"/>
        <v>0</v>
      </c>
      <c r="N15" s="34">
        <f t="shared" si="7"/>
        <v>0</v>
      </c>
      <c r="O15" s="34">
        <f t="shared" si="7"/>
        <v>0</v>
      </c>
      <c r="P15" s="34">
        <f t="shared" si="7"/>
        <v>0</v>
      </c>
      <c r="Q15" s="34">
        <f t="shared" si="7"/>
        <v>0</v>
      </c>
      <c r="R15" s="34">
        <f t="shared" si="7"/>
        <v>0</v>
      </c>
      <c r="S15" s="34">
        <f t="shared" si="7"/>
        <v>0</v>
      </c>
      <c r="T15" s="34">
        <f t="shared" si="7"/>
        <v>128</v>
      </c>
      <c r="U15" s="34">
        <f t="shared" si="7"/>
        <v>0</v>
      </c>
      <c r="V15" s="34">
        <f t="shared" si="7"/>
        <v>102.9</v>
      </c>
      <c r="W15" s="34">
        <f t="shared" si="7"/>
        <v>0</v>
      </c>
      <c r="X15" s="34">
        <f t="shared" si="7"/>
        <v>361.7</v>
      </c>
      <c r="Y15" s="34">
        <f t="shared" si="7"/>
        <v>0</v>
      </c>
      <c r="Z15" s="34">
        <f t="shared" si="7"/>
        <v>0</v>
      </c>
      <c r="AA15" s="34">
        <f t="shared" si="7"/>
        <v>0</v>
      </c>
      <c r="AB15" s="34">
        <f t="shared" si="7"/>
        <v>0</v>
      </c>
      <c r="AC15" s="34">
        <f t="shared" si="7"/>
        <v>0</v>
      </c>
      <c r="AD15" s="34">
        <f t="shared" si="7"/>
        <v>0</v>
      </c>
      <c r="AE15" s="34">
        <f t="shared" si="7"/>
        <v>0</v>
      </c>
      <c r="AF15" s="34">
        <f t="shared" si="7"/>
        <v>10.15</v>
      </c>
      <c r="AG15" s="34">
        <f t="shared" si="7"/>
        <v>0</v>
      </c>
      <c r="AH15" s="35"/>
      <c r="AI15" s="36"/>
    </row>
    <row r="16" spans="1:35" s="41" customFormat="1" ht="42" customHeight="1" x14ac:dyDescent="0.25">
      <c r="A16" s="66"/>
      <c r="B16" s="67"/>
      <c r="C16" s="38" t="s">
        <v>29</v>
      </c>
      <c r="D16" s="39">
        <f>SUM(J16,L16,N16,P16,R16,T16,V16,X16,Z16,AB16,AD16,AF16)</f>
        <v>602.75</v>
      </c>
      <c r="E16" s="39">
        <f>J16</f>
        <v>0</v>
      </c>
      <c r="F16" s="39">
        <f>G16</f>
        <v>0</v>
      </c>
      <c r="G16" s="39">
        <f>SUM(K16,M16,O16,Q16,S16,U16,W16,Y16,AA16,AC16,AE16,AG16)</f>
        <v>0</v>
      </c>
      <c r="H16" s="39">
        <f t="shared" si="2"/>
        <v>0</v>
      </c>
      <c r="I16" s="39">
        <f t="shared" si="3"/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128</v>
      </c>
      <c r="U16" s="40">
        <v>0</v>
      </c>
      <c r="V16" s="40">
        <v>102.9</v>
      </c>
      <c r="W16" s="40">
        <v>0</v>
      </c>
      <c r="X16" s="40">
        <v>361.7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10.15</v>
      </c>
      <c r="AG16" s="40">
        <v>0</v>
      </c>
      <c r="AH16" s="35"/>
      <c r="AI16" s="36"/>
    </row>
    <row r="17" spans="1:35" s="37" customFormat="1" ht="42.75" customHeight="1" x14ac:dyDescent="0.25">
      <c r="A17" s="54"/>
      <c r="B17" s="63" t="s">
        <v>36</v>
      </c>
      <c r="C17" s="32" t="s">
        <v>28</v>
      </c>
      <c r="D17" s="33">
        <f>D18</f>
        <v>5317.1</v>
      </c>
      <c r="E17" s="33">
        <f t="shared" si="6"/>
        <v>910.18899999999996</v>
      </c>
      <c r="F17" s="33">
        <f t="shared" si="6"/>
        <v>458.38</v>
      </c>
      <c r="G17" s="33">
        <f t="shared" si="6"/>
        <v>458.38</v>
      </c>
      <c r="H17" s="33">
        <f t="shared" si="2"/>
        <v>8.620864757104437</v>
      </c>
      <c r="I17" s="33">
        <f t="shared" si="3"/>
        <v>50.360968985562337</v>
      </c>
      <c r="J17" s="34">
        <f>J18</f>
        <v>232.477</v>
      </c>
      <c r="K17" s="34">
        <f t="shared" si="7"/>
        <v>232.48</v>
      </c>
      <c r="L17" s="34">
        <f t="shared" si="7"/>
        <v>225.904</v>
      </c>
      <c r="M17" s="34">
        <f t="shared" si="7"/>
        <v>225.9</v>
      </c>
      <c r="N17" s="34">
        <f t="shared" si="7"/>
        <v>225.904</v>
      </c>
      <c r="O17" s="34">
        <f t="shared" si="7"/>
        <v>0</v>
      </c>
      <c r="P17" s="34">
        <f t="shared" si="7"/>
        <v>225.904</v>
      </c>
      <c r="Q17" s="34">
        <f t="shared" si="7"/>
        <v>0</v>
      </c>
      <c r="R17" s="34">
        <f t="shared" si="7"/>
        <v>225.904</v>
      </c>
      <c r="S17" s="34">
        <f t="shared" si="7"/>
        <v>0</v>
      </c>
      <c r="T17" s="34">
        <f t="shared" si="7"/>
        <v>225.904</v>
      </c>
      <c r="U17" s="34">
        <f t="shared" si="7"/>
        <v>0</v>
      </c>
      <c r="V17" s="34">
        <f t="shared" si="7"/>
        <v>225.904</v>
      </c>
      <c r="W17" s="34">
        <f t="shared" si="7"/>
        <v>0</v>
      </c>
      <c r="X17" s="34">
        <f t="shared" si="7"/>
        <v>225.904</v>
      </c>
      <c r="Y17" s="34">
        <f t="shared" si="7"/>
        <v>0</v>
      </c>
      <c r="Z17" s="34">
        <f>Z18</f>
        <v>225.904</v>
      </c>
      <c r="AA17" s="34">
        <f t="shared" si="7"/>
        <v>0</v>
      </c>
      <c r="AB17" s="34">
        <f t="shared" si="7"/>
        <v>225.904</v>
      </c>
      <c r="AC17" s="34">
        <f t="shared" si="7"/>
        <v>0</v>
      </c>
      <c r="AD17" s="34">
        <f t="shared" si="7"/>
        <v>225.904</v>
      </c>
      <c r="AE17" s="34">
        <f t="shared" si="7"/>
        <v>0</v>
      </c>
      <c r="AF17" s="34">
        <f t="shared" si="7"/>
        <v>2825.5830000000001</v>
      </c>
      <c r="AG17" s="34">
        <f t="shared" si="7"/>
        <v>0</v>
      </c>
      <c r="AH17" s="42"/>
      <c r="AI17" s="36"/>
    </row>
    <row r="18" spans="1:35" s="41" customFormat="1" ht="45.75" customHeight="1" x14ac:dyDescent="0.25">
      <c r="A18" s="55"/>
      <c r="B18" s="64"/>
      <c r="C18" s="38" t="s">
        <v>29</v>
      </c>
      <c r="D18" s="39">
        <f>SUM(J18,L18,N18,P18,R18,T18,V18,X18,Z18,AB18,AD18,AF18)</f>
        <v>5317.1</v>
      </c>
      <c r="E18" s="39">
        <f>J18+L18+N18+P18</f>
        <v>910.18899999999996</v>
      </c>
      <c r="F18" s="39">
        <f>G18</f>
        <v>458.38</v>
      </c>
      <c r="G18" s="39">
        <f>SUM(K18,M18,O18,Q18,S18,U18,W18,Y18,AA18,AC18,AE18,AG18)</f>
        <v>458.38</v>
      </c>
      <c r="H18" s="39">
        <f t="shared" si="2"/>
        <v>8.620864757104437</v>
      </c>
      <c r="I18" s="39">
        <f t="shared" si="3"/>
        <v>50.360968985562337</v>
      </c>
      <c r="J18" s="40">
        <v>232.477</v>
      </c>
      <c r="K18" s="40">
        <v>232.48</v>
      </c>
      <c r="L18" s="40">
        <v>225.904</v>
      </c>
      <c r="M18" s="40">
        <v>225.9</v>
      </c>
      <c r="N18" s="40">
        <v>225.904</v>
      </c>
      <c r="O18" s="40">
        <v>0</v>
      </c>
      <c r="P18" s="40">
        <v>225.904</v>
      </c>
      <c r="Q18" s="40">
        <v>0</v>
      </c>
      <c r="R18" s="40">
        <v>225.904</v>
      </c>
      <c r="S18" s="40">
        <v>0</v>
      </c>
      <c r="T18" s="40">
        <v>225.904</v>
      </c>
      <c r="U18" s="40">
        <v>0</v>
      </c>
      <c r="V18" s="40">
        <v>225.904</v>
      </c>
      <c r="W18" s="40">
        <v>0</v>
      </c>
      <c r="X18" s="40">
        <v>225.904</v>
      </c>
      <c r="Y18" s="40">
        <v>0</v>
      </c>
      <c r="Z18" s="40">
        <v>225.904</v>
      </c>
      <c r="AA18" s="40">
        <v>0</v>
      </c>
      <c r="AB18" s="40">
        <v>225.904</v>
      </c>
      <c r="AC18" s="40">
        <v>0</v>
      </c>
      <c r="AD18" s="40">
        <v>225.904</v>
      </c>
      <c r="AE18" s="40">
        <v>0</v>
      </c>
      <c r="AF18" s="40">
        <v>2825.5830000000001</v>
      </c>
      <c r="AG18" s="40">
        <v>0</v>
      </c>
      <c r="AH18" s="42"/>
      <c r="AI18" s="36"/>
    </row>
    <row r="19" spans="1:35" s="37" customFormat="1" ht="35.25" customHeight="1" x14ac:dyDescent="0.25">
      <c r="A19" s="54"/>
      <c r="B19" s="56" t="s">
        <v>37</v>
      </c>
      <c r="C19" s="32" t="s">
        <v>28</v>
      </c>
      <c r="D19" s="33">
        <f>D20</f>
        <v>100</v>
      </c>
      <c r="E19" s="33">
        <f t="shared" si="6"/>
        <v>0</v>
      </c>
      <c r="F19" s="33">
        <f t="shared" si="6"/>
        <v>0</v>
      </c>
      <c r="G19" s="33">
        <f t="shared" si="6"/>
        <v>0</v>
      </c>
      <c r="H19" s="33">
        <f t="shared" si="2"/>
        <v>0</v>
      </c>
      <c r="I19" s="33">
        <f t="shared" si="3"/>
        <v>0</v>
      </c>
      <c r="J19" s="34">
        <f>J20</f>
        <v>0</v>
      </c>
      <c r="K19" s="34">
        <f t="shared" si="7"/>
        <v>0</v>
      </c>
      <c r="L19" s="34">
        <f>L20</f>
        <v>0</v>
      </c>
      <c r="M19" s="34">
        <f t="shared" si="7"/>
        <v>0</v>
      </c>
      <c r="N19" s="34">
        <f t="shared" si="7"/>
        <v>0</v>
      </c>
      <c r="O19" s="34">
        <f t="shared" si="7"/>
        <v>0</v>
      </c>
      <c r="P19" s="34">
        <f t="shared" si="7"/>
        <v>0</v>
      </c>
      <c r="Q19" s="34">
        <f t="shared" si="7"/>
        <v>0</v>
      </c>
      <c r="R19" s="34">
        <f t="shared" si="7"/>
        <v>0</v>
      </c>
      <c r="S19" s="34">
        <f t="shared" si="7"/>
        <v>0</v>
      </c>
      <c r="T19" s="34">
        <f t="shared" si="7"/>
        <v>0</v>
      </c>
      <c r="U19" s="34">
        <f t="shared" si="7"/>
        <v>0</v>
      </c>
      <c r="V19" s="34">
        <f t="shared" si="7"/>
        <v>0</v>
      </c>
      <c r="W19" s="34">
        <f t="shared" si="7"/>
        <v>0</v>
      </c>
      <c r="X19" s="34">
        <f t="shared" si="7"/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 t="shared" si="7"/>
        <v>0</v>
      </c>
      <c r="AC19" s="34">
        <f t="shared" si="7"/>
        <v>0</v>
      </c>
      <c r="AD19" s="34">
        <f t="shared" si="7"/>
        <v>100</v>
      </c>
      <c r="AE19" s="34">
        <f t="shared" si="7"/>
        <v>0</v>
      </c>
      <c r="AF19" s="34">
        <f>AF20</f>
        <v>0</v>
      </c>
      <c r="AG19" s="34">
        <f t="shared" si="7"/>
        <v>0</v>
      </c>
      <c r="AH19" s="35"/>
      <c r="AI19" s="36"/>
    </row>
    <row r="20" spans="1:35" s="41" customFormat="1" ht="42" customHeight="1" x14ac:dyDescent="0.25">
      <c r="A20" s="55"/>
      <c r="B20" s="57"/>
      <c r="C20" s="38" t="s">
        <v>29</v>
      </c>
      <c r="D20" s="39">
        <f>SUM(J20,L20,N20,P20,R20,T20,V20,X20,Z20,AB20,AD20,AF20)</f>
        <v>100</v>
      </c>
      <c r="E20" s="39">
        <f>J20</f>
        <v>0</v>
      </c>
      <c r="F20" s="39">
        <f>G20</f>
        <v>0</v>
      </c>
      <c r="G20" s="39">
        <f>SUM(K20,M20,O20,Q20,S20,U20,W20,Y20,AA20,AC20,AE20,AG20)</f>
        <v>0</v>
      </c>
      <c r="H20" s="39">
        <f t="shared" si="2"/>
        <v>0</v>
      </c>
      <c r="I20" s="39">
        <f t="shared" si="3"/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100</v>
      </c>
      <c r="AE20" s="40">
        <v>0</v>
      </c>
      <c r="AF20" s="40">
        <v>0</v>
      </c>
      <c r="AG20" s="40">
        <v>0</v>
      </c>
      <c r="AH20" s="35"/>
      <c r="AI20" s="36"/>
    </row>
    <row r="21" spans="1:35" s="37" customFormat="1" ht="35.25" customHeight="1" x14ac:dyDescent="0.25">
      <c r="A21" s="54"/>
      <c r="B21" s="56" t="s">
        <v>38</v>
      </c>
      <c r="C21" s="32" t="s">
        <v>28</v>
      </c>
      <c r="D21" s="33">
        <f>D22</f>
        <v>237.00000000000003</v>
      </c>
      <c r="E21" s="33">
        <f t="shared" si="6"/>
        <v>0</v>
      </c>
      <c r="F21" s="33">
        <f t="shared" si="6"/>
        <v>0</v>
      </c>
      <c r="G21" s="33">
        <f t="shared" si="6"/>
        <v>0</v>
      </c>
      <c r="H21" s="33">
        <f t="shared" si="2"/>
        <v>0</v>
      </c>
      <c r="I21" s="33">
        <f t="shared" si="3"/>
        <v>0</v>
      </c>
      <c r="J21" s="34">
        <f>J22</f>
        <v>0</v>
      </c>
      <c r="K21" s="34">
        <f t="shared" si="7"/>
        <v>0</v>
      </c>
      <c r="L21" s="34">
        <f>L22</f>
        <v>0</v>
      </c>
      <c r="M21" s="34">
        <f t="shared" si="7"/>
        <v>0</v>
      </c>
      <c r="N21" s="34">
        <f t="shared" si="7"/>
        <v>0</v>
      </c>
      <c r="O21" s="34">
        <f t="shared" si="7"/>
        <v>0</v>
      </c>
      <c r="P21" s="34">
        <f t="shared" si="7"/>
        <v>0</v>
      </c>
      <c r="Q21" s="34">
        <f t="shared" si="7"/>
        <v>0</v>
      </c>
      <c r="R21" s="34">
        <f t="shared" si="7"/>
        <v>0</v>
      </c>
      <c r="S21" s="34">
        <f t="shared" si="7"/>
        <v>0</v>
      </c>
      <c r="T21" s="34">
        <f t="shared" si="7"/>
        <v>10.08</v>
      </c>
      <c r="U21" s="34">
        <f t="shared" si="7"/>
        <v>0</v>
      </c>
      <c r="V21" s="34">
        <f t="shared" si="7"/>
        <v>48.08</v>
      </c>
      <c r="W21" s="34">
        <f t="shared" si="7"/>
        <v>0</v>
      </c>
      <c r="X21" s="34">
        <f t="shared" si="7"/>
        <v>26.62</v>
      </c>
      <c r="Y21" s="34">
        <f t="shared" si="7"/>
        <v>0</v>
      </c>
      <c r="Z21" s="34">
        <f t="shared" si="7"/>
        <v>36.700000000000003</v>
      </c>
      <c r="AA21" s="34">
        <f t="shared" si="7"/>
        <v>0</v>
      </c>
      <c r="AB21" s="34">
        <f t="shared" si="7"/>
        <v>36.700000000000003</v>
      </c>
      <c r="AC21" s="34">
        <f t="shared" si="7"/>
        <v>0</v>
      </c>
      <c r="AD21" s="34">
        <f t="shared" si="7"/>
        <v>19.3</v>
      </c>
      <c r="AE21" s="34">
        <f t="shared" si="7"/>
        <v>0</v>
      </c>
      <c r="AF21" s="34">
        <f t="shared" si="7"/>
        <v>59.52</v>
      </c>
      <c r="AG21" s="34">
        <f t="shared" si="7"/>
        <v>0</v>
      </c>
      <c r="AH21" s="42"/>
      <c r="AI21" s="36"/>
    </row>
    <row r="22" spans="1:35" s="41" customFormat="1" ht="42" customHeight="1" x14ac:dyDescent="0.25">
      <c r="A22" s="55"/>
      <c r="B22" s="57"/>
      <c r="C22" s="38" t="s">
        <v>29</v>
      </c>
      <c r="D22" s="39">
        <f>SUM(J22,L22,N22,P22,R22,T22,V22,X22,Z22,AB22,AD22,AF22)</f>
        <v>237.00000000000003</v>
      </c>
      <c r="E22" s="39">
        <f>J22</f>
        <v>0</v>
      </c>
      <c r="F22" s="39">
        <f>G22</f>
        <v>0</v>
      </c>
      <c r="G22" s="39">
        <f>SUM(K22,M22,O22,Q22,S22,U22,W22,Y22,AA22,AC22,AE22,AG22)</f>
        <v>0</v>
      </c>
      <c r="H22" s="39">
        <f t="shared" si="2"/>
        <v>0</v>
      </c>
      <c r="I22" s="39">
        <f t="shared" si="3"/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10.08</v>
      </c>
      <c r="U22" s="40">
        <v>0</v>
      </c>
      <c r="V22" s="40">
        <v>48.08</v>
      </c>
      <c r="W22" s="40">
        <v>0</v>
      </c>
      <c r="X22" s="40">
        <v>26.62</v>
      </c>
      <c r="Y22" s="40">
        <v>0</v>
      </c>
      <c r="Z22" s="40">
        <v>36.700000000000003</v>
      </c>
      <c r="AA22" s="40">
        <v>0</v>
      </c>
      <c r="AB22" s="40">
        <v>36.700000000000003</v>
      </c>
      <c r="AC22" s="40">
        <v>0</v>
      </c>
      <c r="AD22" s="40">
        <v>19.3</v>
      </c>
      <c r="AE22" s="40">
        <v>0</v>
      </c>
      <c r="AF22" s="40">
        <v>59.52</v>
      </c>
      <c r="AG22" s="40">
        <v>0</v>
      </c>
      <c r="AH22" s="42"/>
      <c r="AI22" s="36"/>
    </row>
    <row r="23" spans="1:35" s="29" customFormat="1" ht="18.75" customHeight="1" x14ac:dyDescent="0.25">
      <c r="A23" s="27" t="s">
        <v>39</v>
      </c>
      <c r="B23" s="58" t="s">
        <v>31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  <c r="AH23" s="28"/>
    </row>
    <row r="24" spans="1:35" s="22" customFormat="1" ht="82.5" customHeight="1" x14ac:dyDescent="0.25">
      <c r="A24" s="50" t="s">
        <v>40</v>
      </c>
      <c r="B24" s="61" t="s">
        <v>41</v>
      </c>
      <c r="C24" s="18" t="s">
        <v>28</v>
      </c>
      <c r="D24" s="19">
        <f>D25</f>
        <v>9140.6999999999989</v>
      </c>
      <c r="E24" s="19">
        <f>E25</f>
        <v>3510.2820000000002</v>
      </c>
      <c r="F24" s="19">
        <f t="shared" ref="E24:G26" si="8">F25</f>
        <v>1888.2</v>
      </c>
      <c r="G24" s="19">
        <f t="shared" si="8"/>
        <v>1888.2</v>
      </c>
      <c r="H24" s="19">
        <f t="shared" si="2"/>
        <v>20.657061275394668</v>
      </c>
      <c r="I24" s="19">
        <f t="shared" si="3"/>
        <v>53.790550160927239</v>
      </c>
      <c r="J24" s="20">
        <f>J25</f>
        <v>1258.117</v>
      </c>
      <c r="K24" s="20">
        <f t="shared" ref="K24:AG26" si="9">K25</f>
        <v>1138.2</v>
      </c>
      <c r="L24" s="20">
        <f t="shared" si="9"/>
        <v>761.00900000000001</v>
      </c>
      <c r="M24" s="20">
        <f t="shared" si="9"/>
        <v>750</v>
      </c>
      <c r="N24" s="20">
        <f t="shared" si="9"/>
        <v>606.82600000000002</v>
      </c>
      <c r="O24" s="20">
        <f t="shared" si="9"/>
        <v>0</v>
      </c>
      <c r="P24" s="20">
        <f t="shared" si="9"/>
        <v>884.33</v>
      </c>
      <c r="Q24" s="20">
        <f t="shared" si="9"/>
        <v>0</v>
      </c>
      <c r="R24" s="20">
        <f t="shared" si="9"/>
        <v>690.63199999999995</v>
      </c>
      <c r="S24" s="20">
        <f t="shared" si="9"/>
        <v>0</v>
      </c>
      <c r="T24" s="20">
        <f t="shared" si="9"/>
        <v>606.82600000000002</v>
      </c>
      <c r="U24" s="20">
        <f t="shared" si="9"/>
        <v>0</v>
      </c>
      <c r="V24" s="20">
        <f t="shared" si="9"/>
        <v>884.33</v>
      </c>
      <c r="W24" s="20">
        <f t="shared" si="9"/>
        <v>0</v>
      </c>
      <c r="X24" s="20">
        <f t="shared" si="9"/>
        <v>690.63199999999995</v>
      </c>
      <c r="Y24" s="20">
        <f t="shared" si="9"/>
        <v>0</v>
      </c>
      <c r="Z24" s="20">
        <f t="shared" si="9"/>
        <v>606.82600000000002</v>
      </c>
      <c r="AA24" s="20">
        <f t="shared" si="9"/>
        <v>0</v>
      </c>
      <c r="AB24" s="20">
        <f t="shared" si="9"/>
        <v>745.57799999999997</v>
      </c>
      <c r="AC24" s="20">
        <f t="shared" si="9"/>
        <v>0</v>
      </c>
      <c r="AD24" s="20">
        <f t="shared" si="9"/>
        <v>648.72900000000004</v>
      </c>
      <c r="AE24" s="20">
        <f t="shared" si="9"/>
        <v>0</v>
      </c>
      <c r="AF24" s="20">
        <f t="shared" si="9"/>
        <v>756.86500000000001</v>
      </c>
      <c r="AG24" s="20">
        <f t="shared" si="9"/>
        <v>0</v>
      </c>
      <c r="AH24" s="21"/>
      <c r="AI24" s="43"/>
    </row>
    <row r="25" spans="1:35" s="26" customFormat="1" ht="73.5" customHeight="1" x14ac:dyDescent="0.25">
      <c r="A25" s="51"/>
      <c r="B25" s="62"/>
      <c r="C25" s="23" t="s">
        <v>29</v>
      </c>
      <c r="D25" s="24">
        <f>SUM(J25,L25,N25,P25,R25,T25,V25,X25,Z25,AB25,AD25,AF25)</f>
        <v>9140.6999999999989</v>
      </c>
      <c r="E25" s="24">
        <f>J25+L25+N25+P25</f>
        <v>3510.2820000000002</v>
      </c>
      <c r="F25" s="24">
        <f>G25</f>
        <v>1888.2</v>
      </c>
      <c r="G25" s="24">
        <f>SUM(K25,M25,O25,Q25,S25,U25,W25,Y25,AA25,AC25,AE25,AG25)</f>
        <v>1888.2</v>
      </c>
      <c r="H25" s="24">
        <f>IFERROR(G25/D25*100,0)</f>
        <v>20.657061275394668</v>
      </c>
      <c r="I25" s="24">
        <f>IFERROR(G25/E25*100,0)</f>
        <v>53.790550160927239</v>
      </c>
      <c r="J25" s="31">
        <v>1258.117</v>
      </c>
      <c r="K25" s="31">
        <v>1138.2</v>
      </c>
      <c r="L25" s="31">
        <v>761.00900000000001</v>
      </c>
      <c r="M25" s="31">
        <v>750</v>
      </c>
      <c r="N25" s="31">
        <v>606.82600000000002</v>
      </c>
      <c r="O25" s="31">
        <v>0</v>
      </c>
      <c r="P25" s="31">
        <v>884.33</v>
      </c>
      <c r="Q25" s="31">
        <v>0</v>
      </c>
      <c r="R25" s="31">
        <v>690.63199999999995</v>
      </c>
      <c r="S25" s="31">
        <v>0</v>
      </c>
      <c r="T25" s="31">
        <v>606.82600000000002</v>
      </c>
      <c r="U25" s="31">
        <v>0</v>
      </c>
      <c r="V25" s="31">
        <v>884.33</v>
      </c>
      <c r="W25" s="31">
        <v>0</v>
      </c>
      <c r="X25" s="31">
        <v>690.63199999999995</v>
      </c>
      <c r="Y25" s="31">
        <v>0</v>
      </c>
      <c r="Z25" s="31">
        <v>606.82600000000002</v>
      </c>
      <c r="AA25" s="31">
        <v>0</v>
      </c>
      <c r="AB25" s="31">
        <v>745.57799999999997</v>
      </c>
      <c r="AC25" s="31">
        <v>0</v>
      </c>
      <c r="AD25" s="31">
        <v>648.72900000000004</v>
      </c>
      <c r="AE25" s="31">
        <v>0</v>
      </c>
      <c r="AF25" s="31">
        <v>756.86500000000001</v>
      </c>
      <c r="AG25" s="31">
        <v>0</v>
      </c>
      <c r="AH25" s="25"/>
      <c r="AI25" s="43"/>
    </row>
    <row r="26" spans="1:35" s="45" customFormat="1" ht="82.5" customHeight="1" x14ac:dyDescent="0.25">
      <c r="A26" s="50" t="s">
        <v>42</v>
      </c>
      <c r="B26" s="52" t="s">
        <v>43</v>
      </c>
      <c r="C26" s="18" t="s">
        <v>28</v>
      </c>
      <c r="D26" s="19">
        <f>D27</f>
        <v>39622.498</v>
      </c>
      <c r="E26" s="19">
        <f t="shared" si="8"/>
        <v>13375.529999999999</v>
      </c>
      <c r="F26" s="19">
        <f t="shared" si="8"/>
        <v>4564.76</v>
      </c>
      <c r="G26" s="19">
        <f t="shared" si="8"/>
        <v>4564.76</v>
      </c>
      <c r="H26" s="19">
        <f>IFERROR(G26/D26*100,0)</f>
        <v>11.520626488516701</v>
      </c>
      <c r="I26" s="19">
        <f>IFERROR(G26/E26*100,0)</f>
        <v>34.127694379213395</v>
      </c>
      <c r="J26" s="20">
        <f>J27</f>
        <v>3107.2289999999998</v>
      </c>
      <c r="K26" s="20">
        <f t="shared" si="9"/>
        <v>1158.2</v>
      </c>
      <c r="L26" s="20">
        <f t="shared" si="9"/>
        <v>3173.777</v>
      </c>
      <c r="M26" s="20">
        <f t="shared" si="9"/>
        <v>3406.56</v>
      </c>
      <c r="N26" s="20">
        <f t="shared" si="9"/>
        <v>3311.1770000000001</v>
      </c>
      <c r="O26" s="20">
        <f t="shared" si="9"/>
        <v>0</v>
      </c>
      <c r="P26" s="20">
        <f t="shared" si="9"/>
        <v>3783.3470000000002</v>
      </c>
      <c r="Q26" s="20">
        <f t="shared" si="9"/>
        <v>0</v>
      </c>
      <c r="R26" s="20">
        <f t="shared" si="9"/>
        <v>3512.1559999999999</v>
      </c>
      <c r="S26" s="20">
        <f t="shared" si="9"/>
        <v>0</v>
      </c>
      <c r="T26" s="20">
        <f t="shared" si="9"/>
        <v>3528.9769999999999</v>
      </c>
      <c r="U26" s="20">
        <f t="shared" si="9"/>
        <v>0</v>
      </c>
      <c r="V26" s="20">
        <f t="shared" si="9"/>
        <v>3393.5529999999999</v>
      </c>
      <c r="W26" s="20">
        <f t="shared" si="9"/>
        <v>0</v>
      </c>
      <c r="X26" s="20">
        <f t="shared" si="9"/>
        <v>3328.777</v>
      </c>
      <c r="Y26" s="20">
        <f t="shared" si="9"/>
        <v>0</v>
      </c>
      <c r="Z26" s="20">
        <f t="shared" si="9"/>
        <v>2988.777</v>
      </c>
      <c r="AA26" s="20">
        <f t="shared" si="9"/>
        <v>0</v>
      </c>
      <c r="AB26" s="20">
        <f t="shared" si="9"/>
        <v>3102.4340000000002</v>
      </c>
      <c r="AC26" s="20">
        <f t="shared" si="9"/>
        <v>0</v>
      </c>
      <c r="AD26" s="20">
        <f t="shared" si="9"/>
        <v>2958.377</v>
      </c>
      <c r="AE26" s="20">
        <f t="shared" si="9"/>
        <v>0</v>
      </c>
      <c r="AF26" s="20">
        <f t="shared" si="9"/>
        <v>3433.9169999999999</v>
      </c>
      <c r="AG26" s="20">
        <f t="shared" si="9"/>
        <v>0</v>
      </c>
      <c r="AH26" s="21"/>
      <c r="AI26" s="44"/>
    </row>
    <row r="27" spans="1:35" s="46" customFormat="1" ht="73.5" customHeight="1" x14ac:dyDescent="0.25">
      <c r="A27" s="51"/>
      <c r="B27" s="53"/>
      <c r="C27" s="23" t="s">
        <v>29</v>
      </c>
      <c r="D27" s="24">
        <f>SUM(J27,L27,N27,P27,R27,T27,V27,X27,Z27,AB27,AD27,AF27)</f>
        <v>39622.498</v>
      </c>
      <c r="E27" s="24">
        <f>J27+L27+N27+P27</f>
        <v>13375.529999999999</v>
      </c>
      <c r="F27" s="24">
        <f>G27</f>
        <v>4564.76</v>
      </c>
      <c r="G27" s="24">
        <f>SUM(K27,M27,O27,Q27,S27,U27,W27,Y27,AA27,AC27,AE27,AG27)</f>
        <v>4564.76</v>
      </c>
      <c r="H27" s="24">
        <f>IFERROR(G27/D27*100,0)</f>
        <v>11.520626488516701</v>
      </c>
      <c r="I27" s="24">
        <f>IFERROR(G27/E27*100,0)</f>
        <v>34.127694379213395</v>
      </c>
      <c r="J27" s="31">
        <v>3107.2289999999998</v>
      </c>
      <c r="K27" s="31">
        <v>1158.2</v>
      </c>
      <c r="L27" s="31">
        <v>3173.777</v>
      </c>
      <c r="M27" s="31">
        <v>3406.56</v>
      </c>
      <c r="N27" s="31">
        <v>3311.1770000000001</v>
      </c>
      <c r="O27" s="31">
        <v>0</v>
      </c>
      <c r="P27" s="31">
        <v>3783.3470000000002</v>
      </c>
      <c r="Q27" s="31">
        <v>0</v>
      </c>
      <c r="R27" s="31">
        <v>3512.1559999999999</v>
      </c>
      <c r="S27" s="31">
        <v>0</v>
      </c>
      <c r="T27" s="31">
        <v>3528.9769999999999</v>
      </c>
      <c r="U27" s="31">
        <v>0</v>
      </c>
      <c r="V27" s="31">
        <v>3393.5529999999999</v>
      </c>
      <c r="W27" s="31">
        <v>0</v>
      </c>
      <c r="X27" s="31">
        <v>3328.777</v>
      </c>
      <c r="Y27" s="31">
        <v>0</v>
      </c>
      <c r="Z27" s="31">
        <v>2988.777</v>
      </c>
      <c r="AA27" s="31">
        <v>0</v>
      </c>
      <c r="AB27" s="31">
        <v>3102.4340000000002</v>
      </c>
      <c r="AC27" s="31">
        <v>0</v>
      </c>
      <c r="AD27" s="31">
        <v>2958.377</v>
      </c>
      <c r="AE27" s="31">
        <v>0</v>
      </c>
      <c r="AF27" s="31">
        <v>3433.9169999999999</v>
      </c>
      <c r="AG27" s="31">
        <v>0</v>
      </c>
      <c r="AH27" s="25"/>
      <c r="AI27" s="44"/>
    </row>
    <row r="28" spans="1:35" s="13" customFormat="1" x14ac:dyDescent="0.25">
      <c r="C28" s="47"/>
    </row>
    <row r="29" spans="1:35" x14ac:dyDescent="0.25">
      <c r="G29" s="49"/>
      <c r="I29" s="49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26:A27"/>
    <mergeCell ref="B26:B27"/>
    <mergeCell ref="A19:A20"/>
    <mergeCell ref="B19:B20"/>
    <mergeCell ref="A21:A22"/>
    <mergeCell ref="B21:B22"/>
    <mergeCell ref="B23:AG23"/>
    <mergeCell ref="A24:A25"/>
    <mergeCell ref="B24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 БЖД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 Дмитрий Александрович</dc:creator>
  <cp:lastModifiedBy>Смекалин Дмитрий Александрович</cp:lastModifiedBy>
  <dcterms:created xsi:type="dcterms:W3CDTF">2025-05-27T12:22:38Z</dcterms:created>
  <dcterms:modified xsi:type="dcterms:W3CDTF">2025-07-11T11:58:07Z</dcterms:modified>
</cp:coreProperties>
</file>