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2" i="1" l="1"/>
  <c r="B71" i="1"/>
  <c r="E68" i="1"/>
  <c r="G68" i="1" s="1"/>
  <c r="D68" i="1"/>
  <c r="C68" i="1"/>
  <c r="B68" i="1"/>
  <c r="E67" i="1"/>
  <c r="G67" i="1" s="1"/>
  <c r="D67" i="1"/>
  <c r="D66" i="1" s="1"/>
  <c r="C67" i="1"/>
  <c r="B67" i="1"/>
  <c r="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E66" i="1"/>
  <c r="C66" i="1"/>
  <c r="E64" i="1"/>
  <c r="F64" i="1" s="1"/>
  <c r="C64" i="1"/>
  <c r="B64" i="1"/>
  <c r="E63" i="1"/>
  <c r="E62" i="1" s="1"/>
  <c r="C63" i="1"/>
  <c r="B63" i="1"/>
  <c r="AD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B62" i="1"/>
  <c r="G60" i="1"/>
  <c r="E60" i="1"/>
  <c r="F60" i="1" s="1"/>
  <c r="C60" i="1"/>
  <c r="B60" i="1"/>
  <c r="E59" i="1"/>
  <c r="C59" i="1"/>
  <c r="C58" i="1" s="1"/>
  <c r="B59" i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B58" i="1"/>
  <c r="AE56" i="1"/>
  <c r="AE72" i="1" s="1"/>
  <c r="AD56" i="1"/>
  <c r="AD72" i="1" s="1"/>
  <c r="AC56" i="1"/>
  <c r="AC72" i="1" s="1"/>
  <c r="AB56" i="1"/>
  <c r="AA56" i="1"/>
  <c r="AA72" i="1" s="1"/>
  <c r="Z56" i="1"/>
  <c r="Z72" i="1" s="1"/>
  <c r="Y56" i="1"/>
  <c r="Y72" i="1" s="1"/>
  <c r="X56" i="1"/>
  <c r="W56" i="1"/>
  <c r="W72" i="1" s="1"/>
  <c r="V56" i="1"/>
  <c r="V72" i="1" s="1"/>
  <c r="U56" i="1"/>
  <c r="U72" i="1" s="1"/>
  <c r="T56" i="1"/>
  <c r="T54" i="1" s="1"/>
  <c r="S56" i="1"/>
  <c r="S72" i="1" s="1"/>
  <c r="R56" i="1"/>
  <c r="R72" i="1" s="1"/>
  <c r="Q56" i="1"/>
  <c r="Q72" i="1" s="1"/>
  <c r="P56" i="1"/>
  <c r="O56" i="1"/>
  <c r="O72" i="1" s="1"/>
  <c r="N56" i="1"/>
  <c r="N72" i="1" s="1"/>
  <c r="M56" i="1"/>
  <c r="M72" i="1" s="1"/>
  <c r="L56" i="1"/>
  <c r="K56" i="1"/>
  <c r="K72" i="1" s="1"/>
  <c r="J56" i="1"/>
  <c r="J72" i="1" s="1"/>
  <c r="I56" i="1"/>
  <c r="I72" i="1" s="1"/>
  <c r="H56" i="1"/>
  <c r="E56" i="1"/>
  <c r="AE55" i="1"/>
  <c r="AE71" i="1" s="1"/>
  <c r="AD55" i="1"/>
  <c r="AD71" i="1" s="1"/>
  <c r="AD70" i="1" s="1"/>
  <c r="AC55" i="1"/>
  <c r="AC71" i="1" s="1"/>
  <c r="AC70" i="1" s="1"/>
  <c r="AB55" i="1"/>
  <c r="AB71" i="1" s="1"/>
  <c r="AA55" i="1"/>
  <c r="AA71" i="1" s="1"/>
  <c r="Z55" i="1"/>
  <c r="Z71" i="1" s="1"/>
  <c r="Z70" i="1" s="1"/>
  <c r="Y55" i="1"/>
  <c r="Y71" i="1" s="1"/>
  <c r="Y70" i="1" s="1"/>
  <c r="X55" i="1"/>
  <c r="X71" i="1" s="1"/>
  <c r="W55" i="1"/>
  <c r="W71" i="1" s="1"/>
  <c r="V55" i="1"/>
  <c r="V71" i="1" s="1"/>
  <c r="V70" i="1" s="1"/>
  <c r="U55" i="1"/>
  <c r="U71" i="1" s="1"/>
  <c r="U70" i="1" s="1"/>
  <c r="T55" i="1"/>
  <c r="T71" i="1" s="1"/>
  <c r="S55" i="1"/>
  <c r="S71" i="1" s="1"/>
  <c r="R55" i="1"/>
  <c r="R71" i="1" s="1"/>
  <c r="R70" i="1" s="1"/>
  <c r="Q55" i="1"/>
  <c r="Q71" i="1" s="1"/>
  <c r="Q70" i="1" s="1"/>
  <c r="P55" i="1"/>
  <c r="P71" i="1" s="1"/>
  <c r="O55" i="1"/>
  <c r="O71" i="1" s="1"/>
  <c r="N55" i="1"/>
  <c r="N71" i="1" s="1"/>
  <c r="N70" i="1" s="1"/>
  <c r="M55" i="1"/>
  <c r="M71" i="1" s="1"/>
  <c r="M70" i="1" s="1"/>
  <c r="L55" i="1"/>
  <c r="L71" i="1" s="1"/>
  <c r="K55" i="1"/>
  <c r="K71" i="1" s="1"/>
  <c r="J55" i="1"/>
  <c r="J71" i="1" s="1"/>
  <c r="J70" i="1" s="1"/>
  <c r="I55" i="1"/>
  <c r="I71" i="1" s="1"/>
  <c r="I70" i="1" s="1"/>
  <c r="H55" i="1"/>
  <c r="H71" i="1" s="1"/>
  <c r="C55" i="1"/>
  <c r="C71" i="1" s="1"/>
  <c r="B55" i="1"/>
  <c r="AE54" i="1"/>
  <c r="AD54" i="1"/>
  <c r="AC54" i="1"/>
  <c r="AA54" i="1"/>
  <c r="Z54" i="1"/>
  <c r="Y54" i="1"/>
  <c r="W54" i="1"/>
  <c r="V54" i="1"/>
  <c r="U54" i="1"/>
  <c r="S54" i="1"/>
  <c r="R54" i="1"/>
  <c r="Q54" i="1"/>
  <c r="O54" i="1"/>
  <c r="N54" i="1"/>
  <c r="M54" i="1"/>
  <c r="K54" i="1"/>
  <c r="I54" i="1"/>
  <c r="Z51" i="1"/>
  <c r="R51" i="1"/>
  <c r="L51" i="1"/>
  <c r="AC50" i="1"/>
  <c r="AC49" i="1" s="1"/>
  <c r="Y50" i="1"/>
  <c r="Y49" i="1" s="1"/>
  <c r="U50" i="1"/>
  <c r="U49" i="1" s="1"/>
  <c r="Q50" i="1"/>
  <c r="Q49" i="1" s="1"/>
  <c r="M50" i="1"/>
  <c r="I50" i="1"/>
  <c r="I49" i="1" s="1"/>
  <c r="W49" i="1"/>
  <c r="C47" i="1"/>
  <c r="B47" i="1"/>
  <c r="G46" i="1"/>
  <c r="E46" i="1"/>
  <c r="F46" i="1" s="1"/>
  <c r="C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E43" i="1"/>
  <c r="F43" i="1" s="1"/>
  <c r="C43" i="1"/>
  <c r="C39" i="1" s="1"/>
  <c r="C51" i="1" s="1"/>
  <c r="B43" i="1"/>
  <c r="E42" i="1"/>
  <c r="C42" i="1"/>
  <c r="C41" i="1" s="1"/>
  <c r="B42" i="1"/>
  <c r="AE41" i="1"/>
  <c r="AD41" i="1"/>
  <c r="AC41" i="1"/>
  <c r="AB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B41" i="1"/>
  <c r="AE39" i="1"/>
  <c r="AE51" i="1" s="1"/>
  <c r="AD39" i="1"/>
  <c r="AD51" i="1" s="1"/>
  <c r="AC39" i="1"/>
  <c r="AC51" i="1" s="1"/>
  <c r="AB39" i="1"/>
  <c r="AB51" i="1" s="1"/>
  <c r="AA39" i="1"/>
  <c r="AA51" i="1" s="1"/>
  <c r="Z39" i="1"/>
  <c r="Y39" i="1"/>
  <c r="Y51" i="1" s="1"/>
  <c r="X39" i="1"/>
  <c r="X51" i="1" s="1"/>
  <c r="W39" i="1"/>
  <c r="W51" i="1" s="1"/>
  <c r="V39" i="1"/>
  <c r="V51" i="1" s="1"/>
  <c r="U39" i="1"/>
  <c r="U51" i="1" s="1"/>
  <c r="T39" i="1"/>
  <c r="T51" i="1" s="1"/>
  <c r="S39" i="1"/>
  <c r="S51" i="1" s="1"/>
  <c r="R39" i="1"/>
  <c r="Q39" i="1"/>
  <c r="Q51" i="1" s="1"/>
  <c r="P39" i="1"/>
  <c r="P51" i="1" s="1"/>
  <c r="O39" i="1"/>
  <c r="O51" i="1" s="1"/>
  <c r="N39" i="1"/>
  <c r="N51" i="1" s="1"/>
  <c r="M39" i="1"/>
  <c r="M51" i="1" s="1"/>
  <c r="L39" i="1"/>
  <c r="K39" i="1"/>
  <c r="K51" i="1" s="1"/>
  <c r="J39" i="1"/>
  <c r="J51" i="1" s="1"/>
  <c r="I39" i="1"/>
  <c r="I51" i="1" s="1"/>
  <c r="H39" i="1"/>
  <c r="H51" i="1" s="1"/>
  <c r="B39" i="1"/>
  <c r="B51" i="1" s="1"/>
  <c r="AE38" i="1"/>
  <c r="AE50" i="1" s="1"/>
  <c r="AE49" i="1" s="1"/>
  <c r="AD38" i="1"/>
  <c r="AC38" i="1"/>
  <c r="AB38" i="1"/>
  <c r="AB50" i="1" s="1"/>
  <c r="AB49" i="1" s="1"/>
  <c r="AA38" i="1"/>
  <c r="AA50" i="1" s="1"/>
  <c r="AA49" i="1" s="1"/>
  <c r="Z38" i="1"/>
  <c r="Y38" i="1"/>
  <c r="X38" i="1"/>
  <c r="X50" i="1" s="1"/>
  <c r="X49" i="1" s="1"/>
  <c r="W38" i="1"/>
  <c r="W50" i="1" s="1"/>
  <c r="V38" i="1"/>
  <c r="U38" i="1"/>
  <c r="T38" i="1"/>
  <c r="T50" i="1" s="1"/>
  <c r="T49" i="1" s="1"/>
  <c r="S38" i="1"/>
  <c r="S50" i="1" s="1"/>
  <c r="S49" i="1" s="1"/>
  <c r="R38" i="1"/>
  <c r="Q38" i="1"/>
  <c r="P38" i="1"/>
  <c r="P50" i="1" s="1"/>
  <c r="P49" i="1" s="1"/>
  <c r="O38" i="1"/>
  <c r="O50" i="1" s="1"/>
  <c r="O49" i="1" s="1"/>
  <c r="N38" i="1"/>
  <c r="M38" i="1"/>
  <c r="L38" i="1"/>
  <c r="L50" i="1" s="1"/>
  <c r="L49" i="1" s="1"/>
  <c r="K38" i="1"/>
  <c r="K50" i="1" s="1"/>
  <c r="K49" i="1" s="1"/>
  <c r="J38" i="1"/>
  <c r="I38" i="1"/>
  <c r="H38" i="1"/>
  <c r="H50" i="1" s="1"/>
  <c r="H49" i="1" s="1"/>
  <c r="B38" i="1"/>
  <c r="AE37" i="1"/>
  <c r="AC37" i="1"/>
  <c r="AB37" i="1"/>
  <c r="AA37" i="1"/>
  <c r="Y37" i="1"/>
  <c r="X37" i="1"/>
  <c r="W37" i="1"/>
  <c r="U37" i="1"/>
  <c r="S37" i="1"/>
  <c r="Q37" i="1"/>
  <c r="P37" i="1"/>
  <c r="O37" i="1"/>
  <c r="M37" i="1"/>
  <c r="L37" i="1"/>
  <c r="K37" i="1"/>
  <c r="I37" i="1"/>
  <c r="H37" i="1"/>
  <c r="AE34" i="1"/>
  <c r="AD34" i="1"/>
  <c r="D34" i="1" s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E34" i="1"/>
  <c r="B34" i="1"/>
  <c r="F34" i="1" s="1"/>
  <c r="AE33" i="1"/>
  <c r="AD33" i="1"/>
  <c r="AC33" i="1"/>
  <c r="AB33" i="1"/>
  <c r="AA33" i="1"/>
  <c r="Z33" i="1"/>
  <c r="Y33" i="1"/>
  <c r="X33" i="1"/>
  <c r="X32" i="1" s="1"/>
  <c r="W33" i="1"/>
  <c r="V33" i="1"/>
  <c r="U33" i="1"/>
  <c r="T33" i="1"/>
  <c r="T32" i="1" s="1"/>
  <c r="S33" i="1"/>
  <c r="R33" i="1"/>
  <c r="Q33" i="1"/>
  <c r="P33" i="1"/>
  <c r="P32" i="1" s="1"/>
  <c r="O33" i="1"/>
  <c r="N33" i="1"/>
  <c r="M33" i="1"/>
  <c r="L33" i="1"/>
  <c r="L32" i="1" s="1"/>
  <c r="K33" i="1"/>
  <c r="J33" i="1"/>
  <c r="I33" i="1"/>
  <c r="H33" i="1"/>
  <c r="H32" i="1" s="1"/>
  <c r="D33" i="1"/>
  <c r="D32" i="1" s="1"/>
  <c r="AE32" i="1"/>
  <c r="AD32" i="1"/>
  <c r="AC32" i="1"/>
  <c r="AA32" i="1"/>
  <c r="Z32" i="1"/>
  <c r="Y32" i="1"/>
  <c r="W32" i="1"/>
  <c r="V32" i="1"/>
  <c r="U32" i="1"/>
  <c r="S32" i="1"/>
  <c r="R32" i="1"/>
  <c r="Q32" i="1"/>
  <c r="O32" i="1"/>
  <c r="N32" i="1"/>
  <c r="M32" i="1"/>
  <c r="K32" i="1"/>
  <c r="J32" i="1"/>
  <c r="I32" i="1"/>
  <c r="E30" i="1"/>
  <c r="G30" i="1" s="1"/>
  <c r="D30" i="1"/>
  <c r="C30" i="1"/>
  <c r="C34" i="1" s="1"/>
  <c r="B30" i="1"/>
  <c r="F29" i="1"/>
  <c r="E29" i="1"/>
  <c r="D29" i="1" s="1"/>
  <c r="C29" i="1"/>
  <c r="C33" i="1" s="1"/>
  <c r="C32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D28" i="1"/>
  <c r="C28" i="1"/>
  <c r="AD25" i="1"/>
  <c r="M25" i="1"/>
  <c r="Z24" i="1"/>
  <c r="R24" i="1"/>
  <c r="H24" i="1"/>
  <c r="H77" i="1" s="1"/>
  <c r="B24" i="1"/>
  <c r="AB23" i="1"/>
  <c r="X23" i="1"/>
  <c r="T23" i="1"/>
  <c r="H23" i="1"/>
  <c r="E21" i="1"/>
  <c r="G21" i="1" s="1"/>
  <c r="D21" i="1"/>
  <c r="C21" i="1"/>
  <c r="B21" i="1"/>
  <c r="B13" i="1" s="1"/>
  <c r="E20" i="1"/>
  <c r="D20" i="1"/>
  <c r="D19" i="1" s="1"/>
  <c r="C20" i="1"/>
  <c r="G20" i="1" s="1"/>
  <c r="B20" i="1"/>
  <c r="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E19" i="1"/>
  <c r="B19" i="1"/>
  <c r="F19" i="1" s="1"/>
  <c r="F17" i="1"/>
  <c r="E17" i="1"/>
  <c r="D17" i="1"/>
  <c r="D13" i="1" s="1"/>
  <c r="D25" i="1" s="1"/>
  <c r="C17" i="1"/>
  <c r="G17" i="1" s="1"/>
  <c r="E16" i="1"/>
  <c r="D16" i="1" s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R15" i="1"/>
  <c r="Q15" i="1"/>
  <c r="P15" i="1"/>
  <c r="O15" i="1"/>
  <c r="N15" i="1"/>
  <c r="M15" i="1"/>
  <c r="L15" i="1"/>
  <c r="K15" i="1"/>
  <c r="J15" i="1"/>
  <c r="I15" i="1"/>
  <c r="H15" i="1"/>
  <c r="E15" i="1"/>
  <c r="G15" i="1" s="1"/>
  <c r="C15" i="1"/>
  <c r="B15" i="1"/>
  <c r="AE13" i="1"/>
  <c r="AE25" i="1" s="1"/>
  <c r="AD13" i="1"/>
  <c r="AC13" i="1"/>
  <c r="AC25" i="1" s="1"/>
  <c r="AB13" i="1"/>
  <c r="AA13" i="1"/>
  <c r="AA25" i="1" s="1"/>
  <c r="Z13" i="1"/>
  <c r="Z25" i="1" s="1"/>
  <c r="Z78" i="1" s="1"/>
  <c r="Y13" i="1"/>
  <c r="Y25" i="1" s="1"/>
  <c r="X13" i="1"/>
  <c r="X25" i="1" s="1"/>
  <c r="W13" i="1"/>
  <c r="W25" i="1" s="1"/>
  <c r="V13" i="1"/>
  <c r="V25" i="1" s="1"/>
  <c r="U13" i="1"/>
  <c r="U25" i="1" s="1"/>
  <c r="T13" i="1"/>
  <c r="T25" i="1" s="1"/>
  <c r="S13" i="1"/>
  <c r="S25" i="1" s="1"/>
  <c r="R13" i="1"/>
  <c r="R25" i="1" s="1"/>
  <c r="Q13" i="1"/>
  <c r="Q25" i="1" s="1"/>
  <c r="P13" i="1"/>
  <c r="P25" i="1" s="1"/>
  <c r="O13" i="1"/>
  <c r="O25" i="1" s="1"/>
  <c r="N13" i="1"/>
  <c r="N25" i="1" s="1"/>
  <c r="M13" i="1"/>
  <c r="L13" i="1"/>
  <c r="L25" i="1" s="1"/>
  <c r="K13" i="1"/>
  <c r="K25" i="1" s="1"/>
  <c r="J13" i="1"/>
  <c r="J25" i="1" s="1"/>
  <c r="J75" i="1" s="1"/>
  <c r="I13" i="1"/>
  <c r="I25" i="1" s="1"/>
  <c r="H13" i="1"/>
  <c r="H25" i="1" s="1"/>
  <c r="E13" i="1"/>
  <c r="C13" i="1"/>
  <c r="AE12" i="1"/>
  <c r="AE24" i="1" s="1"/>
  <c r="AD12" i="1"/>
  <c r="AD24" i="1" s="1"/>
  <c r="AC12" i="1"/>
  <c r="AC24" i="1" s="1"/>
  <c r="AC23" i="1" s="1"/>
  <c r="AB12" i="1"/>
  <c r="AA12" i="1"/>
  <c r="AA24" i="1" s="1"/>
  <c r="Z12" i="1"/>
  <c r="Y12" i="1"/>
  <c r="Y24" i="1" s="1"/>
  <c r="X12" i="1"/>
  <c r="X24" i="1" s="1"/>
  <c r="W12" i="1"/>
  <c r="W24" i="1" s="1"/>
  <c r="V12" i="1"/>
  <c r="V24" i="1" s="1"/>
  <c r="U12" i="1"/>
  <c r="U11" i="1" s="1"/>
  <c r="T12" i="1"/>
  <c r="T24" i="1" s="1"/>
  <c r="S12" i="1"/>
  <c r="S24" i="1" s="1"/>
  <c r="R12" i="1"/>
  <c r="Q12" i="1"/>
  <c r="Q24" i="1" s="1"/>
  <c r="P12" i="1"/>
  <c r="P24" i="1" s="1"/>
  <c r="O12" i="1"/>
  <c r="O24" i="1" s="1"/>
  <c r="N12" i="1"/>
  <c r="N24" i="1" s="1"/>
  <c r="M12" i="1"/>
  <c r="M11" i="1" s="1"/>
  <c r="L12" i="1"/>
  <c r="L24" i="1" s="1"/>
  <c r="K12" i="1"/>
  <c r="K24" i="1" s="1"/>
  <c r="J12" i="1"/>
  <c r="J24" i="1" s="1"/>
  <c r="I12" i="1"/>
  <c r="I11" i="1" s="1"/>
  <c r="H12" i="1"/>
  <c r="E12" i="1"/>
  <c r="G12" i="1" s="1"/>
  <c r="C12" i="1"/>
  <c r="C24" i="1" s="1"/>
  <c r="B12" i="1"/>
  <c r="AE11" i="1"/>
  <c r="AD11" i="1"/>
  <c r="AB11" i="1"/>
  <c r="AA11" i="1"/>
  <c r="Z11" i="1"/>
  <c r="X11" i="1"/>
  <c r="W11" i="1"/>
  <c r="V11" i="1"/>
  <c r="T11" i="1"/>
  <c r="S11" i="1"/>
  <c r="R11" i="1"/>
  <c r="P11" i="1"/>
  <c r="O11" i="1"/>
  <c r="N11" i="1"/>
  <c r="L11" i="1"/>
  <c r="K11" i="1"/>
  <c r="J11" i="1"/>
  <c r="H11" i="1"/>
  <c r="C11" i="1"/>
  <c r="V23" i="1" l="1"/>
  <c r="AE74" i="1"/>
  <c r="AE73" i="1" s="1"/>
  <c r="AE77" i="1"/>
  <c r="AE23" i="1"/>
  <c r="I75" i="1"/>
  <c r="I78" i="1"/>
  <c r="Q75" i="1"/>
  <c r="Q78" i="1"/>
  <c r="U75" i="1"/>
  <c r="U78" i="1"/>
  <c r="Y75" i="1"/>
  <c r="Y78" i="1"/>
  <c r="N23" i="1"/>
  <c r="B25" i="1"/>
  <c r="B11" i="1"/>
  <c r="J23" i="1"/>
  <c r="L77" i="1"/>
  <c r="L74" i="1"/>
  <c r="L23" i="1"/>
  <c r="P77" i="1"/>
  <c r="P76" i="1" s="1"/>
  <c r="P74" i="1"/>
  <c r="P23" i="1"/>
  <c r="Q77" i="1"/>
  <c r="Q76" i="1" s="1"/>
  <c r="Q74" i="1"/>
  <c r="Q73" i="1" s="1"/>
  <c r="Q23" i="1"/>
  <c r="Y77" i="1"/>
  <c r="Y76" i="1" s="1"/>
  <c r="Y74" i="1"/>
  <c r="Y73" i="1" s="1"/>
  <c r="Y23" i="1"/>
  <c r="F13" i="1"/>
  <c r="D15" i="1"/>
  <c r="D12" i="1"/>
  <c r="C75" i="1"/>
  <c r="C76" i="1" s="1"/>
  <c r="C25" i="1"/>
  <c r="O78" i="1"/>
  <c r="O75" i="1"/>
  <c r="AA78" i="1"/>
  <c r="AA75" i="1"/>
  <c r="M24" i="1"/>
  <c r="Z74" i="1"/>
  <c r="Z73" i="1" s="1"/>
  <c r="C62" i="1"/>
  <c r="G64" i="1"/>
  <c r="F12" i="1"/>
  <c r="L75" i="1"/>
  <c r="T75" i="1"/>
  <c r="T78" i="1"/>
  <c r="F15" i="1"/>
  <c r="F16" i="1"/>
  <c r="C19" i="1"/>
  <c r="G19" i="1" s="1"/>
  <c r="I24" i="1"/>
  <c r="U24" i="1"/>
  <c r="G34" i="1"/>
  <c r="T37" i="1"/>
  <c r="D42" i="1"/>
  <c r="E41" i="1"/>
  <c r="E38" i="1"/>
  <c r="G42" i="1"/>
  <c r="F42" i="1"/>
  <c r="G43" i="1"/>
  <c r="C45" i="1"/>
  <c r="C38" i="1"/>
  <c r="M49" i="1"/>
  <c r="J54" i="1"/>
  <c r="L70" i="1"/>
  <c r="T70" i="1"/>
  <c r="G13" i="1"/>
  <c r="S78" i="1"/>
  <c r="S75" i="1"/>
  <c r="AE78" i="1"/>
  <c r="AE75" i="1"/>
  <c r="AD78" i="1"/>
  <c r="AD75" i="1"/>
  <c r="K74" i="1"/>
  <c r="K77" i="1"/>
  <c r="K76" i="1" s="1"/>
  <c r="O74" i="1"/>
  <c r="O73" i="1" s="1"/>
  <c r="O77" i="1"/>
  <c r="O76" i="1" s="1"/>
  <c r="S74" i="1"/>
  <c r="S73" i="1" s="1"/>
  <c r="S77" i="1"/>
  <c r="S76" i="1" s="1"/>
  <c r="W74" i="1"/>
  <c r="W77" i="1"/>
  <c r="AA74" i="1"/>
  <c r="AA73" i="1" s="1"/>
  <c r="AA77" i="1"/>
  <c r="AA76" i="1" s="1"/>
  <c r="AC75" i="1"/>
  <c r="AC78" i="1"/>
  <c r="G16" i="1"/>
  <c r="B23" i="1"/>
  <c r="R23" i="1"/>
  <c r="Z23" i="1"/>
  <c r="AD23" i="1"/>
  <c r="E24" i="1"/>
  <c r="E25" i="1"/>
  <c r="B37" i="1"/>
  <c r="B50" i="1"/>
  <c r="B49" i="1" s="1"/>
  <c r="J37" i="1"/>
  <c r="J50" i="1"/>
  <c r="J49" i="1" s="1"/>
  <c r="N37" i="1"/>
  <c r="N50" i="1"/>
  <c r="N49" i="1" s="1"/>
  <c r="R37" i="1"/>
  <c r="R50" i="1"/>
  <c r="R49" i="1" s="1"/>
  <c r="V37" i="1"/>
  <c r="V50" i="1"/>
  <c r="V49" i="1" s="1"/>
  <c r="Z37" i="1"/>
  <c r="Z50" i="1"/>
  <c r="Z49" i="1" s="1"/>
  <c r="AD37" i="1"/>
  <c r="AD50" i="1"/>
  <c r="AD49" i="1" s="1"/>
  <c r="E47" i="1"/>
  <c r="H54" i="1"/>
  <c r="H72" i="1"/>
  <c r="H75" i="1" s="1"/>
  <c r="L72" i="1"/>
  <c r="L78" i="1" s="1"/>
  <c r="L54" i="1"/>
  <c r="P72" i="1"/>
  <c r="P70" i="1" s="1"/>
  <c r="P54" i="1"/>
  <c r="X54" i="1"/>
  <c r="X72" i="1"/>
  <c r="X75" i="1" s="1"/>
  <c r="X78" i="1" s="1"/>
  <c r="AB72" i="1"/>
  <c r="AB70" i="1" s="1"/>
  <c r="AB54" i="1"/>
  <c r="G62" i="1"/>
  <c r="F62" i="1"/>
  <c r="Z75" i="1"/>
  <c r="AD77" i="1"/>
  <c r="AC77" i="1"/>
  <c r="AC76" i="1" s="1"/>
  <c r="AC74" i="1"/>
  <c r="AC73" i="1" s="1"/>
  <c r="K78" i="1"/>
  <c r="K75" i="1"/>
  <c r="W78" i="1"/>
  <c r="W75" i="1"/>
  <c r="F21" i="1"/>
  <c r="M75" i="1"/>
  <c r="M78" i="1"/>
  <c r="AB77" i="1"/>
  <c r="AB32" i="1"/>
  <c r="AB74" i="1"/>
  <c r="X74" i="1"/>
  <c r="E11" i="1"/>
  <c r="Q11" i="1"/>
  <c r="Y11" i="1"/>
  <c r="AC11" i="1"/>
  <c r="T77" i="1"/>
  <c r="T74" i="1"/>
  <c r="T73" i="1" s="1"/>
  <c r="X77" i="1"/>
  <c r="J78" i="1"/>
  <c r="N78" i="1"/>
  <c r="N75" i="1"/>
  <c r="R78" i="1"/>
  <c r="R75" i="1"/>
  <c r="V78" i="1"/>
  <c r="V75" i="1"/>
  <c r="C23" i="1"/>
  <c r="K23" i="1"/>
  <c r="O23" i="1"/>
  <c r="S23" i="1"/>
  <c r="W23" i="1"/>
  <c r="AA23" i="1"/>
  <c r="B33" i="1"/>
  <c r="B32" i="1" s="1"/>
  <c r="B28" i="1"/>
  <c r="G66" i="1"/>
  <c r="B56" i="1"/>
  <c r="B66" i="1"/>
  <c r="F66" i="1" s="1"/>
  <c r="F68" i="1"/>
  <c r="H74" i="1"/>
  <c r="P78" i="1"/>
  <c r="E28" i="1"/>
  <c r="G29" i="1"/>
  <c r="E33" i="1"/>
  <c r="D43" i="1"/>
  <c r="D46" i="1"/>
  <c r="K70" i="1"/>
  <c r="O70" i="1"/>
  <c r="S70" i="1"/>
  <c r="W70" i="1"/>
  <c r="AA70" i="1"/>
  <c r="AE70" i="1"/>
  <c r="C70" i="1"/>
  <c r="C72" i="1" s="1"/>
  <c r="C56" i="1"/>
  <c r="C54" i="1" s="1"/>
  <c r="F30" i="1"/>
  <c r="AB75" i="1"/>
  <c r="D63" i="1"/>
  <c r="D62" i="1" s="1"/>
  <c r="G63" i="1"/>
  <c r="F63" i="1"/>
  <c r="D59" i="1"/>
  <c r="E58" i="1"/>
  <c r="E55" i="1"/>
  <c r="G59" i="1"/>
  <c r="F59" i="1"/>
  <c r="AB78" i="1"/>
  <c r="D60" i="1"/>
  <c r="D64" i="1"/>
  <c r="E72" i="1"/>
  <c r="G58" i="1" l="1"/>
  <c r="F58" i="1"/>
  <c r="E74" i="1"/>
  <c r="G24" i="1"/>
  <c r="F24" i="1"/>
  <c r="E23" i="1"/>
  <c r="C37" i="1"/>
  <c r="C50" i="1"/>
  <c r="D58" i="1"/>
  <c r="D55" i="1"/>
  <c r="B72" i="1"/>
  <c r="B70" i="1" s="1"/>
  <c r="F56" i="1"/>
  <c r="B54" i="1"/>
  <c r="T76" i="1"/>
  <c r="F11" i="1"/>
  <c r="G11" i="1"/>
  <c r="AB76" i="1"/>
  <c r="K73" i="1"/>
  <c r="R77" i="1"/>
  <c r="R76" i="1" s="1"/>
  <c r="H70" i="1"/>
  <c r="G38" i="1"/>
  <c r="E50" i="1"/>
  <c r="F38" i="1"/>
  <c r="H78" i="1"/>
  <c r="M77" i="1"/>
  <c r="M76" i="1" s="1"/>
  <c r="M74" i="1"/>
  <c r="M73" i="1" s="1"/>
  <c r="M23" i="1"/>
  <c r="D24" i="1"/>
  <c r="D11" i="1"/>
  <c r="J77" i="1"/>
  <c r="N77" i="1"/>
  <c r="N76" i="1" s="1"/>
  <c r="G28" i="1"/>
  <c r="F28" i="1"/>
  <c r="E78" i="1"/>
  <c r="G72" i="1"/>
  <c r="F72" i="1"/>
  <c r="G33" i="1"/>
  <c r="E32" i="1"/>
  <c r="F33" i="1"/>
  <c r="H73" i="1"/>
  <c r="X73" i="1"/>
  <c r="AD76" i="1"/>
  <c r="W76" i="1"/>
  <c r="R74" i="1"/>
  <c r="R73" i="1" s="1"/>
  <c r="X70" i="1"/>
  <c r="G41" i="1"/>
  <c r="F41" i="1"/>
  <c r="U77" i="1"/>
  <c r="U76" i="1" s="1"/>
  <c r="U74" i="1"/>
  <c r="U73" i="1" s="1"/>
  <c r="U23" i="1"/>
  <c r="P75" i="1"/>
  <c r="B74" i="1"/>
  <c r="L73" i="1"/>
  <c r="J74" i="1"/>
  <c r="J73" i="1" s="1"/>
  <c r="V77" i="1"/>
  <c r="V76" i="1" s="1"/>
  <c r="D47" i="1"/>
  <c r="D39" i="1" s="1"/>
  <c r="D51" i="1" s="1"/>
  <c r="D75" i="1" s="1"/>
  <c r="D76" i="1" s="1"/>
  <c r="G47" i="1"/>
  <c r="F47" i="1"/>
  <c r="E39" i="1"/>
  <c r="E45" i="1"/>
  <c r="G56" i="1"/>
  <c r="D56" i="1"/>
  <c r="D72" i="1" s="1"/>
  <c r="E71" i="1"/>
  <c r="G55" i="1"/>
  <c r="E54" i="1"/>
  <c r="F55" i="1"/>
  <c r="X76" i="1"/>
  <c r="AB73" i="1"/>
  <c r="G25" i="1"/>
  <c r="F25" i="1"/>
  <c r="W73" i="1"/>
  <c r="D41" i="1"/>
  <c r="D38" i="1"/>
  <c r="I77" i="1"/>
  <c r="I74" i="1"/>
  <c r="I73" i="1" s="1"/>
  <c r="I23" i="1"/>
  <c r="AD74" i="1"/>
  <c r="AD73" i="1" s="1"/>
  <c r="Z77" i="1"/>
  <c r="Z76" i="1" s="1"/>
  <c r="P73" i="1"/>
  <c r="L76" i="1"/>
  <c r="N74" i="1"/>
  <c r="N73" i="1" s="1"/>
  <c r="AE76" i="1"/>
  <c r="V74" i="1"/>
  <c r="V73" i="1" s="1"/>
  <c r="G45" i="1" l="1"/>
  <c r="F45" i="1"/>
  <c r="D74" i="1"/>
  <c r="D73" i="1" s="1"/>
  <c r="D23" i="1"/>
  <c r="D71" i="1"/>
  <c r="D70" i="1" s="1"/>
  <c r="D54" i="1"/>
  <c r="G74" i="1"/>
  <c r="F74" i="1"/>
  <c r="E77" i="1"/>
  <c r="I76" i="1"/>
  <c r="E76" i="1" s="1"/>
  <c r="G71" i="1"/>
  <c r="E70" i="1"/>
  <c r="F71" i="1"/>
  <c r="G39" i="1"/>
  <c r="E51" i="1"/>
  <c r="F39" i="1"/>
  <c r="G23" i="1"/>
  <c r="F23" i="1"/>
  <c r="D45" i="1"/>
  <c r="G32" i="1"/>
  <c r="F32" i="1"/>
  <c r="G78" i="1"/>
  <c r="D78" i="1"/>
  <c r="J76" i="1"/>
  <c r="C77" i="1"/>
  <c r="B77" i="1"/>
  <c r="G50" i="1"/>
  <c r="E49" i="1"/>
  <c r="F50" i="1"/>
  <c r="B75" i="1"/>
  <c r="B73" i="1" s="1"/>
  <c r="C78" i="1"/>
  <c r="B78" i="1"/>
  <c r="F78" i="1" s="1"/>
  <c r="H76" i="1"/>
  <c r="B76" i="1" s="1"/>
  <c r="D50" i="1"/>
  <c r="D49" i="1" s="1"/>
  <c r="D37" i="1"/>
  <c r="G54" i="1"/>
  <c r="F54" i="1"/>
  <c r="E37" i="1"/>
  <c r="C49" i="1"/>
  <c r="C74" i="1"/>
  <c r="C73" i="1" s="1"/>
  <c r="F49" i="1" l="1"/>
  <c r="G49" i="1"/>
  <c r="D77" i="1"/>
  <c r="G77" i="1"/>
  <c r="F77" i="1"/>
  <c r="G76" i="1"/>
  <c r="F76" i="1"/>
  <c r="G70" i="1"/>
  <c r="F70" i="1"/>
  <c r="G37" i="1"/>
  <c r="F37" i="1"/>
  <c r="F51" i="1"/>
  <c r="G51" i="1"/>
  <c r="E75" i="1"/>
  <c r="G75" i="1" l="1"/>
  <c r="F75" i="1"/>
  <c r="E73" i="1"/>
  <c r="G73" i="1" l="1"/>
  <c r="F73" i="1"/>
</calcChain>
</file>

<file path=xl/sharedStrings.xml><?xml version="1.0" encoding="utf-8"?>
<sst xmlns="http://schemas.openxmlformats.org/spreadsheetml/2006/main" count="131" uniqueCount="62">
  <si>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</si>
  <si>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.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</si>
  <si>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</si>
  <si>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</si>
  <si>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</si>
  <si>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</si>
  <si>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</si>
  <si>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</si>
  <si>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</si>
  <si>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</si>
  <si>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</si>
  <si>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</si>
  <si>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</si>
  <si>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</si>
  <si>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</si>
  <si>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</si>
  <si>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</si>
  <si>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</si>
  <si>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</si>
  <si>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</si>
  <si>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</si>
  <si>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</si>
  <si>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</si>
  <si>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</si>
  <si>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</si>
  <si>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</si>
  <si>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</si>
  <si>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</si>
  <si>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</si>
  <si>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</si>
  <si>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</si>
  <si>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</si>
  <si>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 xml:space="preserve">По итогам конкурсных процедур сложилась экономия по данному пункту в сумме 3,80 тыс.руб.                                                                                                                                                                                                               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№1388.  Завки принимались на официальном сайте конкурса когалым.грантгубернатора.рф (в период с 14 сентября по 14 октября 2023 года).Всего поступило 8 заявок.    1.11.2023 года состоялась публичная проектов, в которой приняли участие 7 участников отбора. По итогам публичной защиты  определились  5 победителей , которым в соответсвии с распоряжкнием Администрации города Когалыма 
от 10.11.2023 № 186-р предоставлены  гранты в форме субсидий из бюджета города Когалыма:
1. Местной общественной национально-культурной организации азербайджанского народа «Достлуг» (в переводе на русский язык означает «Дружба») г.Когалыма на реализацию социально значимого проекта                       «Праздник весны и весеннего равноденствия  «Новруз - Байрам» в размере 198 250,00 (сто девяносто восемь тысяч двести пятьдесят) рублей 00 копеек;
2. Местной общественной организации Совет ветеранов войны и труда, инвалидов и пенсионеров города Когалыма на реализацию социально значимого проекта «Во имя мира на Земле» в размере 200 000,00 (двести тысяч) рублей 00 копеек;                
 3. Автономной некоммерческой организации «Ресурсный центр поддержки НКО города Когалыма» на реализацию социально значимого проекта «Правовой аудит в НКО Когалыма» в размере 200 000,00 (двести тысяч) рублей 00 копеек;
4.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 на реализацию социально значимого проекта «Будьте здоровы!» в размере 200 000,00  (двести тысяч) рублей 00 копеек;
5. Общественной организации «Когалымская городская Федерация инвалидного спорта» на реализацию социально значимого проекта «Большой теннис для особенных звёзд!» в размере 197 911,00 (сто девяносто семь тысяч девятьсот одиннадцать) рублей 00 копеек.                
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</si>
  <si>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</si>
  <si>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r>
      <t xml:space="preserve">     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         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           - консультации для НКО (очные, по телефону, электронная почта):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 истекший период  АНО «Ресурсный центр поддержки НКО города Когалыма» проведено более 200 консультаций по заявочным кампаниям и для НКО .    В  г. Когалыме было подано 17 заявок на первый конкурс Гранта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Четыре победы в конкурсе одержали когалымские СО НКО. 
         На второй конкурс Гранта Губернатора Югры, с помощью Ресурсного центра, были поданы 4 заявки.  Югры одержали победу АНО «РЦ НКО Когалыма» и АНО» Алые Паруса». 
          Создание инфоповодов, публикации на различных интернет ресурсах (по плану -30 публикаций) за истекший год достигнуты (размещено свыше 200 публикацийна различных ресурсах). 
          31.01.2023 проведен "Круглый стол"  Общество.Религия. Власть. участите приняли 14 человек(представители религиозныъх организаций,общественных объединений и органов власти)  </t>
    </r>
    <r>
      <rPr>
        <b/>
        <u/>
        <sz val="14"/>
        <rFont val="Times New Roman"/>
        <family val="1"/>
        <charset val="204"/>
      </rPr>
      <t xml:space="preserve">Реализация проекта «Школа актива НКО»: </t>
    </r>
    <r>
      <rPr>
        <sz val="14"/>
        <rFont val="Times New Roman"/>
        <family val="1"/>
        <charset val="204"/>
      </rPr>
      <t xml:space="preserve">
        - 18.03.2023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инициатив»);
       - 26.05.2023 на базе ресурсного центра  специалистами была организована Школа актива НКО, которая присоединилась к единому дню самооценки от АНО Центр качества «ОКНО»;
       - 09.06.2023 на базе РЦ специалистами была организована Школа актива НКО. Ссылка на пресс-релиз: https://vk.com/wall-203821726_948.   В образовательных мероприятиях приняло участие 57 человек;                                                                                                                                                                                                                                                                                                                                                                                                                 - 29.09.2023 Школа Актива НКО была в режиме офф-лайн;                                                                                                                                                                                                                                                                                                  - 23.12.2023 Школа актива НКО в рамках Гражданского форума для СО НКО города Когалыма представлен Грантовый календарь 2024 года и обучение  по социальному проектированию.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проведения участия во всероссийских (региональных, муниципальных0акциях(проектах, мероприятиях) для некоммерческих организаций  за истекший период -12  (запланировано всего -10 мероприятий) .
Состоялось участие специалистов Ресурсного центра поддержки НКО в следующих мероприятиях: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НКО».
- 06.03.2023 Специалисты РЦ прослушали вебинар  «Новые ОКВЭД для НКО».                                                                                                                                                                                                                                                                          -09.03.2023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-04.04.2023 Специалисты РЦ ознакомились с информацией «Правовой команды» на тему «3 способа убедиться, что все необходимые протоколы НКО оформлены». 
-10.04.2023 Специалисты РЦ провели воркшор для руководителей НКО города по ежегодной отчетности в МИНЮСТ. 17.04.2023 Специалисты РЦ прослушали вебинар на тему «Как НКО внести изменения в Устав».
-20.04.2023 Специалисты РЦ прослушали вебинар  «Особенности предоставления субсидии НКО, в том числе зоозащитным организациям и сообществам Югры в 2023». 
-26.04.2023  специалисты АНО «Ресурсный центр поддержки НКО г. Когалыма приняли участие в вебинаре «Центра гражданских и социальных инициатив Югры» на тему «Типичные нарушения при подготовке документов для госрегистрации НКО и недопущении использования таких организаций в целях финансирования терроризма».  
- 20.05.2023  специалисты РЦ , вместе с директором АНО «Вуккэн Тохи» приняли участие в семинаре «SMM для СО НКО», который прошел в г. Сургуте. 
- 28.05.2023  специалисты РЦ приняли участие в международной акции «День соседей», который прошел на территории ТОС «Мечта». Ссылка на пресс-релиз: https://vk.com/wall-203821726_933
- 27.05–02.06.2023 директор ресурсного центра стала участником форума «Алтай- территория развития».
- 09.06.2023 приняли участие в беседе с коллегами-юристами некоммерческого сектора (при участии НКО) на тему «5 причин не собирать пожертвования на личные карты». 
- 14.06.2023 специалисты РЦ, вместе с директором АНО «Вуккэн Тохи» приняли участие в вебинаре на тему «Запрос персональных данных. Кому НКО обязана предоставлять персональные данные». 
-13.06.2023 с целью изучения вопроса наиболее эффективных механизмов поддержки социально ориентированных некоммерческих организаций города Когалыма, провели массовый опрос НКО. 
- 13.06.2023 директор РЦ совместно с председателем КГООТБО «НУР» И.М. Мусиным приняла участие онлайн в программе «с 7 до 10» на телеканале «Югра». Ссылка на публикацию: https://vk.com/wall-203821726_957.
- 14.06.2023 участие в вебинаре Фонда «Центр гражданских и социальных инициатив Югры» на тему «Второй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
- 16.06.2023 директор РЦ провела обучающий вебинар для окружных СО НКО. На тему "Укрепление межнационального и межрелигиозного согласия через проектную деятельность". 
- 16.06.2023 директор РЦ приняла участие в установочной сессии «Первая национальная профессиональная премия «Женщины НКО». От РЦ подана заявка. 
- 28.06.2023 состоялось участие в вебинаре  по внедрению сервиса P&amp;L.НКО – подсистемы «1С», созданной специально для НКО Югры. 
-02.07.2023 Специалисты РЦ изучили гайд от Правовой команды на тему «НКО и самозанятые». 
-14.07.2023 Специалисты РЦ ознакомились с темой «5 причин для внеплановой проверки НКО».
-24.07.2023 Специалисты РЦ ознакомились с темой «Чем общественная организация отличается от общественного движения».
-26.07.2023  Специалисты РЦ ознакомились с темой  «Чем общественная организация отличается НКО», для более детальных и качественных  консультаций.  
-07.08.2023 Специалисты РЦ изучили информацию от Правовой команды на тему «Ликвидация НКО». 
-09.08.2023 Директор РЦ прошла базовый тренинг Правовой для юристов НКО.  
-11.08.202 Специалисты РЦ ознакомились с темой «Должностная инструкция работника НКО: как составить?». 
-18.08.2023 Директор РЦ посетила АНО «Планерка» в городе Москве, где прошло награждение участников Первой национальной профессиональной премии «Женщины НКО». Одержала победу в номинации «Центры поддержки НКО и предпринимательства. 
-26.08.2023 Специалисты РЦ прошли обучение на тему «Как подготовить заседание высшего органа НКО». 
-07.11.2023 Директор приняла участие в международном форуме «Всемирный день качества» в качестве спикера. 
-08.11.2023 Специалисты РЦ приняли участие в вебинаре «Центра гражданских и социальных инициатив Югры» «Эффективное управление финансами в НКО». 
-08.11.2023 Директор РЦ приняла участие в ЭтноДиктанте. 
-12.11.2023 «НКО без границ» определила победителей. Команда РЦ прошла в третий этап, и готовится к очному интенсиву в г.Москва.
-20.11.2023 Специалисты РЦ приняли участие в вебинаре «Центра гражданских и социальных инициатив Югры» «Профилактический аудит НКО: задачи, критерии и порядок проведения
-16-17.11.2023 участие в международном гуманитарном форуме «Гражданские инициативы регионов 60-й параллели». 
-30.11.2023 Специалисты РЦ приняли участие в информационной встрече с юристами «Правовой команды» о документарных проверках. 
                  </t>
    </r>
    <r>
      <rPr>
        <b/>
        <sz val="14"/>
        <rFont val="Times New Roman"/>
        <family val="1"/>
        <charset val="204"/>
      </rPr>
      <t xml:space="preserve"> 23.12.2023 Проведен Гражданский Форум </t>
    </r>
    <r>
      <rPr>
        <sz val="14"/>
        <rFont val="Times New Roman"/>
        <family val="1"/>
        <charset val="204"/>
      </rPr>
      <t>на базе "Дома Дружбы" (по адресу: проспект Нефтяников  2а). В ходе форума представлен сборник  "Территория содружества " (в числе присутсвующих- представители некоммерческого сектора, Администрации города. СМИ).</t>
    </r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</si>
  <si>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</si>
  <si>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</si>
  <si>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</si>
  <si>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 xml:space="preserve">Всего в текущем году мерами поддержки охвачено  - 7 почетных граждан, зарегистрированных в городе Когалыме.  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руб;                                                                           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 (план в декабре).  
 </t>
  </si>
  <si>
    <t>ИТОГО по подпрограмме 2</t>
  </si>
  <si>
    <t xml:space="preserve">Охвачено единовоеменной выплатой  7 человек.. Экономия -100,00 тыс. ввиду невостребованности  (на захоронение) </t>
  </si>
  <si>
    <t>Подпрограмма 3. Информационная открытость деятельности Администрации города Когалыма</t>
  </si>
  <si>
    <t xml:space="preserve">  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</si>
  <si>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</si>
  <si>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</si>
  <si>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Количество минут в сюжетах ТРК «Инфосервис+» (всего на  2023 год запланировано 124 минуты эфирного времени)</t>
  </si>
  <si>
    <t>100% исполнение мероприятия</t>
  </si>
  <si>
    <t>3.1.2 Обеспечение деятельности муниципального казенного учреждения «Редакция газеты «Когалымский вестник»</t>
  </si>
  <si>
    <t>Остаток ассигнований 1308,16 тыс.руб.сформировался ввиду сложившихся остатков по заработной плате ,по закупке канцелярских товаров и материалов к оргтехнике и  фактических расходов по епловой и электроэнергии на основании выставленных счетов-фактур.</t>
  </si>
  <si>
    <t>ИТОГО по подпрограмме 3</t>
  </si>
  <si>
    <r>
      <t>В рамках муниципальной программы реализуется мероприятие 3.1 «Реализация взаимодействия с городскими средствами массовой информации», в ходе которого обеспечивается освещение деятельности структурных подразделений Администрации города Когалыма в телевизионных эфирах и обеспечение деятельности муниципального казенного учреждения «Редакция газеты «Когалымский вестник». Плановые показатели по количеству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 за 2023 год достигнуто (1900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материалов)</t>
    </r>
    <r>
      <rPr>
        <sz val="14"/>
        <rFont val="Times New Roman"/>
        <family val="1"/>
        <charset val="204"/>
      </rPr>
      <t xml:space="preserve"> , кроме того материалы публикуются в различных группах и мессенджерах (официальная страница Администрации города ВКонтакте).    
</t>
    </r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</si>
  <si>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</si>
  <si>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</si>
  <si>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4.1.1 Обеспечение деятельности 
сектора по социальным вопросам Администрации города Когалыма</t>
  </si>
  <si>
    <t>Отклонение от запланированных показателей составляет - 65,34 тыс.руб.</t>
  </si>
  <si>
    <t>4.1.2 Обеспечение деятельности сектора пресс-службы Администрации города Когалыма</t>
  </si>
  <si>
    <t xml:space="preserve">Отклонение по заработной плате составляет 160,59 тыс.руб. </t>
  </si>
  <si>
    <t>4.1.3 Обеспечение деятельности управления внутренней политики Администрации города Когалыма</t>
  </si>
  <si>
    <t>Отклонение по заработной плате составляет  310,54 тыс.руб.Отклонение по начислениям по оплате труда в связи с листами временной нетрудобности, денежного поощрения по результатам работы по итогам года за фактически отработанное время , а также временное наличие вакантных должностей.</t>
  </si>
  <si>
    <t>ИТОГО по подпрограмме 4</t>
  </si>
  <si>
    <t>ИТОГО ПО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</si>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</sst>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Calibri"/>
      <family val="2"/>
      <scheme val="minor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164" fontId="2" fillId="2" borderId="0" xfId="0" applyNumberFormat="1" applyFont="1" applyFill="1" applyBorder="1" applyAlignment="1">
      <alignment vertical="center" wrapText="1"/>
    </xf>
    <xf numFmtId="0" fontId="3" fillId="0" borderId="0" xfId="0" applyFont="1"/>
    <xf numFmtId="164" fontId="2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8" fillId="0" borderId="0" xfId="0" applyFont="1"/>
    <xf numFmtId="165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wrapText="1"/>
    </xf>
    <xf numFmtId="167" fontId="7" fillId="2" borderId="9" xfId="1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 wrapText="1"/>
    </xf>
    <xf numFmtId="167" fontId="7" fillId="2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/>
    </xf>
    <xf numFmtId="168" fontId="7" fillId="2" borderId="9" xfId="1" applyNumberFormat="1" applyFont="1" applyFill="1" applyBorder="1" applyAlignment="1" applyProtection="1">
      <alignment horizontal="center" vertical="center"/>
    </xf>
    <xf numFmtId="168" fontId="7" fillId="0" borderId="9" xfId="0" applyNumberFormat="1" applyFon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7" fillId="2" borderId="9" xfId="0" applyNumberFormat="1" applyFont="1" applyFill="1" applyBorder="1" applyAlignment="1" applyProtection="1">
      <alignment horizontal="center" vertical="center"/>
    </xf>
    <xf numFmtId="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9" xfId="2" applyNumberFormat="1" applyFont="1" applyFill="1" applyBorder="1" applyAlignment="1" applyProtection="1">
      <alignment vertical="center" wrapText="1"/>
    </xf>
    <xf numFmtId="168" fontId="7" fillId="0" borderId="9" xfId="0" applyNumberFormat="1" applyFont="1" applyFill="1" applyBorder="1" applyAlignment="1">
      <alignment horizontal="center"/>
    </xf>
    <xf numFmtId="168" fontId="7" fillId="2" borderId="9" xfId="3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justify" vertical="top" wrapText="1"/>
    </xf>
    <xf numFmtId="168" fontId="7" fillId="0" borderId="9" xfId="3" applyNumberFormat="1" applyFont="1" applyFill="1" applyBorder="1" applyAlignment="1">
      <alignment horizontal="center"/>
    </xf>
    <xf numFmtId="168" fontId="7" fillId="2" borderId="9" xfId="0" applyNumberFormat="1" applyFont="1" applyFill="1" applyBorder="1" applyAlignment="1">
      <alignment horizontal="center" vertical="top" wrapText="1"/>
    </xf>
    <xf numFmtId="4" fontId="7" fillId="2" borderId="9" xfId="2" applyNumberFormat="1" applyFont="1" applyFill="1" applyBorder="1" applyAlignment="1" applyProtection="1">
      <alignment horizontal="center" vertical="center" wrapText="1"/>
    </xf>
    <xf numFmtId="4" fontId="7" fillId="0" borderId="9" xfId="1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top"/>
    </xf>
    <xf numFmtId="168" fontId="7" fillId="2" borderId="9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8" fontId="7" fillId="2" borderId="9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168" fontId="7" fillId="2" borderId="9" xfId="0" applyNumberFormat="1" applyFont="1" applyFill="1" applyBorder="1" applyAlignment="1">
      <alignment horizontal="center" wrapText="1"/>
    </xf>
    <xf numFmtId="167" fontId="7" fillId="0" borderId="9" xfId="2" applyNumberFormat="1" applyFont="1" applyFill="1" applyBorder="1" applyAlignment="1" applyProtection="1">
      <alignment horizontal="center" vertical="center" wrapText="1"/>
    </xf>
    <xf numFmtId="168" fontId="9" fillId="2" borderId="9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8" fontId="7" fillId="2" borderId="9" xfId="2" applyNumberFormat="1" applyFont="1" applyFill="1" applyBorder="1" applyAlignment="1" applyProtection="1">
      <alignment horizontal="center"/>
    </xf>
    <xf numFmtId="168" fontId="7" fillId="0" borderId="9" xfId="0" applyNumberFormat="1" applyFont="1" applyFill="1" applyBorder="1" applyAlignment="1">
      <alignment horizontal="center" vertical="top"/>
    </xf>
    <xf numFmtId="168" fontId="7" fillId="2" borderId="9" xfId="0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 applyProtection="1">
      <alignment horizontal="left" vertical="center"/>
    </xf>
    <xf numFmtId="0" fontId="7" fillId="3" borderId="9" xfId="0" applyFont="1" applyFill="1" applyBorder="1" applyAlignment="1">
      <alignment horizontal="left" wrapText="1"/>
    </xf>
    <xf numFmtId="0" fontId="7" fillId="2" borderId="10" xfId="2" applyFont="1" applyFill="1" applyBorder="1" applyAlignment="1" applyProtection="1">
      <alignment horizontal="left" wrapText="1"/>
    </xf>
    <xf numFmtId="4" fontId="7" fillId="2" borderId="9" xfId="1" applyNumberFormat="1" applyFont="1" applyFill="1" applyBorder="1" applyAlignment="1" applyProtection="1">
      <alignment horizontal="center" wrapText="1"/>
    </xf>
    <xf numFmtId="167" fontId="7" fillId="2" borderId="9" xfId="2" applyNumberFormat="1" applyFont="1" applyFill="1" applyBorder="1" applyAlignment="1" applyProtection="1">
      <alignment horizontal="center" wrapText="1"/>
    </xf>
    <xf numFmtId="0" fontId="7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55.109375" style="12" customWidth="1"/>
    <col min="2" max="2" width="15.5546875" style="12" customWidth="1"/>
    <col min="3" max="3" width="13.88671875" style="12" customWidth="1"/>
    <col min="4" max="4" width="15.88671875" style="12" customWidth="1"/>
    <col min="5" max="5" width="14.33203125" style="12" customWidth="1"/>
    <col min="6" max="6" width="12" style="12" customWidth="1"/>
    <col min="7" max="7" width="13.109375" style="12" customWidth="1"/>
    <col min="8" max="8" width="11.33203125" style="12" customWidth="1"/>
    <col min="9" max="9" width="12.6640625" style="12" customWidth="1"/>
    <col min="10" max="10" width="11.33203125" style="12" customWidth="1"/>
    <col min="11" max="11" width="12.33203125" style="12" customWidth="1"/>
    <col min="12" max="12" width="13" style="12" customWidth="1"/>
    <col min="13" max="13" width="16.5546875" style="12" customWidth="1"/>
    <col min="14" max="14" width="11.33203125" style="12" customWidth="1"/>
    <col min="15" max="15" width="13.5546875" style="12" customWidth="1"/>
    <col min="16" max="16" width="13.33203125" style="12" customWidth="1"/>
    <col min="17" max="17" width="11.6640625" style="12" customWidth="1"/>
    <col min="18" max="18" width="18.6640625" style="12" customWidth="1"/>
    <col min="19" max="19" width="13.33203125" style="12" customWidth="1"/>
    <col min="20" max="20" width="18.44140625" style="12" customWidth="1"/>
    <col min="21" max="21" width="14.88671875" style="12" customWidth="1"/>
    <col min="22" max="22" width="11.33203125" style="12" customWidth="1"/>
    <col min="23" max="23" width="14.44140625" style="12" customWidth="1"/>
    <col min="24" max="24" width="11.5546875" style="12" customWidth="1"/>
    <col min="25" max="25" width="12.6640625" style="12" customWidth="1"/>
    <col min="26" max="26" width="14.6640625" style="12" customWidth="1"/>
    <col min="27" max="27" width="12" style="12" customWidth="1"/>
    <col min="28" max="28" width="13.44140625" style="12" customWidth="1"/>
    <col min="29" max="29" width="13.88671875" style="12" customWidth="1"/>
    <col min="30" max="30" width="15.6640625" style="12" customWidth="1"/>
    <col min="31" max="31" width="18.5546875" style="12" customWidth="1"/>
    <col min="32" max="32" width="255.6640625" style="12" customWidth="1"/>
    <col min="33" max="16384" width="9.109375" style="12"/>
  </cols>
  <sheetData>
    <row r="1" spans="1:35" s="2" customFormat="1" ht="20.399999999999999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ht="21" x14ac:dyDescent="0.3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 t="s">
        <v>2</v>
      </c>
      <c r="AF2" s="4"/>
    </row>
    <row r="3" spans="1:35" s="2" customFormat="1" x14ac:dyDescent="0.3"/>
    <row r="4" spans="1:35" s="5" customFormat="1" ht="17.399999999999999" x14ac:dyDescent="0.35">
      <c r="A4" s="94" t="s">
        <v>3</v>
      </c>
      <c r="B4" s="97" t="s">
        <v>4</v>
      </c>
      <c r="C4" s="97" t="s">
        <v>4</v>
      </c>
      <c r="D4" s="97" t="s">
        <v>5</v>
      </c>
      <c r="E4" s="99" t="s">
        <v>6</v>
      </c>
      <c r="F4" s="85" t="s">
        <v>7</v>
      </c>
      <c r="G4" s="86"/>
      <c r="H4" s="85" t="s">
        <v>8</v>
      </c>
      <c r="I4" s="86"/>
      <c r="J4" s="85" t="s">
        <v>9</v>
      </c>
      <c r="K4" s="86"/>
      <c r="L4" s="85" t="s">
        <v>10</v>
      </c>
      <c r="M4" s="86"/>
      <c r="N4" s="85" t="s">
        <v>11</v>
      </c>
      <c r="O4" s="86"/>
      <c r="P4" s="85" t="s">
        <v>12</v>
      </c>
      <c r="Q4" s="86"/>
      <c r="R4" s="85" t="s">
        <v>13</v>
      </c>
      <c r="S4" s="86"/>
      <c r="T4" s="85" t="s">
        <v>14</v>
      </c>
      <c r="U4" s="86"/>
      <c r="V4" s="85" t="s">
        <v>15</v>
      </c>
      <c r="W4" s="86"/>
      <c r="X4" s="85" t="s">
        <v>16</v>
      </c>
      <c r="Y4" s="86"/>
      <c r="Z4" s="85" t="s">
        <v>17</v>
      </c>
      <c r="AA4" s="86"/>
      <c r="AB4" s="85" t="s">
        <v>18</v>
      </c>
      <c r="AC4" s="86"/>
      <c r="AD4" s="85" t="s">
        <v>19</v>
      </c>
      <c r="AE4" s="86"/>
      <c r="AF4" s="89" t="s">
        <v>20</v>
      </c>
    </row>
    <row r="5" spans="1:35" s="5" customFormat="1" ht="36" customHeight="1" x14ac:dyDescent="0.35">
      <c r="A5" s="95"/>
      <c r="B5" s="98"/>
      <c r="C5" s="98"/>
      <c r="D5" s="98"/>
      <c r="E5" s="100"/>
      <c r="F5" s="87"/>
      <c r="G5" s="88"/>
      <c r="H5" s="87"/>
      <c r="I5" s="88"/>
      <c r="J5" s="87"/>
      <c r="K5" s="88"/>
      <c r="L5" s="87"/>
      <c r="M5" s="88"/>
      <c r="N5" s="87"/>
      <c r="O5" s="88"/>
      <c r="P5" s="87"/>
      <c r="Q5" s="88"/>
      <c r="R5" s="87"/>
      <c r="S5" s="88"/>
      <c r="T5" s="87"/>
      <c r="U5" s="88"/>
      <c r="V5" s="87"/>
      <c r="W5" s="88"/>
      <c r="X5" s="87"/>
      <c r="Y5" s="88"/>
      <c r="Z5" s="87"/>
      <c r="AA5" s="88"/>
      <c r="AB5" s="87"/>
      <c r="AC5" s="88"/>
      <c r="AD5" s="87"/>
      <c r="AE5" s="88"/>
      <c r="AF5" s="90"/>
    </row>
    <row r="6" spans="1:35" s="5" customFormat="1" ht="52.2" x14ac:dyDescent="0.35">
      <c r="A6" s="96"/>
      <c r="B6" s="6">
        <v>2023</v>
      </c>
      <c r="C6" s="7">
        <v>45291</v>
      </c>
      <c r="D6" s="7">
        <v>45291</v>
      </c>
      <c r="E6" s="7">
        <v>45291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23</v>
      </c>
      <c r="K6" s="8" t="s">
        <v>24</v>
      </c>
      <c r="L6" s="8" t="s">
        <v>23</v>
      </c>
      <c r="M6" s="8" t="s">
        <v>24</v>
      </c>
      <c r="N6" s="8" t="s">
        <v>23</v>
      </c>
      <c r="O6" s="8" t="s">
        <v>24</v>
      </c>
      <c r="P6" s="8" t="s">
        <v>23</v>
      </c>
      <c r="Q6" s="8" t="s">
        <v>24</v>
      </c>
      <c r="R6" s="8" t="s">
        <v>23</v>
      </c>
      <c r="S6" s="8" t="s">
        <v>24</v>
      </c>
      <c r="T6" s="8" t="s">
        <v>23</v>
      </c>
      <c r="U6" s="8" t="s">
        <v>24</v>
      </c>
      <c r="V6" s="8" t="s">
        <v>23</v>
      </c>
      <c r="W6" s="8" t="s">
        <v>24</v>
      </c>
      <c r="X6" s="8" t="s">
        <v>23</v>
      </c>
      <c r="Y6" s="8" t="s">
        <v>24</v>
      </c>
      <c r="Z6" s="8" t="s">
        <v>23</v>
      </c>
      <c r="AA6" s="8" t="s">
        <v>24</v>
      </c>
      <c r="AB6" s="8" t="s">
        <v>23</v>
      </c>
      <c r="AC6" s="8" t="s">
        <v>24</v>
      </c>
      <c r="AD6" s="8" t="s">
        <v>23</v>
      </c>
      <c r="AE6" s="8" t="s">
        <v>24</v>
      </c>
      <c r="AF6" s="91"/>
    </row>
    <row r="7" spans="1:35" s="5" customFormat="1" ht="18" x14ac:dyDescent="0.3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  <c r="AG7" s="11"/>
      <c r="AH7" s="11"/>
      <c r="AI7" s="11"/>
    </row>
    <row r="8" spans="1:35" ht="18" x14ac:dyDescent="0.3">
      <c r="A8" s="73" t="s">
        <v>25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</row>
    <row r="9" spans="1:35" ht="18" x14ac:dyDescent="0.3">
      <c r="A9" s="73" t="s">
        <v>26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3"/>
    </row>
    <row r="10" spans="1:35" ht="18" x14ac:dyDescent="0.3">
      <c r="A10" s="80" t="s">
        <v>27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  <c r="AF10" s="14"/>
    </row>
    <row r="11" spans="1:35" s="2" customFormat="1" ht="18" x14ac:dyDescent="0.35">
      <c r="A11" s="15" t="s">
        <v>28</v>
      </c>
      <c r="B11" s="16">
        <f>B12+B13</f>
        <v>4247.7</v>
      </c>
      <c r="C11" s="16">
        <f>C12+C13</f>
        <v>4247.7</v>
      </c>
      <c r="D11" s="16">
        <f>D12+D13</f>
        <v>4243.8609999999999</v>
      </c>
      <c r="E11" s="16">
        <f>E12+E13</f>
        <v>4243.8609999999999</v>
      </c>
      <c r="F11" s="17">
        <f>IFERROR(E11/B11*100,0)</f>
        <v>99.909621677613771</v>
      </c>
      <c r="G11" s="17">
        <f>IFERROR(E11/C11*100,0)</f>
        <v>99.909621677613771</v>
      </c>
      <c r="H11" s="16">
        <f>H12+H13</f>
        <v>3247.7</v>
      </c>
      <c r="I11" s="16">
        <f t="shared" ref="I11:AD11" si="0">I12+I13</f>
        <v>3247.7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1000</v>
      </c>
      <c r="AC11" s="16">
        <f t="shared" si="0"/>
        <v>0</v>
      </c>
      <c r="AD11" s="16">
        <f t="shared" si="0"/>
        <v>0</v>
      </c>
      <c r="AE11" s="16">
        <f>AE12+AE13</f>
        <v>996.16099999999994</v>
      </c>
      <c r="AF11" s="18"/>
    </row>
    <row r="12" spans="1:35" s="2" customFormat="1" ht="18" x14ac:dyDescent="0.35">
      <c r="A12" s="15" t="s">
        <v>29</v>
      </c>
      <c r="B12" s="16">
        <f t="shared" ref="B12:E13" si="1">B16+B20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7">
        <f>IFERROR(E12/B12*100,0)</f>
        <v>0</v>
      </c>
      <c r="G12" s="17">
        <f>IFERROR(E12/C12*100,0)</f>
        <v>0</v>
      </c>
      <c r="H12" s="16">
        <f>H16+H20</f>
        <v>0</v>
      </c>
      <c r="I12" s="16">
        <f t="shared" ref="I12:AD13" si="2">I16+I20</f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  <c r="Q12" s="16">
        <f t="shared" si="2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6">
        <f t="shared" si="2"/>
        <v>0</v>
      </c>
      <c r="V12" s="16">
        <f t="shared" si="2"/>
        <v>0</v>
      </c>
      <c r="W12" s="16">
        <f t="shared" si="2"/>
        <v>0</v>
      </c>
      <c r="X12" s="16">
        <f t="shared" si="2"/>
        <v>0</v>
      </c>
      <c r="Y12" s="16">
        <f t="shared" si="2"/>
        <v>0</v>
      </c>
      <c r="Z12" s="16">
        <f t="shared" si="2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>AE16+AE20</f>
        <v>0</v>
      </c>
      <c r="AF12" s="18"/>
    </row>
    <row r="13" spans="1:35" s="2" customFormat="1" ht="18" x14ac:dyDescent="0.35">
      <c r="A13" s="15" t="s">
        <v>30</v>
      </c>
      <c r="B13" s="16">
        <f>B17+B21</f>
        <v>4247.7</v>
      </c>
      <c r="C13" s="16">
        <f>C17+C21</f>
        <v>4247.7</v>
      </c>
      <c r="D13" s="16">
        <f t="shared" si="1"/>
        <v>4243.8609999999999</v>
      </c>
      <c r="E13" s="16">
        <f t="shared" si="1"/>
        <v>4243.8609999999999</v>
      </c>
      <c r="F13" s="19">
        <f>IFERROR(E13/B13*100,0)</f>
        <v>99.909621677613771</v>
      </c>
      <c r="G13" s="19">
        <f>IFERROR(E13/C13*100,0)</f>
        <v>99.909621677613771</v>
      </c>
      <c r="H13" s="16">
        <f>H17+H21</f>
        <v>3247.7</v>
      </c>
      <c r="I13" s="16">
        <f t="shared" si="2"/>
        <v>3247.7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6">
        <f t="shared" si="2"/>
        <v>0</v>
      </c>
      <c r="V13" s="16">
        <f t="shared" si="2"/>
        <v>0</v>
      </c>
      <c r="W13" s="16">
        <f t="shared" si="2"/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f t="shared" si="2"/>
        <v>0</v>
      </c>
      <c r="AB13" s="16">
        <f t="shared" si="2"/>
        <v>1000</v>
      </c>
      <c r="AC13" s="16">
        <f t="shared" si="2"/>
        <v>0</v>
      </c>
      <c r="AD13" s="16">
        <f t="shared" si="2"/>
        <v>0</v>
      </c>
      <c r="AE13" s="16">
        <f>AE17+AE21</f>
        <v>996.16099999999994</v>
      </c>
      <c r="AF13" s="18"/>
    </row>
    <row r="14" spans="1:35" s="2" customFormat="1" ht="18" x14ac:dyDescent="0.3">
      <c r="A14" s="64" t="s">
        <v>31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18"/>
    </row>
    <row r="15" spans="1:35" s="2" customFormat="1" ht="340.95" customHeight="1" x14ac:dyDescent="0.35">
      <c r="A15" s="15" t="s">
        <v>28</v>
      </c>
      <c r="B15" s="16">
        <f>B16+B17</f>
        <v>1000</v>
      </c>
      <c r="C15" s="16">
        <f>AB15</f>
        <v>1000</v>
      </c>
      <c r="D15" s="16">
        <f>D16+D17</f>
        <v>996.16099999999994</v>
      </c>
      <c r="E15" s="16">
        <f>E16+E17</f>
        <v>996.16099999999994</v>
      </c>
      <c r="F15" s="20">
        <f>IFERROR(E15/B15*100,0)</f>
        <v>99.616100000000003</v>
      </c>
      <c r="G15" s="20">
        <f>IFERROR(E15/C15*100,0)</f>
        <v>99.616100000000003</v>
      </c>
      <c r="H15" s="16">
        <f t="shared" ref="H15:AE15" si="3">H16+H17</f>
        <v>0</v>
      </c>
      <c r="I15" s="20">
        <f t="shared" si="3"/>
        <v>0</v>
      </c>
      <c r="J15" s="20">
        <f t="shared" si="3"/>
        <v>0</v>
      </c>
      <c r="K15" s="16">
        <f t="shared" si="3"/>
        <v>0</v>
      </c>
      <c r="L15" s="20">
        <f t="shared" si="3"/>
        <v>0</v>
      </c>
      <c r="M15" s="20">
        <f t="shared" si="3"/>
        <v>0</v>
      </c>
      <c r="N15" s="16">
        <f t="shared" si="3"/>
        <v>0</v>
      </c>
      <c r="O15" s="20">
        <f t="shared" si="3"/>
        <v>0</v>
      </c>
      <c r="P15" s="20">
        <f t="shared" si="3"/>
        <v>0</v>
      </c>
      <c r="Q15" s="16">
        <f t="shared" si="3"/>
        <v>0</v>
      </c>
      <c r="R15" s="20">
        <f t="shared" si="3"/>
        <v>0</v>
      </c>
      <c r="S15" s="16"/>
      <c r="T15" s="16">
        <f t="shared" si="3"/>
        <v>0</v>
      </c>
      <c r="U15" s="16">
        <f t="shared" si="3"/>
        <v>0</v>
      </c>
      <c r="V15" s="16">
        <f t="shared" si="3"/>
        <v>0</v>
      </c>
      <c r="W15" s="16">
        <f t="shared" si="3"/>
        <v>0</v>
      </c>
      <c r="X15" s="16">
        <f t="shared" si="3"/>
        <v>0</v>
      </c>
      <c r="Y15" s="16">
        <f t="shared" si="3"/>
        <v>0</v>
      </c>
      <c r="Z15" s="16">
        <f t="shared" si="3"/>
        <v>0</v>
      </c>
      <c r="AA15" s="16">
        <f t="shared" si="3"/>
        <v>0</v>
      </c>
      <c r="AB15" s="16">
        <f t="shared" si="3"/>
        <v>1000</v>
      </c>
      <c r="AC15" s="16">
        <f t="shared" si="3"/>
        <v>0</v>
      </c>
      <c r="AD15" s="16">
        <f t="shared" si="3"/>
        <v>0</v>
      </c>
      <c r="AE15" s="16">
        <f t="shared" si="3"/>
        <v>996.16099999999994</v>
      </c>
      <c r="AF15" s="18" t="s">
        <v>32</v>
      </c>
    </row>
    <row r="16" spans="1:35" s="2" customFormat="1" ht="18" x14ac:dyDescent="0.35">
      <c r="A16" s="15" t="s">
        <v>29</v>
      </c>
      <c r="B16" s="16">
        <v>0</v>
      </c>
      <c r="C16" s="21">
        <f>H16</f>
        <v>0</v>
      </c>
      <c r="D16" s="22">
        <f>E16</f>
        <v>0</v>
      </c>
      <c r="E16" s="22">
        <f>SUM(I16,K16,M16,O16,Q16,S16,U16,W16,Y16,AA16,AC16,AE16)</f>
        <v>0</v>
      </c>
      <c r="F16" s="17">
        <f>IFERROR(E16/B16*100,0)</f>
        <v>0</v>
      </c>
      <c r="G16" s="20">
        <f>IFERROR(E16/C16*100,0)</f>
        <v>0</v>
      </c>
      <c r="H16" s="16">
        <v>0</v>
      </c>
      <c r="I16" s="17">
        <v>0</v>
      </c>
      <c r="J16" s="20">
        <v>0</v>
      </c>
      <c r="K16" s="16">
        <v>0</v>
      </c>
      <c r="L16" s="17">
        <v>0</v>
      </c>
      <c r="M16" s="20">
        <v>0</v>
      </c>
      <c r="N16" s="16">
        <v>0</v>
      </c>
      <c r="O16" s="17">
        <v>0</v>
      </c>
      <c r="P16" s="20">
        <v>0</v>
      </c>
      <c r="Q16" s="16">
        <v>0</v>
      </c>
      <c r="R16" s="17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8"/>
    </row>
    <row r="17" spans="1:32" s="2" customFormat="1" ht="18" x14ac:dyDescent="0.35">
      <c r="A17" s="15" t="s">
        <v>30</v>
      </c>
      <c r="B17" s="16">
        <v>1000</v>
      </c>
      <c r="C17" s="21">
        <f>AB17</f>
        <v>1000</v>
      </c>
      <c r="D17" s="22">
        <f>E17</f>
        <v>996.16099999999994</v>
      </c>
      <c r="E17" s="22">
        <f>I17+K17+M17+O17+Q17+S17+U17+W17+Y17+AA17+AC17+AE17</f>
        <v>996.16099999999994</v>
      </c>
      <c r="F17" s="17">
        <f>IFERROR(E17/B17*100,0)</f>
        <v>99.616100000000003</v>
      </c>
      <c r="G17" s="20">
        <f>IFERROR(E17/C17*100,0)</f>
        <v>99.616100000000003</v>
      </c>
      <c r="H17" s="16">
        <v>0</v>
      </c>
      <c r="I17" s="17">
        <v>0</v>
      </c>
      <c r="J17" s="20">
        <v>0</v>
      </c>
      <c r="K17" s="16">
        <v>0</v>
      </c>
      <c r="L17" s="17">
        <v>0</v>
      </c>
      <c r="M17" s="20">
        <v>0</v>
      </c>
      <c r="N17" s="16">
        <v>0</v>
      </c>
      <c r="O17" s="17">
        <v>0</v>
      </c>
      <c r="P17" s="20">
        <v>0</v>
      </c>
      <c r="Q17" s="16">
        <v>0</v>
      </c>
      <c r="R17" s="17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16">
        <v>0</v>
      </c>
      <c r="AB17" s="16">
        <v>1000</v>
      </c>
      <c r="AC17" s="16">
        <v>0</v>
      </c>
      <c r="AD17" s="16">
        <v>0</v>
      </c>
      <c r="AE17" s="16">
        <v>996.16099999999994</v>
      </c>
      <c r="AF17" s="18"/>
    </row>
    <row r="18" spans="1:32" ht="18" customHeight="1" x14ac:dyDescent="0.3">
      <c r="A18" s="64" t="s">
        <v>33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6"/>
      <c r="AF18" s="62" t="s">
        <v>34</v>
      </c>
    </row>
    <row r="19" spans="1:32" s="2" customFormat="1" ht="18" x14ac:dyDescent="0.35">
      <c r="A19" s="15" t="s">
        <v>28</v>
      </c>
      <c r="B19" s="17">
        <f>SUM(B20:B21)</f>
        <v>3247.7</v>
      </c>
      <c r="C19" s="17">
        <f>SUM(C20:C21)</f>
        <v>3247.7</v>
      </c>
      <c r="D19" s="17">
        <f>SUM(D20:D21)</f>
        <v>3247.7</v>
      </c>
      <c r="E19" s="17">
        <f>SUM(E20:E21)</f>
        <v>3247.7</v>
      </c>
      <c r="F19" s="17">
        <f>IFERROR(E19/B19*100,0)</f>
        <v>100</v>
      </c>
      <c r="G19" s="17">
        <f>IFERROR(E19/C19*100,0)</f>
        <v>100</v>
      </c>
      <c r="H19" s="17">
        <f t="shared" ref="H19:AE19" si="4">SUM(H20:H21)</f>
        <v>3247.7</v>
      </c>
      <c r="I19" s="17">
        <f>I21</f>
        <v>3247.7</v>
      </c>
      <c r="J19" s="17">
        <f t="shared" si="4"/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0</v>
      </c>
      <c r="AB19" s="17">
        <f t="shared" si="4"/>
        <v>0</v>
      </c>
      <c r="AC19" s="17">
        <f t="shared" si="4"/>
        <v>0</v>
      </c>
      <c r="AD19" s="17">
        <f t="shared" si="4"/>
        <v>0</v>
      </c>
      <c r="AE19" s="17">
        <f t="shared" si="4"/>
        <v>0</v>
      </c>
      <c r="AF19" s="83"/>
    </row>
    <row r="20" spans="1:32" s="2" customFormat="1" ht="18" x14ac:dyDescent="0.35">
      <c r="A20" s="15" t="s">
        <v>29</v>
      </c>
      <c r="B20" s="16">
        <f>H20+J20+L20+N20+P20+R20+T20+V20+X20+Z20+AB20+AD20</f>
        <v>0</v>
      </c>
      <c r="C20" s="21">
        <f>H20</f>
        <v>0</v>
      </c>
      <c r="D20" s="22">
        <f>E20</f>
        <v>0</v>
      </c>
      <c r="E20" s="22">
        <f>SUM(I20,K20,M20,O20,Q20,S20,U20,W20,Y20,AA20,AC20,AE20)</f>
        <v>0</v>
      </c>
      <c r="F20" s="17">
        <f>IFERROR(E20/B20*100,0)</f>
        <v>0</v>
      </c>
      <c r="G20" s="17">
        <f>IFERROR(E20/C20*100,0)</f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83"/>
    </row>
    <row r="21" spans="1:32" s="2" customFormat="1" ht="18" x14ac:dyDescent="0.35">
      <c r="A21" s="15" t="s">
        <v>30</v>
      </c>
      <c r="B21" s="16">
        <f>H21+J21+L21+N21+P21+R21+T21+V21+X21+Z21+AB21+AD21</f>
        <v>3247.7</v>
      </c>
      <c r="C21" s="21">
        <f>H21</f>
        <v>3247.7</v>
      </c>
      <c r="D21" s="22">
        <f>E21</f>
        <v>3247.7</v>
      </c>
      <c r="E21" s="22">
        <f>I21+K21+M21+O21+Q21+S21+U21+W21+Y21+AA21+AC21+AE21</f>
        <v>3247.7</v>
      </c>
      <c r="F21" s="17">
        <f>IFERROR(E21/B21*100,0)</f>
        <v>100</v>
      </c>
      <c r="G21" s="17">
        <f>IFERROR(E21/C21*100,0)</f>
        <v>100</v>
      </c>
      <c r="H21" s="22">
        <v>3247.7</v>
      </c>
      <c r="I21" s="22">
        <v>3247.7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5">
        <v>0</v>
      </c>
      <c r="Q21" s="25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83"/>
    </row>
    <row r="22" spans="1:32" s="2" customFormat="1" ht="18" x14ac:dyDescent="0.3">
      <c r="A22" s="26" t="s">
        <v>35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83"/>
    </row>
    <row r="23" spans="1:32" s="2" customFormat="1" ht="18" x14ac:dyDescent="0.35">
      <c r="A23" s="15" t="s">
        <v>28</v>
      </c>
      <c r="B23" s="16">
        <f>B24+B25</f>
        <v>4247.7</v>
      </c>
      <c r="C23" s="16">
        <f>C24+C25</f>
        <v>4247.7</v>
      </c>
      <c r="D23" s="16">
        <f>D24+D25</f>
        <v>4243.8609999999999</v>
      </c>
      <c r="E23" s="16">
        <f>E24+E25</f>
        <v>4243.8609999999999</v>
      </c>
      <c r="F23" s="17">
        <f>IFERROR(E23/B23*100,0)</f>
        <v>99.909621677613771</v>
      </c>
      <c r="G23" s="17">
        <f>IFERROR(E23/C23*100,0)</f>
        <v>99.909621677613771</v>
      </c>
      <c r="H23" s="16">
        <f>H24+H25</f>
        <v>3247.7</v>
      </c>
      <c r="I23" s="16">
        <f t="shared" ref="I23:AE23" si="5">I24+I25</f>
        <v>3247.7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 t="shared" si="5"/>
        <v>0</v>
      </c>
      <c r="U23" s="16">
        <f t="shared" si="5"/>
        <v>0</v>
      </c>
      <c r="V23" s="16">
        <f t="shared" si="5"/>
        <v>0</v>
      </c>
      <c r="W23" s="16">
        <f t="shared" si="5"/>
        <v>0</v>
      </c>
      <c r="X23" s="16">
        <f t="shared" si="5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1000</v>
      </c>
      <c r="AC23" s="16">
        <f t="shared" si="5"/>
        <v>0</v>
      </c>
      <c r="AD23" s="16">
        <f t="shared" si="5"/>
        <v>0</v>
      </c>
      <c r="AE23" s="16">
        <f t="shared" si="5"/>
        <v>996.16099999999994</v>
      </c>
      <c r="AF23" s="83"/>
    </row>
    <row r="24" spans="1:32" s="2" customFormat="1" ht="18" x14ac:dyDescent="0.35">
      <c r="A24" s="15" t="s">
        <v>29</v>
      </c>
      <c r="B24" s="16">
        <f t="shared" ref="B24:E25" si="6">B12</f>
        <v>0</v>
      </c>
      <c r="C24" s="16">
        <f t="shared" si="6"/>
        <v>0</v>
      </c>
      <c r="D24" s="16">
        <f t="shared" si="6"/>
        <v>0</v>
      </c>
      <c r="E24" s="16">
        <f t="shared" si="6"/>
        <v>0</v>
      </c>
      <c r="F24" s="17">
        <f>IFERROR(E24/B24*100,0)</f>
        <v>0</v>
      </c>
      <c r="G24" s="17">
        <f>IFERROR(E24/C24*100,0)</f>
        <v>0</v>
      </c>
      <c r="H24" s="16">
        <f>H12</f>
        <v>0</v>
      </c>
      <c r="I24" s="16">
        <f t="shared" ref="I24:AD25" si="7">I12</f>
        <v>0</v>
      </c>
      <c r="J24" s="16">
        <f t="shared" si="7"/>
        <v>0</v>
      </c>
      <c r="K24" s="16">
        <f t="shared" si="7"/>
        <v>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0</v>
      </c>
      <c r="P24" s="16">
        <f t="shared" si="7"/>
        <v>0</v>
      </c>
      <c r="Q24" s="16">
        <f t="shared" si="7"/>
        <v>0</v>
      </c>
      <c r="R24" s="16">
        <f t="shared" si="7"/>
        <v>0</v>
      </c>
      <c r="S24" s="16">
        <f t="shared" si="7"/>
        <v>0</v>
      </c>
      <c r="T24" s="16">
        <f t="shared" si="7"/>
        <v>0</v>
      </c>
      <c r="U24" s="16">
        <f t="shared" si="7"/>
        <v>0</v>
      </c>
      <c r="V24" s="16">
        <f t="shared" si="7"/>
        <v>0</v>
      </c>
      <c r="W24" s="16">
        <f t="shared" si="7"/>
        <v>0</v>
      </c>
      <c r="X24" s="16">
        <f t="shared" si="7"/>
        <v>0</v>
      </c>
      <c r="Y24" s="16">
        <f t="shared" si="7"/>
        <v>0</v>
      </c>
      <c r="Z24" s="16">
        <f t="shared" si="7"/>
        <v>0</v>
      </c>
      <c r="AA24" s="16">
        <f t="shared" si="7"/>
        <v>0</v>
      </c>
      <c r="AB24" s="16">
        <v>0</v>
      </c>
      <c r="AC24" s="16">
        <f t="shared" si="7"/>
        <v>0</v>
      </c>
      <c r="AD24" s="16">
        <f t="shared" si="7"/>
        <v>0</v>
      </c>
      <c r="AE24" s="16">
        <f>AE12</f>
        <v>0</v>
      </c>
      <c r="AF24" s="83"/>
    </row>
    <row r="25" spans="1:32" s="2" customFormat="1" ht="38.4" customHeight="1" x14ac:dyDescent="0.3">
      <c r="A25" s="29" t="s">
        <v>30</v>
      </c>
      <c r="B25" s="16">
        <f>B13</f>
        <v>4247.7</v>
      </c>
      <c r="C25" s="16">
        <f>C13</f>
        <v>4247.7</v>
      </c>
      <c r="D25" s="16">
        <f t="shared" si="6"/>
        <v>4243.8609999999999</v>
      </c>
      <c r="E25" s="16">
        <f t="shared" si="6"/>
        <v>4243.8609999999999</v>
      </c>
      <c r="F25" s="16">
        <f>IFERROR(E25/B25*100,0)</f>
        <v>99.909621677613771</v>
      </c>
      <c r="G25" s="16">
        <f>IFERROR(E25/C25*100,0)</f>
        <v>99.909621677613771</v>
      </c>
      <c r="H25" s="16">
        <f>H13</f>
        <v>3247.7</v>
      </c>
      <c r="I25" s="16">
        <f t="shared" si="7"/>
        <v>3247.7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7"/>
        <v>0</v>
      </c>
      <c r="AB25" s="16">
        <v>1000</v>
      </c>
      <c r="AC25" s="16">
        <f t="shared" si="7"/>
        <v>0</v>
      </c>
      <c r="AD25" s="16">
        <f t="shared" si="7"/>
        <v>0</v>
      </c>
      <c r="AE25" s="16">
        <f>AE13</f>
        <v>996.16099999999994</v>
      </c>
      <c r="AF25" s="83"/>
    </row>
    <row r="26" spans="1:32" s="2" customFormat="1" ht="409.2" customHeight="1" x14ac:dyDescent="0.3">
      <c r="A26" s="73" t="s">
        <v>36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5"/>
      <c r="AF26" s="84"/>
    </row>
    <row r="27" spans="1:32" ht="17.399999999999999" x14ac:dyDescent="0.3">
      <c r="A27" s="67" t="s">
        <v>37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2" t="s">
        <v>38</v>
      </c>
    </row>
    <row r="28" spans="1:32" s="2" customFormat="1" ht="18" x14ac:dyDescent="0.35">
      <c r="A28" s="15" t="s">
        <v>28</v>
      </c>
      <c r="B28" s="17">
        <f>SUM(B29:B30)</f>
        <v>908.5</v>
      </c>
      <c r="C28" s="17">
        <f>SUM(C29:C30)</f>
        <v>908.5</v>
      </c>
      <c r="D28" s="17">
        <f>SUM(D29:D30)</f>
        <v>808.5</v>
      </c>
      <c r="E28" s="17">
        <f>SUM(E29:E30)</f>
        <v>808.5</v>
      </c>
      <c r="F28" s="17">
        <f>IFERROR(E28/B28*100,0)</f>
        <v>88.99284534947715</v>
      </c>
      <c r="G28" s="17">
        <f>IFERROR(E28/C28*100,0)</f>
        <v>88.99284534947715</v>
      </c>
      <c r="H28" s="17">
        <f>SUM(H29:H30)</f>
        <v>0</v>
      </c>
      <c r="I28" s="17">
        <f t="shared" ref="I28:AE28" si="8">SUM(I29:I30)</f>
        <v>0</v>
      </c>
      <c r="J28" s="17">
        <f t="shared" si="8"/>
        <v>0</v>
      </c>
      <c r="K28" s="17">
        <f t="shared" si="8"/>
        <v>0</v>
      </c>
      <c r="L28" s="17">
        <f t="shared" si="8"/>
        <v>0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7">
        <f t="shared" si="8"/>
        <v>0</v>
      </c>
      <c r="Q28" s="17">
        <f t="shared" si="8"/>
        <v>0</v>
      </c>
      <c r="R28" s="17">
        <f t="shared" si="8"/>
        <v>0</v>
      </c>
      <c r="S28" s="17">
        <f t="shared" si="8"/>
        <v>0</v>
      </c>
      <c r="T28" s="17">
        <f t="shared" si="8"/>
        <v>0</v>
      </c>
      <c r="U28" s="17">
        <f t="shared" si="8"/>
        <v>0</v>
      </c>
      <c r="V28" s="17">
        <f t="shared" si="8"/>
        <v>808.5</v>
      </c>
      <c r="W28" s="17">
        <f t="shared" si="8"/>
        <v>808.5</v>
      </c>
      <c r="X28" s="17">
        <f t="shared" si="8"/>
        <v>0</v>
      </c>
      <c r="Y28" s="17">
        <f t="shared" si="8"/>
        <v>0</v>
      </c>
      <c r="Z28" s="17">
        <f t="shared" si="8"/>
        <v>0</v>
      </c>
      <c r="AA28" s="17">
        <f t="shared" si="8"/>
        <v>0</v>
      </c>
      <c r="AB28" s="17">
        <f t="shared" si="8"/>
        <v>0</v>
      </c>
      <c r="AC28" s="17">
        <f t="shared" si="8"/>
        <v>0</v>
      </c>
      <c r="AD28" s="17">
        <f t="shared" si="8"/>
        <v>100</v>
      </c>
      <c r="AE28" s="17">
        <f t="shared" si="8"/>
        <v>0</v>
      </c>
      <c r="AF28" s="72"/>
    </row>
    <row r="29" spans="1:32" s="2" customFormat="1" ht="18" x14ac:dyDescent="0.35">
      <c r="A29" s="15" t="s">
        <v>29</v>
      </c>
      <c r="B29" s="16">
        <f>H29+J29+L29+N29+P29+R29+T29+V29+X29+Z29+AB29+AD29</f>
        <v>0</v>
      </c>
      <c r="C29" s="21">
        <f>H29</f>
        <v>0</v>
      </c>
      <c r="D29" s="22">
        <f>E29</f>
        <v>0</v>
      </c>
      <c r="E29" s="22">
        <f>SUM(I29,K29,M29,O29,Q29,S29,U29,W29,Y29,AA29,AC29,AE29)</f>
        <v>0</v>
      </c>
      <c r="F29" s="17">
        <f>IFERROR(E29/B29*100,0)</f>
        <v>0</v>
      </c>
      <c r="G29" s="17">
        <f>IFERROR(E29/C29*100,0)</f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72"/>
    </row>
    <row r="30" spans="1:32" s="2" customFormat="1" ht="18" x14ac:dyDescent="0.35">
      <c r="A30" s="15" t="s">
        <v>30</v>
      </c>
      <c r="B30" s="16">
        <f>H30+J30+L30+N30+P30+R30+T30+V30+X30+Z30+AB30+AD30</f>
        <v>908.5</v>
      </c>
      <c r="C30" s="21">
        <f>H30+J30+L30+N30+P30+R30+T30+V30+X30+Z30+AB30+AD30</f>
        <v>908.5</v>
      </c>
      <c r="D30" s="22">
        <f>E30</f>
        <v>808.5</v>
      </c>
      <c r="E30" s="22">
        <f>I30+K30+M30+O30+Q30+S30+U30+W30+Y30+AA30</f>
        <v>808.5</v>
      </c>
      <c r="F30" s="17">
        <f>IFERROR(E30/B30*100,0)</f>
        <v>88.99284534947715</v>
      </c>
      <c r="G30" s="17">
        <f>IFERROR(E30/C30*100,0)</f>
        <v>88.99284534947715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808.5</v>
      </c>
      <c r="W30" s="17">
        <v>808.5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100</v>
      </c>
      <c r="AE30" s="17">
        <v>0</v>
      </c>
      <c r="AF30" s="72"/>
    </row>
    <row r="31" spans="1:32" s="2" customFormat="1" ht="18" x14ac:dyDescent="0.3">
      <c r="A31" s="26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8"/>
      <c r="AF31" s="18"/>
    </row>
    <row r="32" spans="1:32" s="2" customFormat="1" ht="18" x14ac:dyDescent="0.35">
      <c r="A32" s="15" t="s">
        <v>28</v>
      </c>
      <c r="B32" s="31">
        <f>B33+B34</f>
        <v>908.5</v>
      </c>
      <c r="C32" s="31">
        <f>C33+C34</f>
        <v>908.5</v>
      </c>
      <c r="D32" s="31">
        <f>D33+D34</f>
        <v>908.5</v>
      </c>
      <c r="E32" s="31">
        <f>E33+E34</f>
        <v>808.5</v>
      </c>
      <c r="F32" s="17">
        <f>IFERROR(E32/B32*100,0)</f>
        <v>88.99284534947715</v>
      </c>
      <c r="G32" s="17">
        <f>IFERROR(E32/C32*100,0)</f>
        <v>88.99284534947715</v>
      </c>
      <c r="H32" s="16">
        <f>H33+H34</f>
        <v>0</v>
      </c>
      <c r="I32" s="16">
        <f t="shared" ref="I32:AE32" si="9">I33+I34</f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6">
        <f t="shared" si="9"/>
        <v>0</v>
      </c>
      <c r="S32" s="16">
        <f t="shared" si="9"/>
        <v>0</v>
      </c>
      <c r="T32" s="16">
        <f t="shared" si="9"/>
        <v>0</v>
      </c>
      <c r="U32" s="16">
        <f t="shared" si="9"/>
        <v>0</v>
      </c>
      <c r="V32" s="16">
        <f t="shared" si="9"/>
        <v>808.5</v>
      </c>
      <c r="W32" s="16">
        <f t="shared" si="9"/>
        <v>808.5</v>
      </c>
      <c r="X32" s="16">
        <f t="shared" si="9"/>
        <v>0</v>
      </c>
      <c r="Y32" s="16">
        <f t="shared" si="9"/>
        <v>0</v>
      </c>
      <c r="Z32" s="16">
        <f t="shared" si="9"/>
        <v>0</v>
      </c>
      <c r="AA32" s="16">
        <f t="shared" si="9"/>
        <v>0</v>
      </c>
      <c r="AB32" s="16">
        <f t="shared" si="9"/>
        <v>0</v>
      </c>
      <c r="AC32" s="16">
        <f t="shared" si="9"/>
        <v>0</v>
      </c>
      <c r="AD32" s="16">
        <f t="shared" si="9"/>
        <v>100</v>
      </c>
      <c r="AE32" s="16">
        <f t="shared" si="9"/>
        <v>0</v>
      </c>
      <c r="AF32" s="18"/>
    </row>
    <row r="33" spans="1:32" s="2" customFormat="1" ht="18" x14ac:dyDescent="0.35">
      <c r="A33" s="15" t="s">
        <v>29</v>
      </c>
      <c r="B33" s="22">
        <f t="shared" ref="B33:E33" si="10">B29</f>
        <v>0</v>
      </c>
      <c r="C33" s="22">
        <f t="shared" si="10"/>
        <v>0</v>
      </c>
      <c r="D33" s="22">
        <f t="shared" si="10"/>
        <v>0</v>
      </c>
      <c r="E33" s="22">
        <f t="shared" si="10"/>
        <v>0</v>
      </c>
      <c r="F33" s="17">
        <f>IFERROR(E33/B33*100,0)</f>
        <v>0</v>
      </c>
      <c r="G33" s="17">
        <f>IFERROR(E33/C33*100,0)</f>
        <v>0</v>
      </c>
      <c r="H33" s="22">
        <f>H29</f>
        <v>0</v>
      </c>
      <c r="I33" s="22">
        <f t="shared" ref="I33:AE33" si="11">I29</f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11"/>
        <v>0</v>
      </c>
      <c r="V33" s="22">
        <f t="shared" si="11"/>
        <v>0</v>
      </c>
      <c r="W33" s="22">
        <f t="shared" si="11"/>
        <v>0</v>
      </c>
      <c r="X33" s="22">
        <f t="shared" si="11"/>
        <v>0</v>
      </c>
      <c r="Y33" s="22">
        <f t="shared" si="11"/>
        <v>0</v>
      </c>
      <c r="Z33" s="22">
        <f t="shared" si="11"/>
        <v>0</v>
      </c>
      <c r="AA33" s="22">
        <f t="shared" si="11"/>
        <v>0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18"/>
    </row>
    <row r="34" spans="1:32" s="2" customFormat="1" ht="18" x14ac:dyDescent="0.35">
      <c r="A34" s="29" t="s">
        <v>30</v>
      </c>
      <c r="B34" s="22">
        <f>B30</f>
        <v>908.5</v>
      </c>
      <c r="C34" s="22">
        <f>C30</f>
        <v>908.5</v>
      </c>
      <c r="D34" s="22">
        <f>W34+AD34</f>
        <v>908.5</v>
      </c>
      <c r="E34" s="22">
        <f>W34</f>
        <v>808.5</v>
      </c>
      <c r="F34" s="17">
        <f>IFERROR(E34/B34*100,0)</f>
        <v>88.99284534947715</v>
      </c>
      <c r="G34" s="17">
        <f>IFERROR(E34/C34*100,0)</f>
        <v>88.99284534947715</v>
      </c>
      <c r="H34" s="22">
        <f t="shared" ref="H34:AE34" si="12">H30</f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808.5</v>
      </c>
      <c r="W34" s="22">
        <f t="shared" si="12"/>
        <v>808.5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100</v>
      </c>
      <c r="AE34" s="22">
        <f t="shared" si="12"/>
        <v>0</v>
      </c>
      <c r="AF34" s="18" t="s">
        <v>40</v>
      </c>
    </row>
    <row r="35" spans="1:32" ht="18" x14ac:dyDescent="0.3">
      <c r="A35" s="73" t="s">
        <v>41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14" t="s">
        <v>42</v>
      </c>
    </row>
    <row r="36" spans="1:32" ht="18" x14ac:dyDescent="0.3">
      <c r="A36" s="67" t="s">
        <v>43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14"/>
    </row>
    <row r="37" spans="1:32" ht="18" x14ac:dyDescent="0.35">
      <c r="A37" s="15" t="s">
        <v>28</v>
      </c>
      <c r="B37" s="17">
        <f>B38+B39</f>
        <v>17101.093000000001</v>
      </c>
      <c r="C37" s="17">
        <f>C38+C39</f>
        <v>17101.093000000001</v>
      </c>
      <c r="D37" s="17">
        <f>D38+D39</f>
        <v>15792.702999999998</v>
      </c>
      <c r="E37" s="17">
        <f>E38+E39</f>
        <v>15792.702999999998</v>
      </c>
      <c r="F37" s="17">
        <f>IFERROR(E37/B37*100,0)</f>
        <v>92.349085523363897</v>
      </c>
      <c r="G37" s="17">
        <f>IFERROR(E37/C37*100,0)</f>
        <v>92.349085523363897</v>
      </c>
      <c r="H37" s="17">
        <f>H38+H39</f>
        <v>1031.835</v>
      </c>
      <c r="I37" s="17">
        <f t="shared" ref="I37:AE37" si="13">I38+I39</f>
        <v>560.99</v>
      </c>
      <c r="J37" s="17">
        <f t="shared" si="13"/>
        <v>1660.3109999999999</v>
      </c>
      <c r="K37" s="17">
        <f t="shared" si="13"/>
        <v>1434.8359999999998</v>
      </c>
      <c r="L37" s="17">
        <f t="shared" si="13"/>
        <v>1256.931</v>
      </c>
      <c r="M37" s="17">
        <f t="shared" si="13"/>
        <v>1050.4580000000001</v>
      </c>
      <c r="N37" s="17">
        <f t="shared" si="13"/>
        <v>1486.6480000000001</v>
      </c>
      <c r="O37" s="17">
        <f t="shared" si="13"/>
        <v>996.64800000000002</v>
      </c>
      <c r="P37" s="17">
        <f t="shared" si="13"/>
        <v>1471.202</v>
      </c>
      <c r="Q37" s="17">
        <f t="shared" si="13"/>
        <v>1064.67</v>
      </c>
      <c r="R37" s="17">
        <f t="shared" si="13"/>
        <v>1374.8489999999999</v>
      </c>
      <c r="S37" s="17">
        <f t="shared" si="13"/>
        <v>1109.3699999999999</v>
      </c>
      <c r="T37" s="17">
        <f t="shared" si="13"/>
        <v>1813.7920000000001</v>
      </c>
      <c r="U37" s="17">
        <f t="shared" si="13"/>
        <v>1524.4979999999998</v>
      </c>
      <c r="V37" s="17">
        <f t="shared" si="13"/>
        <v>1376.48</v>
      </c>
      <c r="W37" s="17">
        <f t="shared" si="13"/>
        <v>1343.4379999999999</v>
      </c>
      <c r="X37" s="17">
        <f t="shared" si="13"/>
        <v>1359.1369999999999</v>
      </c>
      <c r="Y37" s="17">
        <f t="shared" si="13"/>
        <v>1097.31</v>
      </c>
      <c r="Z37" s="17">
        <f t="shared" si="13"/>
        <v>1653.2950000000001</v>
      </c>
      <c r="AA37" s="17">
        <f t="shared" si="13"/>
        <v>1410.69</v>
      </c>
      <c r="AB37" s="17">
        <f t="shared" si="13"/>
        <v>1264.0730000000001</v>
      </c>
      <c r="AC37" s="17">
        <f t="shared" si="13"/>
        <v>1375.0259999999998</v>
      </c>
      <c r="AD37" s="17">
        <f t="shared" si="13"/>
        <v>1352.54</v>
      </c>
      <c r="AE37" s="17">
        <f t="shared" si="13"/>
        <v>2824.7690000000002</v>
      </c>
      <c r="AF37" s="32"/>
    </row>
    <row r="38" spans="1:32" ht="18" x14ac:dyDescent="0.35">
      <c r="A38" s="15" t="s">
        <v>29</v>
      </c>
      <c r="B38" s="16">
        <f t="shared" ref="B38:E38" si="14">B42+B46</f>
        <v>0</v>
      </c>
      <c r="C38" s="16">
        <f t="shared" si="14"/>
        <v>0</v>
      </c>
      <c r="D38" s="17">
        <f t="shared" si="14"/>
        <v>0</v>
      </c>
      <c r="E38" s="16">
        <f t="shared" si="14"/>
        <v>0</v>
      </c>
      <c r="F38" s="17">
        <f>IFERROR(E38/B38*100,0)</f>
        <v>0</v>
      </c>
      <c r="G38" s="17">
        <f>IFERROR(E38/C38*100,0)</f>
        <v>0</v>
      </c>
      <c r="H38" s="16">
        <f>H42+H46</f>
        <v>0</v>
      </c>
      <c r="I38" s="16">
        <f t="shared" ref="I38:AE39" si="15">I42+I46</f>
        <v>0</v>
      </c>
      <c r="J38" s="16">
        <f t="shared" si="15"/>
        <v>0</v>
      </c>
      <c r="K38" s="16">
        <f t="shared" si="15"/>
        <v>0</v>
      </c>
      <c r="L38" s="16">
        <f t="shared" si="15"/>
        <v>0</v>
      </c>
      <c r="M38" s="16">
        <f t="shared" si="15"/>
        <v>0</v>
      </c>
      <c r="N38" s="16">
        <f t="shared" si="15"/>
        <v>0</v>
      </c>
      <c r="O38" s="16">
        <f t="shared" si="15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15"/>
        <v>0</v>
      </c>
      <c r="U38" s="16">
        <f t="shared" si="15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5"/>
        <v>0</v>
      </c>
      <c r="Z38" s="16">
        <f t="shared" si="15"/>
        <v>0</v>
      </c>
      <c r="AA38" s="16">
        <f>AA42+AA46</f>
        <v>0</v>
      </c>
      <c r="AB38" s="16">
        <f t="shared" si="15"/>
        <v>0</v>
      </c>
      <c r="AC38" s="16">
        <f>AC42+AC46</f>
        <v>0</v>
      </c>
      <c r="AD38" s="16">
        <f t="shared" si="15"/>
        <v>0</v>
      </c>
      <c r="AE38" s="16">
        <f t="shared" si="15"/>
        <v>0</v>
      </c>
      <c r="AF38" s="14"/>
    </row>
    <row r="39" spans="1:32" ht="18" x14ac:dyDescent="0.35">
      <c r="A39" s="15" t="s">
        <v>30</v>
      </c>
      <c r="B39" s="31">
        <f>B43+B47</f>
        <v>17101.093000000001</v>
      </c>
      <c r="C39" s="16">
        <f>C43+C47</f>
        <v>17101.093000000001</v>
      </c>
      <c r="D39" s="16">
        <f>D43+D47</f>
        <v>15792.702999999998</v>
      </c>
      <c r="E39" s="16">
        <f>E43+E47</f>
        <v>15792.702999999998</v>
      </c>
      <c r="F39" s="17">
        <f>IFERROR(E39/B39*100,0)</f>
        <v>92.349085523363897</v>
      </c>
      <c r="G39" s="17">
        <f>IFERROR(E39/C39*100,0)</f>
        <v>92.349085523363897</v>
      </c>
      <c r="H39" s="16">
        <f>H43+H47</f>
        <v>1031.835</v>
      </c>
      <c r="I39" s="16">
        <f t="shared" si="15"/>
        <v>560.99</v>
      </c>
      <c r="J39" s="16">
        <f t="shared" si="15"/>
        <v>1660.3109999999999</v>
      </c>
      <c r="K39" s="16">
        <f t="shared" si="15"/>
        <v>1434.8359999999998</v>
      </c>
      <c r="L39" s="16">
        <f t="shared" si="15"/>
        <v>1256.931</v>
      </c>
      <c r="M39" s="16">
        <f t="shared" si="15"/>
        <v>1050.4580000000001</v>
      </c>
      <c r="N39" s="16">
        <f t="shared" si="15"/>
        <v>1486.6480000000001</v>
      </c>
      <c r="O39" s="16">
        <f t="shared" si="15"/>
        <v>996.64800000000002</v>
      </c>
      <c r="P39" s="16">
        <f t="shared" si="15"/>
        <v>1471.202</v>
      </c>
      <c r="Q39" s="16">
        <f t="shared" si="15"/>
        <v>1064.67</v>
      </c>
      <c r="R39" s="16">
        <f t="shared" si="15"/>
        <v>1374.8489999999999</v>
      </c>
      <c r="S39" s="16">
        <f t="shared" si="15"/>
        <v>1109.3699999999999</v>
      </c>
      <c r="T39" s="16">
        <f t="shared" si="15"/>
        <v>1813.7920000000001</v>
      </c>
      <c r="U39" s="16">
        <f t="shared" si="15"/>
        <v>1524.4979999999998</v>
      </c>
      <c r="V39" s="16">
        <f t="shared" si="15"/>
        <v>1376.48</v>
      </c>
      <c r="W39" s="17">
        <f t="shared" si="15"/>
        <v>1343.4379999999999</v>
      </c>
      <c r="X39" s="16">
        <f t="shared" si="15"/>
        <v>1359.1369999999999</v>
      </c>
      <c r="Y39" s="16">
        <f t="shared" si="15"/>
        <v>1097.31</v>
      </c>
      <c r="Z39" s="16">
        <f t="shared" si="15"/>
        <v>1653.2950000000001</v>
      </c>
      <c r="AA39" s="16">
        <f>AA43+AA47</f>
        <v>1410.69</v>
      </c>
      <c r="AB39" s="16">
        <f t="shared" si="15"/>
        <v>1264.0730000000001</v>
      </c>
      <c r="AC39" s="16">
        <f>AC43+AC47</f>
        <v>1375.0259999999998</v>
      </c>
      <c r="AD39" s="16">
        <f t="shared" si="15"/>
        <v>1352.54</v>
      </c>
      <c r="AE39" s="16">
        <f t="shared" si="15"/>
        <v>2824.7690000000002</v>
      </c>
      <c r="AF39" s="14"/>
    </row>
    <row r="40" spans="1:32" ht="18" x14ac:dyDescent="0.3">
      <c r="A40" s="64" t="s">
        <v>44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6"/>
      <c r="AF40" s="18" t="s">
        <v>45</v>
      </c>
    </row>
    <row r="41" spans="1:32" s="2" customFormat="1" ht="18" x14ac:dyDescent="0.35">
      <c r="A41" s="15" t="s">
        <v>28</v>
      </c>
      <c r="B41" s="17">
        <f>SUM(B42:B43)</f>
        <v>1926.6000000000001</v>
      </c>
      <c r="C41" s="17">
        <f>SUM(C42:C43)</f>
        <v>1926.6000000000001</v>
      </c>
      <c r="D41" s="17">
        <f>SUM(D42:D43)</f>
        <v>1926.373</v>
      </c>
      <c r="E41" s="17">
        <f>SUM(E42:E43)</f>
        <v>1926.373</v>
      </c>
      <c r="F41" s="17">
        <f>IFERROR(E41/B41*100,0)</f>
        <v>99.98821758538358</v>
      </c>
      <c r="G41" s="17">
        <f>IFERROR(E41/C41*100,0)</f>
        <v>99.98821758538358</v>
      </c>
      <c r="H41" s="17">
        <f>SUM(H42:H43)</f>
        <v>70.2</v>
      </c>
      <c r="I41" s="17">
        <f t="shared" ref="I41:AE41" si="16">SUM(I42:I43)</f>
        <v>70.14</v>
      </c>
      <c r="J41" s="17">
        <f t="shared" si="16"/>
        <v>279.5</v>
      </c>
      <c r="K41" s="17">
        <f t="shared" si="16"/>
        <v>279.48599999999999</v>
      </c>
      <c r="L41" s="17">
        <f t="shared" si="16"/>
        <v>144.19999999999999</v>
      </c>
      <c r="M41" s="17">
        <f t="shared" si="16"/>
        <v>144.13800000000001</v>
      </c>
      <c r="N41" s="17">
        <f t="shared" si="16"/>
        <v>144.19999999999999</v>
      </c>
      <c r="O41" s="17">
        <f t="shared" si="16"/>
        <v>144.13800000000001</v>
      </c>
      <c r="P41" s="17">
        <f t="shared" si="16"/>
        <v>144.19999999999999</v>
      </c>
      <c r="Q41" s="17">
        <f t="shared" si="16"/>
        <v>144.13999999999999</v>
      </c>
      <c r="R41" s="17">
        <f t="shared" si="16"/>
        <v>144.19999999999999</v>
      </c>
      <c r="S41" s="17">
        <f t="shared" si="16"/>
        <v>144.13999999999999</v>
      </c>
      <c r="T41" s="17">
        <f t="shared" si="16"/>
        <v>144.19999999999999</v>
      </c>
      <c r="U41" s="17">
        <f t="shared" si="16"/>
        <v>144.13800000000001</v>
      </c>
      <c r="V41" s="17">
        <f t="shared" si="16"/>
        <v>144.19999999999999</v>
      </c>
      <c r="W41" s="17">
        <f t="shared" si="16"/>
        <v>144.13800000000001</v>
      </c>
      <c r="X41" s="17">
        <f t="shared" si="16"/>
        <v>144.19999999999999</v>
      </c>
      <c r="Y41" s="33">
        <f t="shared" si="16"/>
        <v>144.13999999999999</v>
      </c>
      <c r="Z41" s="33">
        <f t="shared" si="16"/>
        <v>144.19999999999999</v>
      </c>
      <c r="AA41" s="17">
        <v>144</v>
      </c>
      <c r="AB41" s="17">
        <f t="shared" si="16"/>
        <v>144.5</v>
      </c>
      <c r="AC41" s="34">
        <f>AC43</f>
        <v>144.476</v>
      </c>
      <c r="AD41" s="17">
        <f t="shared" si="16"/>
        <v>278.8</v>
      </c>
      <c r="AE41" s="17">
        <f t="shared" si="16"/>
        <v>279.15899999999999</v>
      </c>
      <c r="AF41" s="35"/>
    </row>
    <row r="42" spans="1:32" s="2" customFormat="1" ht="42" customHeight="1" x14ac:dyDescent="0.35">
      <c r="A42" s="15" t="s">
        <v>29</v>
      </c>
      <c r="B42" s="16">
        <f>H42+J42+L42+N42+P42+R42+T42+V42+X42+Z42+AB42+AD42</f>
        <v>0</v>
      </c>
      <c r="C42" s="17">
        <f>H42</f>
        <v>0</v>
      </c>
      <c r="D42" s="17">
        <f>E42</f>
        <v>0</v>
      </c>
      <c r="E42" s="22">
        <f>SUM(I42,K42,M42,O42,Q42,S42,U42,W42,Y42,AA42,AC42,AE42)</f>
        <v>0</v>
      </c>
      <c r="F42" s="17">
        <f>IFERROR(E42/B42*100,0)</f>
        <v>0</v>
      </c>
      <c r="G42" s="17">
        <f>IFERROR(E42/C42*100,0)</f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6">
        <v>0</v>
      </c>
      <c r="Z42" s="36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18"/>
    </row>
    <row r="43" spans="1:32" s="2" customFormat="1" ht="30" customHeight="1" x14ac:dyDescent="0.35">
      <c r="A43" s="15" t="s">
        <v>30</v>
      </c>
      <c r="B43" s="31">
        <f>H43+J43+L43+N43+P43+R43+T43+V43+X43+Z43+AB43+AD43</f>
        <v>1926.6000000000001</v>
      </c>
      <c r="C43" s="31">
        <f>H43+J43+L43+N43+P43+R43+T43+V43+X43+Z43+AB43+AD43</f>
        <v>1926.6000000000001</v>
      </c>
      <c r="D43" s="31">
        <f>E43</f>
        <v>1926.373</v>
      </c>
      <c r="E43" s="31">
        <f>I43+K43+M43+O43+Q43+S43+U43+W43+Y43+AA43+AC43+AE43</f>
        <v>1926.373</v>
      </c>
      <c r="F43" s="31">
        <f>IFERROR(E43/B43*100,0)</f>
        <v>99.98821758538358</v>
      </c>
      <c r="G43" s="31">
        <f>IFERROR(E43/C43*100,0)</f>
        <v>99.98821758538358</v>
      </c>
      <c r="H43" s="31">
        <v>70.2</v>
      </c>
      <c r="I43" s="31">
        <v>70.14</v>
      </c>
      <c r="J43" s="31">
        <v>279.5</v>
      </c>
      <c r="K43" s="31">
        <v>279.48599999999999</v>
      </c>
      <c r="L43" s="31">
        <v>144.19999999999999</v>
      </c>
      <c r="M43" s="31">
        <v>144.13800000000001</v>
      </c>
      <c r="N43" s="31">
        <v>144.19999999999999</v>
      </c>
      <c r="O43" s="31">
        <v>144.13800000000001</v>
      </c>
      <c r="P43" s="31">
        <v>144.19999999999999</v>
      </c>
      <c r="Q43" s="31">
        <v>144.13999999999999</v>
      </c>
      <c r="R43" s="31">
        <v>144.19999999999999</v>
      </c>
      <c r="S43" s="31">
        <v>144.13999999999999</v>
      </c>
      <c r="T43" s="31">
        <v>144.19999999999999</v>
      </c>
      <c r="U43" s="31">
        <v>144.13800000000001</v>
      </c>
      <c r="V43" s="31">
        <v>144.19999999999999</v>
      </c>
      <c r="W43" s="31">
        <v>144.13800000000001</v>
      </c>
      <c r="X43" s="31">
        <v>144.19999999999999</v>
      </c>
      <c r="Y43" s="31">
        <v>144.13999999999999</v>
      </c>
      <c r="Z43" s="31">
        <v>144.19999999999999</v>
      </c>
      <c r="AA43" s="31">
        <v>144.13999999999999</v>
      </c>
      <c r="AB43" s="31">
        <v>144.5</v>
      </c>
      <c r="AC43" s="31">
        <v>144.476</v>
      </c>
      <c r="AD43" s="31">
        <v>278.8</v>
      </c>
      <c r="AE43" s="31">
        <v>279.15899999999999</v>
      </c>
      <c r="AF43" s="18" t="s">
        <v>46</v>
      </c>
    </row>
    <row r="44" spans="1:32" s="2" customFormat="1" ht="23.4" customHeight="1" x14ac:dyDescent="0.3">
      <c r="A44" s="77" t="s">
        <v>47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37"/>
    </row>
    <row r="45" spans="1:32" s="2" customFormat="1" ht="18" x14ac:dyDescent="0.35">
      <c r="A45" s="15" t="s">
        <v>28</v>
      </c>
      <c r="B45" s="17">
        <f>SUM(B46:B47)</f>
        <v>15174.493</v>
      </c>
      <c r="C45" s="17">
        <f>SUM(C46:C47)</f>
        <v>15174.493</v>
      </c>
      <c r="D45" s="17">
        <f>SUM(D46:D47)</f>
        <v>13866.329999999998</v>
      </c>
      <c r="E45" s="17">
        <f>SUM(E46:E47)</f>
        <v>13866.329999999998</v>
      </c>
      <c r="F45" s="17">
        <f>IFERROR(E45/B45*100,0)</f>
        <v>91.3791979738631</v>
      </c>
      <c r="G45" s="17">
        <f>IFERROR(E45/C45*100,0)</f>
        <v>91.3791979738631</v>
      </c>
      <c r="H45" s="17">
        <f>SUM(H46:H47)</f>
        <v>961.63499999999999</v>
      </c>
      <c r="I45" s="17">
        <f>SUM(I46:I47)</f>
        <v>490.85</v>
      </c>
      <c r="J45" s="17">
        <f t="shared" ref="J45:AE45" si="17">SUM(J46:J47)</f>
        <v>1380.8109999999999</v>
      </c>
      <c r="K45" s="17">
        <f t="shared" si="17"/>
        <v>1155.3499999999999</v>
      </c>
      <c r="L45" s="17">
        <f t="shared" si="17"/>
        <v>1112.731</v>
      </c>
      <c r="M45" s="17">
        <f t="shared" si="17"/>
        <v>906.32</v>
      </c>
      <c r="N45" s="17">
        <f t="shared" si="17"/>
        <v>1342.4480000000001</v>
      </c>
      <c r="O45" s="17">
        <f t="shared" si="17"/>
        <v>852.51</v>
      </c>
      <c r="P45" s="17">
        <f t="shared" si="17"/>
        <v>1327.002</v>
      </c>
      <c r="Q45" s="17">
        <f t="shared" si="17"/>
        <v>920.53</v>
      </c>
      <c r="R45" s="17">
        <f t="shared" si="17"/>
        <v>1230.6489999999999</v>
      </c>
      <c r="S45" s="17">
        <f t="shared" si="17"/>
        <v>965.23</v>
      </c>
      <c r="T45" s="17">
        <f t="shared" si="17"/>
        <v>1669.5920000000001</v>
      </c>
      <c r="U45" s="17">
        <f t="shared" si="17"/>
        <v>1380.36</v>
      </c>
      <c r="V45" s="17">
        <f t="shared" si="17"/>
        <v>1232.28</v>
      </c>
      <c r="W45" s="17">
        <f t="shared" si="17"/>
        <v>1199.3</v>
      </c>
      <c r="X45" s="17">
        <f t="shared" si="17"/>
        <v>1214.9369999999999</v>
      </c>
      <c r="Y45" s="17">
        <f t="shared" si="17"/>
        <v>953.17</v>
      </c>
      <c r="Z45" s="17">
        <f t="shared" si="17"/>
        <v>1509.095</v>
      </c>
      <c r="AA45" s="17">
        <f t="shared" si="17"/>
        <v>1266.55</v>
      </c>
      <c r="AB45" s="17">
        <f t="shared" si="17"/>
        <v>1119.5730000000001</v>
      </c>
      <c r="AC45" s="17">
        <f>AC47</f>
        <v>1230.55</v>
      </c>
      <c r="AD45" s="17">
        <f t="shared" si="17"/>
        <v>1073.74</v>
      </c>
      <c r="AE45" s="17">
        <f t="shared" si="17"/>
        <v>2545.61</v>
      </c>
      <c r="AF45" s="62" t="s">
        <v>48</v>
      </c>
    </row>
    <row r="46" spans="1:32" s="2" customFormat="1" ht="18" x14ac:dyDescent="0.35">
      <c r="A46" s="15" t="s">
        <v>29</v>
      </c>
      <c r="B46" s="16">
        <f>H46+J46+L46+N46+P46+R46+T46+V46+X46+Z46+AB46+AD46</f>
        <v>0</v>
      </c>
      <c r="C46" s="38">
        <f>H46</f>
        <v>0</v>
      </c>
      <c r="D46" s="22">
        <f>E46</f>
        <v>0</v>
      </c>
      <c r="E46" s="22">
        <f>SUM(I46,K46,M46,O46,Q46,S46,U46,W46,Y46,AA46,AC46,AE46)</f>
        <v>0</v>
      </c>
      <c r="F46" s="17">
        <f>IFERROR(E46/B46*100,0)</f>
        <v>0</v>
      </c>
      <c r="G46" s="17">
        <f>IFERROR(E46/C46*100,0)</f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63"/>
    </row>
    <row r="47" spans="1:32" s="2" customFormat="1" ht="18" x14ac:dyDescent="0.35">
      <c r="A47" s="15" t="s">
        <v>30</v>
      </c>
      <c r="B47" s="31">
        <f>H47+J47+L47+N47+P47+R47+T47+V47+X47+Z47+AB47+AD47</f>
        <v>15174.493</v>
      </c>
      <c r="C47" s="38">
        <f>H47+J47+L47+N47+P47+R47+T47+V47+X47+Z47+AB47+AD47</f>
        <v>15174.493</v>
      </c>
      <c r="D47" s="31">
        <f>E47</f>
        <v>13866.329999999998</v>
      </c>
      <c r="E47" s="38">
        <f>I47+K47+M47+O47+Q47+S47+U47+W47+Y47+AA47+AC47+L50+AE47</f>
        <v>13866.329999999998</v>
      </c>
      <c r="F47" s="31">
        <f>IFERROR(E47/B47*100,0)</f>
        <v>91.3791979738631</v>
      </c>
      <c r="G47" s="38">
        <f>IFERROR(E47/C47*100,0)</f>
        <v>91.3791979738631</v>
      </c>
      <c r="H47" s="31">
        <v>961.63499999999999</v>
      </c>
      <c r="I47" s="38">
        <v>490.85</v>
      </c>
      <c r="J47" s="31">
        <v>1380.8109999999999</v>
      </c>
      <c r="K47" s="38">
        <v>1155.3499999999999</v>
      </c>
      <c r="L47" s="31">
        <v>1112.731</v>
      </c>
      <c r="M47" s="38">
        <v>906.32</v>
      </c>
      <c r="N47" s="31">
        <v>1342.4480000000001</v>
      </c>
      <c r="O47" s="38">
        <v>852.51</v>
      </c>
      <c r="P47" s="39">
        <v>1327.002</v>
      </c>
      <c r="Q47" s="40">
        <v>920.53</v>
      </c>
      <c r="R47" s="41">
        <v>1230.6489999999999</v>
      </c>
      <c r="S47" s="40">
        <v>965.23</v>
      </c>
      <c r="T47" s="31">
        <v>1669.5920000000001</v>
      </c>
      <c r="U47" s="38">
        <v>1380.36</v>
      </c>
      <c r="V47" s="31">
        <v>1232.28</v>
      </c>
      <c r="W47" s="38">
        <v>1199.3</v>
      </c>
      <c r="X47" s="31">
        <v>1214.9369999999999</v>
      </c>
      <c r="Y47" s="38">
        <v>953.17</v>
      </c>
      <c r="Z47" s="31">
        <v>1509.095</v>
      </c>
      <c r="AA47" s="38">
        <v>1266.55</v>
      </c>
      <c r="AB47" s="31">
        <v>1119.5730000000001</v>
      </c>
      <c r="AC47" s="22">
        <v>1230.55</v>
      </c>
      <c r="AD47" s="31">
        <v>1073.74</v>
      </c>
      <c r="AE47" s="38">
        <v>2545.61</v>
      </c>
      <c r="AF47" s="63"/>
    </row>
    <row r="48" spans="1:32" s="2" customFormat="1" ht="18" x14ac:dyDescent="0.3">
      <c r="A48" s="26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8"/>
      <c r="AF48" s="18"/>
    </row>
    <row r="49" spans="1:32" s="2" customFormat="1" ht="18" x14ac:dyDescent="0.35">
      <c r="A49" s="42" t="s">
        <v>28</v>
      </c>
      <c r="B49" s="22">
        <f>B50+B51</f>
        <v>17101.093000000001</v>
      </c>
      <c r="C49" s="22">
        <f>C50+C51</f>
        <v>17101.093000000001</v>
      </c>
      <c r="D49" s="22">
        <f>D50+D51</f>
        <v>15792.702999999998</v>
      </c>
      <c r="E49" s="22">
        <f>E50+E51</f>
        <v>15792.702999999998</v>
      </c>
      <c r="F49" s="17">
        <f>IFERROR(E49/B49*100,0)</f>
        <v>92.349085523363897</v>
      </c>
      <c r="G49" s="17">
        <f>IFERROR(E49/C49*100,0)</f>
        <v>92.349085523363897</v>
      </c>
      <c r="H49" s="22">
        <f>H50+H51</f>
        <v>1031.835</v>
      </c>
      <c r="I49" s="22">
        <f t="shared" ref="I49:AE49" si="18">I50+I51</f>
        <v>560.99</v>
      </c>
      <c r="J49" s="22">
        <f t="shared" si="18"/>
        <v>1660.3109999999999</v>
      </c>
      <c r="K49" s="22">
        <f t="shared" si="18"/>
        <v>1434.8359999999998</v>
      </c>
      <c r="L49" s="22">
        <f t="shared" si="18"/>
        <v>1256.931</v>
      </c>
      <c r="M49" s="22">
        <f t="shared" si="18"/>
        <v>1050.4580000000001</v>
      </c>
      <c r="N49" s="22">
        <f t="shared" si="18"/>
        <v>1486.6480000000001</v>
      </c>
      <c r="O49" s="22">
        <f t="shared" si="18"/>
        <v>996.64800000000002</v>
      </c>
      <c r="P49" s="22">
        <f t="shared" si="18"/>
        <v>1471.202</v>
      </c>
      <c r="Q49" s="22">
        <f t="shared" si="18"/>
        <v>1064.67</v>
      </c>
      <c r="R49" s="22">
        <f t="shared" si="18"/>
        <v>1374.8489999999999</v>
      </c>
      <c r="S49" s="22">
        <f t="shared" si="18"/>
        <v>1109.3699999999999</v>
      </c>
      <c r="T49" s="22">
        <f t="shared" si="18"/>
        <v>1813.7920000000001</v>
      </c>
      <c r="U49" s="22">
        <f t="shared" si="18"/>
        <v>1524.4979999999998</v>
      </c>
      <c r="V49" s="22">
        <f t="shared" si="18"/>
        <v>1376.48</v>
      </c>
      <c r="W49" s="22">
        <f t="shared" si="18"/>
        <v>1343.4379999999999</v>
      </c>
      <c r="X49" s="22">
        <f t="shared" si="18"/>
        <v>1359.1369999999999</v>
      </c>
      <c r="Y49" s="22">
        <f t="shared" si="18"/>
        <v>1097.31</v>
      </c>
      <c r="Z49" s="22">
        <f t="shared" si="18"/>
        <v>1653.2950000000001</v>
      </c>
      <c r="AA49" s="22">
        <f t="shared" si="18"/>
        <v>1410.69</v>
      </c>
      <c r="AB49" s="22">
        <f t="shared" si="18"/>
        <v>1264.0730000000001</v>
      </c>
      <c r="AC49" s="22">
        <f t="shared" si="18"/>
        <v>1375.0259999999998</v>
      </c>
      <c r="AD49" s="22">
        <f t="shared" si="18"/>
        <v>1352.54</v>
      </c>
      <c r="AE49" s="22">
        <f t="shared" si="18"/>
        <v>2824.7690000000002</v>
      </c>
      <c r="AF49" s="43"/>
    </row>
    <row r="50" spans="1:32" s="2" customFormat="1" ht="135.6" customHeight="1" x14ac:dyDescent="0.35">
      <c r="A50" s="42" t="s">
        <v>29</v>
      </c>
      <c r="B50" s="22">
        <f t="shared" ref="B50:E51" si="19">B38</f>
        <v>0</v>
      </c>
      <c r="C50" s="22">
        <f t="shared" si="19"/>
        <v>0</v>
      </c>
      <c r="D50" s="22">
        <f t="shared" si="19"/>
        <v>0</v>
      </c>
      <c r="E50" s="22">
        <f t="shared" si="19"/>
        <v>0</v>
      </c>
      <c r="F50" s="17">
        <f>IFERROR(E50/B50*100,0)</f>
        <v>0</v>
      </c>
      <c r="G50" s="17">
        <f>IFERROR(E50/C50*100,0)</f>
        <v>0</v>
      </c>
      <c r="H50" s="22">
        <f>H38</f>
        <v>0</v>
      </c>
      <c r="I50" s="22">
        <f t="shared" ref="I50:AE51" si="20">I38</f>
        <v>0</v>
      </c>
      <c r="J50" s="22">
        <f t="shared" si="20"/>
        <v>0</v>
      </c>
      <c r="K50" s="22">
        <f t="shared" si="20"/>
        <v>0</v>
      </c>
      <c r="L50" s="22">
        <f t="shared" si="20"/>
        <v>0</v>
      </c>
      <c r="M50" s="22">
        <f t="shared" si="20"/>
        <v>0</v>
      </c>
      <c r="N50" s="22">
        <f t="shared" si="20"/>
        <v>0</v>
      </c>
      <c r="O50" s="22">
        <f t="shared" si="20"/>
        <v>0</v>
      </c>
      <c r="P50" s="22">
        <f t="shared" si="20"/>
        <v>0</v>
      </c>
      <c r="Q50" s="22">
        <f t="shared" si="20"/>
        <v>0</v>
      </c>
      <c r="R50" s="22">
        <f t="shared" si="20"/>
        <v>0</v>
      </c>
      <c r="S50" s="22">
        <f t="shared" si="20"/>
        <v>0</v>
      </c>
      <c r="T50" s="22">
        <f t="shared" si="20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0"/>
        <v>0</v>
      </c>
      <c r="Y50" s="22">
        <f t="shared" si="20"/>
        <v>0</v>
      </c>
      <c r="Z50" s="22">
        <f t="shared" si="20"/>
        <v>0</v>
      </c>
      <c r="AA50" s="22">
        <f t="shared" si="20"/>
        <v>0</v>
      </c>
      <c r="AB50" s="22">
        <f t="shared" si="20"/>
        <v>0</v>
      </c>
      <c r="AC50" s="22">
        <f t="shared" si="20"/>
        <v>0</v>
      </c>
      <c r="AD50" s="22">
        <f t="shared" si="20"/>
        <v>0</v>
      </c>
      <c r="AE50" s="22">
        <f t="shared" si="20"/>
        <v>0</v>
      </c>
      <c r="AF50" s="44" t="s">
        <v>50</v>
      </c>
    </row>
    <row r="51" spans="1:32" s="2" customFormat="1" ht="18" x14ac:dyDescent="0.35">
      <c r="A51" s="45" t="s">
        <v>30</v>
      </c>
      <c r="B51" s="22">
        <f t="shared" si="19"/>
        <v>17101.093000000001</v>
      </c>
      <c r="C51" s="22">
        <f>C39</f>
        <v>17101.093000000001</v>
      </c>
      <c r="D51" s="22">
        <f t="shared" si="19"/>
        <v>15792.702999999998</v>
      </c>
      <c r="E51" s="22">
        <f>E39</f>
        <v>15792.702999999998</v>
      </c>
      <c r="F51" s="22">
        <f>IFERROR(E51/B51*100,0)</f>
        <v>92.349085523363897</v>
      </c>
      <c r="G51" s="17">
        <f>IFERROR(E51/C51*100,0)</f>
        <v>92.349085523363897</v>
      </c>
      <c r="H51" s="22">
        <f>H39</f>
        <v>1031.835</v>
      </c>
      <c r="I51" s="22">
        <f t="shared" si="20"/>
        <v>560.99</v>
      </c>
      <c r="J51" s="22">
        <f t="shared" si="20"/>
        <v>1660.3109999999999</v>
      </c>
      <c r="K51" s="22">
        <f t="shared" si="20"/>
        <v>1434.8359999999998</v>
      </c>
      <c r="L51" s="22">
        <f t="shared" si="20"/>
        <v>1256.931</v>
      </c>
      <c r="M51" s="22">
        <f t="shared" si="20"/>
        <v>1050.4580000000001</v>
      </c>
      <c r="N51" s="22">
        <f t="shared" si="20"/>
        <v>1486.6480000000001</v>
      </c>
      <c r="O51" s="22">
        <f t="shared" si="20"/>
        <v>996.64800000000002</v>
      </c>
      <c r="P51" s="22">
        <f t="shared" si="20"/>
        <v>1471.202</v>
      </c>
      <c r="Q51" s="22">
        <f t="shared" si="20"/>
        <v>1064.67</v>
      </c>
      <c r="R51" s="22">
        <f t="shared" si="20"/>
        <v>1374.8489999999999</v>
      </c>
      <c r="S51" s="22">
        <f t="shared" si="20"/>
        <v>1109.3699999999999</v>
      </c>
      <c r="T51" s="22">
        <f t="shared" si="20"/>
        <v>1813.7920000000001</v>
      </c>
      <c r="U51" s="22">
        <f t="shared" si="20"/>
        <v>1524.4979999999998</v>
      </c>
      <c r="V51" s="22">
        <f t="shared" si="20"/>
        <v>1376.48</v>
      </c>
      <c r="W51" s="22">
        <f t="shared" si="20"/>
        <v>1343.4379999999999</v>
      </c>
      <c r="X51" s="22">
        <f t="shared" si="20"/>
        <v>1359.1369999999999</v>
      </c>
      <c r="Y51" s="25">
        <f t="shared" si="20"/>
        <v>1097.31</v>
      </c>
      <c r="Z51" s="22">
        <f t="shared" si="20"/>
        <v>1653.2950000000001</v>
      </c>
      <c r="AA51" s="22">
        <f t="shared" si="20"/>
        <v>1410.69</v>
      </c>
      <c r="AB51" s="22">
        <f t="shared" si="20"/>
        <v>1264.0730000000001</v>
      </c>
      <c r="AC51" s="22">
        <f t="shared" si="20"/>
        <v>1375.0259999999998</v>
      </c>
      <c r="AD51" s="22">
        <f t="shared" si="20"/>
        <v>1352.54</v>
      </c>
      <c r="AE51" s="22">
        <f t="shared" si="20"/>
        <v>2824.7690000000002</v>
      </c>
      <c r="AF51" s="44"/>
    </row>
    <row r="52" spans="1:32" ht="18" x14ac:dyDescent="0.3">
      <c r="A52" s="64" t="s">
        <v>51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46"/>
    </row>
    <row r="53" spans="1:32" ht="18" x14ac:dyDescent="0.3">
      <c r="A53" s="67" t="s">
        <v>52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14"/>
    </row>
    <row r="54" spans="1:32" ht="18" x14ac:dyDescent="0.35">
      <c r="A54" s="15" t="s">
        <v>28</v>
      </c>
      <c r="B54" s="22">
        <f>B55+B56</f>
        <v>24692.32</v>
      </c>
      <c r="C54" s="22">
        <f>C55+C56</f>
        <v>24692.32</v>
      </c>
      <c r="D54" s="22">
        <f>D55+D56</f>
        <v>24155.849000000002</v>
      </c>
      <c r="E54" s="22">
        <f>E55+E56</f>
        <v>24155.849000000002</v>
      </c>
      <c r="F54" s="22">
        <f>IFERROR(E54/B54*100,0)</f>
        <v>97.827377095388371</v>
      </c>
      <c r="G54" s="22">
        <f>IFERROR(E54/C54*100,0)</f>
        <v>97.827377095388371</v>
      </c>
      <c r="H54" s="22">
        <f>H55+H56</f>
        <v>2865.837</v>
      </c>
      <c r="I54" s="22">
        <f t="shared" ref="I54:AE54" si="21">I55+I56</f>
        <v>1294.5050000000001</v>
      </c>
      <c r="J54" s="22">
        <f t="shared" si="21"/>
        <v>1477.288</v>
      </c>
      <c r="K54" s="22">
        <f t="shared" si="21"/>
        <v>1498.9780000000001</v>
      </c>
      <c r="L54" s="22">
        <f t="shared" si="21"/>
        <v>1109.9160000000002</v>
      </c>
      <c r="M54" s="22">
        <f t="shared" si="21"/>
        <v>1134.6010000000001</v>
      </c>
      <c r="N54" s="22">
        <f t="shared" si="21"/>
        <v>2101.71</v>
      </c>
      <c r="O54" s="22">
        <f t="shared" si="21"/>
        <v>1269.74</v>
      </c>
      <c r="P54" s="22">
        <f t="shared" si="21"/>
        <v>1861.184</v>
      </c>
      <c r="Q54" s="22">
        <f t="shared" si="21"/>
        <v>2198.8199999999997</v>
      </c>
      <c r="R54" s="22">
        <f t="shared" si="21"/>
        <v>1698.2860000000001</v>
      </c>
      <c r="S54" s="22">
        <f t="shared" si="21"/>
        <v>2315.913</v>
      </c>
      <c r="T54" s="22">
        <f t="shared" si="21"/>
        <v>2259.0819999999999</v>
      </c>
      <c r="U54" s="22">
        <f t="shared" si="21"/>
        <v>1937.9970000000001</v>
      </c>
      <c r="V54" s="22">
        <f t="shared" si="21"/>
        <v>2161.6040000000003</v>
      </c>
      <c r="W54" s="22">
        <f t="shared" si="21"/>
        <v>1713.7460000000001</v>
      </c>
      <c r="X54" s="22">
        <f t="shared" si="21"/>
        <v>3200.7860000000001</v>
      </c>
      <c r="Y54" s="22">
        <f t="shared" si="21"/>
        <v>2893.6539999999995</v>
      </c>
      <c r="Z54" s="22">
        <f t="shared" si="21"/>
        <v>2062.3410000000003</v>
      </c>
      <c r="AA54" s="22">
        <f t="shared" si="21"/>
        <v>2118.1030000000001</v>
      </c>
      <c r="AB54" s="22">
        <f t="shared" si="21"/>
        <v>1808.232</v>
      </c>
      <c r="AC54" s="22">
        <f t="shared" si="21"/>
        <v>1838.5050000000001</v>
      </c>
      <c r="AD54" s="22">
        <f t="shared" si="21"/>
        <v>2086.0540000000001</v>
      </c>
      <c r="AE54" s="22">
        <f t="shared" si="21"/>
        <v>3941.2869999999998</v>
      </c>
      <c r="AF54" s="32"/>
    </row>
    <row r="55" spans="1:32" ht="18" x14ac:dyDescent="0.35">
      <c r="A55" s="15" t="s">
        <v>29</v>
      </c>
      <c r="B55" s="22">
        <f>B59+B63+B67</f>
        <v>0</v>
      </c>
      <c r="C55" s="22">
        <f t="shared" ref="B55:E56" si="22">C59+C63+C67</f>
        <v>0</v>
      </c>
      <c r="D55" s="22">
        <f t="shared" si="22"/>
        <v>0</v>
      </c>
      <c r="E55" s="22">
        <f t="shared" si="22"/>
        <v>0</v>
      </c>
      <c r="F55" s="22">
        <f>IFERROR(E55/B55*100,0)</f>
        <v>0</v>
      </c>
      <c r="G55" s="22">
        <f>IFERROR(E55/C55*100,0)</f>
        <v>0</v>
      </c>
      <c r="H55" s="22">
        <f>H59+H63+H67</f>
        <v>0</v>
      </c>
      <c r="I55" s="22">
        <f t="shared" ref="I55:AE56" si="23">I59+I63+I67</f>
        <v>0</v>
      </c>
      <c r="J55" s="22">
        <f t="shared" si="23"/>
        <v>0</v>
      </c>
      <c r="K55" s="22">
        <f t="shared" si="23"/>
        <v>0</v>
      </c>
      <c r="L55" s="22">
        <f t="shared" si="23"/>
        <v>0</v>
      </c>
      <c r="M55" s="22">
        <f t="shared" si="23"/>
        <v>0</v>
      </c>
      <c r="N55" s="22">
        <f t="shared" si="23"/>
        <v>0</v>
      </c>
      <c r="O55" s="22">
        <f t="shared" si="23"/>
        <v>0</v>
      </c>
      <c r="P55" s="22">
        <f t="shared" si="23"/>
        <v>0</v>
      </c>
      <c r="Q55" s="22">
        <f t="shared" si="23"/>
        <v>0</v>
      </c>
      <c r="R55" s="22">
        <f t="shared" si="23"/>
        <v>0</v>
      </c>
      <c r="S55" s="22">
        <f t="shared" si="23"/>
        <v>0</v>
      </c>
      <c r="T55" s="22">
        <f t="shared" si="23"/>
        <v>0</v>
      </c>
      <c r="U55" s="22">
        <f t="shared" si="23"/>
        <v>0</v>
      </c>
      <c r="V55" s="22">
        <f t="shared" si="23"/>
        <v>0</v>
      </c>
      <c r="W55" s="22">
        <f t="shared" si="23"/>
        <v>0</v>
      </c>
      <c r="X55" s="22">
        <f t="shared" si="23"/>
        <v>0</v>
      </c>
      <c r="Y55" s="22">
        <f t="shared" si="23"/>
        <v>0</v>
      </c>
      <c r="Z55" s="22">
        <f t="shared" si="23"/>
        <v>0</v>
      </c>
      <c r="AA55" s="22">
        <f t="shared" si="23"/>
        <v>0</v>
      </c>
      <c r="AB55" s="22">
        <f t="shared" si="23"/>
        <v>0</v>
      </c>
      <c r="AC55" s="22">
        <f t="shared" si="23"/>
        <v>0</v>
      </c>
      <c r="AD55" s="22">
        <f t="shared" si="23"/>
        <v>0</v>
      </c>
      <c r="AE55" s="22">
        <f t="shared" si="23"/>
        <v>0</v>
      </c>
      <c r="AF55" s="14"/>
    </row>
    <row r="56" spans="1:32" ht="18" x14ac:dyDescent="0.35">
      <c r="A56" s="15" t="s">
        <v>30</v>
      </c>
      <c r="B56" s="22">
        <f t="shared" si="22"/>
        <v>24692.32</v>
      </c>
      <c r="C56" s="22">
        <f>C60+C64+C68</f>
        <v>24692.32</v>
      </c>
      <c r="D56" s="22">
        <f t="shared" si="22"/>
        <v>24155.849000000002</v>
      </c>
      <c r="E56" s="22">
        <f t="shared" si="22"/>
        <v>24155.849000000002</v>
      </c>
      <c r="F56" s="22">
        <f>IFERROR(E56/B56*100,0)</f>
        <v>97.827377095388371</v>
      </c>
      <c r="G56" s="22">
        <f>IFERROR(E56/C56*100,0)</f>
        <v>97.827377095388371</v>
      </c>
      <c r="H56" s="22">
        <f>H60+H64+H68</f>
        <v>2865.837</v>
      </c>
      <c r="I56" s="22">
        <f>I60+I64+I68</f>
        <v>1294.5050000000001</v>
      </c>
      <c r="J56" s="22">
        <f t="shared" si="23"/>
        <v>1477.288</v>
      </c>
      <c r="K56" s="22">
        <f t="shared" si="23"/>
        <v>1498.9780000000001</v>
      </c>
      <c r="L56" s="22">
        <f t="shared" si="23"/>
        <v>1109.9160000000002</v>
      </c>
      <c r="M56" s="22">
        <f t="shared" si="23"/>
        <v>1134.6010000000001</v>
      </c>
      <c r="N56" s="22">
        <f t="shared" si="23"/>
        <v>2101.71</v>
      </c>
      <c r="O56" s="22">
        <f t="shared" si="23"/>
        <v>1269.74</v>
      </c>
      <c r="P56" s="22">
        <f t="shared" si="23"/>
        <v>1861.184</v>
      </c>
      <c r="Q56" s="22">
        <f t="shared" si="23"/>
        <v>2198.8199999999997</v>
      </c>
      <c r="R56" s="22">
        <f t="shared" si="23"/>
        <v>1698.2860000000001</v>
      </c>
      <c r="S56" s="22">
        <f t="shared" si="23"/>
        <v>2315.913</v>
      </c>
      <c r="T56" s="22">
        <f t="shared" si="23"/>
        <v>2259.0819999999999</v>
      </c>
      <c r="U56" s="22">
        <f t="shared" si="23"/>
        <v>1937.9970000000001</v>
      </c>
      <c r="V56" s="22">
        <f t="shared" si="23"/>
        <v>2161.6040000000003</v>
      </c>
      <c r="W56" s="22">
        <f t="shared" si="23"/>
        <v>1713.7460000000001</v>
      </c>
      <c r="X56" s="22">
        <f t="shared" si="23"/>
        <v>3200.7860000000001</v>
      </c>
      <c r="Y56" s="25">
        <f t="shared" si="23"/>
        <v>2893.6539999999995</v>
      </c>
      <c r="Z56" s="22">
        <f t="shared" si="23"/>
        <v>2062.3410000000003</v>
      </c>
      <c r="AA56" s="22">
        <f t="shared" si="23"/>
        <v>2118.1030000000001</v>
      </c>
      <c r="AB56" s="22">
        <f t="shared" si="23"/>
        <v>1808.232</v>
      </c>
      <c r="AC56" s="22">
        <f t="shared" si="23"/>
        <v>1838.5050000000001</v>
      </c>
      <c r="AD56" s="22">
        <f t="shared" si="23"/>
        <v>2086.0540000000001</v>
      </c>
      <c r="AE56" s="22">
        <f t="shared" si="23"/>
        <v>3941.2869999999998</v>
      </c>
      <c r="AF56" s="14"/>
    </row>
    <row r="57" spans="1:32" s="2" customFormat="1" ht="18.75" customHeight="1" x14ac:dyDescent="0.35">
      <c r="A57" s="47" t="s">
        <v>53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2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</row>
    <row r="58" spans="1:32" s="2" customFormat="1" ht="18" x14ac:dyDescent="0.35">
      <c r="A58" s="18" t="s">
        <v>28</v>
      </c>
      <c r="B58" s="17">
        <f>SUM(B59:B60)</f>
        <v>6493.3200000000006</v>
      </c>
      <c r="C58" s="17">
        <f>SUM(C59:C60)</f>
        <v>6493.3200000000006</v>
      </c>
      <c r="D58" s="17">
        <f>SUM(D59:D60)</f>
        <v>6427.9790000000003</v>
      </c>
      <c r="E58" s="17">
        <f>SUM(E59:E60)</f>
        <v>6427.9790000000003</v>
      </c>
      <c r="F58" s="17">
        <f>IFERROR(E58/B58*100,0)</f>
        <v>98.993719699629764</v>
      </c>
      <c r="G58" s="17">
        <f>IFERROR(E58/C58*100,0)</f>
        <v>98.993719699629764</v>
      </c>
      <c r="H58" s="17">
        <f t="shared" ref="H58:AB58" si="24">H60</f>
        <v>817.577</v>
      </c>
      <c r="I58" s="17">
        <f t="shared" si="24"/>
        <v>407.226</v>
      </c>
      <c r="J58" s="17">
        <f t="shared" si="24"/>
        <v>373.26</v>
      </c>
      <c r="K58" s="17">
        <f t="shared" si="24"/>
        <v>379.61200000000002</v>
      </c>
      <c r="L58" s="17">
        <f t="shared" si="24"/>
        <v>292.61099999999999</v>
      </c>
      <c r="M58" s="17">
        <f t="shared" si="24"/>
        <v>443.97699999999998</v>
      </c>
      <c r="N58" s="17">
        <f t="shared" si="24"/>
        <v>587.60400000000004</v>
      </c>
      <c r="O58" s="17">
        <f t="shared" si="24"/>
        <v>403.66300000000001</v>
      </c>
      <c r="P58" s="17">
        <f t="shared" si="24"/>
        <v>500.70299999999997</v>
      </c>
      <c r="Q58" s="17">
        <f t="shared" si="24"/>
        <v>556.27</v>
      </c>
      <c r="R58" s="17">
        <f t="shared" si="24"/>
        <v>447.75099999999998</v>
      </c>
      <c r="S58" s="17">
        <f t="shared" si="24"/>
        <v>615.21299999999997</v>
      </c>
      <c r="T58" s="17">
        <v>623.1</v>
      </c>
      <c r="U58" s="17">
        <f t="shared" si="24"/>
        <v>506.87900000000002</v>
      </c>
      <c r="V58" s="17">
        <f t="shared" si="24"/>
        <v>578.82299999999998</v>
      </c>
      <c r="W58" s="17">
        <f t="shared" si="24"/>
        <v>467.74599999999998</v>
      </c>
      <c r="X58" s="17">
        <f t="shared" si="24"/>
        <v>688.25099999999998</v>
      </c>
      <c r="Y58" s="17">
        <f t="shared" si="24"/>
        <v>635.30999999999995</v>
      </c>
      <c r="Z58" s="17">
        <f t="shared" si="24"/>
        <v>447.75099999999998</v>
      </c>
      <c r="AA58" s="17">
        <f t="shared" si="24"/>
        <v>453.23899999999998</v>
      </c>
      <c r="AB58" s="17">
        <f t="shared" si="24"/>
        <v>447.75099999999998</v>
      </c>
      <c r="AC58" s="17">
        <f>AC60</f>
        <v>669.66600000000005</v>
      </c>
      <c r="AD58" s="17">
        <f>AD60</f>
        <v>688.149</v>
      </c>
      <c r="AE58" s="17">
        <f>AE60</f>
        <v>889.178</v>
      </c>
      <c r="AF58" s="18"/>
    </row>
    <row r="59" spans="1:32" s="2" customFormat="1" ht="18" x14ac:dyDescent="0.35">
      <c r="A59" s="18" t="s">
        <v>29</v>
      </c>
      <c r="B59" s="16">
        <f>H59+J59+L59+N59+P59+R59+T59+V59+X59+Z59+AB59+AD59</f>
        <v>0</v>
      </c>
      <c r="C59" s="21">
        <f>H59</f>
        <v>0</v>
      </c>
      <c r="D59" s="22">
        <f>E59</f>
        <v>0</v>
      </c>
      <c r="E59" s="31">
        <f>K59+M59+O59+Q59+S59+U59+W59+Y59+AA59+AC59+AE59+AG59</f>
        <v>0</v>
      </c>
      <c r="F59" s="17">
        <f>IFERROR(E59/B59*100,0)</f>
        <v>0</v>
      </c>
      <c r="G59" s="17">
        <f>IFERROR(E59/C59*100,0)</f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49">
        <v>0</v>
      </c>
      <c r="AF59" s="18"/>
    </row>
    <row r="60" spans="1:32" s="2" customFormat="1" ht="18" x14ac:dyDescent="0.35">
      <c r="A60" s="18" t="s">
        <v>30</v>
      </c>
      <c r="B60" s="39">
        <f>H60+J60+L60+N60+P60+R60+T60+V60+X60+Z60+AB60+AD60</f>
        <v>6493.3200000000006</v>
      </c>
      <c r="C60" s="50">
        <f>H60+J60+L60+N60+P60+R60+T60+V60+X60+Z60+AB60+AD60</f>
        <v>6493.3200000000006</v>
      </c>
      <c r="D60" s="22">
        <f>E60</f>
        <v>6427.9790000000003</v>
      </c>
      <c r="E60" s="31">
        <f>I60+K60+M60+O60+Q60+S60+U60+W60+Y60+AA60+AC60+AE60</f>
        <v>6427.9790000000003</v>
      </c>
      <c r="F60" s="17">
        <f>IFERROR(E60/B60*100,0)</f>
        <v>98.993719699629764</v>
      </c>
      <c r="G60" s="17">
        <f>IFERROR(E60/C60*100,0)</f>
        <v>98.993719699629764</v>
      </c>
      <c r="H60" s="34">
        <v>817.577</v>
      </c>
      <c r="I60" s="34">
        <v>407.226</v>
      </c>
      <c r="J60" s="34">
        <v>373.26</v>
      </c>
      <c r="K60" s="34">
        <v>379.61200000000002</v>
      </c>
      <c r="L60" s="34">
        <v>292.61099999999999</v>
      </c>
      <c r="M60" s="34">
        <v>443.97699999999998</v>
      </c>
      <c r="N60" s="34">
        <v>587.60400000000004</v>
      </c>
      <c r="O60" s="34">
        <v>403.66300000000001</v>
      </c>
      <c r="P60" s="36">
        <v>500.70299999999997</v>
      </c>
      <c r="Q60" s="36">
        <v>556.27</v>
      </c>
      <c r="R60" s="34">
        <v>447.75099999999998</v>
      </c>
      <c r="S60" s="34">
        <v>615.21299999999997</v>
      </c>
      <c r="T60" s="34">
        <v>623.08900000000006</v>
      </c>
      <c r="U60" s="34">
        <v>506.87900000000002</v>
      </c>
      <c r="V60" s="34">
        <v>578.82299999999998</v>
      </c>
      <c r="W60" s="34">
        <v>467.74599999999998</v>
      </c>
      <c r="X60" s="34">
        <v>688.25099999999998</v>
      </c>
      <c r="Y60" s="36">
        <v>635.30999999999995</v>
      </c>
      <c r="Z60" s="34">
        <v>447.75099999999998</v>
      </c>
      <c r="AA60" s="34">
        <v>453.23899999999998</v>
      </c>
      <c r="AB60" s="34">
        <v>447.75099999999998</v>
      </c>
      <c r="AC60" s="34">
        <v>669.66600000000005</v>
      </c>
      <c r="AD60" s="34">
        <v>688.149</v>
      </c>
      <c r="AE60" s="34">
        <v>889.178</v>
      </c>
      <c r="AF60" s="18" t="s">
        <v>54</v>
      </c>
    </row>
    <row r="61" spans="1:32" ht="18" x14ac:dyDescent="0.35">
      <c r="A61" s="64" t="s">
        <v>55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51"/>
      <c r="O61" s="51"/>
      <c r="P61" s="51"/>
      <c r="Q61" s="51"/>
      <c r="R61" s="51"/>
      <c r="S61" s="51"/>
      <c r="T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14"/>
    </row>
    <row r="62" spans="1:32" s="2" customFormat="1" ht="18" x14ac:dyDescent="0.35">
      <c r="A62" s="18" t="s">
        <v>28</v>
      </c>
      <c r="B62" s="17">
        <f>SUM(B63:B64)</f>
        <v>3427.16</v>
      </c>
      <c r="C62" s="17">
        <f>SUM(C63:C64)</f>
        <v>3427.16</v>
      </c>
      <c r="D62" s="17">
        <f>SUM(D63:D64)</f>
        <v>3266.5740000000001</v>
      </c>
      <c r="E62" s="17">
        <f>SUM(E63:E64)</f>
        <v>3266.5740000000001</v>
      </c>
      <c r="F62" s="17">
        <f>IFERROR(E62/B62*100,0)</f>
        <v>95.314312725405287</v>
      </c>
      <c r="G62" s="17">
        <f>IFERROR(E62/C62*100,0)</f>
        <v>95.314312725405287</v>
      </c>
      <c r="H62" s="34">
        <f t="shared" ref="H62:N62" si="25">H64</f>
        <v>361.101</v>
      </c>
      <c r="I62" s="34">
        <f t="shared" si="25"/>
        <v>195.113</v>
      </c>
      <c r="J62" s="34">
        <f t="shared" si="25"/>
        <v>221.54499999999999</v>
      </c>
      <c r="K62" s="34">
        <f t="shared" si="25"/>
        <v>223.85599999999999</v>
      </c>
      <c r="L62" s="34">
        <f t="shared" si="25"/>
        <v>150.393</v>
      </c>
      <c r="M62" s="34">
        <f t="shared" si="25"/>
        <v>137.833</v>
      </c>
      <c r="N62" s="34">
        <f t="shared" si="25"/>
        <v>278.64800000000002</v>
      </c>
      <c r="O62" s="34">
        <f>O64</f>
        <v>163.88300000000001</v>
      </c>
      <c r="P62" s="34">
        <f>P64</f>
        <v>250.36799999999999</v>
      </c>
      <c r="Q62" s="34">
        <f>Q64</f>
        <v>353.75</v>
      </c>
      <c r="R62" s="34">
        <f t="shared" ref="R62:Y62" si="26">R64</f>
        <v>230.13</v>
      </c>
      <c r="S62" s="34">
        <f t="shared" si="26"/>
        <v>374.43200000000002</v>
      </c>
      <c r="T62" s="34">
        <f t="shared" si="26"/>
        <v>316.94200000000001</v>
      </c>
      <c r="U62" s="34">
        <f>U64</f>
        <v>213.99700000000001</v>
      </c>
      <c r="V62" s="34">
        <f t="shared" si="26"/>
        <v>289.428</v>
      </c>
      <c r="W62" s="34">
        <f t="shared" si="26"/>
        <v>178.846</v>
      </c>
      <c r="X62" s="34">
        <f t="shared" si="26"/>
        <v>446.83</v>
      </c>
      <c r="Y62" s="34">
        <f t="shared" si="26"/>
        <v>460.22399999999999</v>
      </c>
      <c r="Z62" s="34">
        <f>Z64</f>
        <v>297.14100000000002</v>
      </c>
      <c r="AA62" s="34">
        <f>AA64</f>
        <v>209.01499999999999</v>
      </c>
      <c r="AB62" s="34">
        <f>AB64</f>
        <v>250.36799999999999</v>
      </c>
      <c r="AC62" s="34">
        <v>0</v>
      </c>
      <c r="AD62" s="34">
        <f>AD64</f>
        <v>334.26600000000002</v>
      </c>
      <c r="AE62" s="34">
        <v>0</v>
      </c>
      <c r="AF62" s="18"/>
    </row>
    <row r="63" spans="1:32" s="2" customFormat="1" ht="18" x14ac:dyDescent="0.35">
      <c r="A63" s="18" t="s">
        <v>29</v>
      </c>
      <c r="B63" s="16">
        <f>H63+J63+L63+N63+P63+R63+T63+V63+X63+Z63+AB63+AD63</f>
        <v>0</v>
      </c>
      <c r="C63" s="21">
        <f>H63</f>
        <v>0</v>
      </c>
      <c r="D63" s="22">
        <f>E63</f>
        <v>0</v>
      </c>
      <c r="E63" s="16">
        <f>K63+M63+O63+Q63+S63+U63+W63+Y63+AA63+AC63+AE63+AG63</f>
        <v>0</v>
      </c>
      <c r="F63" s="17">
        <f>IFERROR(E63/B63*100,0)</f>
        <v>0</v>
      </c>
      <c r="G63" s="17">
        <f>IFERROR(E63/C63*100,0)</f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18"/>
    </row>
    <row r="64" spans="1:32" s="2" customFormat="1" ht="18" x14ac:dyDescent="0.35">
      <c r="A64" s="18" t="s">
        <v>30</v>
      </c>
      <c r="B64" s="39">
        <f>H64+J64+L64+N64+P64+R64+T64+V64+X64+Z64+AB64+AD64</f>
        <v>3427.16</v>
      </c>
      <c r="C64" s="40">
        <f>H64+J64+L64+N64+P64+R64+T64+V64+X64+Z64+AB64+AD64</f>
        <v>3427.16</v>
      </c>
      <c r="D64" s="25">
        <f>E64</f>
        <v>3266.5740000000001</v>
      </c>
      <c r="E64" s="39">
        <f>I64+K64+M64+O64+Q64+S64+U64+W64+Y64+AA64+AC64+AE64</f>
        <v>3266.5740000000001</v>
      </c>
      <c r="F64" s="17">
        <f>IFERROR(E64/B64*100,0)</f>
        <v>95.314312725405287</v>
      </c>
      <c r="G64" s="17">
        <f>IFERROR(E64/C64*100,0)</f>
        <v>95.314312725405287</v>
      </c>
      <c r="H64" s="34">
        <v>361.101</v>
      </c>
      <c r="I64" s="22">
        <v>195.113</v>
      </c>
      <c r="J64" s="34">
        <v>221.54499999999999</v>
      </c>
      <c r="K64" s="34">
        <v>223.85599999999999</v>
      </c>
      <c r="L64" s="34">
        <v>150.393</v>
      </c>
      <c r="M64" s="34">
        <v>137.833</v>
      </c>
      <c r="N64" s="34">
        <v>278.64800000000002</v>
      </c>
      <c r="O64" s="34">
        <v>163.88300000000001</v>
      </c>
      <c r="P64" s="36">
        <v>250.36799999999999</v>
      </c>
      <c r="Q64" s="25">
        <v>353.75</v>
      </c>
      <c r="R64" s="34">
        <v>230.13</v>
      </c>
      <c r="S64" s="34">
        <v>374.43200000000002</v>
      </c>
      <c r="T64" s="34">
        <v>316.94200000000001</v>
      </c>
      <c r="U64" s="34">
        <v>213.99700000000001</v>
      </c>
      <c r="V64" s="22">
        <v>289.428</v>
      </c>
      <c r="W64" s="34">
        <v>178.846</v>
      </c>
      <c r="X64" s="22">
        <v>446.83</v>
      </c>
      <c r="Y64" s="36">
        <v>460.22399999999999</v>
      </c>
      <c r="Z64" s="34">
        <v>297.14100000000002</v>
      </c>
      <c r="AA64" s="22">
        <v>209.01499999999999</v>
      </c>
      <c r="AB64" s="34">
        <v>250.36799999999999</v>
      </c>
      <c r="AC64" s="34">
        <v>194.839</v>
      </c>
      <c r="AD64" s="22">
        <v>334.26600000000002</v>
      </c>
      <c r="AE64" s="34">
        <v>560.78599999999994</v>
      </c>
      <c r="AF64" s="18" t="s">
        <v>56</v>
      </c>
    </row>
    <row r="65" spans="1:32" ht="18" x14ac:dyDescent="0.3">
      <c r="A65" s="64" t="s">
        <v>57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52"/>
      <c r="R65" s="52"/>
      <c r="S65" s="53"/>
      <c r="T65" s="52"/>
      <c r="U65" s="52"/>
      <c r="V65" s="52"/>
      <c r="W65" s="52"/>
      <c r="X65" s="52"/>
      <c r="Y65" s="52"/>
      <c r="Z65" s="52"/>
      <c r="AA65" s="52"/>
      <c r="AB65" s="53"/>
      <c r="AC65" s="52"/>
      <c r="AD65" s="52"/>
      <c r="AE65" s="52"/>
      <c r="AF65" s="14"/>
    </row>
    <row r="66" spans="1:32" s="2" customFormat="1" ht="18" x14ac:dyDescent="0.35">
      <c r="A66" s="18" t="s">
        <v>28</v>
      </c>
      <c r="B66" s="17">
        <f>SUM(B67:B68)</f>
        <v>14771.84</v>
      </c>
      <c r="C66" s="17">
        <f>SUM(C67:C68)</f>
        <v>14771.84</v>
      </c>
      <c r="D66" s="17">
        <f>SUM(D67:D68)</f>
        <v>14461.296</v>
      </c>
      <c r="E66" s="17">
        <f>SUM(E67:E68)</f>
        <v>14461.296</v>
      </c>
      <c r="F66" s="17">
        <f>IFERROR(E66/B66*100,0)</f>
        <v>97.897729734413588</v>
      </c>
      <c r="G66" s="17">
        <f>IFERROR(E66/C66*100,0)</f>
        <v>97.897729734413588</v>
      </c>
      <c r="H66" s="17">
        <f t="shared" ref="H66:N66" si="27">H68</f>
        <v>1687.1590000000001</v>
      </c>
      <c r="I66" s="17">
        <f t="shared" si="27"/>
        <v>692.16600000000005</v>
      </c>
      <c r="J66" s="17">
        <f t="shared" si="27"/>
        <v>882.48299999999995</v>
      </c>
      <c r="K66" s="17">
        <f t="shared" si="27"/>
        <v>895.51</v>
      </c>
      <c r="L66" s="17">
        <f t="shared" si="27"/>
        <v>666.91200000000003</v>
      </c>
      <c r="M66" s="17">
        <f t="shared" si="27"/>
        <v>552.79100000000005</v>
      </c>
      <c r="N66" s="17">
        <f t="shared" si="27"/>
        <v>1235.4580000000001</v>
      </c>
      <c r="O66" s="17">
        <v>702.19</v>
      </c>
      <c r="P66" s="17">
        <f t="shared" ref="P66:AB66" si="28">P68</f>
        <v>1110.1130000000001</v>
      </c>
      <c r="Q66" s="17">
        <f t="shared" si="28"/>
        <v>1288.8</v>
      </c>
      <c r="R66" s="17">
        <f t="shared" si="28"/>
        <v>1020.405</v>
      </c>
      <c r="S66" s="17">
        <f t="shared" si="28"/>
        <v>1326.268</v>
      </c>
      <c r="T66" s="17">
        <f t="shared" si="28"/>
        <v>1319.0509999999999</v>
      </c>
      <c r="U66" s="17">
        <f t="shared" si="28"/>
        <v>1217.1210000000001</v>
      </c>
      <c r="V66" s="17">
        <f t="shared" si="28"/>
        <v>1293.3530000000001</v>
      </c>
      <c r="W66" s="17">
        <f t="shared" si="28"/>
        <v>1067.154</v>
      </c>
      <c r="X66" s="17">
        <f t="shared" si="28"/>
        <v>2065.7049999999999</v>
      </c>
      <c r="Y66" s="17">
        <f t="shared" si="28"/>
        <v>1798.12</v>
      </c>
      <c r="Z66" s="17">
        <f t="shared" si="28"/>
        <v>1317.4490000000001</v>
      </c>
      <c r="AA66" s="17">
        <f t="shared" si="28"/>
        <v>1455.8489999999999</v>
      </c>
      <c r="AB66" s="17">
        <f t="shared" si="28"/>
        <v>1110.1130000000001</v>
      </c>
      <c r="AC66" s="17">
        <f>AC68</f>
        <v>974</v>
      </c>
      <c r="AD66" s="17">
        <f>AD68</f>
        <v>1063.6389999999999</v>
      </c>
      <c r="AE66" s="17">
        <f>AE68</f>
        <v>2491.3229999999999</v>
      </c>
      <c r="AF66" s="18"/>
    </row>
    <row r="67" spans="1:32" s="2" customFormat="1" ht="18" x14ac:dyDescent="0.35">
      <c r="A67" s="18" t="s">
        <v>29</v>
      </c>
      <c r="B67" s="23">
        <f>H67+J67+L67+N67+P67+R67+T67+V67+X67+Z67+AB67+AD67</f>
        <v>0</v>
      </c>
      <c r="C67" s="54">
        <f>H67</f>
        <v>0</v>
      </c>
      <c r="D67" s="22">
        <f>E67</f>
        <v>0</v>
      </c>
      <c r="E67" s="41">
        <f>K67+M67+O67+Q67+S67+U67+W67+Y67+AA67+AC67+AE67+AG67</f>
        <v>0</v>
      </c>
      <c r="F67" s="17">
        <f>IFERROR(E67/B67*100,0)</f>
        <v>0</v>
      </c>
      <c r="G67" s="17">
        <f>IFERROR(E67/C67*100,0)</f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17">
        <v>0</v>
      </c>
      <c r="AF67" s="18"/>
    </row>
    <row r="68" spans="1:32" s="2" customFormat="1" ht="36" x14ac:dyDescent="0.3">
      <c r="A68" s="18" t="s">
        <v>30</v>
      </c>
      <c r="B68" s="41">
        <f>H68+J68+L68+N68+P68+R68+T68+V68+X68+Z68+AB68+AD68</f>
        <v>14771.84</v>
      </c>
      <c r="C68" s="41">
        <f>H68+J68+L68+N68+P68+R68+T68+V68+X68+Z68+AB68+AD68</f>
        <v>14771.84</v>
      </c>
      <c r="D68" s="41">
        <f>E68</f>
        <v>14461.296</v>
      </c>
      <c r="E68" s="41">
        <f>I68+K68+M68+O68+Q68+S68+U68+W68+Y68+AA68+AC68+AE68</f>
        <v>14461.296</v>
      </c>
      <c r="F68" s="41">
        <f>IFERROR(E68/B68*100,0)</f>
        <v>97.897729734413588</v>
      </c>
      <c r="G68" s="41">
        <f>IFERROR(E68/C68*100,0)</f>
        <v>97.897729734413588</v>
      </c>
      <c r="H68" s="41">
        <v>1687.1590000000001</v>
      </c>
      <c r="I68" s="41">
        <v>692.16600000000005</v>
      </c>
      <c r="J68" s="41">
        <v>882.48299999999995</v>
      </c>
      <c r="K68" s="41">
        <v>895.51</v>
      </c>
      <c r="L68" s="41">
        <v>666.91200000000003</v>
      </c>
      <c r="M68" s="41">
        <v>552.79100000000005</v>
      </c>
      <c r="N68" s="41">
        <v>1235.4580000000001</v>
      </c>
      <c r="O68" s="41">
        <v>702.19399999999996</v>
      </c>
      <c r="P68" s="41">
        <v>1110.1130000000001</v>
      </c>
      <c r="Q68" s="41">
        <v>1288.8</v>
      </c>
      <c r="R68" s="41">
        <v>1020.405</v>
      </c>
      <c r="S68" s="41">
        <v>1326.268</v>
      </c>
      <c r="T68" s="41">
        <v>1319.0509999999999</v>
      </c>
      <c r="U68" s="41">
        <v>1217.1210000000001</v>
      </c>
      <c r="V68" s="41">
        <v>1293.3530000000001</v>
      </c>
      <c r="W68" s="41">
        <v>1067.154</v>
      </c>
      <c r="X68" s="41">
        <v>2065.7049999999999</v>
      </c>
      <c r="Y68" s="55">
        <v>1798.12</v>
      </c>
      <c r="Z68" s="41">
        <v>1317.4490000000001</v>
      </c>
      <c r="AA68" s="41">
        <v>1455.8489999999999</v>
      </c>
      <c r="AB68" s="41">
        <v>1110.1130000000001</v>
      </c>
      <c r="AC68" s="41">
        <v>974</v>
      </c>
      <c r="AD68" s="41">
        <v>1063.6389999999999</v>
      </c>
      <c r="AE68" s="41">
        <v>2491.3229999999999</v>
      </c>
      <c r="AF68" s="18" t="s">
        <v>58</v>
      </c>
    </row>
    <row r="69" spans="1:32" s="2" customFormat="1" ht="18" x14ac:dyDescent="0.3">
      <c r="A69" s="26" t="s">
        <v>59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8"/>
      <c r="AF69" s="18"/>
    </row>
    <row r="70" spans="1:32" s="2" customFormat="1" ht="18" x14ac:dyDescent="0.35">
      <c r="A70" s="18" t="s">
        <v>28</v>
      </c>
      <c r="B70" s="56">
        <f>B71+B72</f>
        <v>24692.32</v>
      </c>
      <c r="C70" s="56">
        <f>C60+C64+C68</f>
        <v>24692.32</v>
      </c>
      <c r="D70" s="56">
        <f>D71+D72</f>
        <v>24155.849000000002</v>
      </c>
      <c r="E70" s="56">
        <f>E71+E72</f>
        <v>24155.849000000002</v>
      </c>
      <c r="F70" s="17">
        <f t="shared" ref="F70:F78" si="29">IFERROR(E70/B70*100,0)</f>
        <v>97.827377095388371</v>
      </c>
      <c r="G70" s="17">
        <f t="shared" ref="G70:G78" si="30">IFERROR(E70/C70*100,0)</f>
        <v>97.827377095388371</v>
      </c>
      <c r="H70" s="56">
        <f>H71+H72</f>
        <v>2865.837</v>
      </c>
      <c r="I70" s="56">
        <f>I71+I72</f>
        <v>1294.5050000000001</v>
      </c>
      <c r="J70" s="56">
        <f t="shared" ref="J70:AE70" si="31">J71+J72</f>
        <v>1477.288</v>
      </c>
      <c r="K70" s="56">
        <f t="shared" si="31"/>
        <v>1498.9780000000001</v>
      </c>
      <c r="L70" s="56">
        <f t="shared" si="31"/>
        <v>1109.9160000000002</v>
      </c>
      <c r="M70" s="56">
        <f t="shared" si="31"/>
        <v>1134.6010000000001</v>
      </c>
      <c r="N70" s="56">
        <f t="shared" si="31"/>
        <v>2101.71</v>
      </c>
      <c r="O70" s="56">
        <f t="shared" si="31"/>
        <v>1269.74</v>
      </c>
      <c r="P70" s="56">
        <f t="shared" si="31"/>
        <v>1861.184</v>
      </c>
      <c r="Q70" s="56">
        <f t="shared" si="31"/>
        <v>2198.8199999999997</v>
      </c>
      <c r="R70" s="56">
        <f t="shared" si="31"/>
        <v>1698.2860000000001</v>
      </c>
      <c r="S70" s="56">
        <f t="shared" si="31"/>
        <v>2315.913</v>
      </c>
      <c r="T70" s="56">
        <f t="shared" si="31"/>
        <v>2259.0819999999999</v>
      </c>
      <c r="U70" s="56">
        <f t="shared" si="31"/>
        <v>1937.9970000000001</v>
      </c>
      <c r="V70" s="56">
        <f t="shared" si="31"/>
        <v>2161.6040000000003</v>
      </c>
      <c r="W70" s="56">
        <f t="shared" si="31"/>
        <v>1713.7460000000001</v>
      </c>
      <c r="X70" s="56">
        <f t="shared" si="31"/>
        <v>3200.7860000000001</v>
      </c>
      <c r="Y70" s="56">
        <f t="shared" si="31"/>
        <v>2893.6539999999995</v>
      </c>
      <c r="Z70" s="56">
        <f t="shared" si="31"/>
        <v>2062.3410000000003</v>
      </c>
      <c r="AA70" s="56">
        <f t="shared" si="31"/>
        <v>2118.1030000000001</v>
      </c>
      <c r="AB70" s="56">
        <f t="shared" si="31"/>
        <v>1808.232</v>
      </c>
      <c r="AC70" s="56">
        <f t="shared" si="31"/>
        <v>1838.5050000000001</v>
      </c>
      <c r="AD70" s="56">
        <f t="shared" si="31"/>
        <v>2086.0540000000001</v>
      </c>
      <c r="AE70" s="56">
        <f t="shared" si="31"/>
        <v>3941.2869999999998</v>
      </c>
      <c r="AF70" s="18"/>
    </row>
    <row r="71" spans="1:32" s="2" customFormat="1" ht="18" x14ac:dyDescent="0.35">
      <c r="A71" s="18" t="s">
        <v>29</v>
      </c>
      <c r="B71" s="17">
        <f t="shared" ref="B71:E72" si="32">B55</f>
        <v>0</v>
      </c>
      <c r="C71" s="17">
        <f t="shared" si="32"/>
        <v>0</v>
      </c>
      <c r="D71" s="17">
        <f t="shared" si="32"/>
        <v>0</v>
      </c>
      <c r="E71" s="17">
        <f t="shared" si="32"/>
        <v>0</v>
      </c>
      <c r="F71" s="17">
        <f t="shared" si="29"/>
        <v>0</v>
      </c>
      <c r="G71" s="17">
        <f t="shared" si="30"/>
        <v>0</v>
      </c>
      <c r="H71" s="17">
        <f>H55</f>
        <v>0</v>
      </c>
      <c r="I71" s="17">
        <f t="shared" ref="I71:AD72" si="33">I55</f>
        <v>0</v>
      </c>
      <c r="J71" s="17">
        <f t="shared" si="33"/>
        <v>0</v>
      </c>
      <c r="K71" s="17">
        <f t="shared" si="33"/>
        <v>0</v>
      </c>
      <c r="L71" s="17">
        <f t="shared" si="33"/>
        <v>0</v>
      </c>
      <c r="M71" s="17">
        <f t="shared" si="33"/>
        <v>0</v>
      </c>
      <c r="N71" s="17">
        <f t="shared" si="33"/>
        <v>0</v>
      </c>
      <c r="O71" s="17">
        <f t="shared" si="33"/>
        <v>0</v>
      </c>
      <c r="P71" s="17">
        <f t="shared" si="33"/>
        <v>0</v>
      </c>
      <c r="Q71" s="17">
        <f t="shared" si="33"/>
        <v>0</v>
      </c>
      <c r="R71" s="17">
        <f t="shared" si="33"/>
        <v>0</v>
      </c>
      <c r="S71" s="17">
        <f t="shared" si="33"/>
        <v>0</v>
      </c>
      <c r="T71" s="17">
        <f t="shared" si="33"/>
        <v>0</v>
      </c>
      <c r="U71" s="17">
        <f t="shared" si="33"/>
        <v>0</v>
      </c>
      <c r="V71" s="17">
        <f t="shared" si="33"/>
        <v>0</v>
      </c>
      <c r="W71" s="17">
        <f t="shared" si="33"/>
        <v>0</v>
      </c>
      <c r="X71" s="17">
        <f t="shared" si="33"/>
        <v>0</v>
      </c>
      <c r="Y71" s="17">
        <f t="shared" si="33"/>
        <v>0</v>
      </c>
      <c r="Z71" s="17">
        <f t="shared" si="33"/>
        <v>0</v>
      </c>
      <c r="AA71" s="17">
        <f t="shared" si="33"/>
        <v>0</v>
      </c>
      <c r="AB71" s="17">
        <f t="shared" si="33"/>
        <v>0</v>
      </c>
      <c r="AC71" s="17">
        <f t="shared" si="33"/>
        <v>0</v>
      </c>
      <c r="AD71" s="17">
        <f t="shared" si="33"/>
        <v>0</v>
      </c>
      <c r="AE71" s="17">
        <f>AE55</f>
        <v>0</v>
      </c>
      <c r="AF71" s="18"/>
    </row>
    <row r="72" spans="1:32" s="2" customFormat="1" ht="18" x14ac:dyDescent="0.35">
      <c r="A72" s="18" t="s">
        <v>30</v>
      </c>
      <c r="B72" s="17">
        <f>B56</f>
        <v>24692.32</v>
      </c>
      <c r="C72" s="17">
        <f>C70</f>
        <v>24692.32</v>
      </c>
      <c r="D72" s="17">
        <f>D56</f>
        <v>24155.849000000002</v>
      </c>
      <c r="E72" s="17">
        <f t="shared" si="32"/>
        <v>24155.849000000002</v>
      </c>
      <c r="F72" s="17">
        <f t="shared" si="29"/>
        <v>97.827377095388371</v>
      </c>
      <c r="G72" s="17">
        <f t="shared" si="30"/>
        <v>97.827377095388371</v>
      </c>
      <c r="H72" s="17">
        <f>H56</f>
        <v>2865.837</v>
      </c>
      <c r="I72" s="17">
        <f t="shared" si="33"/>
        <v>1294.5050000000001</v>
      </c>
      <c r="J72" s="17">
        <f t="shared" si="33"/>
        <v>1477.288</v>
      </c>
      <c r="K72" s="17">
        <f>K56</f>
        <v>1498.9780000000001</v>
      </c>
      <c r="L72" s="17">
        <f t="shared" si="33"/>
        <v>1109.9160000000002</v>
      </c>
      <c r="M72" s="17">
        <f t="shared" si="33"/>
        <v>1134.6010000000001</v>
      </c>
      <c r="N72" s="17">
        <f t="shared" si="33"/>
        <v>2101.71</v>
      </c>
      <c r="O72" s="17">
        <f t="shared" si="33"/>
        <v>1269.74</v>
      </c>
      <c r="P72" s="17">
        <f t="shared" si="33"/>
        <v>1861.184</v>
      </c>
      <c r="Q72" s="17">
        <f t="shared" si="33"/>
        <v>2198.8199999999997</v>
      </c>
      <c r="R72" s="17">
        <f t="shared" si="33"/>
        <v>1698.2860000000001</v>
      </c>
      <c r="S72" s="17">
        <f t="shared" si="33"/>
        <v>2315.913</v>
      </c>
      <c r="T72" s="17">
        <f t="shared" si="33"/>
        <v>2259.0819999999999</v>
      </c>
      <c r="U72" s="17">
        <f t="shared" si="33"/>
        <v>1937.9970000000001</v>
      </c>
      <c r="V72" s="17">
        <f t="shared" si="33"/>
        <v>2161.6040000000003</v>
      </c>
      <c r="W72" s="17">
        <f t="shared" si="33"/>
        <v>1713.7460000000001</v>
      </c>
      <c r="X72" s="17">
        <f t="shared" si="33"/>
        <v>3200.7860000000001</v>
      </c>
      <c r="Y72" s="33">
        <f t="shared" si="33"/>
        <v>2893.6539999999995</v>
      </c>
      <c r="Z72" s="17">
        <f t="shared" si="33"/>
        <v>2062.3410000000003</v>
      </c>
      <c r="AA72" s="17">
        <f t="shared" si="33"/>
        <v>2118.1030000000001</v>
      </c>
      <c r="AB72" s="17">
        <f t="shared" si="33"/>
        <v>1808.232</v>
      </c>
      <c r="AC72" s="17">
        <f t="shared" si="33"/>
        <v>1838.5050000000001</v>
      </c>
      <c r="AD72" s="17">
        <f t="shared" si="33"/>
        <v>2086.0540000000001</v>
      </c>
      <c r="AE72" s="17">
        <f>AE56</f>
        <v>3941.2869999999998</v>
      </c>
      <c r="AF72" s="18"/>
    </row>
    <row r="73" spans="1:32" s="2" customFormat="1" ht="18" x14ac:dyDescent="0.35">
      <c r="A73" s="57" t="s">
        <v>60</v>
      </c>
      <c r="B73" s="22">
        <f>B74+B75</f>
        <v>46949.612999999998</v>
      </c>
      <c r="C73" s="22">
        <f>C74+C75</f>
        <v>46949.612999999998</v>
      </c>
      <c r="D73" s="22">
        <f>D74+D75</f>
        <v>45100.913</v>
      </c>
      <c r="E73" s="22">
        <f>E74+E75</f>
        <v>45000.913</v>
      </c>
      <c r="F73" s="17">
        <f t="shared" si="29"/>
        <v>95.84938005772274</v>
      </c>
      <c r="G73" s="17">
        <f t="shared" si="30"/>
        <v>95.84938005772274</v>
      </c>
      <c r="H73" s="22">
        <f>H74+H75</f>
        <v>7145.3719999999994</v>
      </c>
      <c r="I73" s="22">
        <f t="shared" ref="I73:AE73" si="34">I74+I75</f>
        <v>5103.1949999999997</v>
      </c>
      <c r="J73" s="22">
        <f t="shared" si="34"/>
        <v>3137.5990000000002</v>
      </c>
      <c r="K73" s="22">
        <f t="shared" si="34"/>
        <v>2933.8139999999999</v>
      </c>
      <c r="L73" s="22">
        <f t="shared" si="34"/>
        <v>2366.8470000000002</v>
      </c>
      <c r="M73" s="22">
        <f t="shared" si="34"/>
        <v>2185.0590000000002</v>
      </c>
      <c r="N73" s="22">
        <f t="shared" si="34"/>
        <v>3588.3580000000002</v>
      </c>
      <c r="O73" s="22">
        <f t="shared" si="34"/>
        <v>2266.3879999999999</v>
      </c>
      <c r="P73" s="22">
        <f t="shared" si="34"/>
        <v>3332.386</v>
      </c>
      <c r="Q73" s="22">
        <f t="shared" si="34"/>
        <v>3263.49</v>
      </c>
      <c r="R73" s="22">
        <f t="shared" si="34"/>
        <v>3073.1350000000002</v>
      </c>
      <c r="S73" s="22">
        <f t="shared" si="34"/>
        <v>3425.2829999999999</v>
      </c>
      <c r="T73" s="22">
        <f t="shared" si="34"/>
        <v>4072.8739999999998</v>
      </c>
      <c r="U73" s="22">
        <f t="shared" si="34"/>
        <v>3462.4949999999999</v>
      </c>
      <c r="V73" s="22">
        <f t="shared" si="34"/>
        <v>4346.5840000000007</v>
      </c>
      <c r="W73" s="22">
        <f t="shared" si="34"/>
        <v>3865.6840000000002</v>
      </c>
      <c r="X73" s="22">
        <f t="shared" si="34"/>
        <v>4559.9229999999998</v>
      </c>
      <c r="Y73" s="25">
        <f t="shared" si="34"/>
        <v>3990.9639999999995</v>
      </c>
      <c r="Z73" s="22">
        <f t="shared" si="34"/>
        <v>3715.6360000000004</v>
      </c>
      <c r="AA73" s="22">
        <f t="shared" si="34"/>
        <v>3528.7930000000001</v>
      </c>
      <c r="AB73" s="22">
        <f t="shared" si="34"/>
        <v>4072.3050000000003</v>
      </c>
      <c r="AC73" s="22">
        <f t="shared" si="34"/>
        <v>3213.5309999999999</v>
      </c>
      <c r="AD73" s="22">
        <f t="shared" si="34"/>
        <v>3538.5940000000001</v>
      </c>
      <c r="AE73" s="22">
        <f t="shared" si="34"/>
        <v>7762.2170000000006</v>
      </c>
      <c r="AF73" s="18"/>
    </row>
    <row r="74" spans="1:32" s="2" customFormat="1" ht="18" x14ac:dyDescent="0.35">
      <c r="A74" s="58" t="s">
        <v>29</v>
      </c>
      <c r="B74" s="22">
        <f t="shared" ref="B74:E75" si="35">B24+B33+B50+B71</f>
        <v>0</v>
      </c>
      <c r="C74" s="22">
        <f t="shared" si="35"/>
        <v>0</v>
      </c>
      <c r="D74" s="22">
        <f t="shared" si="35"/>
        <v>0</v>
      </c>
      <c r="E74" s="22">
        <f t="shared" si="35"/>
        <v>0</v>
      </c>
      <c r="F74" s="17">
        <f t="shared" si="29"/>
        <v>0</v>
      </c>
      <c r="G74" s="17">
        <f t="shared" si="30"/>
        <v>0</v>
      </c>
      <c r="H74" s="22">
        <f>H24+H33+H50+H71</f>
        <v>0</v>
      </c>
      <c r="I74" s="22">
        <f t="shared" ref="I74:AE75" si="36">I24+I33+I50+I71</f>
        <v>0</v>
      </c>
      <c r="J74" s="22">
        <f t="shared" si="36"/>
        <v>0</v>
      </c>
      <c r="K74" s="22">
        <f t="shared" si="36"/>
        <v>0</v>
      </c>
      <c r="L74" s="22">
        <f t="shared" si="36"/>
        <v>0</v>
      </c>
      <c r="M74" s="22">
        <f t="shared" si="36"/>
        <v>0</v>
      </c>
      <c r="N74" s="22">
        <f t="shared" si="36"/>
        <v>0</v>
      </c>
      <c r="O74" s="22">
        <f t="shared" si="36"/>
        <v>0</v>
      </c>
      <c r="P74" s="22">
        <f t="shared" si="36"/>
        <v>0</v>
      </c>
      <c r="Q74" s="22">
        <f t="shared" si="36"/>
        <v>0</v>
      </c>
      <c r="R74" s="22">
        <f t="shared" si="36"/>
        <v>0</v>
      </c>
      <c r="S74" s="22">
        <f t="shared" si="36"/>
        <v>0</v>
      </c>
      <c r="T74" s="22">
        <f t="shared" si="36"/>
        <v>0</v>
      </c>
      <c r="U74" s="22">
        <f t="shared" si="36"/>
        <v>0</v>
      </c>
      <c r="V74" s="22">
        <f t="shared" si="36"/>
        <v>0</v>
      </c>
      <c r="W74" s="22">
        <f t="shared" si="36"/>
        <v>0</v>
      </c>
      <c r="X74" s="22">
        <f t="shared" si="36"/>
        <v>0</v>
      </c>
      <c r="Y74" s="25">
        <f t="shared" si="36"/>
        <v>0</v>
      </c>
      <c r="Z74" s="22">
        <f t="shared" si="36"/>
        <v>0</v>
      </c>
      <c r="AA74" s="22">
        <f t="shared" si="36"/>
        <v>0</v>
      </c>
      <c r="AB74" s="22">
        <f t="shared" si="36"/>
        <v>0</v>
      </c>
      <c r="AC74" s="22">
        <f t="shared" si="36"/>
        <v>0</v>
      </c>
      <c r="AD74" s="22">
        <f t="shared" si="36"/>
        <v>0</v>
      </c>
      <c r="AE74" s="22">
        <f t="shared" si="36"/>
        <v>0</v>
      </c>
      <c r="AF74" s="18"/>
    </row>
    <row r="75" spans="1:32" s="2" customFormat="1" ht="18" x14ac:dyDescent="0.35">
      <c r="A75" s="58" t="s">
        <v>30</v>
      </c>
      <c r="B75" s="22">
        <f>B25+B34+B51+B72</f>
        <v>46949.612999999998</v>
      </c>
      <c r="C75" s="22">
        <f>C13+C34+C51+C72</f>
        <v>46949.612999999998</v>
      </c>
      <c r="D75" s="22">
        <f t="shared" si="35"/>
        <v>45100.913</v>
      </c>
      <c r="E75" s="22">
        <f>E25+E34+E51+E72</f>
        <v>45000.913</v>
      </c>
      <c r="F75" s="17">
        <f t="shared" si="29"/>
        <v>95.84938005772274</v>
      </c>
      <c r="G75" s="17">
        <f t="shared" si="30"/>
        <v>95.84938005772274</v>
      </c>
      <c r="H75" s="22">
        <f>H25+H34+H51+H72</f>
        <v>7145.3719999999994</v>
      </c>
      <c r="I75" s="22">
        <f t="shared" si="36"/>
        <v>5103.1949999999997</v>
      </c>
      <c r="J75" s="22">
        <f t="shared" si="36"/>
        <v>3137.5990000000002</v>
      </c>
      <c r="K75" s="22">
        <f t="shared" si="36"/>
        <v>2933.8139999999999</v>
      </c>
      <c r="L75" s="22">
        <f t="shared" si="36"/>
        <v>2366.8470000000002</v>
      </c>
      <c r="M75" s="22">
        <f t="shared" si="36"/>
        <v>2185.0590000000002</v>
      </c>
      <c r="N75" s="22">
        <f>N25+N34+N51+N72</f>
        <v>3588.3580000000002</v>
      </c>
      <c r="O75" s="22">
        <f t="shared" si="36"/>
        <v>2266.3879999999999</v>
      </c>
      <c r="P75" s="22">
        <f t="shared" si="36"/>
        <v>3332.386</v>
      </c>
      <c r="Q75" s="22">
        <f t="shared" si="36"/>
        <v>3263.49</v>
      </c>
      <c r="R75" s="22">
        <f t="shared" si="36"/>
        <v>3073.1350000000002</v>
      </c>
      <c r="S75" s="22">
        <f t="shared" si="36"/>
        <v>3425.2829999999999</v>
      </c>
      <c r="T75" s="22">
        <f t="shared" si="36"/>
        <v>4072.8739999999998</v>
      </c>
      <c r="U75" s="22">
        <f t="shared" si="36"/>
        <v>3462.4949999999999</v>
      </c>
      <c r="V75" s="22">
        <f t="shared" si="36"/>
        <v>4346.5840000000007</v>
      </c>
      <c r="W75" s="22">
        <f t="shared" si="36"/>
        <v>3865.6840000000002</v>
      </c>
      <c r="X75" s="22">
        <f t="shared" si="36"/>
        <v>4559.9229999999998</v>
      </c>
      <c r="Y75" s="25">
        <f t="shared" si="36"/>
        <v>3990.9639999999995</v>
      </c>
      <c r="Z75" s="22">
        <f t="shared" si="36"/>
        <v>3715.6360000000004</v>
      </c>
      <c r="AA75" s="22">
        <f t="shared" si="36"/>
        <v>3528.7930000000001</v>
      </c>
      <c r="AB75" s="22">
        <f t="shared" si="36"/>
        <v>4072.3050000000003</v>
      </c>
      <c r="AC75" s="22">
        <f t="shared" si="36"/>
        <v>3213.5309999999999</v>
      </c>
      <c r="AD75" s="22">
        <f t="shared" si="36"/>
        <v>3538.5940000000001</v>
      </c>
      <c r="AE75" s="22">
        <f t="shared" si="36"/>
        <v>7762.2170000000006</v>
      </c>
      <c r="AF75" s="18"/>
    </row>
    <row r="76" spans="1:32" s="2" customFormat="1" ht="36" x14ac:dyDescent="0.35">
      <c r="A76" s="59" t="s">
        <v>61</v>
      </c>
      <c r="B76" s="60">
        <f>H76+J76+L76+N76+P76+R76+T76+V76+X76+Z76+AB76+AD76</f>
        <v>46949.612999999998</v>
      </c>
      <c r="C76" s="61">
        <f>C75</f>
        <v>46949.612999999998</v>
      </c>
      <c r="D76" s="22">
        <f>D75</f>
        <v>45100.913</v>
      </c>
      <c r="E76" s="22">
        <f>I76+K76+M76+O76+Q76+S76+U76+W76+Y76+AA76+AC76</f>
        <v>37238.696000000004</v>
      </c>
      <c r="F76" s="17">
        <f t="shared" si="29"/>
        <v>79.316300221686603</v>
      </c>
      <c r="G76" s="17">
        <f t="shared" si="30"/>
        <v>79.316300221686603</v>
      </c>
      <c r="H76" s="17">
        <f>H77+H78</f>
        <v>7145.3719999999994</v>
      </c>
      <c r="I76" s="17">
        <f t="shared" ref="I76:AE76" si="37">I77+I78</f>
        <v>5103.1949999999997</v>
      </c>
      <c r="J76" s="17">
        <f>J77+J78</f>
        <v>3137.5990000000002</v>
      </c>
      <c r="K76" s="17">
        <f t="shared" si="37"/>
        <v>2933.8139999999999</v>
      </c>
      <c r="L76" s="17">
        <f t="shared" si="37"/>
        <v>2366.8470000000002</v>
      </c>
      <c r="M76" s="17">
        <f t="shared" si="37"/>
        <v>2185.0590000000002</v>
      </c>
      <c r="N76" s="17">
        <f t="shared" si="37"/>
        <v>3588.3580000000002</v>
      </c>
      <c r="O76" s="17">
        <f t="shared" si="37"/>
        <v>2266.3879999999999</v>
      </c>
      <c r="P76" s="17">
        <f t="shared" si="37"/>
        <v>3332.386</v>
      </c>
      <c r="Q76" s="17">
        <f t="shared" si="37"/>
        <v>3263.49</v>
      </c>
      <c r="R76" s="17">
        <f t="shared" si="37"/>
        <v>3073.1350000000002</v>
      </c>
      <c r="S76" s="17">
        <f t="shared" si="37"/>
        <v>3425.2829999999999</v>
      </c>
      <c r="T76" s="17">
        <f t="shared" si="37"/>
        <v>4072.8739999999998</v>
      </c>
      <c r="U76" s="17">
        <f t="shared" si="37"/>
        <v>3462.4949999999999</v>
      </c>
      <c r="V76" s="17">
        <f t="shared" si="37"/>
        <v>4346.5840000000007</v>
      </c>
      <c r="W76" s="17">
        <f t="shared" si="37"/>
        <v>3865.6840000000002</v>
      </c>
      <c r="X76" s="17">
        <f t="shared" si="37"/>
        <v>4559.9229999999998</v>
      </c>
      <c r="Y76" s="17">
        <f t="shared" si="37"/>
        <v>3990.9639999999995</v>
      </c>
      <c r="Z76" s="17">
        <f t="shared" si="37"/>
        <v>3715.6360000000004</v>
      </c>
      <c r="AA76" s="17">
        <f t="shared" si="37"/>
        <v>3528.7930000000001</v>
      </c>
      <c r="AB76" s="17">
        <f t="shared" si="37"/>
        <v>4072.3050000000003</v>
      </c>
      <c r="AC76" s="17">
        <f t="shared" si="37"/>
        <v>3213.5309999999999</v>
      </c>
      <c r="AD76" s="17">
        <f t="shared" si="37"/>
        <v>3538.5940000000001</v>
      </c>
      <c r="AE76" s="17">
        <f t="shared" si="37"/>
        <v>7762.2170000000006</v>
      </c>
      <c r="AF76" s="18"/>
    </row>
    <row r="77" spans="1:32" s="2" customFormat="1" ht="18" x14ac:dyDescent="0.35">
      <c r="A77" s="15" t="s">
        <v>29</v>
      </c>
      <c r="B77" s="16">
        <f>H77+J77+L77+N77+P77+R77+T77+V77+X77+Z77+AB77+AD77</f>
        <v>0</v>
      </c>
      <c r="C77" s="21">
        <f>H77+J77+L77</f>
        <v>0</v>
      </c>
      <c r="D77" s="22">
        <f>E77</f>
        <v>0</v>
      </c>
      <c r="E77" s="22">
        <f>SUM(I77,K77,M77,O77,Q77,S77,U77,W77,Y77,AA77,AC77,AE77)</f>
        <v>0</v>
      </c>
      <c r="F77" s="17">
        <f t="shared" si="29"/>
        <v>0</v>
      </c>
      <c r="G77" s="17">
        <f t="shared" si="30"/>
        <v>0</v>
      </c>
      <c r="H77" s="17">
        <f>H24+H33+H50+H71</f>
        <v>0</v>
      </c>
      <c r="I77" s="17">
        <f t="shared" ref="I77:AE78" si="38">I24+I33+I50+I71</f>
        <v>0</v>
      </c>
      <c r="J77" s="17">
        <f t="shared" si="38"/>
        <v>0</v>
      </c>
      <c r="K77" s="17">
        <f t="shared" si="38"/>
        <v>0</v>
      </c>
      <c r="L77" s="17">
        <f t="shared" si="38"/>
        <v>0</v>
      </c>
      <c r="M77" s="17">
        <f t="shared" si="38"/>
        <v>0</v>
      </c>
      <c r="N77" s="17">
        <f t="shared" si="38"/>
        <v>0</v>
      </c>
      <c r="O77" s="17">
        <f t="shared" si="38"/>
        <v>0</v>
      </c>
      <c r="P77" s="17">
        <f t="shared" si="38"/>
        <v>0</v>
      </c>
      <c r="Q77" s="17">
        <f t="shared" si="38"/>
        <v>0</v>
      </c>
      <c r="R77" s="17">
        <f t="shared" si="38"/>
        <v>0</v>
      </c>
      <c r="S77" s="17">
        <f t="shared" si="38"/>
        <v>0</v>
      </c>
      <c r="T77" s="17">
        <f t="shared" si="38"/>
        <v>0</v>
      </c>
      <c r="U77" s="17">
        <f t="shared" si="38"/>
        <v>0</v>
      </c>
      <c r="V77" s="17">
        <f t="shared" si="38"/>
        <v>0</v>
      </c>
      <c r="W77" s="17">
        <f t="shared" si="38"/>
        <v>0</v>
      </c>
      <c r="X77" s="17">
        <f t="shared" si="38"/>
        <v>0</v>
      </c>
      <c r="Y77" s="17">
        <f t="shared" si="38"/>
        <v>0</v>
      </c>
      <c r="Z77" s="17">
        <f t="shared" si="38"/>
        <v>0</v>
      </c>
      <c r="AA77" s="17">
        <f t="shared" si="38"/>
        <v>0</v>
      </c>
      <c r="AB77" s="17">
        <f>AB24+AB33+AB50+AB71</f>
        <v>0</v>
      </c>
      <c r="AC77" s="17">
        <f t="shared" si="38"/>
        <v>0</v>
      </c>
      <c r="AD77" s="17">
        <f t="shared" si="38"/>
        <v>0</v>
      </c>
      <c r="AE77" s="17">
        <f t="shared" si="38"/>
        <v>0</v>
      </c>
      <c r="AF77" s="18"/>
    </row>
    <row r="78" spans="1:32" s="2" customFormat="1" ht="18" x14ac:dyDescent="0.35">
      <c r="A78" s="15" t="s">
        <v>30</v>
      </c>
      <c r="B78" s="31">
        <f>H78+J78+L78+N78+P78+R78+T78+V78+X78+Z78+AB78+AD78</f>
        <v>46949.612999999998</v>
      </c>
      <c r="C78" s="50">
        <f>H78+J78+L78+N78+P78+R78+T78+V78+X78+Z78+AB78+AD78</f>
        <v>46949.612999999998</v>
      </c>
      <c r="D78" s="22">
        <f>E78</f>
        <v>37238.696000000004</v>
      </c>
      <c r="E78" s="22">
        <f>I78+K78+M78+O78+Q78+S78+U78+W78+Y78+AA78+AC78</f>
        <v>37238.696000000004</v>
      </c>
      <c r="F78" s="17">
        <f t="shared" si="29"/>
        <v>79.316300221686603</v>
      </c>
      <c r="G78" s="17">
        <f t="shared" si="30"/>
        <v>79.316300221686603</v>
      </c>
      <c r="H78" s="17">
        <f>H25+H34+H51+H72</f>
        <v>7145.3719999999994</v>
      </c>
      <c r="I78" s="17">
        <f>I25+I34+I51+I72</f>
        <v>5103.1949999999997</v>
      </c>
      <c r="J78" s="17">
        <f>J25+J34+J51+J72</f>
        <v>3137.5990000000002</v>
      </c>
      <c r="K78" s="17">
        <f>K25+K34+K51+K72</f>
        <v>2933.8139999999999</v>
      </c>
      <c r="L78" s="17">
        <f t="shared" si="38"/>
        <v>2366.8470000000002</v>
      </c>
      <c r="M78" s="17">
        <f>M25+M34+M51+M72</f>
        <v>2185.0590000000002</v>
      </c>
      <c r="N78" s="17">
        <f t="shared" si="38"/>
        <v>3588.3580000000002</v>
      </c>
      <c r="O78" s="17">
        <f>O25+O34+O51+O72</f>
        <v>2266.3879999999999</v>
      </c>
      <c r="P78" s="17">
        <f t="shared" si="38"/>
        <v>3332.386</v>
      </c>
      <c r="Q78" s="17">
        <f t="shared" si="38"/>
        <v>3263.49</v>
      </c>
      <c r="R78" s="17">
        <f t="shared" si="38"/>
        <v>3073.1350000000002</v>
      </c>
      <c r="S78" s="17">
        <f>S25+S34+S51+S72</f>
        <v>3425.2829999999999</v>
      </c>
      <c r="T78" s="17">
        <f t="shared" si="38"/>
        <v>4072.8739999999998</v>
      </c>
      <c r="U78" s="17">
        <f>U25+U34+U51+U72</f>
        <v>3462.4949999999999</v>
      </c>
      <c r="V78" s="17">
        <f t="shared" si="38"/>
        <v>4346.5840000000007</v>
      </c>
      <c r="W78" s="17">
        <f>W25+W34+W51+W72</f>
        <v>3865.6840000000002</v>
      </c>
      <c r="X78" s="17">
        <f>X75</f>
        <v>4559.9229999999998</v>
      </c>
      <c r="Y78" s="17">
        <f t="shared" si="38"/>
        <v>3990.9639999999995</v>
      </c>
      <c r="Z78" s="17">
        <f t="shared" si="38"/>
        <v>3715.6360000000004</v>
      </c>
      <c r="AA78" s="17">
        <f>AA25+AA34+AA51+AA72</f>
        <v>3528.7930000000001</v>
      </c>
      <c r="AB78" s="17">
        <f>AB25+AB34+AB51+AB72</f>
        <v>4072.3050000000003</v>
      </c>
      <c r="AC78" s="17">
        <f t="shared" si="38"/>
        <v>3213.5309999999999</v>
      </c>
      <c r="AD78" s="17">
        <f t="shared" si="38"/>
        <v>3538.5940000000001</v>
      </c>
      <c r="AE78" s="17">
        <f t="shared" si="38"/>
        <v>7762.2170000000006</v>
      </c>
      <c r="AF78" s="18"/>
    </row>
  </sheetData>
  <mergeCells count="39"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44:AE44"/>
    <mergeCell ref="A9:AE9"/>
    <mergeCell ref="A10:AE10"/>
    <mergeCell ref="A14:AE14"/>
    <mergeCell ref="A18:AE18"/>
    <mergeCell ref="A27:AE27"/>
    <mergeCell ref="AF27:AF30"/>
    <mergeCell ref="A35:AE35"/>
    <mergeCell ref="A36:AE36"/>
    <mergeCell ref="A40:AE40"/>
    <mergeCell ref="AF45:AF47"/>
    <mergeCell ref="A52:AE52"/>
    <mergeCell ref="A53:AE53"/>
    <mergeCell ref="A61:M61"/>
    <mergeCell ref="A65:P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2024-01-18T09:28:43Z</dcterms:modified>
</cp:coreProperties>
</file>