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11.2022" sheetId="37" r:id="rId1"/>
  </sheets>
  <calcPr calcId="162913"/>
</workbook>
</file>

<file path=xl/calcChain.xml><?xml version="1.0" encoding="utf-8"?>
<calcChain xmlns="http://schemas.openxmlformats.org/spreadsheetml/2006/main">
  <c r="Y194" i="37" l="1"/>
  <c r="Y200" i="37" s="1"/>
  <c r="Y206" i="37" s="1"/>
  <c r="H193" i="37"/>
  <c r="H199" i="37" s="1"/>
  <c r="Y191" i="37"/>
  <c r="Y197" i="37" s="1"/>
  <c r="Y203" i="37" s="1"/>
  <c r="H190" i="37"/>
  <c r="E174" i="37"/>
  <c r="G174" i="37" s="1"/>
  <c r="D174" i="37"/>
  <c r="D171" i="37" s="1"/>
  <c r="C174" i="37"/>
  <c r="B174" i="37"/>
  <c r="B171" i="37" s="1"/>
  <c r="AP171" i="37"/>
  <c r="AO171" i="37"/>
  <c r="AN171" i="37"/>
  <c r="AM171" i="37"/>
  <c r="AL171" i="37"/>
  <c r="AK171" i="37"/>
  <c r="AJ171" i="37"/>
  <c r="AI171" i="37"/>
  <c r="AH171" i="37"/>
  <c r="AG171" i="37"/>
  <c r="AF171" i="37"/>
  <c r="AE171" i="37"/>
  <c r="AD171" i="37"/>
  <c r="AC171" i="37"/>
  <c r="AB171" i="37"/>
  <c r="AA171" i="37"/>
  <c r="Z171" i="37"/>
  <c r="Y171" i="37"/>
  <c r="X171" i="37"/>
  <c r="W171" i="37"/>
  <c r="V171" i="37"/>
  <c r="U171" i="37"/>
  <c r="T171" i="37"/>
  <c r="S171" i="37"/>
  <c r="R171" i="37"/>
  <c r="Q171" i="37"/>
  <c r="P171" i="37"/>
  <c r="O171" i="37"/>
  <c r="N171" i="37"/>
  <c r="M171" i="37"/>
  <c r="L171" i="37"/>
  <c r="K171" i="37"/>
  <c r="J171" i="37"/>
  <c r="I171" i="37"/>
  <c r="H171" i="37"/>
  <c r="E171" i="37"/>
  <c r="C171" i="37"/>
  <c r="G171" i="37" s="1"/>
  <c r="I169" i="37"/>
  <c r="AP168" i="37"/>
  <c r="AP180" i="37" s="1"/>
  <c r="AP177" i="37" s="1"/>
  <c r="AO168" i="37"/>
  <c r="AO180" i="37" s="1"/>
  <c r="AO177" i="37" s="1"/>
  <c r="AN168" i="37"/>
  <c r="AN180" i="37" s="1"/>
  <c r="AN177" i="37" s="1"/>
  <c r="AM168" i="37"/>
  <c r="AM180" i="37" s="1"/>
  <c r="AM177" i="37" s="1"/>
  <c r="AL168" i="37"/>
  <c r="AL180" i="37" s="1"/>
  <c r="AL177" i="37" s="1"/>
  <c r="AK168" i="37"/>
  <c r="AK180" i="37" s="1"/>
  <c r="AK177" i="37" s="1"/>
  <c r="AJ168" i="37"/>
  <c r="AJ180" i="37" s="1"/>
  <c r="AJ177" i="37" s="1"/>
  <c r="AI168" i="37"/>
  <c r="AI180" i="37" s="1"/>
  <c r="AI177" i="37" s="1"/>
  <c r="AH168" i="37"/>
  <c r="AH180" i="37" s="1"/>
  <c r="AH177" i="37" s="1"/>
  <c r="AG168" i="37"/>
  <c r="AG180" i="37" s="1"/>
  <c r="AG177" i="37" s="1"/>
  <c r="AF168" i="37"/>
  <c r="AF180" i="37" s="1"/>
  <c r="AF177" i="37" s="1"/>
  <c r="AE168" i="37"/>
  <c r="AE180" i="37" s="1"/>
  <c r="AE177" i="37" s="1"/>
  <c r="AD168" i="37"/>
  <c r="AD180" i="37" s="1"/>
  <c r="AD177" i="37" s="1"/>
  <c r="AC168" i="37"/>
  <c r="AC180" i="37" s="1"/>
  <c r="AC177" i="37" s="1"/>
  <c r="AB168" i="37"/>
  <c r="AB180" i="37" s="1"/>
  <c r="AB177" i="37" s="1"/>
  <c r="AA168" i="37"/>
  <c r="AA180" i="37" s="1"/>
  <c r="AA177" i="37" s="1"/>
  <c r="Z168" i="37"/>
  <c r="Z180" i="37" s="1"/>
  <c r="Z177" i="37" s="1"/>
  <c r="Y168" i="37"/>
  <c r="Y180" i="37" s="1"/>
  <c r="Y177" i="37" s="1"/>
  <c r="X168" i="37"/>
  <c r="X180" i="37" s="1"/>
  <c r="X177" i="37" s="1"/>
  <c r="W168" i="37"/>
  <c r="W180" i="37" s="1"/>
  <c r="W177" i="37" s="1"/>
  <c r="V168" i="37"/>
  <c r="V180" i="37" s="1"/>
  <c r="V177" i="37" s="1"/>
  <c r="U168" i="37"/>
  <c r="U180" i="37" s="1"/>
  <c r="U177" i="37" s="1"/>
  <c r="T168" i="37"/>
  <c r="T180" i="37" s="1"/>
  <c r="T177" i="37" s="1"/>
  <c r="S168" i="37"/>
  <c r="S180" i="37" s="1"/>
  <c r="S177" i="37" s="1"/>
  <c r="R168" i="37"/>
  <c r="R180" i="37" s="1"/>
  <c r="R177" i="37" s="1"/>
  <c r="Q168" i="37"/>
  <c r="Q180" i="37" s="1"/>
  <c r="Q177" i="37" s="1"/>
  <c r="P168" i="37"/>
  <c r="P180" i="37" s="1"/>
  <c r="P177" i="37" s="1"/>
  <c r="O168" i="37"/>
  <c r="O180" i="37" s="1"/>
  <c r="O177" i="37" s="1"/>
  <c r="N168" i="37"/>
  <c r="N180" i="37" s="1"/>
  <c r="N177" i="37" s="1"/>
  <c r="M168" i="37"/>
  <c r="M180" i="37" s="1"/>
  <c r="M177" i="37" s="1"/>
  <c r="L168" i="37"/>
  <c r="L180" i="37" s="1"/>
  <c r="L177" i="37" s="1"/>
  <c r="K168" i="37"/>
  <c r="K180" i="37" s="1"/>
  <c r="K177" i="37" s="1"/>
  <c r="J168" i="37"/>
  <c r="J180" i="37" s="1"/>
  <c r="J177" i="37" s="1"/>
  <c r="I168" i="37"/>
  <c r="I180" i="37" s="1"/>
  <c r="I177" i="37" s="1"/>
  <c r="H168" i="37"/>
  <c r="H180" i="37" s="1"/>
  <c r="H177" i="37" s="1"/>
  <c r="E168" i="37"/>
  <c r="C168" i="37"/>
  <c r="C180" i="37" s="1"/>
  <c r="C177" i="37" s="1"/>
  <c r="B168" i="37"/>
  <c r="B180" i="37" s="1"/>
  <c r="B177" i="37" s="1"/>
  <c r="I167" i="37"/>
  <c r="AP165" i="37"/>
  <c r="AO165" i="37"/>
  <c r="AN165" i="37"/>
  <c r="AM165" i="37"/>
  <c r="AL165" i="37"/>
  <c r="AK165" i="37"/>
  <c r="AJ165" i="37"/>
  <c r="AI165" i="37"/>
  <c r="AH165" i="37"/>
  <c r="AG165" i="37"/>
  <c r="AF165" i="37"/>
  <c r="AE165" i="37"/>
  <c r="AD165" i="37"/>
  <c r="AC165" i="37"/>
  <c r="AB165" i="37"/>
  <c r="AA165" i="37"/>
  <c r="Z165" i="37"/>
  <c r="Y165" i="37"/>
  <c r="X165" i="37"/>
  <c r="W165" i="37"/>
  <c r="V165" i="37"/>
  <c r="U165" i="37"/>
  <c r="T165" i="37"/>
  <c r="S165" i="37"/>
  <c r="R165" i="37"/>
  <c r="Q165" i="37"/>
  <c r="P165" i="37"/>
  <c r="O165" i="37"/>
  <c r="N165" i="37"/>
  <c r="M165" i="37"/>
  <c r="L165" i="37"/>
  <c r="K165" i="37"/>
  <c r="J165" i="37"/>
  <c r="I165" i="37"/>
  <c r="H165" i="37"/>
  <c r="E165" i="37"/>
  <c r="G165" i="37" s="1"/>
  <c r="C165" i="37"/>
  <c r="B165" i="37"/>
  <c r="F165" i="37" s="1"/>
  <c r="AP161" i="37"/>
  <c r="AO161" i="37"/>
  <c r="AN161" i="37"/>
  <c r="AM161" i="37"/>
  <c r="AL161" i="37"/>
  <c r="AK161" i="37"/>
  <c r="AJ161" i="37"/>
  <c r="AI161" i="37"/>
  <c r="AH161" i="37"/>
  <c r="AG161" i="37"/>
  <c r="AF161" i="37"/>
  <c r="AE161" i="37"/>
  <c r="AD161" i="37"/>
  <c r="AC161" i="37"/>
  <c r="AB161" i="37"/>
  <c r="AA161" i="37"/>
  <c r="Z161" i="37"/>
  <c r="Y161" i="37"/>
  <c r="X161" i="37"/>
  <c r="W161" i="37"/>
  <c r="V161" i="37"/>
  <c r="U161" i="37"/>
  <c r="T161" i="37"/>
  <c r="S161" i="37"/>
  <c r="R161" i="37"/>
  <c r="Q161" i="37"/>
  <c r="P161" i="37"/>
  <c r="O161" i="37"/>
  <c r="N161" i="37"/>
  <c r="M161" i="37"/>
  <c r="L161" i="37"/>
  <c r="K161" i="37"/>
  <c r="B161" i="37" s="1"/>
  <c r="J161" i="37"/>
  <c r="I161" i="37"/>
  <c r="H161" i="37"/>
  <c r="E161" i="37"/>
  <c r="D161" i="37" s="1"/>
  <c r="C161" i="37"/>
  <c r="AP160" i="37"/>
  <c r="AO160" i="37"/>
  <c r="AN160" i="37"/>
  <c r="AM160" i="37"/>
  <c r="AL160" i="37"/>
  <c r="AK160" i="37"/>
  <c r="AJ160" i="37"/>
  <c r="AI160" i="37"/>
  <c r="AH160" i="37"/>
  <c r="AG160" i="37"/>
  <c r="AF160" i="37"/>
  <c r="AE160" i="37"/>
  <c r="AD160" i="37"/>
  <c r="AC160" i="37"/>
  <c r="AB160" i="37"/>
  <c r="AA160" i="37"/>
  <c r="Z160" i="37"/>
  <c r="Y160" i="37"/>
  <c r="X160" i="37"/>
  <c r="W160" i="37"/>
  <c r="V160" i="37"/>
  <c r="U160" i="37"/>
  <c r="U186" i="37" s="1"/>
  <c r="U183" i="37" s="1"/>
  <c r="T160" i="37"/>
  <c r="S160" i="37"/>
  <c r="R160" i="37"/>
  <c r="R186" i="37" s="1"/>
  <c r="R183" i="37" s="1"/>
  <c r="Q160" i="37"/>
  <c r="P160" i="37"/>
  <c r="O160" i="37"/>
  <c r="O186" i="37" s="1"/>
  <c r="O183" i="37" s="1"/>
  <c r="N160" i="37"/>
  <c r="M160" i="37"/>
  <c r="L160" i="37"/>
  <c r="L186" i="37" s="1"/>
  <c r="L183" i="37" s="1"/>
  <c r="K160" i="37"/>
  <c r="J160" i="37"/>
  <c r="E160" i="37" s="1"/>
  <c r="D160" i="37" s="1"/>
  <c r="I160" i="37"/>
  <c r="H160" i="37"/>
  <c r="G160" i="37"/>
  <c r="F160" i="37"/>
  <c r="B160" i="37"/>
  <c r="AP159" i="37"/>
  <c r="AO159" i="37"/>
  <c r="AO157" i="37" s="1"/>
  <c r="AN159" i="37"/>
  <c r="AM159" i="37"/>
  <c r="AM157" i="37" s="1"/>
  <c r="AL159" i="37"/>
  <c r="AK159" i="37"/>
  <c r="AK157" i="37" s="1"/>
  <c r="AJ159" i="37"/>
  <c r="AI159" i="37"/>
  <c r="AI157" i="37" s="1"/>
  <c r="AH159" i="37"/>
  <c r="AG159" i="37"/>
  <c r="AG157" i="37" s="1"/>
  <c r="AF159" i="37"/>
  <c r="AE159" i="37"/>
  <c r="AE157" i="37" s="1"/>
  <c r="AD159" i="37"/>
  <c r="AC159" i="37"/>
  <c r="AC157" i="37" s="1"/>
  <c r="AB159" i="37"/>
  <c r="AA159" i="37"/>
  <c r="AA157" i="37" s="1"/>
  <c r="Z159" i="37"/>
  <c r="Y159" i="37"/>
  <c r="Y157" i="37" s="1"/>
  <c r="X159" i="37"/>
  <c r="W159" i="37"/>
  <c r="W157" i="37" s="1"/>
  <c r="V159" i="37"/>
  <c r="U159" i="37"/>
  <c r="U157" i="37" s="1"/>
  <c r="U211" i="37" s="1"/>
  <c r="T159" i="37"/>
  <c r="S159" i="37"/>
  <c r="S157" i="37" s="1"/>
  <c r="R159" i="37"/>
  <c r="Q159" i="37"/>
  <c r="Q157" i="37" s="1"/>
  <c r="P159" i="37"/>
  <c r="O159" i="37"/>
  <c r="O157" i="37" s="1"/>
  <c r="O211" i="37" s="1"/>
  <c r="N159" i="37"/>
  <c r="M159" i="37"/>
  <c r="M157" i="37" s="1"/>
  <c r="L159" i="37"/>
  <c r="K159" i="37"/>
  <c r="B159" i="37" s="1"/>
  <c r="B157" i="37" s="1"/>
  <c r="J159" i="37"/>
  <c r="I159" i="37"/>
  <c r="I157" i="37" s="1"/>
  <c r="H159" i="37"/>
  <c r="H205" i="37" s="1"/>
  <c r="G159" i="37"/>
  <c r="G157" i="37" s="1"/>
  <c r="F159" i="37"/>
  <c r="E159" i="37"/>
  <c r="D159" i="37" s="1"/>
  <c r="D157" i="37" s="1"/>
  <c r="C159" i="37"/>
  <c r="AP157" i="37"/>
  <c r="AN157" i="37"/>
  <c r="AL157" i="37"/>
  <c r="AJ157" i="37"/>
  <c r="AH157" i="37"/>
  <c r="AF157" i="37"/>
  <c r="AD157" i="37"/>
  <c r="AB157" i="37"/>
  <c r="Z157" i="37"/>
  <c r="X157" i="37"/>
  <c r="V157" i="37"/>
  <c r="T157" i="37"/>
  <c r="R157" i="37"/>
  <c r="P157" i="37"/>
  <c r="N157" i="37"/>
  <c r="L157" i="37"/>
  <c r="J157" i="37"/>
  <c r="H157" i="37"/>
  <c r="F157" i="37"/>
  <c r="E154" i="37"/>
  <c r="G154" i="37" s="1"/>
  <c r="D154" i="37"/>
  <c r="D151" i="37" s="1"/>
  <c r="C154" i="37"/>
  <c r="B154" i="37"/>
  <c r="B151" i="37" s="1"/>
  <c r="AP151" i="37"/>
  <c r="AO151" i="37"/>
  <c r="AN151" i="37"/>
  <c r="AM151" i="37"/>
  <c r="AL151" i="37"/>
  <c r="AK151" i="37"/>
  <c r="AJ151" i="37"/>
  <c r="AI151" i="37"/>
  <c r="AH151" i="37"/>
  <c r="AG151" i="37"/>
  <c r="AF151" i="37"/>
  <c r="AE151" i="37"/>
  <c r="AD151" i="37"/>
  <c r="AC151" i="37"/>
  <c r="AB151" i="37"/>
  <c r="AA151" i="37"/>
  <c r="Z151" i="37"/>
  <c r="Y151" i="37"/>
  <c r="X151" i="37"/>
  <c r="W151" i="37"/>
  <c r="V151" i="37"/>
  <c r="U151" i="37"/>
  <c r="T151" i="37"/>
  <c r="S151" i="37"/>
  <c r="R151" i="37"/>
  <c r="Q151" i="37"/>
  <c r="P151" i="37"/>
  <c r="O151" i="37"/>
  <c r="N151" i="37"/>
  <c r="M151" i="37"/>
  <c r="L151" i="37"/>
  <c r="K151" i="37"/>
  <c r="J151" i="37"/>
  <c r="I151" i="37"/>
  <c r="H151" i="37"/>
  <c r="E151" i="37"/>
  <c r="F151" i="37" s="1"/>
  <c r="C151" i="37"/>
  <c r="E148" i="37"/>
  <c r="F148" i="37" s="1"/>
  <c r="C148" i="37"/>
  <c r="C145" i="37" s="1"/>
  <c r="B148" i="37"/>
  <c r="AP145" i="37"/>
  <c r="AO145" i="37"/>
  <c r="AN145" i="37"/>
  <c r="AM145" i="37"/>
  <c r="AL145" i="37"/>
  <c r="AK145" i="37"/>
  <c r="AJ145" i="37"/>
  <c r="AI145" i="37"/>
  <c r="AH145" i="37"/>
  <c r="AG145" i="37"/>
  <c r="AF145" i="37"/>
  <c r="AE145" i="37"/>
  <c r="AD145" i="37"/>
  <c r="AC145" i="37"/>
  <c r="AB145" i="37"/>
  <c r="AA145" i="37"/>
  <c r="Z145" i="37"/>
  <c r="Y145" i="37"/>
  <c r="X145" i="37"/>
  <c r="W145" i="37"/>
  <c r="V145" i="37"/>
  <c r="U145" i="37"/>
  <c r="T145" i="37"/>
  <c r="S145" i="37"/>
  <c r="R145" i="37"/>
  <c r="Q145" i="37"/>
  <c r="P145" i="37"/>
  <c r="O145" i="37"/>
  <c r="N145" i="37"/>
  <c r="M145" i="37"/>
  <c r="L145" i="37"/>
  <c r="K145" i="37"/>
  <c r="J145" i="37"/>
  <c r="I145" i="37"/>
  <c r="H145" i="37"/>
  <c r="B145" i="37"/>
  <c r="I143" i="37"/>
  <c r="AP142" i="37"/>
  <c r="AO142" i="37"/>
  <c r="AN142" i="37"/>
  <c r="AM142" i="37"/>
  <c r="AL142" i="37"/>
  <c r="AK142" i="37"/>
  <c r="AJ142" i="37"/>
  <c r="AI142" i="37"/>
  <c r="AH142" i="37"/>
  <c r="AG142" i="37"/>
  <c r="AF142" i="37"/>
  <c r="AE142" i="37"/>
  <c r="AD142" i="37"/>
  <c r="AC142" i="37"/>
  <c r="AB142" i="37"/>
  <c r="AA142" i="37"/>
  <c r="Z142" i="37"/>
  <c r="Y142" i="37"/>
  <c r="X142" i="37"/>
  <c r="W142" i="37"/>
  <c r="V142" i="37"/>
  <c r="U142" i="37"/>
  <c r="T142" i="37"/>
  <c r="S142" i="37"/>
  <c r="R142" i="37"/>
  <c r="Q142" i="37"/>
  <c r="P142" i="37"/>
  <c r="O142" i="37"/>
  <c r="N142" i="37"/>
  <c r="M142" i="37"/>
  <c r="L142" i="37"/>
  <c r="K142" i="37"/>
  <c r="J142" i="37"/>
  <c r="E142" i="37" s="1"/>
  <c r="I142" i="37"/>
  <c r="H142" i="37"/>
  <c r="B142" i="37"/>
  <c r="I141" i="37"/>
  <c r="AP139" i="37"/>
  <c r="AO139" i="37"/>
  <c r="AN139" i="37"/>
  <c r="AM139" i="37"/>
  <c r="AL139" i="37"/>
  <c r="AK139" i="37"/>
  <c r="AJ139" i="37"/>
  <c r="AI139" i="37"/>
  <c r="AH139" i="37"/>
  <c r="AG139" i="37"/>
  <c r="AF139" i="37"/>
  <c r="AE139" i="37"/>
  <c r="AD139" i="37"/>
  <c r="AC139" i="37"/>
  <c r="AB139" i="37"/>
  <c r="AA139" i="37"/>
  <c r="Z139" i="37"/>
  <c r="Y139" i="37"/>
  <c r="X139" i="37"/>
  <c r="W139" i="37"/>
  <c r="V139" i="37"/>
  <c r="U139" i="37"/>
  <c r="T139" i="37"/>
  <c r="S139" i="37"/>
  <c r="R139" i="37"/>
  <c r="Q139" i="37"/>
  <c r="P139" i="37"/>
  <c r="O139" i="37"/>
  <c r="N139" i="37"/>
  <c r="M139" i="37"/>
  <c r="L139" i="37"/>
  <c r="K139" i="37"/>
  <c r="J139" i="37"/>
  <c r="I139" i="37"/>
  <c r="H139" i="37"/>
  <c r="B139" i="37"/>
  <c r="E128" i="37"/>
  <c r="F128" i="37" s="1"/>
  <c r="F125" i="37" s="1"/>
  <c r="C128" i="37"/>
  <c r="C125" i="37" s="1"/>
  <c r="B128" i="37"/>
  <c r="AP125" i="37"/>
  <c r="AO125" i="37"/>
  <c r="AN125" i="37"/>
  <c r="AM125" i="37"/>
  <c r="AL125" i="37"/>
  <c r="AK125" i="37"/>
  <c r="AJ125" i="37"/>
  <c r="AI125" i="37"/>
  <c r="AH125" i="37"/>
  <c r="AG125" i="37"/>
  <c r="AF125" i="37"/>
  <c r="AE125" i="37"/>
  <c r="AD125" i="37"/>
  <c r="AC125" i="37"/>
  <c r="AB125" i="37"/>
  <c r="AA125" i="37"/>
  <c r="Z125" i="37"/>
  <c r="Y125" i="37"/>
  <c r="X125" i="37"/>
  <c r="W125" i="37"/>
  <c r="V125" i="37"/>
  <c r="U125" i="37"/>
  <c r="T125" i="37"/>
  <c r="S125" i="37"/>
  <c r="R125" i="37"/>
  <c r="Q125" i="37"/>
  <c r="P125" i="37"/>
  <c r="O125" i="37"/>
  <c r="N125" i="37"/>
  <c r="M125" i="37"/>
  <c r="L125" i="37"/>
  <c r="K125" i="37"/>
  <c r="J125" i="37"/>
  <c r="I125" i="37"/>
  <c r="H125" i="37"/>
  <c r="B125" i="37"/>
  <c r="E122" i="37"/>
  <c r="G122" i="37" s="1"/>
  <c r="G119" i="37" s="1"/>
  <c r="D122" i="37"/>
  <c r="D119" i="37" s="1"/>
  <c r="C122" i="37"/>
  <c r="B122" i="37"/>
  <c r="B119" i="37" s="1"/>
  <c r="AP119" i="37"/>
  <c r="AO119" i="37"/>
  <c r="AN119" i="37"/>
  <c r="AM119" i="37"/>
  <c r="AL119" i="37"/>
  <c r="AK119" i="37"/>
  <c r="AJ119" i="37"/>
  <c r="AI119" i="37"/>
  <c r="AH119" i="37"/>
  <c r="AG119" i="37"/>
  <c r="AF119" i="37"/>
  <c r="AE119" i="37"/>
  <c r="AD119" i="37"/>
  <c r="AC119" i="37"/>
  <c r="AB119" i="37"/>
  <c r="AA119" i="37"/>
  <c r="Z119" i="37"/>
  <c r="Y119" i="37"/>
  <c r="X119" i="37"/>
  <c r="W119" i="37"/>
  <c r="V119" i="37"/>
  <c r="U119" i="37"/>
  <c r="T119" i="37"/>
  <c r="S119" i="37"/>
  <c r="R119" i="37"/>
  <c r="Q119" i="37"/>
  <c r="P119" i="37"/>
  <c r="O119" i="37"/>
  <c r="N119" i="37"/>
  <c r="M119" i="37"/>
  <c r="L119" i="37"/>
  <c r="K119" i="37"/>
  <c r="J119" i="37"/>
  <c r="I119" i="37"/>
  <c r="H119" i="37"/>
  <c r="E119" i="37"/>
  <c r="C119" i="37"/>
  <c r="E116" i="37"/>
  <c r="F116" i="37" s="1"/>
  <c r="F113" i="37" s="1"/>
  <c r="C116" i="37"/>
  <c r="C113" i="37" s="1"/>
  <c r="B116" i="37"/>
  <c r="AP113" i="37"/>
  <c r="AO113" i="37"/>
  <c r="AN113" i="37"/>
  <c r="AM113" i="37"/>
  <c r="AL113" i="37"/>
  <c r="AK113" i="37"/>
  <c r="AJ113" i="37"/>
  <c r="AI113" i="37"/>
  <c r="AH113" i="37"/>
  <c r="AG113" i="37"/>
  <c r="AF113" i="37"/>
  <c r="AE113" i="37"/>
  <c r="AD113" i="37"/>
  <c r="AC113" i="37"/>
  <c r="AB113" i="37"/>
  <c r="AA113" i="37"/>
  <c r="Z113" i="37"/>
  <c r="Y113" i="37"/>
  <c r="X113" i="37"/>
  <c r="W113" i="37"/>
  <c r="V113" i="37"/>
  <c r="U113" i="37"/>
  <c r="T113" i="37"/>
  <c r="S113" i="37"/>
  <c r="R113" i="37"/>
  <c r="Q113" i="37"/>
  <c r="P113" i="37"/>
  <c r="O113" i="37"/>
  <c r="N113" i="37"/>
  <c r="M113" i="37"/>
  <c r="L113" i="37"/>
  <c r="K113" i="37"/>
  <c r="J113" i="37"/>
  <c r="I113" i="37"/>
  <c r="H113" i="37"/>
  <c r="B113" i="37"/>
  <c r="E110" i="37"/>
  <c r="G110" i="37" s="1"/>
  <c r="G107" i="37" s="1"/>
  <c r="D110" i="37"/>
  <c r="D107" i="37" s="1"/>
  <c r="C110" i="37"/>
  <c r="B110" i="37"/>
  <c r="B107" i="37" s="1"/>
  <c r="AP107" i="37"/>
  <c r="AO107" i="37"/>
  <c r="AN107" i="37"/>
  <c r="AM107" i="37"/>
  <c r="AL107" i="37"/>
  <c r="AK107" i="37"/>
  <c r="AJ107" i="37"/>
  <c r="AI107" i="37"/>
  <c r="AH107" i="37"/>
  <c r="AG107" i="37"/>
  <c r="AF107" i="37"/>
  <c r="AE107" i="37"/>
  <c r="AD107" i="37"/>
  <c r="AC107" i="37"/>
  <c r="AB107" i="37"/>
  <c r="AA107" i="37"/>
  <c r="Z107" i="37"/>
  <c r="Y107" i="37"/>
  <c r="X107" i="37"/>
  <c r="W107" i="37"/>
  <c r="V107" i="37"/>
  <c r="U107" i="37"/>
  <c r="T107" i="37"/>
  <c r="S107" i="37"/>
  <c r="R107" i="37"/>
  <c r="Q107" i="37"/>
  <c r="P107" i="37"/>
  <c r="O107" i="37"/>
  <c r="N107" i="37"/>
  <c r="M107" i="37"/>
  <c r="L107" i="37"/>
  <c r="K107" i="37"/>
  <c r="J107" i="37"/>
  <c r="I107" i="37"/>
  <c r="H107" i="37"/>
  <c r="E107" i="37"/>
  <c r="C107" i="37"/>
  <c r="E104" i="37"/>
  <c r="F104" i="37" s="1"/>
  <c r="C104" i="37"/>
  <c r="C101" i="37" s="1"/>
  <c r="B104" i="37"/>
  <c r="AP101" i="37"/>
  <c r="AO101" i="37"/>
  <c r="AN101" i="37"/>
  <c r="AM101" i="37"/>
  <c r="AL101" i="37"/>
  <c r="AK101" i="37"/>
  <c r="AJ101" i="37"/>
  <c r="AI101" i="37"/>
  <c r="AH101" i="37"/>
  <c r="AG101" i="37"/>
  <c r="AF101" i="37"/>
  <c r="AE101" i="37"/>
  <c r="AD101" i="37"/>
  <c r="AC101" i="37"/>
  <c r="AB101" i="37"/>
  <c r="AA101" i="37"/>
  <c r="Z101" i="37"/>
  <c r="Y101" i="37"/>
  <c r="X101" i="37"/>
  <c r="W101" i="37"/>
  <c r="V101" i="37"/>
  <c r="U101" i="37"/>
  <c r="T101" i="37"/>
  <c r="S101" i="37"/>
  <c r="R101" i="37"/>
  <c r="Q101" i="37"/>
  <c r="P101" i="37"/>
  <c r="O101" i="37"/>
  <c r="N101" i="37"/>
  <c r="M101" i="37"/>
  <c r="L101" i="37"/>
  <c r="K101" i="37"/>
  <c r="J101" i="37"/>
  <c r="I101" i="37"/>
  <c r="H101" i="37"/>
  <c r="B101" i="37"/>
  <c r="AP98" i="37"/>
  <c r="AO98" i="37"/>
  <c r="AO92" i="37" s="1"/>
  <c r="AN98" i="37"/>
  <c r="AM98" i="37"/>
  <c r="AM92" i="37" s="1"/>
  <c r="AL98" i="37"/>
  <c r="AK98" i="37"/>
  <c r="AK92" i="37" s="1"/>
  <c r="AJ98" i="37"/>
  <c r="AI98" i="37"/>
  <c r="AI92" i="37" s="1"/>
  <c r="AH98" i="37"/>
  <c r="AG98" i="37"/>
  <c r="AG92" i="37" s="1"/>
  <c r="AF98" i="37"/>
  <c r="AE98" i="37"/>
  <c r="AE92" i="37" s="1"/>
  <c r="AD98" i="37"/>
  <c r="AC98" i="37"/>
  <c r="AC92" i="37" s="1"/>
  <c r="AB98" i="37"/>
  <c r="AA98" i="37"/>
  <c r="AA92" i="37" s="1"/>
  <c r="Z98" i="37"/>
  <c r="Y98" i="37"/>
  <c r="Y92" i="37" s="1"/>
  <c r="X98" i="37"/>
  <c r="W98" i="37"/>
  <c r="W92" i="37" s="1"/>
  <c r="V98" i="37"/>
  <c r="U98" i="37"/>
  <c r="U92" i="37" s="1"/>
  <c r="T98" i="37"/>
  <c r="S98" i="37"/>
  <c r="S92" i="37" s="1"/>
  <c r="R98" i="37"/>
  <c r="Q98" i="37"/>
  <c r="Q92" i="37" s="1"/>
  <c r="P98" i="37"/>
  <c r="O98" i="37"/>
  <c r="O92" i="37" s="1"/>
  <c r="N98" i="37"/>
  <c r="M98" i="37"/>
  <c r="L98" i="37"/>
  <c r="K98" i="37"/>
  <c r="K92" i="37" s="1"/>
  <c r="J98" i="37"/>
  <c r="I98" i="37"/>
  <c r="I92" i="37" s="1"/>
  <c r="H98" i="37"/>
  <c r="C98" i="37"/>
  <c r="AP95" i="37"/>
  <c r="AO95" i="37"/>
  <c r="AN95" i="37"/>
  <c r="AM95" i="37"/>
  <c r="AL95" i="37"/>
  <c r="AK95" i="37"/>
  <c r="AJ95" i="37"/>
  <c r="AI95" i="37"/>
  <c r="AH95" i="37"/>
  <c r="AG95" i="37"/>
  <c r="AF95" i="37"/>
  <c r="AD95" i="37"/>
  <c r="AB95" i="37"/>
  <c r="Z95" i="37"/>
  <c r="X95" i="37"/>
  <c r="V95" i="37"/>
  <c r="T95" i="37"/>
  <c r="R95" i="37"/>
  <c r="P95" i="37"/>
  <c r="N95" i="37"/>
  <c r="L95" i="37"/>
  <c r="J95" i="37"/>
  <c r="H95" i="37"/>
  <c r="C95" i="37"/>
  <c r="AP92" i="37"/>
  <c r="AP89" i="37" s="1"/>
  <c r="AN92" i="37"/>
  <c r="AN89" i="37" s="1"/>
  <c r="AL92" i="37"/>
  <c r="AL89" i="37" s="1"/>
  <c r="AJ92" i="37"/>
  <c r="AJ89" i="37" s="1"/>
  <c r="AH92" i="37"/>
  <c r="AH89" i="37" s="1"/>
  <c r="AF92" i="37"/>
  <c r="AF89" i="37" s="1"/>
  <c r="AD92" i="37"/>
  <c r="AD89" i="37" s="1"/>
  <c r="AB92" i="37"/>
  <c r="AB89" i="37" s="1"/>
  <c r="Z92" i="37"/>
  <c r="Z89" i="37" s="1"/>
  <c r="X92" i="37"/>
  <c r="X89" i="37" s="1"/>
  <c r="V92" i="37"/>
  <c r="V89" i="37" s="1"/>
  <c r="T92" i="37"/>
  <c r="T89" i="37" s="1"/>
  <c r="R92" i="37"/>
  <c r="R89" i="37" s="1"/>
  <c r="P92" i="37"/>
  <c r="P89" i="37" s="1"/>
  <c r="N92" i="37"/>
  <c r="N89" i="37" s="1"/>
  <c r="L92" i="37"/>
  <c r="L89" i="37" s="1"/>
  <c r="J92" i="37"/>
  <c r="H92" i="37"/>
  <c r="H89" i="37" s="1"/>
  <c r="C92" i="37"/>
  <c r="AO89" i="37"/>
  <c r="AM89" i="37"/>
  <c r="AK89" i="37"/>
  <c r="AI89" i="37"/>
  <c r="AG89" i="37"/>
  <c r="AE89" i="37"/>
  <c r="AC89" i="37"/>
  <c r="AA89" i="37"/>
  <c r="Y89" i="37"/>
  <c r="W89" i="37"/>
  <c r="U89" i="37"/>
  <c r="S89" i="37"/>
  <c r="Q89" i="37"/>
  <c r="O89" i="37"/>
  <c r="K89" i="37"/>
  <c r="I89" i="37"/>
  <c r="C89" i="37"/>
  <c r="E86" i="37"/>
  <c r="C86" i="37"/>
  <c r="C83" i="37" s="1"/>
  <c r="B86" i="37"/>
  <c r="AP83" i="37"/>
  <c r="AO83" i="37"/>
  <c r="AN83" i="37"/>
  <c r="AM83" i="37"/>
  <c r="AL83" i="37"/>
  <c r="AK83" i="37"/>
  <c r="AJ83" i="37"/>
  <c r="AI83" i="37"/>
  <c r="AH83" i="37"/>
  <c r="AG83" i="37"/>
  <c r="AF83" i="37"/>
  <c r="AE83" i="37"/>
  <c r="AD83" i="37"/>
  <c r="AC83" i="37"/>
  <c r="AB83" i="37"/>
  <c r="AA83" i="37"/>
  <c r="Z83" i="37"/>
  <c r="Y83" i="37"/>
  <c r="X83" i="37"/>
  <c r="W83" i="37"/>
  <c r="V83" i="37"/>
  <c r="U83" i="37"/>
  <c r="T83" i="37"/>
  <c r="S83" i="37"/>
  <c r="R83" i="37"/>
  <c r="Q83" i="37"/>
  <c r="P83" i="37"/>
  <c r="O83" i="37"/>
  <c r="N83" i="37"/>
  <c r="M83" i="37"/>
  <c r="L83" i="37"/>
  <c r="K83" i="37"/>
  <c r="J83" i="37"/>
  <c r="I83" i="37"/>
  <c r="H83" i="37"/>
  <c r="B83" i="37"/>
  <c r="E79" i="37"/>
  <c r="G79" i="37" s="1"/>
  <c r="D79" i="37"/>
  <c r="D76" i="37" s="1"/>
  <c r="C79" i="37"/>
  <c r="B79" i="37"/>
  <c r="B76" i="37" s="1"/>
  <c r="AP76" i="37"/>
  <c r="AO76" i="37"/>
  <c r="AN76" i="37"/>
  <c r="AM76" i="37"/>
  <c r="AL76" i="37"/>
  <c r="AK76" i="37"/>
  <c r="AJ76" i="37"/>
  <c r="AI76" i="37"/>
  <c r="AH76" i="37"/>
  <c r="AG76" i="37"/>
  <c r="AF76" i="37"/>
  <c r="AE76" i="37"/>
  <c r="AD76" i="37"/>
  <c r="AC76" i="37"/>
  <c r="AB76" i="37"/>
  <c r="AA76" i="37"/>
  <c r="Z76" i="37"/>
  <c r="Y76" i="37"/>
  <c r="X76" i="37"/>
  <c r="W76" i="37"/>
  <c r="V76" i="37"/>
  <c r="U76" i="37"/>
  <c r="T76" i="37"/>
  <c r="S76" i="37"/>
  <c r="R76" i="37"/>
  <c r="Q76" i="37"/>
  <c r="P76" i="37"/>
  <c r="O76" i="37"/>
  <c r="N76" i="37"/>
  <c r="M76" i="37"/>
  <c r="L76" i="37"/>
  <c r="K76" i="37"/>
  <c r="J76" i="37"/>
  <c r="I76" i="37"/>
  <c r="H76" i="37"/>
  <c r="G76" i="37"/>
  <c r="E76" i="37"/>
  <c r="C76" i="37"/>
  <c r="E74" i="37"/>
  <c r="C74" i="37"/>
  <c r="B74" i="37"/>
  <c r="AP71" i="37"/>
  <c r="AO71" i="37"/>
  <c r="AN71" i="37"/>
  <c r="AM71" i="37"/>
  <c r="AL71" i="37"/>
  <c r="AK71" i="37"/>
  <c r="AJ71" i="37"/>
  <c r="AI71" i="37"/>
  <c r="AH71" i="37"/>
  <c r="AG71" i="37"/>
  <c r="AF71" i="37"/>
  <c r="AE71" i="37"/>
  <c r="AD71" i="37"/>
  <c r="AC71" i="37"/>
  <c r="AB71" i="37"/>
  <c r="AA71" i="37"/>
  <c r="Z71" i="37"/>
  <c r="Y71" i="37"/>
  <c r="X71" i="37"/>
  <c r="W71" i="37"/>
  <c r="V71" i="37"/>
  <c r="U71" i="37"/>
  <c r="T71" i="37"/>
  <c r="S71" i="37"/>
  <c r="R71" i="37"/>
  <c r="Q71" i="37"/>
  <c r="P71" i="37"/>
  <c r="O71" i="37"/>
  <c r="N71" i="37"/>
  <c r="M71" i="37"/>
  <c r="L71" i="37"/>
  <c r="K71" i="37"/>
  <c r="J71" i="37"/>
  <c r="I71" i="37"/>
  <c r="H71" i="37"/>
  <c r="B71" i="37"/>
  <c r="E68" i="37"/>
  <c r="G68" i="37" s="1"/>
  <c r="G65" i="37" s="1"/>
  <c r="D68" i="37"/>
  <c r="D65" i="37" s="1"/>
  <c r="C68" i="37"/>
  <c r="B68" i="37"/>
  <c r="B65" i="37" s="1"/>
  <c r="AP65" i="37"/>
  <c r="AO65" i="37"/>
  <c r="AN65" i="37"/>
  <c r="AM65" i="37"/>
  <c r="AL65" i="37"/>
  <c r="AK65" i="37"/>
  <c r="AJ65" i="37"/>
  <c r="AI65" i="37"/>
  <c r="AH65" i="37"/>
  <c r="AG65" i="37"/>
  <c r="AF65" i="37"/>
  <c r="AE65" i="37"/>
  <c r="AD65" i="37"/>
  <c r="AC65" i="37"/>
  <c r="AB65" i="37"/>
  <c r="AA65" i="37"/>
  <c r="Z65" i="37"/>
  <c r="Y65" i="37"/>
  <c r="X65" i="37"/>
  <c r="W65" i="37"/>
  <c r="V65" i="37"/>
  <c r="U65" i="37"/>
  <c r="T65" i="37"/>
  <c r="S65" i="37"/>
  <c r="R65" i="37"/>
  <c r="Q65" i="37"/>
  <c r="P65" i="37"/>
  <c r="O65" i="37"/>
  <c r="N65" i="37"/>
  <c r="M65" i="37"/>
  <c r="L65" i="37"/>
  <c r="K65" i="37"/>
  <c r="J65" i="37"/>
  <c r="I65" i="37"/>
  <c r="H65" i="37"/>
  <c r="E65" i="37"/>
  <c r="C65" i="37"/>
  <c r="AP62" i="37"/>
  <c r="AO62" i="37"/>
  <c r="AN62" i="37"/>
  <c r="AM62" i="37"/>
  <c r="AL62" i="37"/>
  <c r="AK62" i="37"/>
  <c r="AJ62" i="37"/>
  <c r="AI62" i="37"/>
  <c r="AH62" i="37"/>
  <c r="AG62" i="37"/>
  <c r="AF62" i="37"/>
  <c r="AE62" i="37"/>
  <c r="AD62" i="37"/>
  <c r="AC62" i="37"/>
  <c r="AB62" i="37"/>
  <c r="AA62" i="37"/>
  <c r="Z62" i="37"/>
  <c r="Y62" i="37"/>
  <c r="X62" i="37"/>
  <c r="W62" i="37"/>
  <c r="V62" i="37"/>
  <c r="U62" i="37"/>
  <c r="T62" i="37"/>
  <c r="S62" i="37"/>
  <c r="R62" i="37"/>
  <c r="R59" i="37" s="1"/>
  <c r="Q62" i="37"/>
  <c r="P62" i="37"/>
  <c r="O62" i="37"/>
  <c r="N62" i="37"/>
  <c r="M62" i="37"/>
  <c r="L62" i="37"/>
  <c r="L59" i="37" s="1"/>
  <c r="K62" i="37"/>
  <c r="J62" i="37"/>
  <c r="I62" i="37"/>
  <c r="H62" i="37"/>
  <c r="H59" i="37" s="1"/>
  <c r="AO59" i="37"/>
  <c r="AM59" i="37"/>
  <c r="AK59" i="37"/>
  <c r="AI59" i="37"/>
  <c r="AG59" i="37"/>
  <c r="AE59" i="37"/>
  <c r="AC59" i="37"/>
  <c r="AA59" i="37"/>
  <c r="Y59" i="37"/>
  <c r="W59" i="37"/>
  <c r="U59" i="37"/>
  <c r="S59" i="37"/>
  <c r="Q59" i="37"/>
  <c r="O59" i="37"/>
  <c r="M59" i="37"/>
  <c r="K59" i="37"/>
  <c r="I59" i="37"/>
  <c r="E56" i="37"/>
  <c r="C56" i="37"/>
  <c r="C53" i="37" s="1"/>
  <c r="B56" i="37"/>
  <c r="AP53" i="37"/>
  <c r="AO53" i="37"/>
  <c r="AN53" i="37"/>
  <c r="AM53" i="37"/>
  <c r="AL53" i="37"/>
  <c r="AK53" i="37"/>
  <c r="AJ53" i="37"/>
  <c r="AI53" i="37"/>
  <c r="AH53" i="37"/>
  <c r="AG53" i="37"/>
  <c r="AF53" i="37"/>
  <c r="AE53" i="37"/>
  <c r="AD53" i="37"/>
  <c r="AC53" i="37"/>
  <c r="AB53" i="37"/>
  <c r="AA53" i="37"/>
  <c r="Z53" i="37"/>
  <c r="Y53" i="37"/>
  <c r="X53" i="37"/>
  <c r="W53" i="37"/>
  <c r="V53" i="37"/>
  <c r="U53" i="37"/>
  <c r="T53" i="37"/>
  <c r="S53" i="37"/>
  <c r="R53" i="37"/>
  <c r="Q53" i="37"/>
  <c r="P53" i="37"/>
  <c r="O53" i="37"/>
  <c r="N53" i="37"/>
  <c r="M53" i="37"/>
  <c r="L53" i="37"/>
  <c r="K53" i="37"/>
  <c r="J53" i="37"/>
  <c r="I53" i="37"/>
  <c r="H53" i="37"/>
  <c r="B53" i="37"/>
  <c r="E52" i="37"/>
  <c r="G52" i="37" s="1"/>
  <c r="D52" i="37"/>
  <c r="D47" i="37" s="1"/>
  <c r="C52" i="37"/>
  <c r="B52" i="37"/>
  <c r="B47" i="37" s="1"/>
  <c r="AP47" i="37"/>
  <c r="AO47" i="37"/>
  <c r="AN47" i="37"/>
  <c r="AM47" i="37"/>
  <c r="AL47" i="37"/>
  <c r="AK47" i="37"/>
  <c r="AJ47" i="37"/>
  <c r="AI47" i="37"/>
  <c r="AH47" i="37"/>
  <c r="AG47" i="37"/>
  <c r="AF47" i="37"/>
  <c r="AE47" i="37"/>
  <c r="AD47" i="37"/>
  <c r="AC47" i="37"/>
  <c r="AB47" i="37"/>
  <c r="AA47" i="37"/>
  <c r="Z47" i="37"/>
  <c r="Y47" i="37"/>
  <c r="X47" i="37"/>
  <c r="W47" i="37"/>
  <c r="V47" i="37"/>
  <c r="U47" i="37"/>
  <c r="T47" i="37"/>
  <c r="S47" i="37"/>
  <c r="R47" i="37"/>
  <c r="Q47" i="37"/>
  <c r="P47" i="37"/>
  <c r="O47" i="37"/>
  <c r="N47" i="37"/>
  <c r="M47" i="37"/>
  <c r="L47" i="37"/>
  <c r="K47" i="37"/>
  <c r="J47" i="37"/>
  <c r="I47" i="37"/>
  <c r="H47" i="37"/>
  <c r="E47" i="37"/>
  <c r="C47" i="37"/>
  <c r="G47" i="37" s="1"/>
  <c r="E44" i="37"/>
  <c r="C44" i="37"/>
  <c r="C41" i="37" s="1"/>
  <c r="B44" i="37"/>
  <c r="AP41" i="37"/>
  <c r="AO41" i="37"/>
  <c r="AN41" i="37"/>
  <c r="AM41" i="37"/>
  <c r="AL41" i="37"/>
  <c r="AK41" i="37"/>
  <c r="AJ41" i="37"/>
  <c r="AI41" i="37"/>
  <c r="AH41" i="37"/>
  <c r="AG41" i="37"/>
  <c r="AF41" i="37"/>
  <c r="AE41" i="37"/>
  <c r="AD41" i="37"/>
  <c r="AC41" i="37"/>
  <c r="AB41" i="37"/>
  <c r="AA41" i="37"/>
  <c r="Z41" i="37"/>
  <c r="Y41" i="37"/>
  <c r="X41" i="37"/>
  <c r="W41" i="37"/>
  <c r="V41" i="37"/>
  <c r="U41" i="37"/>
  <c r="T41" i="37"/>
  <c r="S41" i="37"/>
  <c r="R41" i="37"/>
  <c r="Q41" i="37"/>
  <c r="P41" i="37"/>
  <c r="O41" i="37"/>
  <c r="N41" i="37"/>
  <c r="M41" i="37"/>
  <c r="L41" i="37"/>
  <c r="K41" i="37"/>
  <c r="J41" i="37"/>
  <c r="I41" i="37"/>
  <c r="H41" i="37"/>
  <c r="B41" i="37"/>
  <c r="E38" i="37"/>
  <c r="G38" i="37" s="1"/>
  <c r="D38" i="37"/>
  <c r="D35" i="37" s="1"/>
  <c r="C38" i="37"/>
  <c r="B38" i="37"/>
  <c r="B35" i="37" s="1"/>
  <c r="AP35" i="37"/>
  <c r="AO35" i="37"/>
  <c r="AN35" i="37"/>
  <c r="AM35" i="37"/>
  <c r="AL35" i="37"/>
  <c r="AK35" i="37"/>
  <c r="AJ35" i="37"/>
  <c r="AI35" i="37"/>
  <c r="AH35" i="37"/>
  <c r="AG35" i="37"/>
  <c r="AF35" i="37"/>
  <c r="AE35" i="37"/>
  <c r="AD35" i="37"/>
  <c r="AC35" i="37"/>
  <c r="AB35" i="37"/>
  <c r="AA35" i="37"/>
  <c r="Z35" i="37"/>
  <c r="Y35" i="37"/>
  <c r="X35" i="37"/>
  <c r="W35" i="37"/>
  <c r="V35" i="37"/>
  <c r="U35" i="37"/>
  <c r="T35" i="37"/>
  <c r="S35" i="37"/>
  <c r="R35" i="37"/>
  <c r="Q35" i="37"/>
  <c r="P35" i="37"/>
  <c r="O35" i="37"/>
  <c r="N35" i="37"/>
  <c r="M35" i="37"/>
  <c r="L35" i="37"/>
  <c r="K35" i="37"/>
  <c r="J35" i="37"/>
  <c r="I35" i="37"/>
  <c r="H35" i="37"/>
  <c r="E35" i="37"/>
  <c r="F35" i="37" s="1"/>
  <c r="C35" i="37"/>
  <c r="E32" i="37"/>
  <c r="C32" i="37"/>
  <c r="B32"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I29" i="37"/>
  <c r="H29" i="37"/>
  <c r="B29" i="37"/>
  <c r="AP28" i="37"/>
  <c r="AP136" i="37" s="1"/>
  <c r="AP213" i="37" s="1"/>
  <c r="AO28" i="37"/>
  <c r="AN28" i="37"/>
  <c r="AN136" i="37" s="1"/>
  <c r="AN213" i="37" s="1"/>
  <c r="AM28" i="37"/>
  <c r="AL28" i="37"/>
  <c r="AL136" i="37" s="1"/>
  <c r="AL213" i="37" s="1"/>
  <c r="AK28" i="37"/>
  <c r="AJ28" i="37"/>
  <c r="AJ136" i="37" s="1"/>
  <c r="AJ213" i="37" s="1"/>
  <c r="AI28" i="37"/>
  <c r="AH28" i="37"/>
  <c r="AH136" i="37" s="1"/>
  <c r="AH213" i="37" s="1"/>
  <c r="AG28" i="37"/>
  <c r="AF28" i="37"/>
  <c r="AF136" i="37" s="1"/>
  <c r="AF213" i="37" s="1"/>
  <c r="AE28" i="37"/>
  <c r="AD28" i="37"/>
  <c r="AD136" i="37" s="1"/>
  <c r="AD213" i="37" s="1"/>
  <c r="AC28" i="37"/>
  <c r="AB28" i="37"/>
  <c r="AB136" i="37" s="1"/>
  <c r="AB213" i="37" s="1"/>
  <c r="AA28" i="37"/>
  <c r="Z28" i="37"/>
  <c r="Z136" i="37" s="1"/>
  <c r="Z213" i="37" s="1"/>
  <c r="Y28" i="37"/>
  <c r="X28" i="37"/>
  <c r="X136" i="37" s="1"/>
  <c r="X213" i="37" s="1"/>
  <c r="W28" i="37"/>
  <c r="V28" i="37"/>
  <c r="V136" i="37" s="1"/>
  <c r="V213" i="37" s="1"/>
  <c r="U28" i="37"/>
  <c r="T28" i="37"/>
  <c r="T136" i="37" s="1"/>
  <c r="T213" i="37" s="1"/>
  <c r="S28" i="37"/>
  <c r="R28" i="37"/>
  <c r="R136" i="37" s="1"/>
  <c r="Q28" i="37"/>
  <c r="P28" i="37"/>
  <c r="P136" i="37" s="1"/>
  <c r="P213" i="37" s="1"/>
  <c r="O28" i="37"/>
  <c r="N28" i="37"/>
  <c r="N136" i="37" s="1"/>
  <c r="N213" i="37" s="1"/>
  <c r="M28" i="37"/>
  <c r="L28" i="37"/>
  <c r="L136" i="37" s="1"/>
  <c r="K28" i="37"/>
  <c r="J28" i="37"/>
  <c r="J136" i="37" s="1"/>
  <c r="I28" i="37"/>
  <c r="H28" i="37"/>
  <c r="E28" i="37"/>
  <c r="C28" i="37"/>
  <c r="C136" i="37" s="1"/>
  <c r="C213" i="37" s="1"/>
  <c r="AP26" i="37"/>
  <c r="AP23" i="37" s="1"/>
  <c r="AO26" i="37"/>
  <c r="AN26" i="37"/>
  <c r="AM26" i="37"/>
  <c r="AL26" i="37"/>
  <c r="AL23" i="37" s="1"/>
  <c r="AK26" i="37"/>
  <c r="AJ26" i="37"/>
  <c r="AI26" i="37"/>
  <c r="AH26" i="37"/>
  <c r="AH23" i="37" s="1"/>
  <c r="AG26" i="37"/>
  <c r="AF26" i="37"/>
  <c r="AE26" i="37"/>
  <c r="AD26" i="37"/>
  <c r="AD23" i="37" s="1"/>
  <c r="AC26" i="37"/>
  <c r="AB26" i="37"/>
  <c r="AA26" i="37"/>
  <c r="Z26" i="37"/>
  <c r="Z23" i="37" s="1"/>
  <c r="Y26" i="37"/>
  <c r="Y193" i="37" s="1"/>
  <c r="Y199" i="37" s="1"/>
  <c r="Y205" i="37" s="1"/>
  <c r="X26" i="37"/>
  <c r="W26" i="37"/>
  <c r="V26" i="37"/>
  <c r="V23" i="37" s="1"/>
  <c r="U26" i="37"/>
  <c r="T26" i="37"/>
  <c r="S26" i="37"/>
  <c r="R26" i="37"/>
  <c r="R23" i="37" s="1"/>
  <c r="Q26" i="37"/>
  <c r="P26" i="37"/>
  <c r="O26" i="37"/>
  <c r="N26" i="37"/>
  <c r="N23" i="37" s="1"/>
  <c r="M26" i="37"/>
  <c r="L26" i="37"/>
  <c r="K26" i="37"/>
  <c r="J26" i="37"/>
  <c r="E26" i="37" s="1"/>
  <c r="I26" i="37"/>
  <c r="H26" i="37"/>
  <c r="D26" i="37"/>
  <c r="I24" i="37"/>
  <c r="AN23" i="37"/>
  <c r="AJ23" i="37"/>
  <c r="AF23" i="37"/>
  <c r="AB23" i="37"/>
  <c r="X23" i="37"/>
  <c r="T23" i="37"/>
  <c r="P23" i="37"/>
  <c r="L23" i="37"/>
  <c r="H23" i="37"/>
  <c r="H191" i="37" s="1"/>
  <c r="AP18" i="37"/>
  <c r="AO18" i="37"/>
  <c r="AN18" i="37"/>
  <c r="AL18" i="37"/>
  <c r="AK18" i="37"/>
  <c r="AI18" i="37"/>
  <c r="AH18" i="37"/>
  <c r="AF18" i="37"/>
  <c r="AE18" i="37"/>
  <c r="AC18" i="37"/>
  <c r="AB18" i="37"/>
  <c r="Z18" i="37"/>
  <c r="Y18" i="37"/>
  <c r="W18" i="37"/>
  <c r="V18" i="37"/>
  <c r="T18" i="37"/>
  <c r="S18" i="37"/>
  <c r="Q18" i="37"/>
  <c r="P18" i="37"/>
  <c r="N18" i="37"/>
  <c r="M18" i="37"/>
  <c r="K18" i="37"/>
  <c r="J18" i="37"/>
  <c r="H18" i="37"/>
  <c r="F18" i="37"/>
  <c r="E18" i="37"/>
  <c r="D18" i="37"/>
  <c r="B18" i="37"/>
  <c r="AP15" i="37"/>
  <c r="AO15" i="37"/>
  <c r="AN15" i="37"/>
  <c r="AM15" i="37"/>
  <c r="AK15" i="37"/>
  <c r="AJ15" i="37"/>
  <c r="AI15" i="37"/>
  <c r="AH15" i="37"/>
  <c r="AG15" i="37"/>
  <c r="AE15" i="37"/>
  <c r="AD15" i="37"/>
  <c r="AC15" i="37"/>
  <c r="AB15" i="37"/>
  <c r="AA15" i="37"/>
  <c r="Y15" i="37"/>
  <c r="X15" i="37"/>
  <c r="W15" i="37"/>
  <c r="V15" i="37"/>
  <c r="U15" i="37"/>
  <c r="S15" i="37"/>
  <c r="R15" i="37"/>
  <c r="Q15" i="37"/>
  <c r="P15" i="37"/>
  <c r="O15" i="37"/>
  <c r="M15" i="37"/>
  <c r="L15" i="37"/>
  <c r="K15" i="37"/>
  <c r="J15" i="37"/>
  <c r="I15" i="37"/>
  <c r="E15" i="37"/>
  <c r="F15" i="37" s="1"/>
  <c r="B15" i="37"/>
  <c r="E12" i="37"/>
  <c r="F12" i="37" s="1"/>
  <c r="C12" i="37"/>
  <c r="C18" i="37" s="1"/>
  <c r="B12" i="37"/>
  <c r="AP9" i="37"/>
  <c r="AP8" i="37" s="1"/>
  <c r="AO9" i="37"/>
  <c r="AN9" i="37"/>
  <c r="AN8" i="37" s="1"/>
  <c r="AM9" i="37"/>
  <c r="AL9" i="37"/>
  <c r="AL8" i="37" s="1"/>
  <c r="AK9" i="37"/>
  <c r="AJ9" i="37"/>
  <c r="AJ8" i="37" s="1"/>
  <c r="AI9" i="37"/>
  <c r="AH9" i="37"/>
  <c r="AH8" i="37" s="1"/>
  <c r="AG9" i="37"/>
  <c r="AF9" i="37"/>
  <c r="AF8" i="37" s="1"/>
  <c r="AE9" i="37"/>
  <c r="AD9" i="37"/>
  <c r="AD8" i="37" s="1"/>
  <c r="AC9" i="37"/>
  <c r="AB9" i="37"/>
  <c r="AB8" i="37" s="1"/>
  <c r="AA9" i="37"/>
  <c r="Z9" i="37"/>
  <c r="Z8" i="37" s="1"/>
  <c r="Y9" i="37"/>
  <c r="X9" i="37"/>
  <c r="X8" i="37" s="1"/>
  <c r="W9" i="37"/>
  <c r="V9" i="37"/>
  <c r="V8" i="37" s="1"/>
  <c r="U9" i="37"/>
  <c r="T9" i="37"/>
  <c r="T8" i="37" s="1"/>
  <c r="S9" i="37"/>
  <c r="R9" i="37"/>
  <c r="R8" i="37" s="1"/>
  <c r="Q9" i="37"/>
  <c r="P9" i="37"/>
  <c r="P8" i="37" s="1"/>
  <c r="O9" i="37"/>
  <c r="N9" i="37"/>
  <c r="N8" i="37" s="1"/>
  <c r="M9" i="37"/>
  <c r="L9" i="37"/>
  <c r="L8" i="37" s="1"/>
  <c r="K9" i="37"/>
  <c r="J9" i="37"/>
  <c r="J8" i="37" s="1"/>
  <c r="I9" i="37"/>
  <c r="H9" i="37"/>
  <c r="H8" i="37" s="1"/>
  <c r="B9" i="37"/>
  <c r="B8" i="37" s="1"/>
  <c r="AO8" i="37"/>
  <c r="AM8" i="37"/>
  <c r="AK8" i="37"/>
  <c r="AI8" i="37"/>
  <c r="AG8" i="37"/>
  <c r="AE8" i="37"/>
  <c r="AC8" i="37"/>
  <c r="AA8" i="37"/>
  <c r="Y8" i="37"/>
  <c r="W8" i="37"/>
  <c r="U8" i="37"/>
  <c r="S8" i="37"/>
  <c r="Q8" i="37"/>
  <c r="O8" i="37"/>
  <c r="M8" i="37"/>
  <c r="K8" i="37"/>
  <c r="I8" i="37"/>
  <c r="H194" i="37" l="1"/>
  <c r="H200" i="37" s="1"/>
  <c r="H134" i="37"/>
  <c r="E23" i="37"/>
  <c r="D28" i="37"/>
  <c r="D23" i="37" s="1"/>
  <c r="H197" i="37"/>
  <c r="C29" i="37"/>
  <c r="C26" i="37"/>
  <c r="G32" i="37"/>
  <c r="F44" i="37"/>
  <c r="D44" i="37"/>
  <c r="D41" i="37" s="1"/>
  <c r="E41" i="37"/>
  <c r="F52" i="37"/>
  <c r="G56" i="37"/>
  <c r="J134" i="37"/>
  <c r="E62" i="37"/>
  <c r="J59" i="37"/>
  <c r="N134" i="37"/>
  <c r="N131" i="37" s="1"/>
  <c r="N59" i="37"/>
  <c r="P134" i="37"/>
  <c r="P131" i="37" s="1"/>
  <c r="P59" i="37"/>
  <c r="T134" i="37"/>
  <c r="T131" i="37" s="1"/>
  <c r="T59" i="37"/>
  <c r="V134" i="37"/>
  <c r="V131" i="37" s="1"/>
  <c r="V59" i="37"/>
  <c r="X134" i="37"/>
  <c r="X59" i="37"/>
  <c r="Z134" i="37"/>
  <c r="Z131" i="37" s="1"/>
  <c r="Z59" i="37"/>
  <c r="AB134" i="37"/>
  <c r="AB131" i="37" s="1"/>
  <c r="AB59" i="37"/>
  <c r="AD134" i="37"/>
  <c r="AD59" i="37"/>
  <c r="AF134" i="37"/>
  <c r="AF131" i="37" s="1"/>
  <c r="AF59" i="37"/>
  <c r="AH134" i="37"/>
  <c r="AH131" i="37" s="1"/>
  <c r="AH59" i="37"/>
  <c r="AJ134" i="37"/>
  <c r="AJ59" i="37"/>
  <c r="AL134" i="37"/>
  <c r="AL131" i="37" s="1"/>
  <c r="AL59" i="37"/>
  <c r="AN134" i="37"/>
  <c r="AN131" i="37" s="1"/>
  <c r="AN59" i="37"/>
  <c r="AP134" i="37"/>
  <c r="AP131" i="37" s="1"/>
  <c r="AP59" i="37"/>
  <c r="F74" i="37"/>
  <c r="F71" i="37" s="1"/>
  <c r="D74" i="37"/>
  <c r="D71" i="37" s="1"/>
  <c r="E71" i="37"/>
  <c r="F79" i="37"/>
  <c r="F76" i="37" s="1"/>
  <c r="G86" i="37"/>
  <c r="G83" i="37" s="1"/>
  <c r="J89" i="37"/>
  <c r="E98" i="37"/>
  <c r="M92" i="37"/>
  <c r="M89" i="37" s="1"/>
  <c r="G12" i="37"/>
  <c r="C15" i="37"/>
  <c r="C9" i="37"/>
  <c r="C8" i="37" s="1"/>
  <c r="E9" i="37"/>
  <c r="D12" i="37"/>
  <c r="D9" i="37" s="1"/>
  <c r="D8" i="37" s="1"/>
  <c r="D15" i="37"/>
  <c r="G15" i="37"/>
  <c r="H211" i="37"/>
  <c r="H186" i="37"/>
  <c r="H15" i="37"/>
  <c r="N211" i="37"/>
  <c r="N208" i="37" s="1"/>
  <c r="N186" i="37"/>
  <c r="N183" i="37" s="1"/>
  <c r="N15" i="37"/>
  <c r="T211" i="37"/>
  <c r="T208" i="37" s="1"/>
  <c r="T186" i="37"/>
  <c r="T183" i="37" s="1"/>
  <c r="T15" i="37"/>
  <c r="Z211" i="37"/>
  <c r="Z208" i="37" s="1"/>
  <c r="Z186" i="37"/>
  <c r="Z183" i="37" s="1"/>
  <c r="Z15" i="37"/>
  <c r="AF211" i="37"/>
  <c r="AF208" i="37" s="1"/>
  <c r="AF186" i="37"/>
  <c r="AF183" i="37" s="1"/>
  <c r="AF15" i="37"/>
  <c r="AL211" i="37"/>
  <c r="AL208" i="37" s="1"/>
  <c r="AL186" i="37"/>
  <c r="AL183" i="37" s="1"/>
  <c r="AL15" i="37"/>
  <c r="J23" i="37"/>
  <c r="B26" i="37"/>
  <c r="F26" i="37"/>
  <c r="G28" i="37"/>
  <c r="I136" i="37"/>
  <c r="I213" i="37" s="1"/>
  <c r="I23" i="37"/>
  <c r="K136" i="37"/>
  <c r="K213" i="37" s="1"/>
  <c r="B28" i="37"/>
  <c r="F28" i="37" s="1"/>
  <c r="K23" i="37"/>
  <c r="M136" i="37"/>
  <c r="M213" i="37" s="1"/>
  <c r="M23" i="37"/>
  <c r="O136" i="37"/>
  <c r="O23" i="37"/>
  <c r="Q136" i="37"/>
  <c r="Q213" i="37" s="1"/>
  <c r="Q23" i="37"/>
  <c r="S136" i="37"/>
  <c r="S213" i="37" s="1"/>
  <c r="S23" i="37"/>
  <c r="U136" i="37"/>
  <c r="U23" i="37"/>
  <c r="W136" i="37"/>
  <c r="W213" i="37" s="1"/>
  <c r="W23" i="37"/>
  <c r="Y136" i="37"/>
  <c r="Y213" i="37" s="1"/>
  <c r="Y23" i="37"/>
  <c r="Y190" i="37" s="1"/>
  <c r="AA136" i="37"/>
  <c r="AA213" i="37" s="1"/>
  <c r="AA23" i="37"/>
  <c r="AC136" i="37"/>
  <c r="AC213" i="37" s="1"/>
  <c r="AC23" i="37"/>
  <c r="AE136" i="37"/>
  <c r="AE213" i="37" s="1"/>
  <c r="AE23" i="37"/>
  <c r="AG136" i="37"/>
  <c r="AG213" i="37" s="1"/>
  <c r="AG23" i="37"/>
  <c r="AI136" i="37"/>
  <c r="AI213" i="37" s="1"/>
  <c r="AI23" i="37"/>
  <c r="AK136" i="37"/>
  <c r="AK213" i="37" s="1"/>
  <c r="AK23" i="37"/>
  <c r="AM136" i="37"/>
  <c r="AM213" i="37" s="1"/>
  <c r="AM23" i="37"/>
  <c r="AO136" i="37"/>
  <c r="AO213" i="37" s="1"/>
  <c r="AO23" i="37"/>
  <c r="F32" i="37"/>
  <c r="D32" i="37"/>
  <c r="D29" i="37" s="1"/>
  <c r="E29" i="37"/>
  <c r="G35" i="37"/>
  <c r="F38" i="37"/>
  <c r="G44" i="37"/>
  <c r="F47" i="37"/>
  <c r="F56" i="37"/>
  <c r="D56" i="37"/>
  <c r="D53" i="37" s="1"/>
  <c r="E53" i="37"/>
  <c r="B62" i="37"/>
  <c r="B59" i="37" s="1"/>
  <c r="F68" i="37"/>
  <c r="F65" i="37" s="1"/>
  <c r="C71" i="37"/>
  <c r="C62" i="37"/>
  <c r="C59" i="37" s="1"/>
  <c r="G74" i="37"/>
  <c r="G71" i="37" s="1"/>
  <c r="F86" i="37"/>
  <c r="F83" i="37" s="1"/>
  <c r="D86" i="37"/>
  <c r="D83" i="37" s="1"/>
  <c r="E83" i="37"/>
  <c r="B92" i="37"/>
  <c r="B89" i="37" s="1"/>
  <c r="I95" i="37"/>
  <c r="K95" i="37"/>
  <c r="M95" i="37"/>
  <c r="O95" i="37"/>
  <c r="Q95" i="37"/>
  <c r="S95" i="37"/>
  <c r="U95" i="37"/>
  <c r="W95" i="37"/>
  <c r="Y95" i="37"/>
  <c r="AA95" i="37"/>
  <c r="AC95" i="37"/>
  <c r="AE95" i="37"/>
  <c r="B98" i="37"/>
  <c r="B95" i="37" s="1"/>
  <c r="G18" i="37"/>
  <c r="J211" i="37"/>
  <c r="J186" i="37"/>
  <c r="J183" i="37" s="1"/>
  <c r="P211" i="37"/>
  <c r="P208" i="37" s="1"/>
  <c r="P186" i="37"/>
  <c r="P183" i="37" s="1"/>
  <c r="V211" i="37"/>
  <c r="V208" i="37" s="1"/>
  <c r="V186" i="37"/>
  <c r="V183" i="37" s="1"/>
  <c r="AB211" i="37"/>
  <c r="AB208" i="37" s="1"/>
  <c r="AB186" i="37"/>
  <c r="AB183" i="37" s="1"/>
  <c r="AH211" i="37"/>
  <c r="AH208" i="37" s="1"/>
  <c r="AH186" i="37"/>
  <c r="AH183" i="37" s="1"/>
  <c r="AN211" i="37"/>
  <c r="AN208" i="37" s="1"/>
  <c r="AN186" i="37"/>
  <c r="AN183" i="37" s="1"/>
  <c r="AP211" i="37"/>
  <c r="AP208" i="37" s="1"/>
  <c r="AP186" i="37"/>
  <c r="AP183" i="37" s="1"/>
  <c r="I134" i="37"/>
  <c r="H196" i="37"/>
  <c r="H202" i="37" s="1"/>
  <c r="H136" i="37"/>
  <c r="J213" i="37"/>
  <c r="E136" i="37"/>
  <c r="L213" i="37"/>
  <c r="L131" i="37"/>
  <c r="R213" i="37"/>
  <c r="R131" i="37"/>
  <c r="Y196" i="37"/>
  <c r="Y202" i="37" s="1"/>
  <c r="H203" i="37"/>
  <c r="K134" i="37"/>
  <c r="K131" i="37" s="1"/>
  <c r="M134" i="37"/>
  <c r="M131" i="37" s="1"/>
  <c r="Q134" i="37"/>
  <c r="Q131" i="37" s="1"/>
  <c r="S134" i="37"/>
  <c r="S131" i="37" s="1"/>
  <c r="W134" i="37"/>
  <c r="W131" i="37" s="1"/>
  <c r="Y134" i="37"/>
  <c r="Y131" i="37" s="1"/>
  <c r="AA134" i="37"/>
  <c r="AC134" i="37"/>
  <c r="AC131" i="37" s="1"/>
  <c r="AE134" i="37"/>
  <c r="AE131" i="37" s="1"/>
  <c r="AG134" i="37"/>
  <c r="AI134" i="37"/>
  <c r="AI131" i="37" s="1"/>
  <c r="AK134" i="37"/>
  <c r="AK131" i="37" s="1"/>
  <c r="AM134" i="37"/>
  <c r="AO134" i="37"/>
  <c r="AO131" i="37" s="1"/>
  <c r="E139" i="37"/>
  <c r="F142" i="37"/>
  <c r="F161" i="37" s="1"/>
  <c r="D142" i="37"/>
  <c r="D139" i="37" s="1"/>
  <c r="G104" i="37"/>
  <c r="F110" i="37"/>
  <c r="F107" i="37" s="1"/>
  <c r="G116" i="37"/>
  <c r="G113" i="37" s="1"/>
  <c r="F122" i="37"/>
  <c r="F119" i="37" s="1"/>
  <c r="G128" i="37"/>
  <c r="G125" i="37" s="1"/>
  <c r="G148" i="37"/>
  <c r="G151" i="37"/>
  <c r="F154" i="37"/>
  <c r="L211" i="37"/>
  <c r="L208" i="37" s="1"/>
  <c r="R211" i="37"/>
  <c r="R208" i="37" s="1"/>
  <c r="H206" i="37"/>
  <c r="F168" i="37"/>
  <c r="F180" i="37" s="1"/>
  <c r="F177" i="37" s="1"/>
  <c r="D168" i="37"/>
  <c r="F174" i="37"/>
  <c r="E101" i="37"/>
  <c r="D104" i="37"/>
  <c r="D101" i="37" s="1"/>
  <c r="E113" i="37"/>
  <c r="D116" i="37"/>
  <c r="D113" i="37" s="1"/>
  <c r="E125" i="37"/>
  <c r="D128" i="37"/>
  <c r="D125" i="37" s="1"/>
  <c r="C142" i="37"/>
  <c r="G142" i="37" s="1"/>
  <c r="G161" i="37" s="1"/>
  <c r="E145" i="37"/>
  <c r="D148" i="37"/>
  <c r="D145" i="37" s="1"/>
  <c r="E157" i="37"/>
  <c r="K157" i="37"/>
  <c r="G168" i="37"/>
  <c r="G180" i="37" s="1"/>
  <c r="G177" i="37" s="1"/>
  <c r="F171" i="37"/>
  <c r="E180" i="37"/>
  <c r="E177" i="37" s="1"/>
  <c r="G145" i="37" l="1"/>
  <c r="F145" i="37"/>
  <c r="AM211" i="37"/>
  <c r="AM208" i="37" s="1"/>
  <c r="AM186" i="37"/>
  <c r="AM183" i="37" s="1"/>
  <c r="AM131" i="37"/>
  <c r="AA211" i="37"/>
  <c r="AA208" i="37" s="1"/>
  <c r="AA186" i="37"/>
  <c r="AA183" i="37" s="1"/>
  <c r="AA131" i="37"/>
  <c r="AK186" i="37"/>
  <c r="AK183" i="37" s="1"/>
  <c r="AE186" i="37"/>
  <c r="AE183" i="37" s="1"/>
  <c r="Y186" i="37"/>
  <c r="S186" i="37"/>
  <c r="S183" i="37" s="1"/>
  <c r="M186" i="37"/>
  <c r="M183" i="37" s="1"/>
  <c r="E95" i="37"/>
  <c r="G53" i="37"/>
  <c r="F53" i="37"/>
  <c r="G29" i="37"/>
  <c r="F29" i="37"/>
  <c r="AO211" i="37"/>
  <c r="AO208" i="37" s="1"/>
  <c r="AI186" i="37"/>
  <c r="AI183" i="37" s="1"/>
  <c r="AC211" i="37"/>
  <c r="AC208" i="37" s="1"/>
  <c r="W186" i="37"/>
  <c r="W183" i="37" s="1"/>
  <c r="Q211" i="37"/>
  <c r="Q208" i="37" s="1"/>
  <c r="K186" i="37"/>
  <c r="K183" i="37" s="1"/>
  <c r="AJ211" i="37"/>
  <c r="AJ208" i="37" s="1"/>
  <c r="AJ186" i="37"/>
  <c r="AJ183" i="37" s="1"/>
  <c r="AJ131" i="37"/>
  <c r="AD211" i="37"/>
  <c r="AD208" i="37" s="1"/>
  <c r="AD186" i="37"/>
  <c r="AD183" i="37" s="1"/>
  <c r="AD131" i="37"/>
  <c r="X211" i="37"/>
  <c r="X208" i="37" s="1"/>
  <c r="X186" i="37"/>
  <c r="X183" i="37" s="1"/>
  <c r="X131" i="37"/>
  <c r="G62" i="37"/>
  <c r="G59" i="37" s="1"/>
  <c r="F62" i="37"/>
  <c r="F59" i="37" s="1"/>
  <c r="D62" i="37"/>
  <c r="D59" i="37" s="1"/>
  <c r="E59" i="37"/>
  <c r="G41" i="37"/>
  <c r="F41" i="37"/>
  <c r="C134" i="37"/>
  <c r="C23" i="37"/>
  <c r="G26" i="37"/>
  <c r="C160" i="37"/>
  <c r="C157" i="37" s="1"/>
  <c r="C139" i="37"/>
  <c r="G101" i="37"/>
  <c r="F101" i="37"/>
  <c r="D180" i="37"/>
  <c r="D177" i="37" s="1"/>
  <c r="D165" i="37"/>
  <c r="G139" i="37"/>
  <c r="F139" i="37"/>
  <c r="AG211" i="37"/>
  <c r="AG208" i="37" s="1"/>
  <c r="AG186" i="37"/>
  <c r="AG183" i="37" s="1"/>
  <c r="AG131" i="37"/>
  <c r="E213" i="37"/>
  <c r="D136" i="37"/>
  <c r="D213" i="37" s="1"/>
  <c r="G136" i="37"/>
  <c r="H213" i="37"/>
  <c r="H208" i="37" s="1"/>
  <c r="B136" i="37"/>
  <c r="B213" i="37" s="1"/>
  <c r="I211" i="37"/>
  <c r="I208" i="37" s="1"/>
  <c r="I186" i="37"/>
  <c r="I183" i="37" s="1"/>
  <c r="I131" i="37"/>
  <c r="AK211" i="37"/>
  <c r="AK208" i="37" s="1"/>
  <c r="AE211" i="37"/>
  <c r="AE208" i="37" s="1"/>
  <c r="Y211" i="37"/>
  <c r="Y208" i="37" s="1"/>
  <c r="S211" i="37"/>
  <c r="S208" i="37" s="1"/>
  <c r="M211" i="37"/>
  <c r="M208" i="37" s="1"/>
  <c r="J208" i="37"/>
  <c r="U213" i="37"/>
  <c r="U208" i="37" s="1"/>
  <c r="U131" i="37"/>
  <c r="O213" i="37"/>
  <c r="O208" i="37" s="1"/>
  <c r="O131" i="37"/>
  <c r="B23" i="37"/>
  <c r="F23" i="37" s="1"/>
  <c r="AO186" i="37"/>
  <c r="AO183" i="37" s="1"/>
  <c r="AI211" i="37"/>
  <c r="AI208" i="37" s="1"/>
  <c r="AC186" i="37"/>
  <c r="AC183" i="37" s="1"/>
  <c r="W211" i="37"/>
  <c r="W208" i="37" s="1"/>
  <c r="Q186" i="37"/>
  <c r="Q183" i="37" s="1"/>
  <c r="K211" i="37"/>
  <c r="K208" i="37" s="1"/>
  <c r="H192" i="37"/>
  <c r="H198" i="37" s="1"/>
  <c r="H204" i="37" s="1"/>
  <c r="H183" i="37"/>
  <c r="H189" i="37" s="1"/>
  <c r="H195" i="37" s="1"/>
  <c r="H201" i="37" s="1"/>
  <c r="H207" i="37" s="1"/>
  <c r="G9" i="37"/>
  <c r="F9" i="37"/>
  <c r="E8" i="37"/>
  <c r="F98" i="37"/>
  <c r="D98" i="37"/>
  <c r="D95" i="37" s="1"/>
  <c r="G98" i="37"/>
  <c r="E92" i="37"/>
  <c r="E134" i="37"/>
  <c r="J131" i="37"/>
  <c r="G23" i="37"/>
  <c r="H131" i="37"/>
  <c r="B134" i="37"/>
  <c r="G134" i="37" l="1"/>
  <c r="F134" i="37"/>
  <c r="D134" i="37"/>
  <c r="E131" i="37"/>
  <c r="E211" i="37"/>
  <c r="F136" i="37"/>
  <c r="F95" i="37"/>
  <c r="G95" i="37"/>
  <c r="B131" i="37"/>
  <c r="B211" i="37"/>
  <c r="G92" i="37"/>
  <c r="D92" i="37"/>
  <c r="D89" i="37" s="1"/>
  <c r="F92" i="37"/>
  <c r="E89" i="37"/>
  <c r="F8" i="37"/>
  <c r="G8" i="37"/>
  <c r="F213" i="37"/>
  <c r="G213" i="37"/>
  <c r="C131" i="37"/>
  <c r="C211" i="37"/>
  <c r="Y192" i="37"/>
  <c r="Y198" i="37" s="1"/>
  <c r="Y204" i="37" s="1"/>
  <c r="Y183" i="37"/>
  <c r="Y189" i="37" s="1"/>
  <c r="Y195" i="37" s="1"/>
  <c r="Y201" i="37" s="1"/>
  <c r="Y207" i="37" s="1"/>
  <c r="C208" i="37" l="1"/>
  <c r="C186" i="37"/>
  <c r="C183" i="37" s="1"/>
  <c r="F89" i="37"/>
  <c r="G89" i="37"/>
  <c r="B208" i="37"/>
  <c r="B186" i="37"/>
  <c r="B183" i="37" s="1"/>
  <c r="F131" i="37"/>
  <c r="G131" i="37"/>
  <c r="G211" i="37"/>
  <c r="F211" i="37"/>
  <c r="E208" i="37"/>
  <c r="E186" i="37"/>
  <c r="D131" i="37"/>
  <c r="D211" i="37"/>
  <c r="D208" i="37" l="1"/>
  <c r="D186" i="37"/>
  <c r="D183" i="37" s="1"/>
  <c r="F186" i="37"/>
  <c r="E183" i="37"/>
  <c r="G186" i="37"/>
  <c r="F208" i="37"/>
  <c r="G208" i="37"/>
  <c r="G183" i="37" l="1"/>
  <c r="F183" i="37"/>
</calcChain>
</file>

<file path=xl/sharedStrings.xml><?xml version="1.0" encoding="utf-8"?>
<sst xmlns="http://schemas.openxmlformats.org/spreadsheetml/2006/main" count="286" uniqueCount="94">
  <si>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</si>
  <si>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</si>
  <si>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</si>
  <si>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</si>
  <si>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</si>
  <si>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</si>
  <si>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</si>
  <si>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</si>
  <si>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</si>
  <si>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</si>
  <si>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</si>
  <si>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</si>
  <si>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</si>
  <si>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</si>
  <si>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</si>
  <si>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</si>
  <si>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</si>
  <si>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</si>
  <si>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</si>
  <si>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</si>
  <si>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</si>
  <si>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</si>
  <si>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</si>
  <si>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</si>
  <si>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</si>
  <si>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</si>
  <si>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том числе</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</si>
  <si>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</si>
  <si>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</si>
  <si>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</si>
  <si>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</si>
  <si>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</si>
  <si>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</si>
  <si>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</si>
  <si>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</si>
  <si>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</si>
  <si>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</si>
  <si>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</si>
  <si>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</si>
  <si>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</si>
  <si>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</si>
  <si>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</si>
  <si>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</si>
  <si>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</si>
  <si>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</si>
  <si>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2.1.3. Реконструкция развязки Восточная (проспект Нефтяников, ул. Ноябрьская)</t>
  </si>
  <si>
    <t>План на
 2022 год, тыс.руб.</t>
  </si>
  <si>
    <t>Процессная часть</t>
  </si>
  <si>
    <t>1.1. Организация пассажирских перевозок автомобильным транспортом общего пользования по городским маршрутам (I)</t>
  </si>
  <si>
    <t>2.1. Строительство, реконструкция, капитальный ремонт и ремонт автомобильных дорог общего  пользования местного значения (II, 1, 2, 3)</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</si>
  <si>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</si>
  <si>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3.1.1. Обеспечение бесперебойного функционирования системы фотовидеофиксации</t>
  </si>
  <si>
    <t>Э.Н.Голубцов</t>
  </si>
  <si>
    <t>3.1.2. Перенос кабелей системы автоматической фотовидеофиксации нарушений правил дорожного движения города Когалыма в подземную канализацию</t>
  </si>
  <si>
    <t>Процессная часть в целом по муниципальной программе</t>
  </si>
  <si>
    <t>МБУ "КСАТ"</t>
  </si>
  <si>
    <r>
      <t xml:space="preserve">МУ "УКС г.Когалыма":
</t>
    </r>
    <r>
      <rPr>
        <sz val="14"/>
        <color theme="1"/>
        <rFont val="Times New Roman"/>
        <family val="1"/>
        <charset val="204"/>
      </rPr>
      <t xml:space="preserve">Муниципальный контракт №0187300013721000203 от 14.10.2021 на выполнение ПИР по корректировке проекта, цена контракта 4 699,50 тыс. руб., срок окончания выполнения работ 31.03.2022, работы выполнены и оплачены в полном объеме.
</t>
    </r>
    <r>
      <rPr>
        <b/>
        <sz val="14"/>
        <color theme="1"/>
        <rFont val="Times New Roman"/>
        <family val="1"/>
        <charset val="204"/>
      </rPr>
      <t xml:space="preserve">ОАиГ:
</t>
    </r>
    <r>
      <rPr>
        <sz val="14"/>
        <color theme="1"/>
        <rFont val="Times New Roman"/>
        <family val="1"/>
        <charset val="204"/>
      </rPr>
      <t xml:space="preserve">75,0 тыс.руб - проведения кадастровых работ по образованию земельного участка для строительства объекта </t>
    </r>
  </si>
  <si>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</si>
  <si>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</si>
  <si>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</si>
  <si>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</si>
  <si>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</si>
  <si>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2.3.4. Обустройство и модернизация светофорных объектов</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</si>
  <si>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</si>
  <si>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2.2.1. Строительство сетей наружного освещения автомобильной дороги по переулку Волжский в городе Когалыме</t>
  </si>
  <si>
    <t>2.2.2. Строительство сетей наружного освещения автомобильной дороги по проезду Нефтяников от улицы Олимпийской до улицы Береговая в городе Когалыме (этап-5, шифр проекта: 2021-4-ПЗ)</t>
  </si>
  <si>
    <t>2.2.3. Строительство сетей наружного освещения автомобильной дороги по проспекту Нефтяников в городе Когалыме (от улицы Ноябрьская до путепровода)</t>
  </si>
  <si>
    <t>2.2.4. Строительство сетей наружного освещения автомобильной дороги по ул.Повховское шоссе г. Когалыма</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</si>
  <si>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</si>
  <si>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</si>
  <si>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</si>
  <si>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r>
      <rPr>
        <b/>
        <sz val="14"/>
        <color theme="1"/>
        <rFont val="Times New Roman"/>
        <family val="1"/>
        <charset val="204"/>
      </rPr>
      <t>МКУ "УЖКХ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20.07.2020 №0187300013720000116 (сумма финансирования на 2022 год 19 411,59т.р.); 
от 17.03.2020 №0187300013721000020 (сумма финансирования на 2022 год 1 663,81т.р.) 
На основании приказа КФ Администрации г.Когалыма от 25.03.2022 №27-О перераспределены плановые ассигнования с ТО информационных табло в сумме 289,0т.р. (письмо от 22.02.2022 №29-Исх-405).
На основании доп.соглашения №2 к МК от 17.03.2020 №0187300013721000020 на выполнение работ, связанных с осуществлением регулярных перевозок пассажиров и багажа автомобильным транспортом на автобусном маршруте №5 в г.Когалыме, в связи с увеличением протяженности маршрута сумма МК увеличена на 288,932 тыс.руб. и составила 3 206,15 тыс.руб.</t>
    </r>
  </si>
  <si>
    <t>2.1.4. Ремонт, в том числе капитальный, объекта "Путепровод на км 0+468 автодороги Повховское шоссее в городе Когалыме"</t>
  </si>
  <si>
    <t>2.3. Обеспечение функционирования сети автомобильных дорог общего пользования местного значения (4, 6, 7, 8)</t>
  </si>
  <si>
    <r>
      <rPr>
        <b/>
        <sz val="14"/>
        <rFont val="Times New Roman"/>
        <family val="1"/>
        <charset val="204"/>
      </rPr>
      <t xml:space="preserve">МУ "УКС г.Когалыма": 
</t>
    </r>
    <r>
      <rPr>
        <sz val="14"/>
        <rFont val="Times New Roman"/>
        <family val="1"/>
        <charset val="204"/>
      </rPr>
      <t>Заключен муниципальный контракт №0187300013722000051 от 16.05.2022 на сумму 5 140,89 тыс. руб., срок окончания выполнения работ 15.08.2022, работы выполнены и оплачены в полном объеме.</t>
    </r>
  </si>
  <si>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</si>
  <si>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r>
      <t xml:space="preserve">МУ "УКС г.Когалыма":
</t>
    </r>
    <r>
      <rPr>
        <sz val="14"/>
        <color theme="1"/>
        <rFont val="Times New Roman"/>
        <family val="1"/>
        <charset val="204"/>
      </rPr>
      <t>Контракт №3 от 01.06.2022 на выполнение проектно-изыскательских работ для капитального ремонта объекта:
- цена контракта 9 998, 72 тыс. руб.,
- срок окончания выполнения работ 31.10.2022, 
- перечислен аванс в размере 2 999,6 тыс. руб. (30% от цены контракта), 
- ведется выполнение работ.</t>
    </r>
  </si>
  <si>
    <t>2.1.5. Реконструкция участков автомобильных дорог улица Дорожников и улица Романтиков</t>
  </si>
  <si>
    <r>
      <rPr>
        <b/>
        <sz val="14"/>
        <color theme="1"/>
        <rFont val="Times New Roman"/>
        <family val="1"/>
        <charset val="204"/>
      </rPr>
      <t>МКУ "УЖКХ г.Когалыма":</t>
    </r>
    <r>
      <rPr>
        <sz val="14"/>
        <color theme="1"/>
        <rFont val="Times New Roman"/>
        <family val="1"/>
        <charset val="204"/>
      </rPr>
      <t xml:space="preserve">
На 2022 год с АО "ЮТЭК-Когалым" заключен МК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от 20.12.2021 №0187300013721000259 на сумму 26 989,061 тыс.руб., в т.ч. на ТО светофорных объектов 5 080,17 тыс.руб.
С АО "Газпром энергосбыт Тюмень" заключен контракт на энергоснабжение для муниципальных нужд (организация освещения светофорных объектов) от 29.12.2021 №ЭС1902000061/22 на сумму 703,1 тыс.руб.
Оплата по данному мероприятию производится по факту выполненных работ (оказанных услуг) на основании предоставленных документов.</t>
    </r>
  </si>
  <si>
    <r>
      <t>КУМИ:</t>
    </r>
    <r>
      <rPr>
        <sz val="14"/>
        <rFont val="Times New Roman"/>
        <family val="1"/>
        <charset val="204"/>
      </rPr>
      <t xml:space="preserve">
Неисполнение сложилось в результате оплаты фактически оказанных услуг, в соответствии с поступившей заявкой ООО "МАК"</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</si>
  <si>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№0187300013722000047 от 25.04.2022 на строительство объекта. Цена контракта - 4 295,55 тыс. руб.,срок окончания выполнения работ 29.07.2022. Работы выполнены и оплачены в полном объеме.
2. Муниципальный контракт 19/2022 от 18.08.2022 на оказание услуг по оформлению технического плана на объект. Цена работ 27,93 тыс. руб., срок выполнения - 22.08.2022. Работы выполнены и оплачены в полном объеме.
Неисполнение сетевого графика, в связи с образованием экономии по результатам проведения электронного аукциона на строительство объекта и отсутствием необходимости заключения контракта на технологическое присоединение к электрическим сетям, по причине подключения к трансформаторной подстаниции, принадлежащей ПАО "ЛУКОЙЛ", на безвозмездной основе.</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</si>
  <si>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№0187300013722000012 от 28.03.2022 на строительство объекта. Цена контракта 5 296,65 тыс. руб., срок окончания выполнения работ 29.07.2022, работы выполнены и оплачены в полном объеме.
2. Муниципальный контракт 19/2022 от 18.08.2022 на оказание услуг по офрмлению технического плана на объект. Цена работ 30,94 тыс. руб.; срок выполнения работ 22.08.2022; работы выполнены и оплачены в полном объеме.
3. Муниципальный контракт КГ-1332.22 от 17.08.2022 на технологическое присоединение к электрическим сетям. Цена контракта 35,18 тыс. руб., срок выполнения работ 27.09.2022, работы выполнены и оплачены в полном объеме.
Неисполнение сетевого графика, в связи с образованием экономии по результатм проведения электронного аукциона.</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</si>
  <si>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№0187300013722000053 от 06.05.2022 на строительство объекта. Цена контракта 8 536,85 тыс. руб., срок окончания выполнения работ 15.08.2022, работы выполнены и оплачены.
2. Муниципальный контракт 19/2022 от 18.08.2022 на оказание услуг по офрмлению технического плана на объект. Цена контракта 49,55 тыс. руб., срок выполнения работ 22.08.2022, работы выполнены и оплачены в полном объеме.
3. Муниципальный контракт КГ-1561.22 от 21.09.2022 на технологическое присоединение к электрическим сетям. Цена контракта 35,18 тыс. руб., срок выполнения работ 01.11.2022, ведется выполнение работ.
Неисполнение сетевого графика, в связи с длительностью процедуры заключения контракта на технологическое присоединение к электрическим сетям.</t>
    </r>
  </si>
  <si>
    <r>
      <rPr>
        <b/>
        <sz val="14"/>
        <color theme="1"/>
        <rFont val="Times New Roman"/>
        <family val="1"/>
        <charset val="204"/>
      </rPr>
      <t>МКУ "УЖКХ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29.12.2021 №1273/1-GSM на сумму 201,6 тыс.руб.
На основании решения Думы города Когалыма от  02.02.2022 №60-ГД выделены дополнительные плановые ассигнования на техническое обслуживание и ремонт информационных табло в сумме 1 000,00 тыс.руб. (письмо №29-Исх-52 от 12.01.2022).
На оказание услуг по информационно-программному сопровождению электронных указателей расписания движения общественного транспорта с ИП Кондрахиным А.В. заключен договор №101-22Т на сумму 48,00 тыс.руб. В связи с предоставлением документов Исполнителем в марте 2022 года, оплата оказанных услуг в феврале не производилась. 
На основании приказа КФ Администрации г.Когалыма от 25.03.2022 №27-О перераспределены плановые ассигнования с ТО информационных табло остановочных павильонов на организацию пассажирских перевозок в сумме 289,0 тыс.руб. (письмо от 22.02.2022 №29-Исх-405).
На ТО информационных табло с ООО "Электрон" заключен контракт от 01.03.2022 №03-2022 на сумму 500,00 тыс.руб. (период оказания услуг 5 месяцев по 31.07.2022). Счета для оплаты услуг по состоянию на 30.06.2022  ООО "Электрон" предоставило с техническими ошибками, вследствие чего документы отправлены на корректировку.
На основании решения Думы г.Когалыма от 22.06.2022 №124-ГД восстановлены плановые ассигнования, перераспределенные ранее на организацию пассажирских перевозок.
На ТО информационных табло с ООО "Электрон" заключен контракт от 01.08.2022 №03-2022/2 на сумму 500,00 тыс.руб. </t>
    </r>
  </si>
  <si>
    <r>
      <t xml:space="preserve">МКУ "УЖКХ г.Когалыма":
</t>
    </r>
    <r>
      <rPr>
        <sz val="13"/>
        <color theme="1"/>
        <rFont val="Times New Roman"/>
        <family val="1"/>
        <charset val="204"/>
      </rPr>
      <t>Заключен МК на выполнение работ по модернизации светофорного объекта на пересечении улиц в городе Когалыме от 18.04.20222 №0187300013722000038 с ООО "ПолимерСтройСевер" на сумму 3 924,38 тыс.руб.
С ООО "Проект Строй" заключен контракт от 23.06.2022 №46 на выполнение работ по разработке проектов организации дорожного движения на сумму 150,0 тыс.руб.
С АО "Югорская региональная электросетевая компания" заключен МК от 01.09.2022 №КГ-1469.22 на услуги технологического присоединения светофорного объекта на пересечении улиц Прибалтийская - Бакинская на сумму 35,18 тыс.руб.</t>
    </r>
  </si>
  <si>
    <t>Отчет о ходе реализации муниципальной программы «Развитие транспортной системы города Когалыма» по состоянию на 01.11.2022</t>
  </si>
  <si>
    <t>План на 01.11.2022</t>
  </si>
  <si>
    <t>Профинансировано на 01.11.2022</t>
  </si>
  <si>
    <t>Кассовый расход на 01.11.2022</t>
  </si>
  <si>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№0187300013721000094 от 22.06.2022. Цена контракта 22 032,91 тыс. руб., срок окончания выполнения работ 09.09.2022, перечислен авансовый платеж на сумму 6 609,87 тыс. руб. (30% от цены контракта), работы выполнены и оплачены в полном объеме.
2. Муниципальный контракт №0187300013721000152 от 07.09.2022. Цена контракта 22 703,53 тыс. руб., срок окончания работ - 26.10.2022, работы выполнены, ведется приемка выполненных работ.
3. Муниципальный контракт №0187300013721000146 от 09.09.2022. Цена контракта 6 516,14 тыс. руб., срок окончания работ - 14.10.2022, ведется выполнение работ.
4. Муниципальный контракт №34/2022 от 26.09.2022. Цена контракта 229,32 тыс. руб., работы выполнены и оплачены в полном объеме.
Сетевой график не исполнен, в связи с длительностью определения приоритетных участков автомобильных дорог подлежащих ремонту.</t>
    </r>
  </si>
  <si>
    <r>
      <rPr>
        <b/>
        <sz val="14"/>
        <color theme="1"/>
        <rFont val="Times New Roman"/>
        <family val="1"/>
        <charset val="204"/>
      </rPr>
      <t>МУ "УКС г.Когалыма":</t>
    </r>
    <r>
      <rPr>
        <sz val="14"/>
        <color theme="1"/>
        <rFont val="Times New Roman"/>
        <family val="1"/>
        <charset val="204"/>
      </rPr>
      <t xml:space="preserve">
Муниципальный контракт №32/2022 от 12.09.2022. Цена контракта 96,10 тыс. руб., срок окончания оказания услуг - 24.10.2022, услуги оказаны.
Прогнозное неисполнение за 2022 год (в том числе причина неисполнения сетевого графика):
19,45 - экономия, образовавшаяся в результате изменения погодных условий не позволяющих выполнить оказание услуг.</t>
    </r>
  </si>
  <si>
    <r>
      <t xml:space="preserve">МУ "УКС г.Когалыма":
</t>
    </r>
    <r>
      <rPr>
        <sz val="14"/>
        <color theme="1"/>
        <rFont val="Times New Roman"/>
        <family val="1"/>
        <charset val="204"/>
      </rPr>
      <t>Муниципальный контракт №0187300013721000151 от 09.09.2022 на выполнение проектно-изыскательских работ. Цена контракта 4 540,54 тыс. руб., срок окончания работ - 89 календарных дней с даты заключения Контракта (06.12.2022),
1 637,06 -  экономия по результатам проведения электронного аукциона.</t>
    </r>
  </si>
  <si>
    <r>
      <rPr>
        <b/>
        <sz val="14"/>
        <rFont val="Times New Roman"/>
        <family val="1"/>
        <charset val="204"/>
      </rPr>
      <t>МБУ "КСАТ":</t>
    </r>
    <r>
      <rPr>
        <sz val="14"/>
        <rFont val="Times New Roman"/>
        <family val="1"/>
        <charset val="204"/>
      </rPr>
      <t xml:space="preserve">
Отклонение от плана составляет 19 974,71 тыс. руб. в том числе:
1. 10 713,85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3 238,77 тыс. руб.  -неисполнение субсидии по статье начисления на оплату труда возникло в связи с оплатой страховых взносов в ноябре 2022 г.
3. 130,01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772,71тыс.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287,95 тыс. руб. - неисполнение субсидии по статье оплата услуг по содержанию имущества возникла в связи с: 1. Оплата за оказание услуг по сбору и вывозу производственных отходов, произведена согласно выставленных счетов. 2. Оплата за прохождения технического осмотра, произведена по факту оказанных услуг.
6. 780,05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166,56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1 251,98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462,0 тыс. руб. – неисполнение субсидии по статье увеличение стоимости мягкого инвентаря.  Приобретение мягкого инвентаря, оплата будет произведена по факту поставки товара.
10. 320,44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3. Оплата счетов за приобретение материалов для содержание дорог произведена согласно выставленных документов.
11. 447,17 тыс. руб. - неисполнение по статье расходов прочие расходы, оплата налога на имущество и транспортного налога произведена согласно декларации. Уплата налогов, гос.пошлин и сборов, разного рода платежей произведена согласно фактической потребности в спец.разрешениях
12. 249,92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21,68 тыс. руб.- неисполнение субсидии по статье увеличение стоимости продуктов питания, в связи с оплатой по факту поставки молока, согласно поданных заявок
14. 777,02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оплата проезда к месту лечения и обратно Савину будет произведена в ноябре 2022г.
15. 24,5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16. 330,1 тыс. руб. неисполнение субсидии приобретения информационных знаков (6.4. «Место стоянки», 8.17. «Инвалиды») (№46-Исх-709 от 13.10.22г), оплата будет произведена по факту поставки товара</t>
    </r>
  </si>
  <si>
    <r>
      <t xml:space="preserve">МКУ "ЕДДС г. Когалыма"
</t>
    </r>
    <r>
      <rPr>
        <sz val="14"/>
        <color theme="1"/>
        <rFont val="Times New Roman"/>
        <family val="1"/>
        <charset val="204"/>
      </rPr>
      <t>Отклонение факта от плана сложилось в результате заключения муниципальных контрактов на меньшую стоимость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</si>
</sst>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9">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5" fillId="0" borderId="0"/>
    <xf numFmtId="0" fontId="8" fillId="0" borderId="0"/>
    <xf numFmtId="9" fontId="8" fillId="0" borderId="0" applyFont="0" applyFill="0" applyBorder="0" applyAlignment="0" applyProtection="0"/>
    <xf numFmtId="167" fontId="16"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8" fillId="0" borderId="0" applyFont="0" applyFill="0" applyBorder="0" applyAlignment="0" applyProtection="0"/>
    <xf numFmtId="169" fontId="5" fillId="0" borderId="0" applyFont="0" applyFill="0" applyBorder="0" applyAlignment="0" applyProtection="0"/>
    <xf numFmtId="0" fontId="1" fillId="0" borderId="0"/>
  </cellStyleXfs>
  <cellXfs count="160">
    <xf numFmtId="0" fontId="0" fillId="0" borderId="0" xfId="0"/>
    <xf numFmtId="0" fontId="10" fillId="0" borderId="0" xfId="17" applyFont="1"/>
    <xf numFmtId="0" fontId="10" fillId="0" borderId="0" xfId="17" applyFont="1" applyAlignment="1">
      <alignment horizontal="center"/>
    </xf>
    <xf numFmtId="0" fontId="10" fillId="0" borderId="1" xfId="17" applyFont="1" applyFill="1" applyBorder="1" applyAlignment="1">
      <alignment horizontal="center" vertical="center" wrapText="1"/>
    </xf>
    <xf numFmtId="0" fontId="10" fillId="3" borderId="0" xfId="17" applyFont="1" applyFill="1"/>
    <xf numFmtId="0" fontId="13" fillId="0" borderId="1" xfId="17" applyFont="1" applyFill="1" applyBorder="1" applyAlignment="1">
      <alignment horizontal="left" vertical="top" wrapText="1"/>
    </xf>
    <xf numFmtId="4" fontId="13" fillId="0" borderId="1" xfId="17" applyNumberFormat="1" applyFont="1" applyFill="1" applyBorder="1" applyAlignment="1">
      <alignment horizontal="center" vertical="top" wrapText="1"/>
    </xf>
    <xf numFmtId="0" fontId="10" fillId="0" borderId="1" xfId="17" applyFont="1" applyFill="1" applyBorder="1" applyAlignment="1">
      <alignment horizontal="left" vertical="top" wrapText="1"/>
    </xf>
    <xf numFmtId="168" fontId="10" fillId="0"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wrapText="1"/>
    </xf>
    <xf numFmtId="0" fontId="10" fillId="3" borderId="1" xfId="17" applyFont="1" applyFill="1" applyBorder="1"/>
    <xf numFmtId="0" fontId="10" fillId="0" borderId="1" xfId="17" applyFont="1" applyFill="1" applyBorder="1"/>
    <xf numFmtId="0" fontId="10" fillId="0" borderId="1" xfId="17" applyFont="1" applyFill="1" applyBorder="1" applyAlignment="1">
      <alignment horizontal="left" vertical="center" wrapText="1"/>
    </xf>
    <xf numFmtId="0" fontId="12" fillId="0" borderId="1" xfId="17" applyFont="1" applyFill="1" applyBorder="1" applyAlignment="1">
      <alignment horizontal="left" vertical="center" wrapText="1"/>
    </xf>
    <xf numFmtId="168" fontId="12" fillId="0" borderId="1" xfId="17" applyNumberFormat="1" applyFont="1" applyFill="1" applyBorder="1" applyAlignment="1">
      <alignment horizontal="center" vertical="center" wrapText="1"/>
    </xf>
    <xf numFmtId="4" fontId="12" fillId="0" borderId="1" xfId="17" applyNumberFormat="1" applyFont="1" applyFill="1" applyBorder="1" applyAlignment="1">
      <alignment horizontal="center" vertical="center" wrapText="1"/>
    </xf>
    <xf numFmtId="0" fontId="12" fillId="3" borderId="1" xfId="17" applyFont="1" applyFill="1" applyBorder="1"/>
    <xf numFmtId="0" fontId="12" fillId="0" borderId="1" xfId="17" applyFont="1" applyFill="1" applyBorder="1"/>
    <xf numFmtId="0" fontId="12" fillId="3" borderId="0" xfId="17" applyFont="1" applyFill="1"/>
    <xf numFmtId="168" fontId="13" fillId="0" borderId="1" xfId="17" applyNumberFormat="1" applyFont="1" applyFill="1" applyBorder="1" applyAlignment="1">
      <alignment horizontal="center" vertical="center" wrapText="1"/>
    </xf>
    <xf numFmtId="0" fontId="13" fillId="3" borderId="0" xfId="17" applyFont="1" applyFill="1"/>
    <xf numFmtId="4" fontId="10" fillId="0" borderId="1" xfId="17" applyNumberFormat="1" applyFont="1" applyFill="1" applyBorder="1" applyAlignment="1">
      <alignment horizontal="center"/>
    </xf>
    <xf numFmtId="0" fontId="10" fillId="0" borderId="1" xfId="17" applyFont="1" applyFill="1" applyBorder="1" applyAlignment="1">
      <alignment horizontal="center"/>
    </xf>
    <xf numFmtId="4" fontId="10" fillId="2" borderId="1" xfId="17" applyNumberFormat="1" applyFont="1" applyFill="1" applyBorder="1" applyAlignment="1">
      <alignment horizontal="center" vertical="center" wrapText="1"/>
    </xf>
    <xf numFmtId="4" fontId="13" fillId="2" borderId="1" xfId="17" applyNumberFormat="1" applyFont="1" applyFill="1" applyBorder="1" applyAlignment="1">
      <alignment horizontal="center" vertical="center" wrapText="1"/>
    </xf>
    <xf numFmtId="4" fontId="10" fillId="0" borderId="1" xfId="17" applyNumberFormat="1" applyFont="1" applyFill="1" applyBorder="1" applyAlignment="1">
      <alignment horizontal="center" vertical="center"/>
    </xf>
    <xf numFmtId="0" fontId="10" fillId="0" borderId="1" xfId="17" applyFont="1" applyFill="1" applyBorder="1" applyAlignment="1">
      <alignment horizontal="center" vertical="center"/>
    </xf>
    <xf numFmtId="0" fontId="12" fillId="3" borderId="1" xfId="17" applyFont="1" applyFill="1" applyBorder="1" applyAlignment="1">
      <alignment horizontal="center" vertical="center"/>
    </xf>
    <xf numFmtId="0" fontId="12" fillId="0" borderId="1" xfId="17" applyFont="1" applyFill="1" applyBorder="1" applyAlignment="1">
      <alignment horizontal="center" vertical="center"/>
    </xf>
    <xf numFmtId="0" fontId="10" fillId="3" borderId="1" xfId="17" applyFont="1" applyFill="1" applyBorder="1" applyAlignment="1">
      <alignment horizontal="center"/>
    </xf>
    <xf numFmtId="4" fontId="13" fillId="0" borderId="1" xfId="17" applyNumberFormat="1" applyFont="1" applyFill="1" applyBorder="1" applyAlignment="1">
      <alignment horizontal="center" vertical="center" wrapText="1"/>
    </xf>
    <xf numFmtId="0" fontId="13" fillId="0" borderId="0" xfId="17" applyFont="1"/>
    <xf numFmtId="0" fontId="10" fillId="0" borderId="1" xfId="17" applyFont="1" applyBorder="1"/>
    <xf numFmtId="0" fontId="13" fillId="0" borderId="1" xfId="17" applyFont="1" applyBorder="1"/>
    <xf numFmtId="0" fontId="14" fillId="0" borderId="1" xfId="17" applyFont="1" applyFill="1" applyBorder="1" applyAlignment="1">
      <alignment horizontal="left" vertical="center" wrapText="1"/>
    </xf>
    <xf numFmtId="0" fontId="13" fillId="0" borderId="1" xfId="17" applyFont="1" applyBorder="1" applyAlignment="1">
      <alignment wrapText="1"/>
    </xf>
    <xf numFmtId="0" fontId="10" fillId="0" borderId="0" xfId="17" applyFont="1" applyFill="1" applyBorder="1" applyAlignment="1">
      <alignment horizontal="left" vertical="center" wrapText="1"/>
    </xf>
    <xf numFmtId="0" fontId="10" fillId="2" borderId="1" xfId="17" applyFont="1" applyFill="1" applyBorder="1"/>
    <xf numFmtId="0" fontId="12" fillId="2" borderId="1" xfId="17" applyFont="1" applyFill="1" applyBorder="1"/>
    <xf numFmtId="0" fontId="10" fillId="2" borderId="1" xfId="17" applyFont="1" applyFill="1" applyBorder="1" applyAlignment="1">
      <alignment horizontal="center"/>
    </xf>
    <xf numFmtId="0" fontId="10" fillId="2" borderId="1" xfId="17" applyFont="1" applyFill="1" applyBorder="1" applyAlignment="1">
      <alignment horizontal="center" vertical="center"/>
    </xf>
    <xf numFmtId="4" fontId="10" fillId="2" borderId="1" xfId="17" applyNumberFormat="1" applyFont="1" applyFill="1" applyBorder="1" applyAlignment="1">
      <alignment horizontal="center"/>
    </xf>
    <xf numFmtId="0" fontId="10" fillId="0" borderId="0" xfId="17" applyFont="1" applyAlignment="1"/>
    <xf numFmtId="0" fontId="10" fillId="0" borderId="8" xfId="17" applyFont="1" applyBorder="1"/>
    <xf numFmtId="4" fontId="10" fillId="3" borderId="1" xfId="17" applyNumberFormat="1" applyFont="1" applyFill="1" applyBorder="1" applyAlignment="1">
      <alignment horizontal="center"/>
    </xf>
    <xf numFmtId="0" fontId="13" fillId="0" borderId="1" xfId="17" applyFont="1" applyBorder="1" applyAlignment="1">
      <alignment horizontal="center" vertical="center" wrapText="1"/>
    </xf>
    <xf numFmtId="0" fontId="10" fillId="2" borderId="1" xfId="17" applyFont="1" applyFill="1" applyBorder="1" applyAlignment="1">
      <alignment horizontal="center" vertical="center" wrapText="1"/>
    </xf>
    <xf numFmtId="0" fontId="20" fillId="4" borderId="3" xfId="0" applyFont="1" applyFill="1" applyBorder="1" applyAlignment="1">
      <alignment horizontal="left" vertical="center" wrapText="1"/>
    </xf>
    <xf numFmtId="0" fontId="0" fillId="4" borderId="0" xfId="0" applyFill="1"/>
    <xf numFmtId="4" fontId="13" fillId="5" borderId="1" xfId="17" applyNumberFormat="1" applyFont="1" applyFill="1" applyBorder="1" applyAlignment="1">
      <alignment horizontal="center" vertical="center" wrapText="1"/>
    </xf>
    <xf numFmtId="0" fontId="13" fillId="5" borderId="1" xfId="17" applyFont="1" applyFill="1" applyBorder="1" applyAlignment="1">
      <alignment horizontal="left" vertical="center" wrapText="1"/>
    </xf>
    <xf numFmtId="4" fontId="21" fillId="0" borderId="1" xfId="0" applyNumberFormat="1" applyFont="1" applyBorder="1" applyAlignment="1">
      <alignment horizontal="center" vertical="center"/>
    </xf>
    <xf numFmtId="4" fontId="10" fillId="6" borderId="1" xfId="17" applyNumberFormat="1" applyFont="1" applyFill="1" applyBorder="1" applyAlignment="1">
      <alignment horizontal="center" vertical="center" wrapText="1"/>
    </xf>
    <xf numFmtId="168" fontId="10" fillId="6" borderId="1" xfId="17" applyNumberFormat="1" applyFont="1" applyFill="1" applyBorder="1" applyAlignment="1">
      <alignment horizontal="center" vertical="center" wrapText="1"/>
    </xf>
    <xf numFmtId="168" fontId="13" fillId="5" borderId="1" xfId="17" applyNumberFormat="1" applyFont="1" applyFill="1" applyBorder="1" applyAlignment="1">
      <alignment horizontal="center" vertical="center" wrapText="1"/>
    </xf>
    <xf numFmtId="0" fontId="22" fillId="6" borderId="1" xfId="17" applyFont="1" applyFill="1" applyBorder="1" applyAlignment="1">
      <alignment horizontal="left" vertical="center" wrapText="1"/>
    </xf>
    <xf numFmtId="4" fontId="22" fillId="6" borderId="1" xfId="17" applyNumberFormat="1" applyFont="1" applyFill="1" applyBorder="1" applyAlignment="1">
      <alignment horizontal="center" vertical="center" wrapText="1"/>
    </xf>
    <xf numFmtId="0" fontId="22" fillId="3" borderId="0" xfId="17" applyFont="1" applyFill="1"/>
    <xf numFmtId="0" fontId="22" fillId="0" borderId="1" xfId="17" applyFont="1" applyFill="1" applyBorder="1" applyAlignment="1">
      <alignment horizontal="left" vertical="center" wrapText="1"/>
    </xf>
    <xf numFmtId="4" fontId="22" fillId="0" borderId="1" xfId="17" applyNumberFormat="1" applyFont="1" applyFill="1" applyBorder="1" applyAlignment="1">
      <alignment horizontal="center" vertical="center" wrapText="1"/>
    </xf>
    <xf numFmtId="0" fontId="22" fillId="3" borderId="1" xfId="17" applyFont="1" applyFill="1" applyBorder="1"/>
    <xf numFmtId="0" fontId="22" fillId="2" borderId="1" xfId="17" applyFont="1" applyFill="1" applyBorder="1"/>
    <xf numFmtId="0" fontId="22" fillId="0" borderId="1" xfId="17" applyFont="1" applyFill="1" applyBorder="1"/>
    <xf numFmtId="168" fontId="22" fillId="0" borderId="1" xfId="17" applyNumberFormat="1" applyFont="1" applyFill="1" applyBorder="1" applyAlignment="1">
      <alignment horizontal="center" vertical="center" wrapText="1"/>
    </xf>
    <xf numFmtId="0" fontId="22" fillId="3" borderId="1" xfId="17" applyFont="1" applyFill="1" applyBorder="1" applyAlignment="1">
      <alignment horizontal="center"/>
    </xf>
    <xf numFmtId="0" fontId="22" fillId="2" borderId="1" xfId="17" applyFont="1" applyFill="1" applyBorder="1" applyAlignment="1">
      <alignment horizontal="center"/>
    </xf>
    <xf numFmtId="0" fontId="22" fillId="0" borderId="1" xfId="17" applyFont="1" applyFill="1" applyBorder="1" applyAlignment="1">
      <alignment horizontal="center"/>
    </xf>
    <xf numFmtId="0" fontId="25" fillId="0" borderId="1" xfId="17" applyFont="1" applyFill="1" applyBorder="1" applyAlignment="1">
      <alignment horizontal="left" vertical="center" wrapText="1"/>
    </xf>
    <xf numFmtId="168" fontId="25" fillId="0" borderId="1" xfId="17" applyNumberFormat="1" applyFont="1" applyFill="1" applyBorder="1" applyAlignment="1">
      <alignment horizontal="center" vertical="center" wrapText="1"/>
    </xf>
    <xf numFmtId="4" fontId="25" fillId="0" borderId="1" xfId="17" applyNumberFormat="1" applyFont="1" applyFill="1" applyBorder="1" applyAlignment="1">
      <alignment horizontal="center" vertical="center" wrapText="1"/>
    </xf>
    <xf numFmtId="0" fontId="25" fillId="3" borderId="1" xfId="17" applyFont="1" applyFill="1" applyBorder="1"/>
    <xf numFmtId="0" fontId="25" fillId="2" borderId="1" xfId="17" applyFont="1" applyFill="1" applyBorder="1"/>
    <xf numFmtId="0" fontId="25" fillId="0" borderId="1" xfId="17" applyFont="1" applyFill="1" applyBorder="1"/>
    <xf numFmtId="0" fontId="25" fillId="3" borderId="0" xfId="17" applyFont="1" applyFill="1"/>
    <xf numFmtId="0" fontId="13" fillId="4" borderId="1" xfId="17" applyFont="1" applyFill="1" applyBorder="1" applyAlignment="1">
      <alignment horizontal="left" vertical="center" wrapText="1"/>
    </xf>
    <xf numFmtId="4" fontId="13" fillId="4" borderId="1" xfId="17" applyNumberFormat="1" applyFont="1" applyFill="1" applyBorder="1" applyAlignment="1">
      <alignment horizontal="center" vertical="center" wrapText="1"/>
    </xf>
    <xf numFmtId="0" fontId="22" fillId="7" borderId="1" xfId="17" applyFont="1" applyFill="1" applyBorder="1"/>
    <xf numFmtId="0" fontId="22" fillId="7" borderId="0" xfId="17" applyFont="1" applyFill="1"/>
    <xf numFmtId="0" fontId="23" fillId="4" borderId="9" xfId="1" applyFont="1" applyFill="1" applyBorder="1" applyAlignment="1" applyProtection="1">
      <alignment horizontal="left" vertical="center"/>
    </xf>
    <xf numFmtId="170" fontId="26" fillId="4" borderId="8" xfId="2" applyNumberFormat="1" applyFont="1" applyFill="1" applyBorder="1" applyAlignment="1" applyProtection="1">
      <alignment horizontal="center" vertical="center" wrapText="1"/>
    </xf>
    <xf numFmtId="170" fontId="26" fillId="4" borderId="8" xfId="1" applyNumberFormat="1" applyFont="1" applyFill="1" applyBorder="1" applyAlignment="1" applyProtection="1">
      <alignment horizontal="center" vertical="center" wrapText="1"/>
    </xf>
    <xf numFmtId="171" fontId="26" fillId="4" borderId="8" xfId="2" applyNumberFormat="1" applyFont="1" applyFill="1" applyBorder="1" applyAlignment="1" applyProtection="1">
      <alignment horizontal="center" vertical="center" wrapText="1"/>
    </xf>
    <xf numFmtId="165" fontId="26" fillId="4" borderId="8" xfId="1" applyNumberFormat="1" applyFont="1" applyFill="1" applyBorder="1" applyAlignment="1" applyProtection="1">
      <alignment horizontal="center" vertical="center" wrapText="1"/>
    </xf>
    <xf numFmtId="165" fontId="26" fillId="4" borderId="10" xfId="1" applyNumberFormat="1" applyFont="1" applyFill="1" applyBorder="1" applyAlignment="1" applyProtection="1">
      <alignment horizontal="center" vertical="center" wrapText="1"/>
    </xf>
    <xf numFmtId="165" fontId="20"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7" fillId="7" borderId="1" xfId="17" applyFont="1" applyFill="1" applyBorder="1" applyAlignment="1">
      <alignment horizontal="left" vertical="center" wrapText="1"/>
    </xf>
    <xf numFmtId="0" fontId="10" fillId="7" borderId="1" xfId="17" applyFont="1" applyFill="1" applyBorder="1"/>
    <xf numFmtId="0" fontId="21" fillId="0" borderId="0" xfId="0" applyFont="1" applyFill="1" applyAlignment="1"/>
    <xf numFmtId="4" fontId="21" fillId="0" borderId="1" xfId="17" applyNumberFormat="1" applyFont="1" applyFill="1" applyBorder="1" applyAlignment="1">
      <alignment horizontal="center" vertical="center"/>
    </xf>
    <xf numFmtId="0" fontId="10" fillId="8" borderId="0" xfId="17" applyFont="1" applyFill="1"/>
    <xf numFmtId="0" fontId="13" fillId="7" borderId="1" xfId="17" applyFont="1" applyFill="1" applyBorder="1" applyAlignment="1">
      <alignment horizontal="left" vertical="center" wrapText="1"/>
    </xf>
    <xf numFmtId="4" fontId="13" fillId="7" borderId="1" xfId="17" applyNumberFormat="1" applyFont="1" applyFill="1" applyBorder="1" applyAlignment="1">
      <alignment horizontal="center" vertical="center" wrapText="1"/>
    </xf>
    <xf numFmtId="0" fontId="10" fillId="0" borderId="11" xfId="17" applyFont="1" applyBorder="1"/>
    <xf numFmtId="0" fontId="10" fillId="0" borderId="12" xfId="17" applyFont="1" applyBorder="1"/>
    <xf numFmtId="0" fontId="10" fillId="0" borderId="10" xfId="17" applyFont="1" applyBorder="1"/>
    <xf numFmtId="168" fontId="10" fillId="2" borderId="1" xfId="17" applyNumberFormat="1" applyFont="1" applyFill="1" applyBorder="1" applyAlignment="1">
      <alignment horizontal="center" vertical="center" wrapText="1"/>
    </xf>
    <xf numFmtId="0" fontId="17" fillId="5" borderId="1" xfId="17" applyFont="1" applyFill="1" applyBorder="1" applyAlignment="1">
      <alignment horizontal="left" vertical="center" wrapText="1"/>
    </xf>
    <xf numFmtId="0" fontId="10" fillId="2" borderId="2" xfId="17" applyFont="1" applyFill="1" applyBorder="1" applyAlignment="1"/>
    <xf numFmtId="0" fontId="10" fillId="2" borderId="3" xfId="17" applyFont="1" applyFill="1" applyBorder="1" applyAlignment="1"/>
    <xf numFmtId="0" fontId="10" fillId="2" borderId="4" xfId="17" applyFont="1" applyFill="1" applyBorder="1" applyAlignment="1"/>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0" fontId="19" fillId="4" borderId="6" xfId="17" applyFont="1" applyFill="1" applyBorder="1" applyAlignment="1">
      <alignment horizontal="left" vertical="center" wrapText="1"/>
    </xf>
    <xf numFmtId="0" fontId="20" fillId="2" borderId="3" xfId="17" applyFont="1" applyFill="1" applyBorder="1" applyAlignment="1">
      <alignment horizontal="left" vertical="center"/>
    </xf>
    <xf numFmtId="0" fontId="27" fillId="2" borderId="2" xfId="17" applyFont="1" applyFill="1" applyBorder="1" applyAlignment="1">
      <alignment horizontal="left" vertical="center" wrapText="1"/>
    </xf>
    <xf numFmtId="0" fontId="10" fillId="2" borderId="2" xfId="17" applyFont="1" applyFill="1" applyBorder="1" applyAlignment="1">
      <alignment horizontal="center"/>
    </xf>
    <xf numFmtId="0" fontId="10" fillId="2" borderId="3" xfId="17" applyFont="1" applyFill="1" applyBorder="1" applyAlignment="1">
      <alignment horizontal="center"/>
    </xf>
    <xf numFmtId="0" fontId="10" fillId="2" borderId="4" xfId="17" applyFont="1" applyFill="1" applyBorder="1" applyAlignment="1">
      <alignment horizontal="center"/>
    </xf>
    <xf numFmtId="0" fontId="10" fillId="2" borderId="2" xfId="17" applyFont="1" applyFill="1" applyBorder="1" applyAlignment="1">
      <alignment horizontal="center" vertical="center" wrapText="1"/>
    </xf>
    <xf numFmtId="0" fontId="10" fillId="2" borderId="3" xfId="17" applyFont="1" applyFill="1" applyBorder="1" applyAlignment="1">
      <alignment horizontal="center" vertical="center" wrapText="1"/>
    </xf>
    <xf numFmtId="0" fontId="10" fillId="2" borderId="4" xfId="17" applyFont="1" applyFill="1" applyBorder="1" applyAlignment="1">
      <alignment horizontal="center" vertical="center" wrapText="1"/>
    </xf>
    <xf numFmtId="0" fontId="10" fillId="2" borderId="2" xfId="17" applyFont="1" applyFill="1" applyBorder="1" applyAlignment="1">
      <alignment horizontal="left" vertical="center" wrapText="1"/>
    </xf>
    <xf numFmtId="0" fontId="10" fillId="2" borderId="3" xfId="17" applyFont="1" applyFill="1" applyBorder="1" applyAlignment="1">
      <alignment horizontal="left" vertical="center"/>
    </xf>
    <xf numFmtId="0" fontId="10" fillId="2" borderId="4" xfId="17" applyFont="1" applyFill="1" applyBorder="1" applyAlignment="1">
      <alignment horizontal="left" vertical="center"/>
    </xf>
    <xf numFmtId="0" fontId="10" fillId="0" borderId="0" xfId="17" applyFont="1" applyAlignment="1">
      <alignment horizontal="left"/>
    </xf>
    <xf numFmtId="0" fontId="10" fillId="0" borderId="8" xfId="17" applyFont="1" applyBorder="1" applyAlignment="1">
      <alignment horizontal="center"/>
    </xf>
    <xf numFmtId="165" fontId="6" fillId="0" borderId="5" xfId="17" applyNumberFormat="1" applyFont="1" applyFill="1" applyBorder="1" applyAlignment="1">
      <alignment horizontal="center" vertical="center" wrapText="1"/>
    </xf>
    <xf numFmtId="165" fontId="6" fillId="0" borderId="6" xfId="17" applyNumberFormat="1" applyFont="1" applyFill="1" applyBorder="1" applyAlignment="1">
      <alignment horizontal="center" vertical="center" wrapText="1"/>
    </xf>
    <xf numFmtId="165" fontId="6" fillId="0" borderId="7" xfId="17" applyNumberFormat="1" applyFont="1" applyFill="1" applyBorder="1" applyAlignment="1">
      <alignment horizontal="center" vertical="center" wrapText="1"/>
    </xf>
    <xf numFmtId="0" fontId="11" fillId="0" borderId="2" xfId="17" applyFont="1" applyBorder="1" applyAlignment="1">
      <alignment horizontal="center" vertical="center" wrapText="1"/>
    </xf>
    <xf numFmtId="0" fontId="11" fillId="0" borderId="4" xfId="17" applyFont="1" applyBorder="1" applyAlignment="1">
      <alignment horizontal="center" vertical="center" wrapText="1"/>
    </xf>
    <xf numFmtId="0" fontId="11" fillId="0" borderId="1" xfId="17" applyFont="1" applyBorder="1" applyAlignment="1">
      <alignment horizontal="center" vertical="center" wrapText="1"/>
    </xf>
    <xf numFmtId="165" fontId="6" fillId="0" borderId="1" xfId="17" applyNumberFormat="1" applyFont="1" applyFill="1" applyBorder="1" applyAlignment="1">
      <alignment horizontal="center" vertical="center" wrapText="1"/>
    </xf>
    <xf numFmtId="0" fontId="19" fillId="7" borderId="5" xfId="17" applyFont="1" applyFill="1" applyBorder="1" applyAlignment="1">
      <alignment horizontal="left" vertical="center" wrapText="1"/>
    </xf>
    <xf numFmtId="0" fontId="19" fillId="7" borderId="6" xfId="17" applyFont="1" applyFill="1" applyBorder="1" applyAlignment="1">
      <alignment horizontal="left" vertical="center" wrapText="1"/>
    </xf>
    <xf numFmtId="0" fontId="19" fillId="7" borderId="7" xfId="17" applyFont="1" applyFill="1" applyBorder="1" applyAlignment="1">
      <alignment horizontal="left" vertical="center" wrapText="1"/>
    </xf>
    <xf numFmtId="0" fontId="20" fillId="2" borderId="2" xfId="17" applyFont="1" applyFill="1" applyBorder="1" applyAlignment="1">
      <alignment horizontal="left" vertical="center" wrapText="1"/>
    </xf>
    <xf numFmtId="0" fontId="20" fillId="2" borderId="3" xfId="17" applyFont="1" applyFill="1" applyBorder="1" applyAlignment="1">
      <alignment horizontal="left" vertical="center"/>
    </xf>
    <xf numFmtId="0" fontId="20" fillId="2" borderId="4" xfId="17" applyFont="1" applyFill="1" applyBorder="1" applyAlignment="1">
      <alignment horizontal="left" vertical="center"/>
    </xf>
    <xf numFmtId="0" fontId="24" fillId="7" borderId="5" xfId="17" applyFont="1" applyFill="1" applyBorder="1" applyAlignment="1">
      <alignment horizontal="left" vertical="center" wrapText="1"/>
    </xf>
    <xf numFmtId="0" fontId="24" fillId="7" borderId="6" xfId="17" applyFont="1" applyFill="1" applyBorder="1" applyAlignment="1">
      <alignment horizontal="left" vertical="center" wrapText="1"/>
    </xf>
    <xf numFmtId="0" fontId="24" fillId="7" borderId="7" xfId="17" applyFont="1" applyFill="1" applyBorder="1" applyAlignment="1">
      <alignment horizontal="left" vertical="center" wrapText="1"/>
    </xf>
    <xf numFmtId="0" fontId="28" fillId="0" borderId="0" xfId="17" applyFont="1" applyAlignment="1">
      <alignment horizontal="center" vertical="center" wrapText="1"/>
    </xf>
    <xf numFmtId="0" fontId="28" fillId="0" borderId="0" xfId="17" applyFont="1" applyAlignment="1">
      <alignment horizontal="center" vertical="center"/>
    </xf>
    <xf numFmtId="0" fontId="13" fillId="2" borderId="2" xfId="17" applyFont="1" applyFill="1" applyBorder="1" applyAlignment="1">
      <alignment horizontal="left" vertical="center" wrapText="1"/>
    </xf>
    <xf numFmtId="0" fontId="10" fillId="2" borderId="3" xfId="17" applyFont="1" applyFill="1" applyBorder="1" applyAlignment="1">
      <alignment horizontal="left" vertical="center" wrapText="1"/>
    </xf>
    <xf numFmtId="0" fontId="10" fillId="2" borderId="4" xfId="17" applyFont="1" applyFill="1" applyBorder="1" applyAlignment="1">
      <alignment horizontal="left" vertical="center" wrapText="1"/>
    </xf>
    <xf numFmtId="0" fontId="27" fillId="2" borderId="2" xfId="17" applyFont="1" applyFill="1" applyBorder="1" applyAlignment="1">
      <alignment horizontal="left" vertical="center" wrapText="1"/>
    </xf>
    <xf numFmtId="0" fontId="20" fillId="2" borderId="3" xfId="17" applyFont="1" applyFill="1" applyBorder="1" applyAlignment="1">
      <alignment horizontal="left" vertical="center" wrapText="1"/>
    </xf>
    <xf numFmtId="0" fontId="20" fillId="2" borderId="4" xfId="17" applyFont="1" applyFill="1" applyBorder="1" applyAlignment="1">
      <alignment horizontal="left" vertical="center" wrapText="1"/>
    </xf>
    <xf numFmtId="0" fontId="26" fillId="2" borderId="2" xfId="17" applyFont="1" applyFill="1" applyBorder="1" applyAlignment="1">
      <alignment horizontal="left" vertical="center" wrapText="1"/>
    </xf>
    <xf numFmtId="0" fontId="26" fillId="2" borderId="3" xfId="17" applyFont="1" applyFill="1" applyBorder="1" applyAlignment="1">
      <alignment horizontal="left" vertical="center" wrapText="1"/>
    </xf>
    <xf numFmtId="0" fontId="26" fillId="2" borderId="4" xfId="17" applyFont="1" applyFill="1" applyBorder="1" applyAlignment="1">
      <alignment horizontal="left" vertical="center" wrapText="1"/>
    </xf>
    <xf numFmtId="0" fontId="20" fillId="2" borderId="2" xfId="17" applyFont="1" applyFill="1" applyBorder="1" applyAlignment="1">
      <alignment horizontal="left" vertical="top" wrapText="1"/>
    </xf>
    <xf numFmtId="0" fontId="20" fillId="2" borderId="3" xfId="17" applyFont="1" applyFill="1" applyBorder="1" applyAlignment="1">
      <alignment horizontal="left" vertical="top"/>
    </xf>
    <xf numFmtId="0" fontId="20" fillId="2" borderId="4" xfId="17" applyFont="1" applyFill="1" applyBorder="1" applyAlignment="1">
      <alignment horizontal="left" vertical="top"/>
    </xf>
    <xf numFmtId="0" fontId="27" fillId="2" borderId="2" xfId="17" applyFont="1" applyFill="1" applyBorder="1" applyAlignment="1">
      <alignment horizontal="left" vertical="top" wrapText="1"/>
    </xf>
    <xf numFmtId="0" fontId="20" fillId="2" borderId="3" xfId="17" applyFont="1" applyFill="1" applyBorder="1" applyAlignment="1">
      <alignment horizontal="left" vertical="top" wrapText="1"/>
    </xf>
    <xf numFmtId="0" fontId="20" fillId="2" borderId="4" xfId="17" applyFont="1" applyFill="1" applyBorder="1" applyAlignment="1">
      <alignment horizontal="left" vertical="top" wrapText="1"/>
    </xf>
    <xf numFmtId="0" fontId="13" fillId="2" borderId="1" xfId="17" applyFont="1" applyFill="1" applyBorder="1" applyAlignment="1">
      <alignment horizontal="left" vertical="center" wrapText="1"/>
    </xf>
    <xf numFmtId="0" fontId="13" fillId="2" borderId="1" xfId="17" applyFont="1" applyFill="1" applyBorder="1" applyAlignment="1">
      <alignment horizontal="left" vertical="center"/>
    </xf>
    <xf numFmtId="0" fontId="6" fillId="2" borderId="1" xfId="17" applyFont="1" applyFill="1" applyBorder="1" applyAlignment="1">
      <alignment horizontal="left" vertical="center" wrapText="1"/>
    </xf>
    <xf numFmtId="0" fontId="26" fillId="2" borderId="1" xfId="17" applyFont="1" applyFill="1" applyBorder="1" applyAlignment="1">
      <alignment horizontal="left" vertical="center" wrapText="1"/>
    </xf>
    <xf numFmtId="0" fontId="19" fillId="2" borderId="2" xfId="17" applyFont="1" applyFill="1" applyBorder="1" applyAlignment="1">
      <alignment horizontal="left" vertical="top" wrapText="1"/>
    </xf>
    <xf numFmtId="0" fontId="18" fillId="2" borderId="3" xfId="17" applyFont="1" applyFill="1" applyBorder="1" applyAlignment="1">
      <alignment horizontal="left" vertical="top"/>
    </xf>
    <xf numFmtId="0" fontId="18" fillId="2" borderId="4" xfId="17" applyFont="1" applyFill="1" applyBorder="1" applyAlignment="1">
      <alignment horizontal="left" vertical="top"/>
    </xf>
    <xf numFmtId="0" fontId="26" fillId="2" borderId="3" xfId="17" applyFont="1" applyFill="1" applyBorder="1" applyAlignment="1">
      <alignment horizontal="left" vertical="center"/>
    </xf>
    <xf numFmtId="0" fontId="26" fillId="2" borderId="4" xfId="17" applyFont="1" applyFill="1" applyBorder="1" applyAlignment="1">
      <alignment horizontal="left" vertical="center"/>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9"/>
  <sheetViews>
    <sheetView tabSelected="1" zoomScale="60" zoomScaleNormal="60" workbookViewId="0">
      <selection activeCell="F29" sqref="F29"/>
    </sheetView>
  </sheetViews>
  <sheetFormatPr defaultColWidth="9.28515625" defaultRowHeight="16.5" x14ac:dyDescent="0.25"/>
  <cols>
    <col min="1" max="1" width="55.28515625" style="1" customWidth="1"/>
    <col min="2" max="2" width="15.28515625" style="1" customWidth="1"/>
    <col min="3" max="3" width="17.140625" style="1" customWidth="1"/>
    <col min="4" max="4" width="14.42578125" style="1" customWidth="1"/>
    <col min="5" max="5" width="15" style="1" customWidth="1"/>
    <col min="6" max="6" width="13.28515625" style="1" customWidth="1"/>
    <col min="7" max="7" width="15.7109375" style="1" customWidth="1"/>
    <col min="8" max="8" width="13.7109375" style="1" customWidth="1"/>
    <col min="9" max="9" width="18.42578125" style="1" hidden="1" customWidth="1"/>
    <col min="10" max="10" width="14.42578125" style="1" customWidth="1"/>
    <col min="11" max="11" width="14.28515625" style="1" customWidth="1"/>
    <col min="12" max="12" width="12.7109375" style="1" hidden="1" customWidth="1"/>
    <col min="13" max="13" width="14.7109375" style="1" customWidth="1"/>
    <col min="14" max="14" width="13.7109375" style="1" customWidth="1"/>
    <col min="15" max="15" width="8.28515625" style="1" hidden="1" customWidth="1"/>
    <col min="16" max="16" width="14.140625" style="1" customWidth="1"/>
    <col min="17" max="17" width="14.28515625" style="1" customWidth="1"/>
    <col min="18" max="18" width="9.28515625" style="1" hidden="1" customWidth="1"/>
    <col min="19" max="19" width="13.7109375" style="1" customWidth="1"/>
    <col min="20" max="20" width="13.5703125" style="1" customWidth="1"/>
    <col min="21" max="21" width="9.28515625" style="1" hidden="1" customWidth="1"/>
    <col min="22" max="22" width="14.85546875" style="1" customWidth="1"/>
    <col min="23" max="23" width="14" style="1" customWidth="1"/>
    <col min="24" max="24" width="9.28515625" style="1" hidden="1" customWidth="1"/>
    <col min="25" max="25" width="13.7109375" style="1" customWidth="1"/>
    <col min="26" max="26" width="14.7109375" style="1" customWidth="1"/>
    <col min="27" max="27" width="9.28515625" style="1" hidden="1" customWidth="1"/>
    <col min="28" max="28" width="13.7109375" style="1" customWidth="1"/>
    <col min="29" max="29" width="14.42578125" style="1" customWidth="1"/>
    <col min="30" max="30" width="9.28515625" style="1" hidden="1" customWidth="1"/>
    <col min="31" max="31" width="15" style="1" customWidth="1"/>
    <col min="32" max="32" width="14.28515625" style="1" customWidth="1"/>
    <col min="33" max="33" width="9.28515625" style="1" hidden="1" customWidth="1"/>
    <col min="34" max="34" width="15.7109375" style="1" customWidth="1"/>
    <col min="35" max="35" width="15" style="1" customWidth="1"/>
    <col min="36" max="36" width="9.28515625" style="1" hidden="1" customWidth="1"/>
    <col min="37" max="37" width="11.42578125" style="1" customWidth="1"/>
    <col min="38" max="38" width="13.7109375" style="1" customWidth="1"/>
    <col min="39" max="39" width="9.28515625" style="1" hidden="1" customWidth="1"/>
    <col min="40" max="41" width="14.7109375" style="1" customWidth="1"/>
    <col min="42" max="42" width="15.28515625" style="1" customWidth="1"/>
    <col min="43" max="43" width="96.85546875" style="1" customWidth="1"/>
    <col min="44" max="16384" width="9.28515625" style="1"/>
  </cols>
  <sheetData>
    <row r="1" spans="1:43" ht="30.75" customHeight="1" x14ac:dyDescent="0.25">
      <c r="A1" s="134" t="s">
        <v>85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row>
    <row r="2" spans="1:43" ht="18.75" customHeight="1" x14ac:dyDescent="0.25">
      <c r="A2" s="2"/>
      <c r="B2" s="2"/>
      <c r="C2" s="2"/>
      <c r="D2" s="2"/>
      <c r="E2" s="2"/>
      <c r="F2" s="2"/>
      <c r="G2" s="2"/>
      <c r="H2" s="2"/>
    </row>
    <row r="3" spans="1:43" ht="63" customHeight="1" x14ac:dyDescent="0.25">
      <c r="A3" s="121" t="s">
        <v>25</v>
      </c>
      <c r="B3" s="121" t="s">
        <v>46</v>
      </c>
      <c r="C3" s="121" t="s">
        <v>86</v>
      </c>
      <c r="D3" s="121" t="s">
        <v>87</v>
      </c>
      <c r="E3" s="121" t="s">
        <v>88</v>
      </c>
      <c r="F3" s="123" t="s">
        <v>22</v>
      </c>
      <c r="G3" s="123"/>
      <c r="H3" s="118" t="s">
        <v>0</v>
      </c>
      <c r="I3" s="119"/>
      <c r="J3" s="120"/>
      <c r="K3" s="118" t="s">
        <v>1</v>
      </c>
      <c r="L3" s="119"/>
      <c r="M3" s="120"/>
      <c r="N3" s="118" t="s">
        <v>2</v>
      </c>
      <c r="O3" s="119"/>
      <c r="P3" s="120"/>
      <c r="Q3" s="118" t="s">
        <v>3</v>
      </c>
      <c r="R3" s="119"/>
      <c r="S3" s="120"/>
      <c r="T3" s="118" t="s">
        <v>4</v>
      </c>
      <c r="U3" s="119"/>
      <c r="V3" s="120"/>
      <c r="W3" s="118" t="s">
        <v>5</v>
      </c>
      <c r="X3" s="119"/>
      <c r="Y3" s="120"/>
      <c r="Z3" s="118" t="s">
        <v>6</v>
      </c>
      <c r="AA3" s="119"/>
      <c r="AB3" s="120"/>
      <c r="AC3" s="118" t="s">
        <v>7</v>
      </c>
      <c r="AD3" s="119"/>
      <c r="AE3" s="120"/>
      <c r="AF3" s="118" t="s">
        <v>8</v>
      </c>
      <c r="AG3" s="119"/>
      <c r="AH3" s="120"/>
      <c r="AI3" s="118" t="s">
        <v>9</v>
      </c>
      <c r="AJ3" s="119"/>
      <c r="AK3" s="120"/>
      <c r="AL3" s="118" t="s">
        <v>10</v>
      </c>
      <c r="AM3" s="119"/>
      <c r="AN3" s="120"/>
      <c r="AO3" s="124" t="s">
        <v>11</v>
      </c>
      <c r="AP3" s="124"/>
      <c r="AQ3" s="45" t="s">
        <v>12</v>
      </c>
    </row>
    <row r="4" spans="1:43" ht="53.25" customHeight="1" x14ac:dyDescent="0.25">
      <c r="A4" s="122"/>
      <c r="B4" s="122"/>
      <c r="C4" s="122"/>
      <c r="D4" s="122"/>
      <c r="E4" s="122"/>
      <c r="F4" s="102" t="s">
        <v>20</v>
      </c>
      <c r="G4" s="102" t="s">
        <v>13</v>
      </c>
      <c r="H4" s="3" t="s">
        <v>21</v>
      </c>
      <c r="I4" s="3" t="s">
        <v>14</v>
      </c>
      <c r="J4" s="3" t="s">
        <v>19</v>
      </c>
      <c r="K4" s="3" t="s">
        <v>21</v>
      </c>
      <c r="L4" s="3" t="s">
        <v>14</v>
      </c>
      <c r="M4" s="46" t="s">
        <v>19</v>
      </c>
      <c r="N4" s="3" t="s">
        <v>21</v>
      </c>
      <c r="O4" s="3" t="s">
        <v>14</v>
      </c>
      <c r="P4" s="3" t="s">
        <v>19</v>
      </c>
      <c r="Q4" s="3" t="s">
        <v>21</v>
      </c>
      <c r="R4" s="3" t="s">
        <v>14</v>
      </c>
      <c r="S4" s="3" t="s">
        <v>19</v>
      </c>
      <c r="T4" s="3" t="s">
        <v>21</v>
      </c>
      <c r="U4" s="3" t="s">
        <v>14</v>
      </c>
      <c r="V4" s="3" t="s">
        <v>19</v>
      </c>
      <c r="W4" s="3" t="s">
        <v>21</v>
      </c>
      <c r="X4" s="3" t="s">
        <v>14</v>
      </c>
      <c r="Y4" s="3" t="s">
        <v>19</v>
      </c>
      <c r="Z4" s="3" t="s">
        <v>21</v>
      </c>
      <c r="AA4" s="3" t="s">
        <v>14</v>
      </c>
      <c r="AB4" s="3" t="s">
        <v>19</v>
      </c>
      <c r="AC4" s="3" t="s">
        <v>21</v>
      </c>
      <c r="AD4" s="3" t="s">
        <v>14</v>
      </c>
      <c r="AE4" s="3" t="s">
        <v>19</v>
      </c>
      <c r="AF4" s="3" t="s">
        <v>21</v>
      </c>
      <c r="AG4" s="3" t="s">
        <v>14</v>
      </c>
      <c r="AH4" s="3" t="s">
        <v>19</v>
      </c>
      <c r="AI4" s="3" t="s">
        <v>21</v>
      </c>
      <c r="AJ4" s="3" t="s">
        <v>14</v>
      </c>
      <c r="AK4" s="3" t="s">
        <v>19</v>
      </c>
      <c r="AL4" s="3" t="s">
        <v>21</v>
      </c>
      <c r="AM4" s="3" t="s">
        <v>14</v>
      </c>
      <c r="AN4" s="3" t="s">
        <v>19</v>
      </c>
      <c r="AO4" s="3" t="s">
        <v>21</v>
      </c>
      <c r="AP4" s="3" t="s">
        <v>19</v>
      </c>
      <c r="AQ4" s="32"/>
    </row>
    <row r="5" spans="1:43" x14ac:dyDescent="0.25">
      <c r="A5" s="103">
        <v>1</v>
      </c>
      <c r="B5" s="103">
        <v>2</v>
      </c>
      <c r="C5" s="103">
        <v>3</v>
      </c>
      <c r="D5" s="103">
        <v>4</v>
      </c>
      <c r="E5" s="103">
        <v>5</v>
      </c>
      <c r="F5" s="103">
        <v>6</v>
      </c>
      <c r="G5" s="103">
        <v>7</v>
      </c>
      <c r="H5" s="3">
        <v>8</v>
      </c>
      <c r="I5" s="3"/>
      <c r="J5" s="3">
        <v>9</v>
      </c>
      <c r="K5" s="3">
        <v>10</v>
      </c>
      <c r="L5" s="3"/>
      <c r="M5" s="3">
        <v>11</v>
      </c>
      <c r="N5" s="3">
        <v>12</v>
      </c>
      <c r="O5" s="3"/>
      <c r="P5" s="3">
        <v>13</v>
      </c>
      <c r="Q5" s="3">
        <v>14</v>
      </c>
      <c r="R5" s="3"/>
      <c r="S5" s="3">
        <v>15</v>
      </c>
      <c r="T5" s="3">
        <v>16</v>
      </c>
      <c r="U5" s="3"/>
      <c r="V5" s="3">
        <v>17</v>
      </c>
      <c r="W5" s="3">
        <v>18</v>
      </c>
      <c r="X5" s="3"/>
      <c r="Y5" s="3">
        <v>19</v>
      </c>
      <c r="Z5" s="3">
        <v>20</v>
      </c>
      <c r="AA5" s="3"/>
      <c r="AB5" s="3">
        <v>21</v>
      </c>
      <c r="AC5" s="3">
        <v>22</v>
      </c>
      <c r="AD5" s="3"/>
      <c r="AE5" s="3">
        <v>23</v>
      </c>
      <c r="AF5" s="3">
        <v>24</v>
      </c>
      <c r="AG5" s="3"/>
      <c r="AH5" s="3">
        <v>25</v>
      </c>
      <c r="AI5" s="3">
        <v>26</v>
      </c>
      <c r="AJ5" s="3"/>
      <c r="AK5" s="3">
        <v>27</v>
      </c>
      <c r="AL5" s="3">
        <v>28</v>
      </c>
      <c r="AM5" s="3"/>
      <c r="AN5" s="3">
        <v>29</v>
      </c>
      <c r="AO5" s="3">
        <v>30</v>
      </c>
      <c r="AP5" s="3">
        <v>31</v>
      </c>
      <c r="AQ5" s="3">
        <v>32</v>
      </c>
    </row>
    <row r="6" spans="1:43" s="77" customFormat="1" ht="22.5" customHeight="1" x14ac:dyDescent="0.25">
      <c r="A6" s="131" t="s">
        <v>29</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3"/>
      <c r="AQ6" s="76"/>
    </row>
    <row r="7" spans="1:43" s="85" customFormat="1" ht="20.25" x14ac:dyDescent="0.25">
      <c r="A7" s="78" t="s">
        <v>47</v>
      </c>
      <c r="B7" s="79"/>
      <c r="C7" s="80"/>
      <c r="D7" s="80"/>
      <c r="E7" s="79"/>
      <c r="F7" s="81"/>
      <c r="G7" s="81"/>
      <c r="H7" s="82"/>
      <c r="I7" s="82"/>
      <c r="J7" s="82"/>
      <c r="K7" s="82"/>
      <c r="L7" s="82"/>
      <c r="M7" s="82"/>
      <c r="N7" s="82"/>
      <c r="O7" s="82"/>
      <c r="P7" s="82"/>
      <c r="Q7" s="82"/>
      <c r="R7" s="82"/>
      <c r="S7" s="82"/>
      <c r="T7" s="82"/>
      <c r="U7" s="82"/>
      <c r="V7" s="82"/>
      <c r="W7" s="82"/>
      <c r="X7" s="82"/>
      <c r="Y7" s="82"/>
      <c r="Z7" s="82"/>
      <c r="AA7" s="82"/>
      <c r="AB7" s="82"/>
      <c r="AC7" s="82"/>
      <c r="AD7" s="82"/>
      <c r="AE7" s="83"/>
      <c r="AF7" s="84"/>
      <c r="AH7" s="86"/>
      <c r="AI7" s="86"/>
      <c r="AJ7" s="86"/>
      <c r="AK7" s="86"/>
      <c r="AL7" s="86"/>
      <c r="AM7" s="86"/>
      <c r="AN7" s="86"/>
      <c r="AO7" s="86"/>
      <c r="AP7" s="86"/>
      <c r="AQ7" s="86"/>
    </row>
    <row r="8" spans="1:43" s="20" customFormat="1" ht="148.5" customHeight="1" x14ac:dyDescent="0.25">
      <c r="A8" s="98" t="s">
        <v>48</v>
      </c>
      <c r="B8" s="49">
        <f>B9</f>
        <v>21364.399999999998</v>
      </c>
      <c r="C8" s="49">
        <f>C9</f>
        <v>17779.629999999997</v>
      </c>
      <c r="D8" s="49">
        <f>D9</f>
        <v>17645.189999999999</v>
      </c>
      <c r="E8" s="49">
        <f>E9</f>
        <v>17645.189999999999</v>
      </c>
      <c r="F8" s="49">
        <f>E8/B8*100</f>
        <v>82.591554174233778</v>
      </c>
      <c r="G8" s="49">
        <f>E8/C8*100</f>
        <v>99.24385378098421</v>
      </c>
      <c r="H8" s="49">
        <f t="shared" ref="H8:AP8" si="0">H9</f>
        <v>1764.34</v>
      </c>
      <c r="I8" s="49">
        <f t="shared" si="0"/>
        <v>0</v>
      </c>
      <c r="J8" s="49">
        <f t="shared" si="0"/>
        <v>1764.34</v>
      </c>
      <c r="K8" s="49">
        <f t="shared" si="0"/>
        <v>1789.25</v>
      </c>
      <c r="L8" s="49">
        <f t="shared" si="0"/>
        <v>0</v>
      </c>
      <c r="M8" s="49">
        <f t="shared" si="0"/>
        <v>1789.25</v>
      </c>
      <c r="N8" s="49">
        <f t="shared" si="0"/>
        <v>1616.07</v>
      </c>
      <c r="O8" s="49">
        <f t="shared" si="0"/>
        <v>0</v>
      </c>
      <c r="P8" s="49">
        <f t="shared" si="0"/>
        <v>1609.73</v>
      </c>
      <c r="Q8" s="49">
        <f t="shared" si="0"/>
        <v>1821.36</v>
      </c>
      <c r="R8" s="49">
        <f t="shared" si="0"/>
        <v>0</v>
      </c>
      <c r="S8" s="49">
        <f t="shared" si="0"/>
        <v>1789.24</v>
      </c>
      <c r="T8" s="49">
        <f t="shared" si="0"/>
        <v>1763.6</v>
      </c>
      <c r="U8" s="49">
        <f t="shared" si="0"/>
        <v>0</v>
      </c>
      <c r="V8" s="49">
        <f t="shared" si="0"/>
        <v>1731.49</v>
      </c>
      <c r="W8" s="49">
        <f t="shared" si="0"/>
        <v>1821.35</v>
      </c>
      <c r="X8" s="49">
        <f t="shared" si="0"/>
        <v>0</v>
      </c>
      <c r="Y8" s="49">
        <f t="shared" si="0"/>
        <v>1789.25</v>
      </c>
      <c r="Z8" s="49">
        <f t="shared" si="0"/>
        <v>1773.99</v>
      </c>
      <c r="AA8" s="49">
        <f t="shared" si="0"/>
        <v>0</v>
      </c>
      <c r="AB8" s="49">
        <f t="shared" si="0"/>
        <v>1741.88</v>
      </c>
      <c r="AC8" s="49">
        <f t="shared" si="0"/>
        <v>1834.32</v>
      </c>
      <c r="AD8" s="49">
        <f t="shared" si="0"/>
        <v>0</v>
      </c>
      <c r="AE8" s="49">
        <f t="shared" si="0"/>
        <v>1834.8</v>
      </c>
      <c r="AF8" s="49">
        <f t="shared" si="0"/>
        <v>1831.75</v>
      </c>
      <c r="AG8" s="49">
        <f t="shared" si="0"/>
        <v>0</v>
      </c>
      <c r="AH8" s="49">
        <f t="shared" si="0"/>
        <v>1832.22</v>
      </c>
      <c r="AI8" s="49">
        <f t="shared" si="0"/>
        <v>1763.6</v>
      </c>
      <c r="AJ8" s="49">
        <f t="shared" si="0"/>
        <v>0</v>
      </c>
      <c r="AK8" s="49">
        <f t="shared" si="0"/>
        <v>1762.99</v>
      </c>
      <c r="AL8" s="49">
        <f t="shared" si="0"/>
        <v>1821.36</v>
      </c>
      <c r="AM8" s="49">
        <f t="shared" si="0"/>
        <v>0</v>
      </c>
      <c r="AN8" s="49">
        <f t="shared" si="0"/>
        <v>0</v>
      </c>
      <c r="AO8" s="49">
        <f t="shared" si="0"/>
        <v>1763.41</v>
      </c>
      <c r="AP8" s="49">
        <f t="shared" si="0"/>
        <v>0</v>
      </c>
      <c r="AQ8" s="128" t="s">
        <v>71</v>
      </c>
    </row>
    <row r="9" spans="1:43" s="4" customFormat="1" x14ac:dyDescent="0.25">
      <c r="A9" s="5" t="s">
        <v>30</v>
      </c>
      <c r="B9" s="6">
        <f>B10+B11+B12+B14</f>
        <v>21364.399999999998</v>
      </c>
      <c r="C9" s="6">
        <f>C10+C11+C12+C14</f>
        <v>17779.629999999997</v>
      </c>
      <c r="D9" s="6">
        <f>D10+D11+D12+D14</f>
        <v>17645.189999999999</v>
      </c>
      <c r="E9" s="6">
        <f>E10+E11+E12+E14</f>
        <v>17645.189999999999</v>
      </c>
      <c r="F9" s="6">
        <f>E9/B9*100</f>
        <v>82.591554174233778</v>
      </c>
      <c r="G9" s="6">
        <f>E9/C9*100</f>
        <v>99.24385378098421</v>
      </c>
      <c r="H9" s="6">
        <f>H10+H11+H12+H14</f>
        <v>1764.34</v>
      </c>
      <c r="I9" s="6">
        <f t="shared" ref="I9:AP9" si="1">I10+I11+I12+I14</f>
        <v>0</v>
      </c>
      <c r="J9" s="6">
        <f t="shared" si="1"/>
        <v>1764.34</v>
      </c>
      <c r="K9" s="6">
        <f t="shared" si="1"/>
        <v>1789.25</v>
      </c>
      <c r="L9" s="6">
        <f t="shared" si="1"/>
        <v>0</v>
      </c>
      <c r="M9" s="6">
        <f t="shared" si="1"/>
        <v>1789.25</v>
      </c>
      <c r="N9" s="6">
        <f t="shared" si="1"/>
        <v>1616.07</v>
      </c>
      <c r="O9" s="6">
        <f t="shared" si="1"/>
        <v>0</v>
      </c>
      <c r="P9" s="6">
        <f t="shared" si="1"/>
        <v>1609.73</v>
      </c>
      <c r="Q9" s="6">
        <f t="shared" si="1"/>
        <v>1821.36</v>
      </c>
      <c r="R9" s="6">
        <f t="shared" si="1"/>
        <v>0</v>
      </c>
      <c r="S9" s="6">
        <f t="shared" si="1"/>
        <v>1789.24</v>
      </c>
      <c r="T9" s="6">
        <f t="shared" si="1"/>
        <v>1763.6</v>
      </c>
      <c r="U9" s="6">
        <f t="shared" si="1"/>
        <v>0</v>
      </c>
      <c r="V9" s="6">
        <f t="shared" si="1"/>
        <v>1731.49</v>
      </c>
      <c r="W9" s="6">
        <f t="shared" si="1"/>
        <v>1821.35</v>
      </c>
      <c r="X9" s="6">
        <f t="shared" si="1"/>
        <v>0</v>
      </c>
      <c r="Y9" s="6">
        <f t="shared" si="1"/>
        <v>1789.25</v>
      </c>
      <c r="Z9" s="6">
        <f t="shared" si="1"/>
        <v>1773.99</v>
      </c>
      <c r="AA9" s="6">
        <f t="shared" si="1"/>
        <v>0</v>
      </c>
      <c r="AB9" s="6">
        <f t="shared" si="1"/>
        <v>1741.88</v>
      </c>
      <c r="AC9" s="6">
        <f t="shared" si="1"/>
        <v>1834.32</v>
      </c>
      <c r="AD9" s="6">
        <f t="shared" si="1"/>
        <v>0</v>
      </c>
      <c r="AE9" s="6">
        <f t="shared" si="1"/>
        <v>1834.8</v>
      </c>
      <c r="AF9" s="6">
        <f t="shared" si="1"/>
        <v>1831.75</v>
      </c>
      <c r="AG9" s="6">
        <f t="shared" si="1"/>
        <v>0</v>
      </c>
      <c r="AH9" s="6">
        <f t="shared" si="1"/>
        <v>1832.22</v>
      </c>
      <c r="AI9" s="6">
        <f t="shared" si="1"/>
        <v>1763.6</v>
      </c>
      <c r="AJ9" s="6">
        <f t="shared" si="1"/>
        <v>0</v>
      </c>
      <c r="AK9" s="6">
        <f t="shared" si="1"/>
        <v>1762.99</v>
      </c>
      <c r="AL9" s="6">
        <f t="shared" si="1"/>
        <v>1821.36</v>
      </c>
      <c r="AM9" s="6">
        <f t="shared" si="1"/>
        <v>0</v>
      </c>
      <c r="AN9" s="6">
        <f t="shared" si="1"/>
        <v>0</v>
      </c>
      <c r="AO9" s="6">
        <f t="shared" si="1"/>
        <v>1763.41</v>
      </c>
      <c r="AP9" s="6">
        <f t="shared" si="1"/>
        <v>0</v>
      </c>
      <c r="AQ9" s="129"/>
    </row>
    <row r="10" spans="1:43" s="4" customFormat="1" x14ac:dyDescent="0.25">
      <c r="A10" s="7" t="s">
        <v>16</v>
      </c>
      <c r="B10" s="8"/>
      <c r="C10" s="8"/>
      <c r="D10" s="8"/>
      <c r="E10" s="8"/>
      <c r="F10" s="8"/>
      <c r="G10" s="8"/>
      <c r="H10" s="9"/>
      <c r="I10" s="10"/>
      <c r="J10" s="37"/>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37"/>
      <c r="AQ10" s="129"/>
    </row>
    <row r="11" spans="1:43" s="4" customFormat="1" ht="33" hidden="1" x14ac:dyDescent="0.25">
      <c r="A11" s="12" t="s">
        <v>31</v>
      </c>
      <c r="B11" s="8"/>
      <c r="C11" s="8"/>
      <c r="D11" s="8"/>
      <c r="E11" s="8"/>
      <c r="F11" s="8"/>
      <c r="G11" s="8"/>
      <c r="H11" s="9"/>
      <c r="I11" s="10"/>
      <c r="J11" s="37"/>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37"/>
      <c r="AQ11" s="129"/>
    </row>
    <row r="12" spans="1:43" s="4" customFormat="1" x14ac:dyDescent="0.25">
      <c r="A12" s="12" t="s">
        <v>15</v>
      </c>
      <c r="B12" s="8">
        <f>H12+K12+N12+Q12+T12+W12+Z12+AC12+AF12+AI12+AL12+AO12</f>
        <v>21364.399999999998</v>
      </c>
      <c r="C12" s="8">
        <f>H12+K12+N12+Q12+T12+W12+Z12+AC12+AF12+AI12</f>
        <v>17779.629999999997</v>
      </c>
      <c r="D12" s="8">
        <f>E12</f>
        <v>17645.189999999999</v>
      </c>
      <c r="E12" s="8">
        <f>J12+M12+P12+S12+V12+Y12+AB12+AE12+AH12+AK12+AN12+AP12</f>
        <v>17645.189999999999</v>
      </c>
      <c r="F12" s="8">
        <f>E12/B12*100</f>
        <v>82.591554174233778</v>
      </c>
      <c r="G12" s="8">
        <f>E12/C12*100</f>
        <v>99.24385378098421</v>
      </c>
      <c r="H12" s="9">
        <v>1764.34</v>
      </c>
      <c r="I12" s="44"/>
      <c r="J12" s="41">
        <v>1764.34</v>
      </c>
      <c r="K12" s="21">
        <v>1789.25</v>
      </c>
      <c r="L12" s="21"/>
      <c r="M12" s="21">
        <v>1789.25</v>
      </c>
      <c r="N12" s="21">
        <v>1616.07</v>
      </c>
      <c r="O12" s="21"/>
      <c r="P12" s="21">
        <v>1609.73</v>
      </c>
      <c r="Q12" s="21">
        <v>1821.36</v>
      </c>
      <c r="R12" s="21"/>
      <c r="S12" s="21">
        <v>1789.24</v>
      </c>
      <c r="T12" s="21">
        <v>1763.6</v>
      </c>
      <c r="U12" s="21"/>
      <c r="V12" s="21">
        <v>1731.49</v>
      </c>
      <c r="W12" s="21">
        <v>1821.35</v>
      </c>
      <c r="X12" s="21"/>
      <c r="Y12" s="21">
        <v>1789.25</v>
      </c>
      <c r="Z12" s="21">
        <v>1773.99</v>
      </c>
      <c r="AA12" s="21"/>
      <c r="AB12" s="21">
        <v>1741.88</v>
      </c>
      <c r="AC12" s="21">
        <v>1834.32</v>
      </c>
      <c r="AD12" s="21"/>
      <c r="AE12" s="21">
        <v>1834.8</v>
      </c>
      <c r="AF12" s="21">
        <v>1831.75</v>
      </c>
      <c r="AG12" s="21"/>
      <c r="AH12" s="21">
        <v>1832.22</v>
      </c>
      <c r="AI12" s="21">
        <v>1763.6</v>
      </c>
      <c r="AJ12" s="21"/>
      <c r="AK12" s="21">
        <v>1762.99</v>
      </c>
      <c r="AL12" s="21">
        <v>1821.36</v>
      </c>
      <c r="AM12" s="21"/>
      <c r="AN12" s="21"/>
      <c r="AO12" s="21">
        <v>1763.41</v>
      </c>
      <c r="AP12" s="40"/>
      <c r="AQ12" s="129"/>
    </row>
    <row r="13" spans="1:43" s="18" customFormat="1" x14ac:dyDescent="0.25">
      <c r="A13" s="13" t="s">
        <v>27</v>
      </c>
      <c r="B13" s="14"/>
      <c r="C13" s="14"/>
      <c r="D13" s="8"/>
      <c r="E13" s="14"/>
      <c r="F13" s="14"/>
      <c r="G13" s="14"/>
      <c r="H13" s="15"/>
      <c r="I13" s="16"/>
      <c r="J13" s="38"/>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38"/>
      <c r="AQ13" s="129"/>
    </row>
    <row r="14" spans="1:43" s="4" customFormat="1" x14ac:dyDescent="0.25">
      <c r="A14" s="12" t="s">
        <v>23</v>
      </c>
      <c r="B14" s="8"/>
      <c r="C14" s="8"/>
      <c r="D14" s="8"/>
      <c r="E14" s="8"/>
      <c r="F14" s="8"/>
      <c r="G14" s="8"/>
      <c r="H14" s="9"/>
      <c r="I14" s="10"/>
      <c r="J14" s="37"/>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37"/>
      <c r="AQ14" s="129"/>
    </row>
    <row r="15" spans="1:43" s="20" customFormat="1" x14ac:dyDescent="0.25">
      <c r="A15" s="87" t="s">
        <v>32</v>
      </c>
      <c r="B15" s="19">
        <f>B16+B17+B18+B20</f>
        <v>21364.399999999998</v>
      </c>
      <c r="C15" s="19">
        <f>C16+C17+C18+C20</f>
        <v>17779.629999999997</v>
      </c>
      <c r="D15" s="19">
        <f>D16+D17+D18+D20</f>
        <v>17645.189999999999</v>
      </c>
      <c r="E15" s="19">
        <f>E16+E17+E18+E20</f>
        <v>17645.189999999999</v>
      </c>
      <c r="F15" s="19">
        <f>E15/B15*100</f>
        <v>82.591554174233778</v>
      </c>
      <c r="G15" s="19">
        <f>E15/C15*100</f>
        <v>99.24385378098421</v>
      </c>
      <c r="H15" s="19">
        <f>H16+H17+H18+H19+H20</f>
        <v>1764.34</v>
      </c>
      <c r="I15" s="19">
        <f t="shared" ref="I15:AP15" si="2">I16+I17+I18+I19+I20</f>
        <v>0</v>
      </c>
      <c r="J15" s="19">
        <f t="shared" si="2"/>
        <v>1764.34</v>
      </c>
      <c r="K15" s="19">
        <f t="shared" si="2"/>
        <v>1789.25</v>
      </c>
      <c r="L15" s="19">
        <f t="shared" si="2"/>
        <v>0</v>
      </c>
      <c r="M15" s="19">
        <f t="shared" si="2"/>
        <v>1789.25</v>
      </c>
      <c r="N15" s="19">
        <f t="shared" si="2"/>
        <v>1616.07</v>
      </c>
      <c r="O15" s="19">
        <f t="shared" si="2"/>
        <v>0</v>
      </c>
      <c r="P15" s="19">
        <f t="shared" si="2"/>
        <v>1609.73</v>
      </c>
      <c r="Q15" s="19">
        <f t="shared" si="2"/>
        <v>1821.36</v>
      </c>
      <c r="R15" s="19">
        <f t="shared" si="2"/>
        <v>0</v>
      </c>
      <c r="S15" s="19">
        <f t="shared" si="2"/>
        <v>1789.24</v>
      </c>
      <c r="T15" s="19">
        <f t="shared" si="2"/>
        <v>1763.6</v>
      </c>
      <c r="U15" s="19">
        <f t="shared" si="2"/>
        <v>0</v>
      </c>
      <c r="V15" s="19">
        <f t="shared" si="2"/>
        <v>1731.49</v>
      </c>
      <c r="W15" s="19">
        <f t="shared" si="2"/>
        <v>1821.35</v>
      </c>
      <c r="X15" s="19">
        <f t="shared" si="2"/>
        <v>0</v>
      </c>
      <c r="Y15" s="19">
        <f t="shared" si="2"/>
        <v>1789.25</v>
      </c>
      <c r="Z15" s="19">
        <f t="shared" si="2"/>
        <v>1773.99</v>
      </c>
      <c r="AA15" s="19">
        <f t="shared" si="2"/>
        <v>0</v>
      </c>
      <c r="AB15" s="19">
        <f t="shared" si="2"/>
        <v>1741.88</v>
      </c>
      <c r="AC15" s="19">
        <f t="shared" si="2"/>
        <v>1834.32</v>
      </c>
      <c r="AD15" s="19">
        <f t="shared" si="2"/>
        <v>0</v>
      </c>
      <c r="AE15" s="19">
        <f t="shared" si="2"/>
        <v>1834.8</v>
      </c>
      <c r="AF15" s="19">
        <f t="shared" si="2"/>
        <v>1831.75</v>
      </c>
      <c r="AG15" s="19">
        <f t="shared" si="2"/>
        <v>0</v>
      </c>
      <c r="AH15" s="19">
        <f t="shared" si="2"/>
        <v>1832.22</v>
      </c>
      <c r="AI15" s="19">
        <f t="shared" si="2"/>
        <v>1763.6</v>
      </c>
      <c r="AJ15" s="19">
        <f t="shared" si="2"/>
        <v>0</v>
      </c>
      <c r="AK15" s="19">
        <f t="shared" si="2"/>
        <v>1762.99</v>
      </c>
      <c r="AL15" s="19">
        <f t="shared" si="2"/>
        <v>1821.36</v>
      </c>
      <c r="AM15" s="19">
        <f t="shared" si="2"/>
        <v>0</v>
      </c>
      <c r="AN15" s="19">
        <f t="shared" si="2"/>
        <v>0</v>
      </c>
      <c r="AO15" s="19">
        <f t="shared" si="2"/>
        <v>1763.41</v>
      </c>
      <c r="AP15" s="19">
        <f t="shared" si="2"/>
        <v>0</v>
      </c>
      <c r="AQ15" s="129"/>
    </row>
    <row r="16" spans="1:43" s="4" customFormat="1" x14ac:dyDescent="0.25">
      <c r="A16" s="7" t="s">
        <v>16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129"/>
    </row>
    <row r="17" spans="1:43" s="4" customFormat="1" x14ac:dyDescent="0.25">
      <c r="A17" s="12" t="s">
        <v>28</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129"/>
    </row>
    <row r="18" spans="1:43" s="4" customFormat="1" x14ac:dyDescent="0.25">
      <c r="A18" s="12" t="s">
        <v>17</v>
      </c>
      <c r="B18" s="8">
        <f>H18+K18+N18+Q18+T18+W18+Z18+AC18+AF18+AI18+AL18+AO18</f>
        <v>21364.399999999998</v>
      </c>
      <c r="C18" s="8">
        <f>C12</f>
        <v>17779.629999999997</v>
      </c>
      <c r="D18" s="8">
        <f>E18</f>
        <v>17645.189999999999</v>
      </c>
      <c r="E18" s="8">
        <f>J18+M18+P18+S18+V18+Y18+AB18+AE18+AH18+AK18+AN18+AP18</f>
        <v>17645.189999999999</v>
      </c>
      <c r="F18" s="8">
        <f>E18/B18*100</f>
        <v>82.591554174233778</v>
      </c>
      <c r="G18" s="8">
        <f>E18/C18*100</f>
        <v>99.24385378098421</v>
      </c>
      <c r="H18" s="8">
        <f>H12</f>
        <v>1764.34</v>
      </c>
      <c r="I18" s="8"/>
      <c r="J18" s="8">
        <f>J12</f>
        <v>1764.34</v>
      </c>
      <c r="K18" s="8">
        <f>K12</f>
        <v>1789.25</v>
      </c>
      <c r="L18" s="8"/>
      <c r="M18" s="8">
        <f>M12</f>
        <v>1789.25</v>
      </c>
      <c r="N18" s="8">
        <f>N12</f>
        <v>1616.07</v>
      </c>
      <c r="O18" s="8"/>
      <c r="P18" s="8">
        <f>P12</f>
        <v>1609.73</v>
      </c>
      <c r="Q18" s="8">
        <f>Q12</f>
        <v>1821.36</v>
      </c>
      <c r="R18" s="8"/>
      <c r="S18" s="8">
        <f>S12</f>
        <v>1789.24</v>
      </c>
      <c r="T18" s="8">
        <f>T12</f>
        <v>1763.6</v>
      </c>
      <c r="U18" s="8"/>
      <c r="V18" s="8">
        <f>V12</f>
        <v>1731.49</v>
      </c>
      <c r="W18" s="8">
        <f>W12</f>
        <v>1821.35</v>
      </c>
      <c r="X18" s="8"/>
      <c r="Y18" s="8">
        <f>Y12</f>
        <v>1789.25</v>
      </c>
      <c r="Z18" s="8">
        <f>Z12</f>
        <v>1773.99</v>
      </c>
      <c r="AA18" s="8"/>
      <c r="AB18" s="8">
        <f>AB12</f>
        <v>1741.88</v>
      </c>
      <c r="AC18" s="8">
        <f>AC12</f>
        <v>1834.32</v>
      </c>
      <c r="AD18" s="8"/>
      <c r="AE18" s="8">
        <f>AE12</f>
        <v>1834.8</v>
      </c>
      <c r="AF18" s="8">
        <f>AF12</f>
        <v>1831.75</v>
      </c>
      <c r="AG18" s="8"/>
      <c r="AH18" s="8">
        <f>AH12</f>
        <v>1832.22</v>
      </c>
      <c r="AI18" s="8">
        <f>AI12</f>
        <v>1763.6</v>
      </c>
      <c r="AJ18" s="8"/>
      <c r="AK18" s="8">
        <f>AK12</f>
        <v>1762.99</v>
      </c>
      <c r="AL18" s="8">
        <f>AL12</f>
        <v>1821.36</v>
      </c>
      <c r="AM18" s="8"/>
      <c r="AN18" s="8">
        <f>AN12</f>
        <v>0</v>
      </c>
      <c r="AO18" s="8">
        <f>AO12</f>
        <v>1763.41</v>
      </c>
      <c r="AP18" s="8">
        <f>AP12</f>
        <v>0</v>
      </c>
      <c r="AQ18" s="129"/>
    </row>
    <row r="19" spans="1:43" s="18" customFormat="1" x14ac:dyDescent="0.25">
      <c r="A19" s="13" t="s">
        <v>27</v>
      </c>
      <c r="B19" s="8"/>
      <c r="C19" s="8"/>
      <c r="D19" s="8"/>
      <c r="E19" s="8"/>
      <c r="F19" s="8"/>
      <c r="G19" s="8"/>
      <c r="H19" s="8"/>
      <c r="I19" s="16"/>
      <c r="J19" s="8"/>
      <c r="K19" s="8"/>
      <c r="L19" s="17"/>
      <c r="M19" s="8"/>
      <c r="N19" s="8"/>
      <c r="O19" s="17"/>
      <c r="P19" s="8"/>
      <c r="Q19" s="8"/>
      <c r="R19" s="17"/>
      <c r="S19" s="8"/>
      <c r="T19" s="8"/>
      <c r="U19" s="17"/>
      <c r="V19" s="8"/>
      <c r="W19" s="8"/>
      <c r="X19" s="17"/>
      <c r="Y19" s="8"/>
      <c r="Z19" s="8"/>
      <c r="AA19" s="17"/>
      <c r="AB19" s="8"/>
      <c r="AC19" s="8"/>
      <c r="AD19" s="17"/>
      <c r="AE19" s="8"/>
      <c r="AF19" s="8"/>
      <c r="AG19" s="17"/>
      <c r="AH19" s="8"/>
      <c r="AI19" s="8"/>
      <c r="AJ19" s="17"/>
      <c r="AK19" s="8"/>
      <c r="AL19" s="8"/>
      <c r="AM19" s="17"/>
      <c r="AN19" s="8"/>
      <c r="AO19" s="8"/>
      <c r="AP19" s="8"/>
      <c r="AQ19" s="129"/>
    </row>
    <row r="20" spans="1:43" s="4" customFormat="1" x14ac:dyDescent="0.25">
      <c r="A20" s="12" t="s">
        <v>23</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130"/>
    </row>
    <row r="21" spans="1:43" ht="21.75" customHeight="1" x14ac:dyDescent="0.25">
      <c r="A21" s="125" t="s">
        <v>33</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c r="AQ21" s="88"/>
    </row>
    <row r="22" spans="1:43" customFormat="1" ht="20.25" customHeight="1" x14ac:dyDescent="0.25">
      <c r="A22" s="78" t="s">
        <v>47</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47"/>
      <c r="AG22" s="48"/>
      <c r="AH22" s="48"/>
      <c r="AI22" s="48"/>
      <c r="AJ22" s="48"/>
      <c r="AK22" s="48"/>
      <c r="AL22" s="48"/>
      <c r="AM22" s="48"/>
      <c r="AN22" s="48"/>
      <c r="AO22" s="48"/>
      <c r="AP22" s="48"/>
      <c r="AQ22" s="48"/>
    </row>
    <row r="23" spans="1:43" s="4" customFormat="1" ht="69" customHeight="1" x14ac:dyDescent="0.25">
      <c r="A23" s="50" t="s">
        <v>49</v>
      </c>
      <c r="B23" s="49">
        <f>B24+B25+B26+B28</f>
        <v>72822.899999999994</v>
      </c>
      <c r="C23" s="49">
        <f>C24+C25+C26+C28</f>
        <v>64247.89</v>
      </c>
      <c r="D23" s="49">
        <f>D24+D25+D26+D28</f>
        <v>41524.910000000003</v>
      </c>
      <c r="E23" s="49">
        <f>E24+E25+E26+E28</f>
        <v>41524.910000000003</v>
      </c>
      <c r="F23" s="49">
        <f>IFERROR(E23/B23%,0)</f>
        <v>57.021774743933584</v>
      </c>
      <c r="G23" s="49">
        <f>IFERROR(E23/C23%,0)</f>
        <v>64.632332672715023</v>
      </c>
      <c r="H23" s="49">
        <f t="shared" ref="H23:AP23" si="3">H24+H25+H26+H28</f>
        <v>0</v>
      </c>
      <c r="I23" s="49">
        <f t="shared" si="3"/>
        <v>264</v>
      </c>
      <c r="J23" s="49">
        <f t="shared" si="3"/>
        <v>0</v>
      </c>
      <c r="K23" s="49">
        <f t="shared" si="3"/>
        <v>0</v>
      </c>
      <c r="L23" s="49">
        <f t="shared" si="3"/>
        <v>0</v>
      </c>
      <c r="M23" s="49">
        <f t="shared" si="3"/>
        <v>0</v>
      </c>
      <c r="N23" s="49">
        <f t="shared" si="3"/>
        <v>0</v>
      </c>
      <c r="O23" s="49">
        <f t="shared" si="3"/>
        <v>0</v>
      </c>
      <c r="P23" s="49">
        <f t="shared" si="3"/>
        <v>0</v>
      </c>
      <c r="Q23" s="49">
        <f t="shared" si="3"/>
        <v>4699.5</v>
      </c>
      <c r="R23" s="49">
        <f t="shared" si="3"/>
        <v>0</v>
      </c>
      <c r="S23" s="49">
        <f t="shared" si="3"/>
        <v>0</v>
      </c>
      <c r="T23" s="49">
        <f t="shared" si="3"/>
        <v>75</v>
      </c>
      <c r="U23" s="49">
        <f t="shared" si="3"/>
        <v>0</v>
      </c>
      <c r="V23" s="49">
        <f t="shared" si="3"/>
        <v>75</v>
      </c>
      <c r="W23" s="49">
        <f t="shared" si="3"/>
        <v>9576.82</v>
      </c>
      <c r="X23" s="49">
        <f t="shared" si="3"/>
        <v>0</v>
      </c>
      <c r="Y23" s="49">
        <f t="shared" si="3"/>
        <v>14275.939999999999</v>
      </c>
      <c r="Z23" s="49">
        <f t="shared" si="3"/>
        <v>4602.59</v>
      </c>
      <c r="AA23" s="49">
        <f t="shared" si="3"/>
        <v>0</v>
      </c>
      <c r="AB23" s="49">
        <f t="shared" si="3"/>
        <v>-1973.8499999999995</v>
      </c>
      <c r="AC23" s="49">
        <f t="shared" si="3"/>
        <v>33.049999999999997</v>
      </c>
      <c r="AD23" s="49">
        <f t="shared" si="3"/>
        <v>0</v>
      </c>
      <c r="AE23" s="49">
        <f t="shared" si="3"/>
        <v>6609.87</v>
      </c>
      <c r="AF23" s="49">
        <f t="shared" si="3"/>
        <v>44872.03</v>
      </c>
      <c r="AG23" s="49">
        <f t="shared" si="3"/>
        <v>0</v>
      </c>
      <c r="AH23" s="49">
        <f t="shared" si="3"/>
        <v>15423.04</v>
      </c>
      <c r="AI23" s="49">
        <f t="shared" si="3"/>
        <v>388.9</v>
      </c>
      <c r="AJ23" s="49">
        <f t="shared" si="3"/>
        <v>0</v>
      </c>
      <c r="AK23" s="49">
        <f t="shared" si="3"/>
        <v>7114.91</v>
      </c>
      <c r="AL23" s="49">
        <f t="shared" si="3"/>
        <v>0</v>
      </c>
      <c r="AM23" s="49">
        <f t="shared" si="3"/>
        <v>0</v>
      </c>
      <c r="AN23" s="49">
        <f t="shared" si="3"/>
        <v>0</v>
      </c>
      <c r="AO23" s="49">
        <f t="shared" si="3"/>
        <v>8575.01</v>
      </c>
      <c r="AP23" s="49">
        <f t="shared" si="3"/>
        <v>0</v>
      </c>
      <c r="AQ23" s="107"/>
    </row>
    <row r="24" spans="1:43" s="4" customFormat="1" x14ac:dyDescent="0.25">
      <c r="A24" s="12" t="s">
        <v>16</v>
      </c>
      <c r="B24" s="8"/>
      <c r="C24" s="8"/>
      <c r="D24" s="8"/>
      <c r="E24" s="8"/>
      <c r="F24" s="8"/>
      <c r="G24" s="8"/>
      <c r="H24" s="8"/>
      <c r="I24" s="8">
        <f>I30+I36</f>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37"/>
      <c r="AQ24" s="108"/>
    </row>
    <row r="25" spans="1:43" s="4" customFormat="1" x14ac:dyDescent="0.25">
      <c r="A25" s="12" t="s">
        <v>28</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37"/>
      <c r="AQ25" s="108"/>
    </row>
    <row r="26" spans="1:43" s="4" customFormat="1" x14ac:dyDescent="0.25">
      <c r="A26" s="12" t="s">
        <v>15</v>
      </c>
      <c r="B26" s="8">
        <f>H26+K26+N26+Q26+T26+W26+Z26+AC26+AF26+AI26+AL26+AO26</f>
        <v>62822.899999999994</v>
      </c>
      <c r="C26" s="8">
        <f>C32+C38+C44+C50+C56</f>
        <v>56645.3</v>
      </c>
      <c r="D26" s="8">
        <f>E26</f>
        <v>33922.32</v>
      </c>
      <c r="E26" s="8">
        <f>J26+M26+P26+S26+V26+Y26+AB26+AE26+AH26+AK26+AN26+AP26</f>
        <v>33922.32</v>
      </c>
      <c r="F26" s="51">
        <f>IFERROR(E26/B26%,0)</f>
        <v>53.996743225798241</v>
      </c>
      <c r="G26" s="51">
        <f>IFERROR(E26/C26%,0)</f>
        <v>59.885498002482116</v>
      </c>
      <c r="H26" s="8">
        <f>H32+H38+H44+H50+H56</f>
        <v>0</v>
      </c>
      <c r="I26" s="8">
        <f t="shared" ref="I26:AP26" si="4">I32+I38+I44+I50+I56</f>
        <v>264</v>
      </c>
      <c r="J26" s="8">
        <f t="shared" si="4"/>
        <v>0</v>
      </c>
      <c r="K26" s="8">
        <f t="shared" si="4"/>
        <v>0</v>
      </c>
      <c r="L26" s="8">
        <f t="shared" si="4"/>
        <v>0</v>
      </c>
      <c r="M26" s="8">
        <f t="shared" si="4"/>
        <v>0</v>
      </c>
      <c r="N26" s="8">
        <f t="shared" si="4"/>
        <v>0</v>
      </c>
      <c r="O26" s="8">
        <f t="shared" si="4"/>
        <v>0</v>
      </c>
      <c r="P26" s="8">
        <f t="shared" si="4"/>
        <v>0</v>
      </c>
      <c r="Q26" s="8">
        <f t="shared" si="4"/>
        <v>4699.5</v>
      </c>
      <c r="R26" s="8">
        <f t="shared" si="4"/>
        <v>0</v>
      </c>
      <c r="S26" s="8">
        <f t="shared" si="4"/>
        <v>0</v>
      </c>
      <c r="T26" s="8">
        <f t="shared" si="4"/>
        <v>75</v>
      </c>
      <c r="U26" s="8">
        <f t="shared" si="4"/>
        <v>0</v>
      </c>
      <c r="V26" s="8">
        <f t="shared" si="4"/>
        <v>75</v>
      </c>
      <c r="W26" s="8">
        <f t="shared" si="4"/>
        <v>6576.82</v>
      </c>
      <c r="X26" s="8">
        <f t="shared" si="4"/>
        <v>0</v>
      </c>
      <c r="Y26" s="8">
        <f t="shared" si="4"/>
        <v>11276.32</v>
      </c>
      <c r="Z26" s="8">
        <f t="shared" si="4"/>
        <v>0</v>
      </c>
      <c r="AA26" s="8">
        <f t="shared" si="4"/>
        <v>0</v>
      </c>
      <c r="AB26" s="8">
        <f t="shared" si="4"/>
        <v>-6576.82</v>
      </c>
      <c r="AC26" s="8">
        <f t="shared" si="4"/>
        <v>33.049999999999997</v>
      </c>
      <c r="AD26" s="8">
        <f t="shared" si="4"/>
        <v>0</v>
      </c>
      <c r="AE26" s="8">
        <f t="shared" si="4"/>
        <v>6609.87</v>
      </c>
      <c r="AF26" s="8">
        <f t="shared" si="4"/>
        <v>44872.03</v>
      </c>
      <c r="AG26" s="8">
        <f t="shared" si="4"/>
        <v>0</v>
      </c>
      <c r="AH26" s="8">
        <f t="shared" si="4"/>
        <v>15423.04</v>
      </c>
      <c r="AI26" s="8">
        <f t="shared" si="4"/>
        <v>388.9</v>
      </c>
      <c r="AJ26" s="8">
        <f t="shared" si="4"/>
        <v>0</v>
      </c>
      <c r="AK26" s="8">
        <f t="shared" si="4"/>
        <v>7114.91</v>
      </c>
      <c r="AL26" s="8">
        <f t="shared" si="4"/>
        <v>0</v>
      </c>
      <c r="AM26" s="8">
        <f t="shared" si="4"/>
        <v>0</v>
      </c>
      <c r="AN26" s="8">
        <f t="shared" si="4"/>
        <v>0</v>
      </c>
      <c r="AO26" s="8">
        <f t="shared" si="4"/>
        <v>6177.6</v>
      </c>
      <c r="AP26" s="8">
        <f t="shared" si="4"/>
        <v>0</v>
      </c>
      <c r="AQ26" s="108"/>
    </row>
    <row r="27" spans="1:43" s="18" customFormat="1" x14ac:dyDescent="0.25">
      <c r="A27" s="13" t="s">
        <v>27</v>
      </c>
      <c r="B27" s="8"/>
      <c r="C27" s="8"/>
      <c r="D27" s="8"/>
      <c r="E27" s="8"/>
      <c r="F27" s="51"/>
      <c r="G27" s="51"/>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108"/>
    </row>
    <row r="28" spans="1:43" s="4" customFormat="1" x14ac:dyDescent="0.25">
      <c r="A28" s="12" t="s">
        <v>23</v>
      </c>
      <c r="B28" s="8">
        <f t="shared" ref="B28" si="5">H28+K28+N28+Q28+T28+W28+Z28+AC28+AF28+AI28+AL28+AO28</f>
        <v>10000</v>
      </c>
      <c r="C28" s="8">
        <f t="shared" ref="C28" si="6">C34+C40+C46+C52</f>
        <v>7602.59</v>
      </c>
      <c r="D28" s="8">
        <f t="shared" ref="D28" si="7">E28</f>
        <v>7602.59</v>
      </c>
      <c r="E28" s="8">
        <f t="shared" ref="E28" si="8">J28+M28+P28+S28+V28+Y28+AB28+AE28+AH28+AK28+AN28+AP28</f>
        <v>7602.59</v>
      </c>
      <c r="F28" s="51">
        <f t="shared" ref="F28" si="9">IFERROR(E28/B28%,0)</f>
        <v>76.025900000000007</v>
      </c>
      <c r="G28" s="51">
        <f>IFERROR(E28/C28%,0)</f>
        <v>99.999999999999986</v>
      </c>
      <c r="H28" s="8">
        <f t="shared" ref="H28:AP28" si="10">H34+H40+H46+H52</f>
        <v>0</v>
      </c>
      <c r="I28" s="8">
        <f t="shared" si="10"/>
        <v>0</v>
      </c>
      <c r="J28" s="8">
        <f t="shared" si="10"/>
        <v>0</v>
      </c>
      <c r="K28" s="8">
        <f t="shared" si="10"/>
        <v>0</v>
      </c>
      <c r="L28" s="8">
        <f t="shared" si="10"/>
        <v>0</v>
      </c>
      <c r="M28" s="8">
        <f t="shared" si="10"/>
        <v>0</v>
      </c>
      <c r="N28" s="8">
        <f t="shared" si="10"/>
        <v>0</v>
      </c>
      <c r="O28" s="8">
        <f t="shared" si="10"/>
        <v>0</v>
      </c>
      <c r="P28" s="8">
        <f t="shared" si="10"/>
        <v>0</v>
      </c>
      <c r="Q28" s="8">
        <f t="shared" si="10"/>
        <v>0</v>
      </c>
      <c r="R28" s="8">
        <f t="shared" si="10"/>
        <v>0</v>
      </c>
      <c r="S28" s="8">
        <f t="shared" si="10"/>
        <v>0</v>
      </c>
      <c r="T28" s="8">
        <f t="shared" si="10"/>
        <v>0</v>
      </c>
      <c r="U28" s="8">
        <f t="shared" si="10"/>
        <v>0</v>
      </c>
      <c r="V28" s="8">
        <f t="shared" si="10"/>
        <v>0</v>
      </c>
      <c r="W28" s="8">
        <f t="shared" si="10"/>
        <v>3000</v>
      </c>
      <c r="X28" s="8">
        <f t="shared" si="10"/>
        <v>0</v>
      </c>
      <c r="Y28" s="8">
        <f t="shared" si="10"/>
        <v>2999.62</v>
      </c>
      <c r="Z28" s="8">
        <f t="shared" si="10"/>
        <v>4602.59</v>
      </c>
      <c r="AA28" s="8">
        <f t="shared" si="10"/>
        <v>0</v>
      </c>
      <c r="AB28" s="8">
        <f t="shared" si="10"/>
        <v>4602.97</v>
      </c>
      <c r="AC28" s="8">
        <f t="shared" si="10"/>
        <v>0</v>
      </c>
      <c r="AD28" s="8">
        <f t="shared" si="10"/>
        <v>0</v>
      </c>
      <c r="AE28" s="8">
        <f t="shared" si="10"/>
        <v>0</v>
      </c>
      <c r="AF28" s="8">
        <f t="shared" si="10"/>
        <v>0</v>
      </c>
      <c r="AG28" s="8">
        <f t="shared" si="10"/>
        <v>0</v>
      </c>
      <c r="AH28" s="8">
        <f t="shared" si="10"/>
        <v>0</v>
      </c>
      <c r="AI28" s="8">
        <f t="shared" si="10"/>
        <v>0</v>
      </c>
      <c r="AJ28" s="8">
        <f t="shared" si="10"/>
        <v>0</v>
      </c>
      <c r="AK28" s="8">
        <f t="shared" si="10"/>
        <v>0</v>
      </c>
      <c r="AL28" s="8">
        <f t="shared" si="10"/>
        <v>0</v>
      </c>
      <c r="AM28" s="8">
        <f t="shared" si="10"/>
        <v>0</v>
      </c>
      <c r="AN28" s="8">
        <f t="shared" si="10"/>
        <v>0</v>
      </c>
      <c r="AO28" s="8">
        <f t="shared" si="10"/>
        <v>2397.41</v>
      </c>
      <c r="AP28" s="8">
        <f t="shared" si="10"/>
        <v>0</v>
      </c>
      <c r="AQ28" s="109"/>
    </row>
    <row r="29" spans="1:43" s="4" customFormat="1" ht="202.5" customHeight="1" x14ac:dyDescent="0.25">
      <c r="A29" s="55" t="s">
        <v>34</v>
      </c>
      <c r="B29" s="52">
        <f>B30+B31+B32+B34</f>
        <v>51481.9</v>
      </c>
      <c r="C29" s="52">
        <f>C30+C31+C32+C34</f>
        <v>51481.9</v>
      </c>
      <c r="D29" s="52">
        <f>D30+D31+D32+D34</f>
        <v>28778.37</v>
      </c>
      <c r="E29" s="52">
        <f>E30+E31+E32+E34</f>
        <v>28778.37</v>
      </c>
      <c r="F29" s="52">
        <f>IFERROR(E29/B29%,0)</f>
        <v>55.899976496593951</v>
      </c>
      <c r="G29" s="52">
        <f>IFERROR(E29/C29%,0)</f>
        <v>55.899976496593951</v>
      </c>
      <c r="H29" s="52">
        <f>H30+H31+H32+H34</f>
        <v>0</v>
      </c>
      <c r="I29" s="52">
        <f t="shared" ref="I29:AP29" si="11">I30+I31+I32+I34</f>
        <v>0</v>
      </c>
      <c r="J29" s="52">
        <f t="shared" si="11"/>
        <v>0</v>
      </c>
      <c r="K29" s="52">
        <f>K30+K31+K32+K34</f>
        <v>0</v>
      </c>
      <c r="L29" s="52">
        <f t="shared" si="11"/>
        <v>0</v>
      </c>
      <c r="M29" s="52">
        <f t="shared" si="11"/>
        <v>0</v>
      </c>
      <c r="N29" s="52">
        <f t="shared" si="11"/>
        <v>0</v>
      </c>
      <c r="O29" s="52">
        <f t="shared" si="11"/>
        <v>0</v>
      </c>
      <c r="P29" s="52">
        <f t="shared" si="11"/>
        <v>0</v>
      </c>
      <c r="Q29" s="52">
        <f t="shared" si="11"/>
        <v>0</v>
      </c>
      <c r="R29" s="52">
        <f t="shared" si="11"/>
        <v>0</v>
      </c>
      <c r="S29" s="52">
        <f t="shared" si="11"/>
        <v>0</v>
      </c>
      <c r="T29" s="52">
        <f t="shared" si="11"/>
        <v>0</v>
      </c>
      <c r="U29" s="52">
        <f t="shared" si="11"/>
        <v>0</v>
      </c>
      <c r="V29" s="52">
        <f t="shared" si="11"/>
        <v>0</v>
      </c>
      <c r="W29" s="52">
        <f t="shared" si="11"/>
        <v>6576.82</v>
      </c>
      <c r="X29" s="52">
        <f t="shared" si="11"/>
        <v>0</v>
      </c>
      <c r="Y29" s="52">
        <f t="shared" si="11"/>
        <v>6576.82</v>
      </c>
      <c r="Z29" s="52">
        <f t="shared" si="11"/>
        <v>0</v>
      </c>
      <c r="AA29" s="52">
        <f t="shared" si="11"/>
        <v>0</v>
      </c>
      <c r="AB29" s="52">
        <f t="shared" si="11"/>
        <v>-6576.82</v>
      </c>
      <c r="AC29" s="52">
        <f t="shared" si="11"/>
        <v>33.049999999999997</v>
      </c>
      <c r="AD29" s="52">
        <f t="shared" si="11"/>
        <v>0</v>
      </c>
      <c r="AE29" s="52">
        <f t="shared" si="11"/>
        <v>6609.87</v>
      </c>
      <c r="AF29" s="52">
        <f t="shared" si="11"/>
        <v>44872.03</v>
      </c>
      <c r="AG29" s="52">
        <f t="shared" si="11"/>
        <v>0</v>
      </c>
      <c r="AH29" s="52">
        <f t="shared" si="11"/>
        <v>15423.04</v>
      </c>
      <c r="AI29" s="52">
        <f t="shared" si="11"/>
        <v>0</v>
      </c>
      <c r="AJ29" s="52">
        <f t="shared" si="11"/>
        <v>0</v>
      </c>
      <c r="AK29" s="52">
        <f t="shared" si="11"/>
        <v>6745.46</v>
      </c>
      <c r="AL29" s="52">
        <f t="shared" si="11"/>
        <v>0</v>
      </c>
      <c r="AM29" s="52">
        <f t="shared" si="11"/>
        <v>0</v>
      </c>
      <c r="AN29" s="52">
        <f t="shared" si="11"/>
        <v>0</v>
      </c>
      <c r="AO29" s="52">
        <f t="shared" si="11"/>
        <v>0</v>
      </c>
      <c r="AP29" s="52">
        <f t="shared" si="11"/>
        <v>0</v>
      </c>
      <c r="AQ29" s="128" t="s">
        <v>89</v>
      </c>
    </row>
    <row r="30" spans="1:43" s="4" customFormat="1" x14ac:dyDescent="0.25">
      <c r="A30" s="12" t="s">
        <v>16</v>
      </c>
      <c r="B30" s="9"/>
      <c r="C30" s="9"/>
      <c r="D30" s="9"/>
      <c r="E30" s="9"/>
      <c r="F30" s="23"/>
      <c r="G30" s="2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37"/>
      <c r="AQ30" s="129"/>
    </row>
    <row r="31" spans="1:43" s="4" customFormat="1" x14ac:dyDescent="0.25">
      <c r="A31" s="12" t="s">
        <v>28</v>
      </c>
      <c r="B31" s="9"/>
      <c r="C31" s="9"/>
      <c r="D31" s="9"/>
      <c r="E31" s="9"/>
      <c r="F31" s="23"/>
      <c r="G31" s="23"/>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37"/>
      <c r="AQ31" s="129"/>
    </row>
    <row r="32" spans="1:43" s="4" customFormat="1" x14ac:dyDescent="0.25">
      <c r="A32" s="12" t="s">
        <v>15</v>
      </c>
      <c r="B32" s="9">
        <f>H32+K32+N32+Q32+T32+W32+Z32+AC32+AF32+AI32+AL32+AO32</f>
        <v>51481.9</v>
      </c>
      <c r="C32" s="8">
        <f>H32+K32+N32+Q32+T32+W32+Z32+AC32+AF32+AI32</f>
        <v>51481.9</v>
      </c>
      <c r="D32" s="9">
        <f>E32</f>
        <v>28778.37</v>
      </c>
      <c r="E32" s="9">
        <f>J32+M32+P32+S32+V32+Y32+AB32+AE32+AH32+AK32+AN32+AP32</f>
        <v>28778.37</v>
      </c>
      <c r="F32" s="51">
        <f>IFERROR(E32/B32%,0)</f>
        <v>55.899976496593951</v>
      </c>
      <c r="G32" s="51">
        <f>IFERROR(E32/C32%,0)</f>
        <v>55.899976496593951</v>
      </c>
      <c r="H32" s="8"/>
      <c r="I32" s="8"/>
      <c r="J32" s="8"/>
      <c r="K32" s="8"/>
      <c r="L32" s="8"/>
      <c r="M32" s="8"/>
      <c r="N32" s="8"/>
      <c r="O32" s="8"/>
      <c r="P32" s="8"/>
      <c r="Q32" s="8"/>
      <c r="R32" s="8"/>
      <c r="S32" s="8"/>
      <c r="T32" s="8"/>
      <c r="U32" s="8"/>
      <c r="V32" s="8"/>
      <c r="W32" s="8">
        <v>6576.82</v>
      </c>
      <c r="X32" s="8"/>
      <c r="Y32" s="8">
        <v>6576.82</v>
      </c>
      <c r="Z32" s="8"/>
      <c r="AA32" s="8"/>
      <c r="AB32" s="8">
        <v>-6576.82</v>
      </c>
      <c r="AC32" s="8">
        <v>33.049999999999997</v>
      </c>
      <c r="AD32" s="8"/>
      <c r="AE32" s="8">
        <v>6609.87</v>
      </c>
      <c r="AF32" s="8">
        <v>44872.03</v>
      </c>
      <c r="AG32" s="8"/>
      <c r="AH32" s="8">
        <v>15423.04</v>
      </c>
      <c r="AI32" s="8"/>
      <c r="AJ32" s="8"/>
      <c r="AK32" s="8">
        <v>6745.46</v>
      </c>
      <c r="AL32" s="8"/>
      <c r="AM32" s="8"/>
      <c r="AN32" s="8"/>
      <c r="AO32" s="8"/>
      <c r="AP32" s="37"/>
      <c r="AQ32" s="129"/>
    </row>
    <row r="33" spans="1:43" s="18" customFormat="1" x14ac:dyDescent="0.25">
      <c r="A33" s="13" t="s">
        <v>27</v>
      </c>
      <c r="B33" s="14"/>
      <c r="C33" s="14"/>
      <c r="D33" s="9"/>
      <c r="E33" s="14"/>
      <c r="F33" s="23"/>
      <c r="G33" s="23"/>
      <c r="H33" s="15"/>
      <c r="I33" s="16"/>
      <c r="J33" s="3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38"/>
      <c r="AQ33" s="129"/>
    </row>
    <row r="34" spans="1:43" s="4" customFormat="1" x14ac:dyDescent="0.25">
      <c r="A34" s="12" t="s">
        <v>23</v>
      </c>
      <c r="B34" s="9"/>
      <c r="C34" s="9"/>
      <c r="D34" s="9"/>
      <c r="E34" s="9"/>
      <c r="F34" s="23"/>
      <c r="G34" s="2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37"/>
      <c r="AQ34" s="130"/>
    </row>
    <row r="35" spans="1:43" s="4" customFormat="1" ht="68.25" customHeight="1" x14ac:dyDescent="0.25">
      <c r="A35" s="55" t="s">
        <v>35</v>
      </c>
      <c r="B35" s="52">
        <f>B36+B37+B38+B40</f>
        <v>388.9</v>
      </c>
      <c r="C35" s="52">
        <f>C36+C37+C38+C40</f>
        <v>388.9</v>
      </c>
      <c r="D35" s="52">
        <f>D36+D37+D38+D40</f>
        <v>369.45</v>
      </c>
      <c r="E35" s="52">
        <f>E36+E37+E38+E40</f>
        <v>369.45</v>
      </c>
      <c r="F35" s="52">
        <f>IFERROR(E35/B35%,0)</f>
        <v>94.998714322447938</v>
      </c>
      <c r="G35" s="52">
        <f>IFERROR(E35/C35%,0)</f>
        <v>94.998714322447938</v>
      </c>
      <c r="H35" s="52">
        <f>H36+H37+H38+H40</f>
        <v>0</v>
      </c>
      <c r="I35" s="52">
        <f t="shared" ref="I35:AP35" si="12">I36+I37+I38+I40</f>
        <v>66</v>
      </c>
      <c r="J35" s="52">
        <f t="shared" si="12"/>
        <v>0</v>
      </c>
      <c r="K35" s="52">
        <f t="shared" si="12"/>
        <v>0</v>
      </c>
      <c r="L35" s="52">
        <f t="shared" si="12"/>
        <v>0</v>
      </c>
      <c r="M35" s="52">
        <f t="shared" si="12"/>
        <v>0</v>
      </c>
      <c r="N35" s="52">
        <f t="shared" si="12"/>
        <v>0</v>
      </c>
      <c r="O35" s="52">
        <f t="shared" si="12"/>
        <v>0</v>
      </c>
      <c r="P35" s="52">
        <f t="shared" si="12"/>
        <v>0</v>
      </c>
      <c r="Q35" s="52">
        <f t="shared" si="12"/>
        <v>0</v>
      </c>
      <c r="R35" s="52">
        <f t="shared" si="12"/>
        <v>0</v>
      </c>
      <c r="S35" s="52">
        <f t="shared" si="12"/>
        <v>0</v>
      </c>
      <c r="T35" s="52">
        <f t="shared" si="12"/>
        <v>0</v>
      </c>
      <c r="U35" s="52">
        <f t="shared" si="12"/>
        <v>0</v>
      </c>
      <c r="V35" s="52">
        <f t="shared" si="12"/>
        <v>0</v>
      </c>
      <c r="W35" s="52">
        <f t="shared" si="12"/>
        <v>0</v>
      </c>
      <c r="X35" s="52">
        <f t="shared" si="12"/>
        <v>0</v>
      </c>
      <c r="Y35" s="52">
        <f t="shared" si="12"/>
        <v>0</v>
      </c>
      <c r="Z35" s="52">
        <f t="shared" si="12"/>
        <v>0</v>
      </c>
      <c r="AA35" s="52">
        <f t="shared" si="12"/>
        <v>0</v>
      </c>
      <c r="AB35" s="52">
        <f t="shared" si="12"/>
        <v>0</v>
      </c>
      <c r="AC35" s="52">
        <f t="shared" si="12"/>
        <v>0</v>
      </c>
      <c r="AD35" s="52">
        <f t="shared" si="12"/>
        <v>0</v>
      </c>
      <c r="AE35" s="52">
        <f t="shared" si="12"/>
        <v>0</v>
      </c>
      <c r="AF35" s="52">
        <f t="shared" si="12"/>
        <v>0</v>
      </c>
      <c r="AG35" s="52">
        <f t="shared" si="12"/>
        <v>0</v>
      </c>
      <c r="AH35" s="52">
        <f t="shared" si="12"/>
        <v>0</v>
      </c>
      <c r="AI35" s="52">
        <f t="shared" si="12"/>
        <v>388.9</v>
      </c>
      <c r="AJ35" s="52">
        <f t="shared" si="12"/>
        <v>0</v>
      </c>
      <c r="AK35" s="52">
        <f t="shared" si="12"/>
        <v>369.45</v>
      </c>
      <c r="AL35" s="52">
        <f t="shared" si="12"/>
        <v>0</v>
      </c>
      <c r="AM35" s="52">
        <f t="shared" si="12"/>
        <v>0</v>
      </c>
      <c r="AN35" s="52">
        <f t="shared" si="12"/>
        <v>0</v>
      </c>
      <c r="AO35" s="52">
        <f t="shared" si="12"/>
        <v>0</v>
      </c>
      <c r="AP35" s="52">
        <f t="shared" si="12"/>
        <v>0</v>
      </c>
      <c r="AQ35" s="128" t="s">
        <v>90</v>
      </c>
    </row>
    <row r="36" spans="1:43" s="4" customFormat="1" x14ac:dyDescent="0.25">
      <c r="A36" s="12" t="s">
        <v>16</v>
      </c>
      <c r="B36" s="9"/>
      <c r="C36" s="9"/>
      <c r="D36" s="9"/>
      <c r="E36" s="9"/>
      <c r="F36" s="23"/>
      <c r="G36" s="23"/>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37"/>
      <c r="AQ36" s="129"/>
    </row>
    <row r="37" spans="1:43" s="4" customFormat="1" x14ac:dyDescent="0.25">
      <c r="A37" s="12" t="s">
        <v>28</v>
      </c>
      <c r="B37" s="9"/>
      <c r="C37" s="9"/>
      <c r="D37" s="9"/>
      <c r="E37" s="9"/>
      <c r="F37" s="23"/>
      <c r="G37" s="23"/>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37"/>
      <c r="AQ37" s="129"/>
    </row>
    <row r="38" spans="1:43" s="4" customFormat="1" x14ac:dyDescent="0.25">
      <c r="A38" s="12" t="s">
        <v>15</v>
      </c>
      <c r="B38" s="9">
        <f>H38+K38+N38+Q38+T38+W38+Z38+AC38+AF38+AI38+AL38+AO38</f>
        <v>388.9</v>
      </c>
      <c r="C38" s="8">
        <f>H38+K38+N38+Q38+T38+W38+Z38+AC38+AF38+AI38</f>
        <v>388.9</v>
      </c>
      <c r="D38" s="9">
        <f>E38</f>
        <v>369.45</v>
      </c>
      <c r="E38" s="9">
        <f>J38+M38+P38+S38+V38+Y38+AB38+AE38+AH38+AK38+AN38+AP38</f>
        <v>369.45</v>
      </c>
      <c r="F38" s="51">
        <f>IFERROR(E38/B38%,0)</f>
        <v>94.998714322447938</v>
      </c>
      <c r="G38" s="51">
        <f>IFERROR(E38/C38%,0)</f>
        <v>94.998714322447938</v>
      </c>
      <c r="H38" s="8"/>
      <c r="I38" s="8">
        <v>66</v>
      </c>
      <c r="J38" s="8"/>
      <c r="K38" s="8"/>
      <c r="L38" s="8"/>
      <c r="M38" s="8"/>
      <c r="N38" s="8"/>
      <c r="O38" s="8"/>
      <c r="P38" s="8"/>
      <c r="Q38" s="8"/>
      <c r="R38" s="8"/>
      <c r="S38" s="8"/>
      <c r="T38" s="8"/>
      <c r="U38" s="8"/>
      <c r="V38" s="8"/>
      <c r="W38" s="8"/>
      <c r="X38" s="8"/>
      <c r="Y38" s="8"/>
      <c r="Z38" s="8"/>
      <c r="AA38" s="8"/>
      <c r="AB38" s="8"/>
      <c r="AC38" s="8"/>
      <c r="AD38" s="8"/>
      <c r="AE38" s="8"/>
      <c r="AF38" s="8"/>
      <c r="AG38" s="8"/>
      <c r="AH38" s="8"/>
      <c r="AI38" s="8">
        <v>388.9</v>
      </c>
      <c r="AJ38" s="8"/>
      <c r="AK38" s="8">
        <v>369.45</v>
      </c>
      <c r="AL38" s="8"/>
      <c r="AM38" s="8"/>
      <c r="AN38" s="8"/>
      <c r="AO38" s="8"/>
      <c r="AP38" s="37"/>
      <c r="AQ38" s="129"/>
    </row>
    <row r="39" spans="1:43" s="18" customFormat="1" ht="15" customHeight="1" x14ac:dyDescent="0.25">
      <c r="A39" s="13" t="s">
        <v>27</v>
      </c>
      <c r="B39" s="14"/>
      <c r="C39" s="14"/>
      <c r="D39" s="9"/>
      <c r="E39" s="14"/>
      <c r="F39" s="23"/>
      <c r="G39" s="23"/>
      <c r="H39" s="15"/>
      <c r="I39" s="16"/>
      <c r="J39" s="38"/>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38"/>
      <c r="AQ39" s="129"/>
    </row>
    <row r="40" spans="1:43" s="4" customFormat="1" x14ac:dyDescent="0.25">
      <c r="A40" s="12" t="s">
        <v>23</v>
      </c>
      <c r="B40" s="9"/>
      <c r="C40" s="9"/>
      <c r="D40" s="9"/>
      <c r="E40" s="9"/>
      <c r="F40" s="23"/>
      <c r="G40" s="2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37"/>
      <c r="AQ40" s="130"/>
    </row>
    <row r="41" spans="1:43" s="4" customFormat="1" ht="54" customHeight="1" x14ac:dyDescent="0.25">
      <c r="A41" s="55" t="s">
        <v>45</v>
      </c>
      <c r="B41" s="52">
        <f>B42+B43+B44+B46</f>
        <v>4774.5</v>
      </c>
      <c r="C41" s="52">
        <f>C42+C43+C44+C46</f>
        <v>4774.5</v>
      </c>
      <c r="D41" s="52">
        <f>D42+D43+D44+D46</f>
        <v>4774.5</v>
      </c>
      <c r="E41" s="52">
        <f>E42+E43+E44+E46</f>
        <v>4774.5</v>
      </c>
      <c r="F41" s="52">
        <f>IFERROR(E41/B41%,0)</f>
        <v>100</v>
      </c>
      <c r="G41" s="52">
        <f>IFERROR(E41/C41%,0)</f>
        <v>100</v>
      </c>
      <c r="H41" s="52">
        <f>H42+H43+H44+H46</f>
        <v>0</v>
      </c>
      <c r="I41" s="52">
        <f t="shared" ref="I41:AP41" si="13">I42+I43+I44+I46</f>
        <v>66</v>
      </c>
      <c r="J41" s="52">
        <f t="shared" si="13"/>
        <v>0</v>
      </c>
      <c r="K41" s="52">
        <f t="shared" si="13"/>
        <v>0</v>
      </c>
      <c r="L41" s="52">
        <f t="shared" si="13"/>
        <v>0</v>
      </c>
      <c r="M41" s="52">
        <f t="shared" si="13"/>
        <v>0</v>
      </c>
      <c r="N41" s="52">
        <f t="shared" si="13"/>
        <v>0</v>
      </c>
      <c r="O41" s="52">
        <f t="shared" si="13"/>
        <v>0</v>
      </c>
      <c r="P41" s="52">
        <f t="shared" si="13"/>
        <v>0</v>
      </c>
      <c r="Q41" s="52">
        <f t="shared" si="13"/>
        <v>4699.5</v>
      </c>
      <c r="R41" s="52">
        <f t="shared" si="13"/>
        <v>0</v>
      </c>
      <c r="S41" s="52">
        <f t="shared" si="13"/>
        <v>0</v>
      </c>
      <c r="T41" s="52">
        <f t="shared" si="13"/>
        <v>75</v>
      </c>
      <c r="U41" s="52">
        <f t="shared" si="13"/>
        <v>0</v>
      </c>
      <c r="V41" s="52">
        <f t="shared" si="13"/>
        <v>75</v>
      </c>
      <c r="W41" s="52">
        <f t="shared" si="13"/>
        <v>0</v>
      </c>
      <c r="X41" s="52">
        <f t="shared" si="13"/>
        <v>0</v>
      </c>
      <c r="Y41" s="52">
        <f t="shared" si="13"/>
        <v>4699.5</v>
      </c>
      <c r="Z41" s="52">
        <f t="shared" si="13"/>
        <v>0</v>
      </c>
      <c r="AA41" s="52">
        <f t="shared" si="13"/>
        <v>0</v>
      </c>
      <c r="AB41" s="52">
        <f t="shared" si="13"/>
        <v>0</v>
      </c>
      <c r="AC41" s="52">
        <f t="shared" si="13"/>
        <v>0</v>
      </c>
      <c r="AD41" s="52">
        <f t="shared" si="13"/>
        <v>0</v>
      </c>
      <c r="AE41" s="52">
        <f t="shared" si="13"/>
        <v>0</v>
      </c>
      <c r="AF41" s="52">
        <f t="shared" si="13"/>
        <v>0</v>
      </c>
      <c r="AG41" s="52">
        <f t="shared" si="13"/>
        <v>0</v>
      </c>
      <c r="AH41" s="52">
        <f t="shared" si="13"/>
        <v>0</v>
      </c>
      <c r="AI41" s="52">
        <f t="shared" si="13"/>
        <v>0</v>
      </c>
      <c r="AJ41" s="52">
        <f t="shared" si="13"/>
        <v>0</v>
      </c>
      <c r="AK41" s="52">
        <f t="shared" si="13"/>
        <v>0</v>
      </c>
      <c r="AL41" s="52">
        <f t="shared" si="13"/>
        <v>0</v>
      </c>
      <c r="AM41" s="52">
        <f t="shared" si="13"/>
        <v>0</v>
      </c>
      <c r="AN41" s="52">
        <f t="shared" si="13"/>
        <v>0</v>
      </c>
      <c r="AO41" s="52">
        <f t="shared" si="13"/>
        <v>0</v>
      </c>
      <c r="AP41" s="52">
        <f t="shared" si="13"/>
        <v>0</v>
      </c>
      <c r="AQ41" s="139" t="s">
        <v>56</v>
      </c>
    </row>
    <row r="42" spans="1:43" s="4" customFormat="1" x14ac:dyDescent="0.25">
      <c r="A42" s="12" t="s">
        <v>16</v>
      </c>
      <c r="B42" s="9"/>
      <c r="C42" s="9"/>
      <c r="D42" s="9"/>
      <c r="E42" s="9"/>
      <c r="F42" s="23"/>
      <c r="G42" s="23"/>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37"/>
      <c r="AQ42" s="129"/>
    </row>
    <row r="43" spans="1:43" s="4" customFormat="1" x14ac:dyDescent="0.25">
      <c r="A43" s="12" t="s">
        <v>28</v>
      </c>
      <c r="B43" s="9"/>
      <c r="C43" s="9"/>
      <c r="D43" s="9"/>
      <c r="E43" s="9"/>
      <c r="F43" s="23"/>
      <c r="G43" s="23"/>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37"/>
      <c r="AQ43" s="129"/>
    </row>
    <row r="44" spans="1:43" s="4" customFormat="1" x14ac:dyDescent="0.25">
      <c r="A44" s="12" t="s">
        <v>15</v>
      </c>
      <c r="B44" s="9">
        <f>H44+K44+N44+Q44+T44+W44+Z44+AC44+AF44+AI44+AL44+AO44</f>
        <v>4774.5</v>
      </c>
      <c r="C44" s="8">
        <f>H44+K44+N44+Q44+T44+W44+Z44+AC44+AF44+AI44</f>
        <v>4774.5</v>
      </c>
      <c r="D44" s="9">
        <f>E44</f>
        <v>4774.5</v>
      </c>
      <c r="E44" s="9">
        <f>J44+M44+P44+S44+V44+Y44+AB44+AE44+AH44+AK44+AN44+AP44</f>
        <v>4774.5</v>
      </c>
      <c r="F44" s="51">
        <f>IFERROR(E44/B44%,0)</f>
        <v>100</v>
      </c>
      <c r="G44" s="51">
        <f>IFERROR(E44/C44%,0)</f>
        <v>100</v>
      </c>
      <c r="H44" s="8"/>
      <c r="I44" s="8">
        <v>66</v>
      </c>
      <c r="J44" s="8"/>
      <c r="K44" s="8"/>
      <c r="L44" s="8"/>
      <c r="M44" s="8"/>
      <c r="N44" s="8"/>
      <c r="O44" s="8"/>
      <c r="P44" s="8"/>
      <c r="Q44" s="8">
        <v>4699.5</v>
      </c>
      <c r="R44" s="8"/>
      <c r="S44" s="8"/>
      <c r="T44" s="97">
        <v>75</v>
      </c>
      <c r="U44" s="97"/>
      <c r="V44" s="97">
        <v>75</v>
      </c>
      <c r="W44" s="97"/>
      <c r="X44" s="8"/>
      <c r="Y44" s="8">
        <v>4699.5</v>
      </c>
      <c r="Z44" s="8"/>
      <c r="AA44" s="8"/>
      <c r="AB44" s="8"/>
      <c r="AC44" s="8"/>
      <c r="AD44" s="8"/>
      <c r="AE44" s="8"/>
      <c r="AF44" s="8"/>
      <c r="AG44" s="8"/>
      <c r="AH44" s="8"/>
      <c r="AI44" s="8"/>
      <c r="AJ44" s="8"/>
      <c r="AK44" s="8"/>
      <c r="AL44" s="8"/>
      <c r="AM44" s="8"/>
      <c r="AN44" s="8"/>
      <c r="AO44" s="8"/>
      <c r="AP44" s="37"/>
      <c r="AQ44" s="129"/>
    </row>
    <row r="45" spans="1:43" s="18" customFormat="1" ht="15" customHeight="1" x14ac:dyDescent="0.25">
      <c r="A45" s="13" t="s">
        <v>27</v>
      </c>
      <c r="B45" s="14"/>
      <c r="C45" s="14"/>
      <c r="D45" s="9"/>
      <c r="E45" s="14"/>
      <c r="F45" s="23"/>
      <c r="G45" s="23"/>
      <c r="H45" s="15"/>
      <c r="I45" s="16"/>
      <c r="J45" s="38"/>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38"/>
      <c r="AQ45" s="129"/>
    </row>
    <row r="46" spans="1:43" s="4" customFormat="1" x14ac:dyDescent="0.25">
      <c r="A46" s="12" t="s">
        <v>23</v>
      </c>
      <c r="B46" s="9"/>
      <c r="C46" s="9"/>
      <c r="D46" s="9"/>
      <c r="E46" s="9"/>
      <c r="F46" s="23"/>
      <c r="G46" s="2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37"/>
      <c r="AQ46" s="130"/>
    </row>
    <row r="47" spans="1:43" s="4" customFormat="1" ht="62.25" customHeight="1" x14ac:dyDescent="0.25">
      <c r="A47" s="55" t="s">
        <v>72</v>
      </c>
      <c r="B47" s="52">
        <f>B48+B49+B50+B52</f>
        <v>10000</v>
      </c>
      <c r="C47" s="52">
        <f>C48+C49+C50+C52</f>
        <v>7602.59</v>
      </c>
      <c r="D47" s="52">
        <f>D48+D49+D50+D52</f>
        <v>7602.59</v>
      </c>
      <c r="E47" s="52">
        <f>E48+E49+E50+E52</f>
        <v>7602.59</v>
      </c>
      <c r="F47" s="52">
        <f>IFERROR(E47/B47%,0)</f>
        <v>76.025900000000007</v>
      </c>
      <c r="G47" s="52">
        <f>IFERROR(E47/C47%,0)</f>
        <v>99.999999999999986</v>
      </c>
      <c r="H47" s="52">
        <f>H48+H49+H50+H52</f>
        <v>0</v>
      </c>
      <c r="I47" s="52">
        <f t="shared" ref="I47:AP47" si="14">I48+I49+I50+I52</f>
        <v>66</v>
      </c>
      <c r="J47" s="52">
        <f t="shared" si="14"/>
        <v>0</v>
      </c>
      <c r="K47" s="52">
        <f t="shared" si="14"/>
        <v>0</v>
      </c>
      <c r="L47" s="52">
        <f t="shared" si="14"/>
        <v>0</v>
      </c>
      <c r="M47" s="52">
        <f t="shared" si="14"/>
        <v>0</v>
      </c>
      <c r="N47" s="52">
        <f t="shared" si="14"/>
        <v>0</v>
      </c>
      <c r="O47" s="52">
        <f t="shared" si="14"/>
        <v>0</v>
      </c>
      <c r="P47" s="52">
        <f t="shared" si="14"/>
        <v>0</v>
      </c>
      <c r="Q47" s="52">
        <f t="shared" si="14"/>
        <v>0</v>
      </c>
      <c r="R47" s="52">
        <f t="shared" si="14"/>
        <v>0</v>
      </c>
      <c r="S47" s="52">
        <f t="shared" si="14"/>
        <v>0</v>
      </c>
      <c r="T47" s="52">
        <f t="shared" si="14"/>
        <v>0</v>
      </c>
      <c r="U47" s="52">
        <f t="shared" si="14"/>
        <v>0</v>
      </c>
      <c r="V47" s="52">
        <f t="shared" si="14"/>
        <v>0</v>
      </c>
      <c r="W47" s="52">
        <f t="shared" si="14"/>
        <v>3000</v>
      </c>
      <c r="X47" s="52">
        <f t="shared" si="14"/>
        <v>0</v>
      </c>
      <c r="Y47" s="52">
        <f t="shared" si="14"/>
        <v>2999.62</v>
      </c>
      <c r="Z47" s="52">
        <f t="shared" si="14"/>
        <v>4602.59</v>
      </c>
      <c r="AA47" s="52">
        <f t="shared" si="14"/>
        <v>0</v>
      </c>
      <c r="AB47" s="52">
        <f t="shared" si="14"/>
        <v>4602.97</v>
      </c>
      <c r="AC47" s="52">
        <f t="shared" si="14"/>
        <v>0</v>
      </c>
      <c r="AD47" s="52">
        <f t="shared" si="14"/>
        <v>0</v>
      </c>
      <c r="AE47" s="52">
        <f t="shared" si="14"/>
        <v>0</v>
      </c>
      <c r="AF47" s="52">
        <f t="shared" si="14"/>
        <v>0</v>
      </c>
      <c r="AG47" s="52">
        <f t="shared" si="14"/>
        <v>0</v>
      </c>
      <c r="AH47" s="52">
        <f t="shared" si="14"/>
        <v>0</v>
      </c>
      <c r="AI47" s="52">
        <f t="shared" si="14"/>
        <v>0</v>
      </c>
      <c r="AJ47" s="52">
        <f t="shared" si="14"/>
        <v>0</v>
      </c>
      <c r="AK47" s="52">
        <f t="shared" si="14"/>
        <v>0</v>
      </c>
      <c r="AL47" s="52">
        <f t="shared" si="14"/>
        <v>0</v>
      </c>
      <c r="AM47" s="52">
        <f t="shared" si="14"/>
        <v>0</v>
      </c>
      <c r="AN47" s="52">
        <f t="shared" si="14"/>
        <v>0</v>
      </c>
      <c r="AO47" s="52">
        <f t="shared" si="14"/>
        <v>2397.41</v>
      </c>
      <c r="AP47" s="52">
        <f t="shared" si="14"/>
        <v>0</v>
      </c>
      <c r="AQ47" s="139" t="s">
        <v>76</v>
      </c>
    </row>
    <row r="48" spans="1:43" s="4" customFormat="1" x14ac:dyDescent="0.25">
      <c r="A48" s="12" t="s">
        <v>16</v>
      </c>
      <c r="B48" s="9"/>
      <c r="C48" s="9"/>
      <c r="D48" s="9"/>
      <c r="E48" s="9"/>
      <c r="F48" s="23"/>
      <c r="G48" s="23"/>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37"/>
      <c r="AQ48" s="129"/>
    </row>
    <row r="49" spans="1:43" s="4" customFormat="1" x14ac:dyDescent="0.25">
      <c r="A49" s="12" t="s">
        <v>28</v>
      </c>
      <c r="B49" s="9"/>
      <c r="C49" s="9"/>
      <c r="D49" s="9"/>
      <c r="E49" s="9"/>
      <c r="F49" s="23"/>
      <c r="G49" s="23"/>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37"/>
      <c r="AQ49" s="129"/>
    </row>
    <row r="50" spans="1:43" s="4" customFormat="1" x14ac:dyDescent="0.25">
      <c r="A50" s="12" t="s">
        <v>15</v>
      </c>
      <c r="B50" s="9"/>
      <c r="C50" s="8"/>
      <c r="D50" s="9"/>
      <c r="E50" s="9"/>
      <c r="F50" s="51"/>
      <c r="G50" s="51"/>
      <c r="H50" s="8"/>
      <c r="I50" s="8">
        <v>66</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37"/>
      <c r="AQ50" s="129"/>
    </row>
    <row r="51" spans="1:43" s="18" customFormat="1" ht="15" customHeight="1" x14ac:dyDescent="0.25">
      <c r="A51" s="13" t="s">
        <v>27</v>
      </c>
      <c r="B51" s="9"/>
      <c r="C51" s="8"/>
      <c r="D51" s="9"/>
      <c r="E51" s="9"/>
      <c r="F51" s="89"/>
      <c r="G51" s="89"/>
      <c r="H51" s="15"/>
      <c r="I51" s="16"/>
      <c r="J51" s="38"/>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38"/>
      <c r="AQ51" s="129"/>
    </row>
    <row r="52" spans="1:43" s="4" customFormat="1" x14ac:dyDescent="0.25">
      <c r="A52" s="12" t="s">
        <v>23</v>
      </c>
      <c r="B52" s="9">
        <f>H52+K52+N52+Q52+T52+W52+Z52+AC52+AF52+AI52+AL52+AO52</f>
        <v>10000</v>
      </c>
      <c r="C52" s="8">
        <f>H52+K52+N52+Q52+T52+W52+Z52+AC52+AF52+AI52</f>
        <v>7602.59</v>
      </c>
      <c r="D52" s="9">
        <f>E52</f>
        <v>7602.59</v>
      </c>
      <c r="E52" s="9">
        <f>J52+M52+P52+S52+V52+Y52+AB52+AE52+AH52+AK52+AN52+AP52</f>
        <v>7602.59</v>
      </c>
      <c r="F52" s="90">
        <f>IFERROR(E52/B52%,0)</f>
        <v>76.025900000000007</v>
      </c>
      <c r="G52" s="90">
        <f>IFERROR(E52/C52%,0)</f>
        <v>99.999999999999986</v>
      </c>
      <c r="H52" s="8"/>
      <c r="I52" s="8"/>
      <c r="J52" s="8"/>
      <c r="K52" s="8"/>
      <c r="L52" s="8"/>
      <c r="M52" s="8"/>
      <c r="N52" s="8"/>
      <c r="O52" s="8"/>
      <c r="P52" s="8"/>
      <c r="Q52" s="8"/>
      <c r="R52" s="8"/>
      <c r="S52" s="8"/>
      <c r="T52" s="8"/>
      <c r="U52" s="8"/>
      <c r="V52" s="8"/>
      <c r="W52" s="8">
        <v>3000</v>
      </c>
      <c r="X52" s="8"/>
      <c r="Y52" s="8">
        <v>2999.62</v>
      </c>
      <c r="Z52" s="8">
        <v>4602.59</v>
      </c>
      <c r="AA52" s="8"/>
      <c r="AB52" s="8">
        <v>4602.97</v>
      </c>
      <c r="AC52" s="8"/>
      <c r="AD52" s="8"/>
      <c r="AE52" s="8"/>
      <c r="AF52" s="8"/>
      <c r="AG52" s="8"/>
      <c r="AH52" s="8"/>
      <c r="AI52" s="8"/>
      <c r="AJ52" s="8"/>
      <c r="AK52" s="8"/>
      <c r="AL52" s="8"/>
      <c r="AM52" s="8"/>
      <c r="AN52" s="8"/>
      <c r="AO52" s="8">
        <v>2397.41</v>
      </c>
      <c r="AP52" s="37"/>
      <c r="AQ52" s="130"/>
    </row>
    <row r="53" spans="1:43" s="4" customFormat="1" ht="62.25" customHeight="1" x14ac:dyDescent="0.25">
      <c r="A53" s="55" t="s">
        <v>77</v>
      </c>
      <c r="B53" s="52">
        <f>B54+B55+B56+B58</f>
        <v>6177.6</v>
      </c>
      <c r="C53" s="52">
        <f>C54+C55+C56+C58</f>
        <v>0</v>
      </c>
      <c r="D53" s="52">
        <f>D54+D55+D56+D58</f>
        <v>0</v>
      </c>
      <c r="E53" s="52">
        <f>E54+E55+E56+E58</f>
        <v>0</v>
      </c>
      <c r="F53" s="52">
        <f>IFERROR(E53/B53%,0)</f>
        <v>0</v>
      </c>
      <c r="G53" s="52">
        <f>IFERROR(E53/C53%,0)</f>
        <v>0</v>
      </c>
      <c r="H53" s="52">
        <f>H54+H55+H56+H58</f>
        <v>0</v>
      </c>
      <c r="I53" s="52">
        <f t="shared" ref="I53:AP53" si="15">I54+I55+I56+I58</f>
        <v>66</v>
      </c>
      <c r="J53" s="52">
        <f t="shared" si="15"/>
        <v>0</v>
      </c>
      <c r="K53" s="52">
        <f t="shared" si="15"/>
        <v>0</v>
      </c>
      <c r="L53" s="52">
        <f t="shared" si="15"/>
        <v>0</v>
      </c>
      <c r="M53" s="52">
        <f t="shared" si="15"/>
        <v>0</v>
      </c>
      <c r="N53" s="52">
        <f t="shared" si="15"/>
        <v>0</v>
      </c>
      <c r="O53" s="52">
        <f t="shared" si="15"/>
        <v>0</v>
      </c>
      <c r="P53" s="52">
        <f t="shared" si="15"/>
        <v>0</v>
      </c>
      <c r="Q53" s="52">
        <f t="shared" si="15"/>
        <v>0</v>
      </c>
      <c r="R53" s="52">
        <f t="shared" si="15"/>
        <v>0</v>
      </c>
      <c r="S53" s="52">
        <f t="shared" si="15"/>
        <v>0</v>
      </c>
      <c r="T53" s="52">
        <f t="shared" si="15"/>
        <v>0</v>
      </c>
      <c r="U53" s="52">
        <f t="shared" si="15"/>
        <v>0</v>
      </c>
      <c r="V53" s="52">
        <f t="shared" si="15"/>
        <v>0</v>
      </c>
      <c r="W53" s="52">
        <f t="shared" si="15"/>
        <v>0</v>
      </c>
      <c r="X53" s="52">
        <f t="shared" si="15"/>
        <v>0</v>
      </c>
      <c r="Y53" s="52">
        <f t="shared" si="15"/>
        <v>0</v>
      </c>
      <c r="Z53" s="52">
        <f t="shared" si="15"/>
        <v>0</v>
      </c>
      <c r="AA53" s="52">
        <f t="shared" si="15"/>
        <v>0</v>
      </c>
      <c r="AB53" s="52">
        <f t="shared" si="15"/>
        <v>0</v>
      </c>
      <c r="AC53" s="52">
        <f t="shared" si="15"/>
        <v>0</v>
      </c>
      <c r="AD53" s="52">
        <f t="shared" si="15"/>
        <v>0</v>
      </c>
      <c r="AE53" s="52">
        <f t="shared" si="15"/>
        <v>0</v>
      </c>
      <c r="AF53" s="52">
        <f t="shared" si="15"/>
        <v>0</v>
      </c>
      <c r="AG53" s="52">
        <f t="shared" si="15"/>
        <v>0</v>
      </c>
      <c r="AH53" s="52">
        <f t="shared" si="15"/>
        <v>0</v>
      </c>
      <c r="AI53" s="52">
        <f t="shared" si="15"/>
        <v>0</v>
      </c>
      <c r="AJ53" s="52">
        <f t="shared" si="15"/>
        <v>0</v>
      </c>
      <c r="AK53" s="52">
        <f t="shared" si="15"/>
        <v>0</v>
      </c>
      <c r="AL53" s="52">
        <f t="shared" si="15"/>
        <v>0</v>
      </c>
      <c r="AM53" s="52">
        <f t="shared" si="15"/>
        <v>0</v>
      </c>
      <c r="AN53" s="52">
        <f t="shared" si="15"/>
        <v>0</v>
      </c>
      <c r="AO53" s="52">
        <f t="shared" si="15"/>
        <v>6177.6</v>
      </c>
      <c r="AP53" s="52">
        <f t="shared" si="15"/>
        <v>0</v>
      </c>
      <c r="AQ53" s="106" t="s">
        <v>91</v>
      </c>
    </row>
    <row r="54" spans="1:43" s="4" customFormat="1" ht="18.75" x14ac:dyDescent="0.25">
      <c r="A54" s="12" t="s">
        <v>16</v>
      </c>
      <c r="B54" s="9"/>
      <c r="C54" s="9"/>
      <c r="D54" s="9"/>
      <c r="E54" s="9"/>
      <c r="F54" s="23"/>
      <c r="G54" s="23"/>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37"/>
      <c r="AQ54" s="105"/>
    </row>
    <row r="55" spans="1:43" s="4" customFormat="1" ht="18.75" x14ac:dyDescent="0.25">
      <c r="A55" s="12" t="s">
        <v>28</v>
      </c>
      <c r="B55" s="9"/>
      <c r="C55" s="9"/>
      <c r="D55" s="9"/>
      <c r="E55" s="9"/>
      <c r="F55" s="23"/>
      <c r="G55" s="23"/>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37"/>
      <c r="AQ55" s="105"/>
    </row>
    <row r="56" spans="1:43" s="4" customFormat="1" ht="18.75" x14ac:dyDescent="0.25">
      <c r="A56" s="12" t="s">
        <v>15</v>
      </c>
      <c r="B56" s="9">
        <f>H56+K56+N56+Q56+T56+W56+Z56+AC56+AF56+AI56+AL56+AO56</f>
        <v>6177.6</v>
      </c>
      <c r="C56" s="8">
        <f>H56+K56+N56+Q56+T56+W56+Z56+AC56+AF56+AI56</f>
        <v>0</v>
      </c>
      <c r="D56" s="9">
        <f>E56</f>
        <v>0</v>
      </c>
      <c r="E56" s="9">
        <f>J56+M56+P56+S56+V56+Y56+AB56+AE56+AH56+AK56+AN56+AP56</f>
        <v>0</v>
      </c>
      <c r="F56" s="51">
        <f>IFERROR(E56/B56%,0)</f>
        <v>0</v>
      </c>
      <c r="G56" s="51">
        <f>IFERROR(E56/C56%,0)</f>
        <v>0</v>
      </c>
      <c r="H56" s="8"/>
      <c r="I56" s="8">
        <v>66</v>
      </c>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v>6177.6</v>
      </c>
      <c r="AP56" s="37"/>
      <c r="AQ56" s="105"/>
    </row>
    <row r="57" spans="1:43" s="18" customFormat="1" ht="15" customHeight="1" x14ac:dyDescent="0.25">
      <c r="A57" s="13" t="s">
        <v>27</v>
      </c>
      <c r="B57" s="9"/>
      <c r="C57" s="8"/>
      <c r="D57" s="9"/>
      <c r="E57" s="9"/>
      <c r="F57" s="89"/>
      <c r="G57" s="89"/>
      <c r="H57" s="15"/>
      <c r="I57" s="16"/>
      <c r="J57" s="38"/>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38"/>
      <c r="AQ57" s="105"/>
    </row>
    <row r="58" spans="1:43" s="4" customFormat="1" ht="18.75" x14ac:dyDescent="0.25">
      <c r="A58" s="12" t="s">
        <v>23</v>
      </c>
      <c r="B58" s="9"/>
      <c r="C58" s="8"/>
      <c r="D58" s="9"/>
      <c r="E58" s="9"/>
      <c r="F58" s="90"/>
      <c r="G58" s="90"/>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37"/>
      <c r="AQ58" s="105"/>
    </row>
    <row r="59" spans="1:43" s="4" customFormat="1" ht="73.5" customHeight="1" x14ac:dyDescent="0.25">
      <c r="A59" s="98" t="s">
        <v>63</v>
      </c>
      <c r="B59" s="49">
        <f t="shared" ref="B59:G59" si="16">B62</f>
        <v>19116.300000000003</v>
      </c>
      <c r="C59" s="49">
        <f t="shared" si="16"/>
        <v>19116.03</v>
      </c>
      <c r="D59" s="49">
        <f t="shared" si="16"/>
        <v>18300.779999999995</v>
      </c>
      <c r="E59" s="49">
        <f t="shared" si="16"/>
        <v>18300.779999999995</v>
      </c>
      <c r="F59" s="49">
        <f t="shared" si="16"/>
        <v>95.733902481128624</v>
      </c>
      <c r="G59" s="49">
        <f t="shared" si="16"/>
        <v>95.735254652770465</v>
      </c>
      <c r="H59" s="54">
        <f>H60+H61+H62+H63+H64</f>
        <v>0</v>
      </c>
      <c r="I59" s="54">
        <f t="shared" ref="I59:AP59" si="17">I60+I61+I62+I63+I64</f>
        <v>0</v>
      </c>
      <c r="J59" s="54">
        <f t="shared" si="17"/>
        <v>0</v>
      </c>
      <c r="K59" s="54">
        <f t="shared" si="17"/>
        <v>0</v>
      </c>
      <c r="L59" s="54">
        <f t="shared" si="17"/>
        <v>0</v>
      </c>
      <c r="M59" s="54">
        <f t="shared" si="17"/>
        <v>0</v>
      </c>
      <c r="N59" s="54">
        <f t="shared" si="17"/>
        <v>0</v>
      </c>
      <c r="O59" s="54">
        <f t="shared" si="17"/>
        <v>0</v>
      </c>
      <c r="P59" s="54">
        <f t="shared" si="17"/>
        <v>0</v>
      </c>
      <c r="Q59" s="54">
        <f t="shared" si="17"/>
        <v>0</v>
      </c>
      <c r="R59" s="54">
        <f t="shared" si="17"/>
        <v>0</v>
      </c>
      <c r="S59" s="54">
        <f t="shared" si="17"/>
        <v>0</v>
      </c>
      <c r="T59" s="54">
        <f t="shared" si="17"/>
        <v>0</v>
      </c>
      <c r="U59" s="54">
        <f t="shared" si="17"/>
        <v>0</v>
      </c>
      <c r="V59" s="54">
        <f t="shared" si="17"/>
        <v>0</v>
      </c>
      <c r="W59" s="54">
        <f t="shared" si="17"/>
        <v>0</v>
      </c>
      <c r="X59" s="54">
        <f t="shared" si="17"/>
        <v>0</v>
      </c>
      <c r="Y59" s="54">
        <f t="shared" si="17"/>
        <v>0</v>
      </c>
      <c r="Z59" s="54">
        <f t="shared" si="17"/>
        <v>5296.65</v>
      </c>
      <c r="AA59" s="54">
        <f t="shared" si="17"/>
        <v>0</v>
      </c>
      <c r="AB59" s="54">
        <f t="shared" si="17"/>
        <v>5296.65</v>
      </c>
      <c r="AC59" s="54">
        <f t="shared" si="17"/>
        <v>13642.39</v>
      </c>
      <c r="AD59" s="54">
        <f t="shared" si="17"/>
        <v>0</v>
      </c>
      <c r="AE59" s="54">
        <f t="shared" si="17"/>
        <v>12837.66</v>
      </c>
      <c r="AF59" s="54">
        <f t="shared" si="17"/>
        <v>176.99</v>
      </c>
      <c r="AG59" s="54">
        <f t="shared" si="17"/>
        <v>0</v>
      </c>
      <c r="AH59" s="54">
        <f t="shared" si="17"/>
        <v>143.60000000000002</v>
      </c>
      <c r="AI59" s="54">
        <f t="shared" si="17"/>
        <v>0</v>
      </c>
      <c r="AJ59" s="54">
        <f t="shared" si="17"/>
        <v>0</v>
      </c>
      <c r="AK59" s="54">
        <f t="shared" si="17"/>
        <v>22.87</v>
      </c>
      <c r="AL59" s="54">
        <f t="shared" si="17"/>
        <v>0</v>
      </c>
      <c r="AM59" s="54">
        <f t="shared" si="17"/>
        <v>0</v>
      </c>
      <c r="AN59" s="54">
        <f t="shared" si="17"/>
        <v>0</v>
      </c>
      <c r="AO59" s="54">
        <f t="shared" si="17"/>
        <v>0.27</v>
      </c>
      <c r="AP59" s="54">
        <f t="shared" si="17"/>
        <v>0</v>
      </c>
      <c r="AQ59" s="110"/>
    </row>
    <row r="60" spans="1:43" s="4" customFormat="1" x14ac:dyDescent="0.25">
      <c r="A60" s="12" t="s">
        <v>16</v>
      </c>
      <c r="B60" s="9"/>
      <c r="C60" s="9"/>
      <c r="D60" s="9"/>
      <c r="E60" s="9"/>
      <c r="F60" s="9"/>
      <c r="G60" s="9"/>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37"/>
      <c r="AQ60" s="111"/>
    </row>
    <row r="61" spans="1:43" s="4" customFormat="1" x14ac:dyDescent="0.25">
      <c r="A61" s="12" t="s">
        <v>28</v>
      </c>
      <c r="B61" s="9"/>
      <c r="C61" s="9"/>
      <c r="D61" s="9"/>
      <c r="E61" s="9"/>
      <c r="F61" s="9"/>
      <c r="G61" s="9"/>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37"/>
      <c r="AQ61" s="111"/>
    </row>
    <row r="62" spans="1:43" s="4" customFormat="1" x14ac:dyDescent="0.25">
      <c r="A62" s="12" t="s">
        <v>15</v>
      </c>
      <c r="B62" s="9">
        <f>H62+K62+N62+Q62+T62+W62+Z62+AC62+AF62+AI62+AL62+AO62</f>
        <v>19116.300000000003</v>
      </c>
      <c r="C62" s="8">
        <f>C68+C74+C86</f>
        <v>19116.03</v>
      </c>
      <c r="D62" s="9">
        <f>E62</f>
        <v>18300.779999999995</v>
      </c>
      <c r="E62" s="9">
        <f>J62+M62+P62+S62+V62+Y62+AB62+AE62+AH62+AK62+AN62+AP62</f>
        <v>18300.779999999995</v>
      </c>
      <c r="F62" s="51">
        <f>IFERROR(E62/B62%,0)</f>
        <v>95.733902481128624</v>
      </c>
      <c r="G62" s="51">
        <f>IFERROR(E62/C62%,0)</f>
        <v>95.735254652770465</v>
      </c>
      <c r="H62" s="8">
        <f>H68+H74+H86</f>
        <v>0</v>
      </c>
      <c r="I62" s="8">
        <f t="shared" ref="I62:AP62" si="18">I68+I74+I86</f>
        <v>0</v>
      </c>
      <c r="J62" s="8">
        <f t="shared" si="18"/>
        <v>0</v>
      </c>
      <c r="K62" s="8">
        <f t="shared" si="18"/>
        <v>0</v>
      </c>
      <c r="L62" s="8">
        <f t="shared" si="18"/>
        <v>0</v>
      </c>
      <c r="M62" s="8">
        <f t="shared" si="18"/>
        <v>0</v>
      </c>
      <c r="N62" s="8">
        <f t="shared" si="18"/>
        <v>0</v>
      </c>
      <c r="O62" s="8">
        <f t="shared" si="18"/>
        <v>0</v>
      </c>
      <c r="P62" s="8">
        <f t="shared" si="18"/>
        <v>0</v>
      </c>
      <c r="Q62" s="8">
        <f t="shared" si="18"/>
        <v>0</v>
      </c>
      <c r="R62" s="8">
        <f t="shared" si="18"/>
        <v>0</v>
      </c>
      <c r="S62" s="8">
        <f t="shared" si="18"/>
        <v>0</v>
      </c>
      <c r="T62" s="8">
        <f t="shared" si="18"/>
        <v>0</v>
      </c>
      <c r="U62" s="8">
        <f t="shared" si="18"/>
        <v>0</v>
      </c>
      <c r="V62" s="8">
        <f t="shared" si="18"/>
        <v>0</v>
      </c>
      <c r="W62" s="8">
        <f t="shared" si="18"/>
        <v>0</v>
      </c>
      <c r="X62" s="8">
        <f t="shared" si="18"/>
        <v>0</v>
      </c>
      <c r="Y62" s="8">
        <f t="shared" si="18"/>
        <v>0</v>
      </c>
      <c r="Z62" s="8">
        <f t="shared" si="18"/>
        <v>5296.65</v>
      </c>
      <c r="AA62" s="8">
        <f t="shared" si="18"/>
        <v>0</v>
      </c>
      <c r="AB62" s="8">
        <f t="shared" si="18"/>
        <v>5296.65</v>
      </c>
      <c r="AC62" s="8">
        <f t="shared" si="18"/>
        <v>13642.39</v>
      </c>
      <c r="AD62" s="8">
        <f t="shared" si="18"/>
        <v>0</v>
      </c>
      <c r="AE62" s="8">
        <f t="shared" si="18"/>
        <v>12837.66</v>
      </c>
      <c r="AF62" s="8">
        <f t="shared" si="18"/>
        <v>176.99</v>
      </c>
      <c r="AG62" s="8">
        <f t="shared" si="18"/>
        <v>0</v>
      </c>
      <c r="AH62" s="8">
        <f t="shared" si="18"/>
        <v>143.60000000000002</v>
      </c>
      <c r="AI62" s="8">
        <f t="shared" si="18"/>
        <v>0</v>
      </c>
      <c r="AJ62" s="8">
        <f t="shared" si="18"/>
        <v>0</v>
      </c>
      <c r="AK62" s="8">
        <f t="shared" si="18"/>
        <v>22.87</v>
      </c>
      <c r="AL62" s="8">
        <f t="shared" si="18"/>
        <v>0</v>
      </c>
      <c r="AM62" s="8">
        <f t="shared" si="18"/>
        <v>0</v>
      </c>
      <c r="AN62" s="8">
        <f t="shared" si="18"/>
        <v>0</v>
      </c>
      <c r="AO62" s="8">
        <f t="shared" si="18"/>
        <v>0.27</v>
      </c>
      <c r="AP62" s="8">
        <f t="shared" si="18"/>
        <v>0</v>
      </c>
      <c r="AQ62" s="111"/>
    </row>
    <row r="63" spans="1:43" s="4" customFormat="1" x14ac:dyDescent="0.25">
      <c r="A63" s="34" t="s">
        <v>27</v>
      </c>
      <c r="B63" s="9"/>
      <c r="C63" s="9"/>
      <c r="D63" s="9"/>
      <c r="E63" s="9"/>
      <c r="F63" s="9"/>
      <c r="G63" s="9"/>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37"/>
      <c r="AQ63" s="111"/>
    </row>
    <row r="64" spans="1:43" s="4" customFormat="1" x14ac:dyDescent="0.25">
      <c r="A64" s="12" t="s">
        <v>23</v>
      </c>
      <c r="B64" s="9"/>
      <c r="C64" s="9"/>
      <c r="D64" s="9"/>
      <c r="E64" s="9"/>
      <c r="F64" s="9"/>
      <c r="G64" s="9"/>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37"/>
      <c r="AQ64" s="112"/>
    </row>
    <row r="65" spans="1:43" s="4" customFormat="1" ht="175.5" customHeight="1" x14ac:dyDescent="0.25">
      <c r="A65" s="55" t="s">
        <v>64</v>
      </c>
      <c r="B65" s="52">
        <f t="shared" ref="B65:G65" si="19">B68</f>
        <v>4428.3999999999996</v>
      </c>
      <c r="C65" s="52">
        <f t="shared" si="19"/>
        <v>4428.3099999999995</v>
      </c>
      <c r="D65" s="52">
        <f t="shared" si="19"/>
        <v>4323.46</v>
      </c>
      <c r="E65" s="52">
        <f t="shared" si="19"/>
        <v>4323.46</v>
      </c>
      <c r="F65" s="52">
        <f t="shared" si="19"/>
        <v>97.63029536627225</v>
      </c>
      <c r="G65" s="52">
        <f t="shared" si="19"/>
        <v>97.632279582956031</v>
      </c>
      <c r="H65" s="53">
        <f>H66+H67+H68+H69+H70</f>
        <v>0</v>
      </c>
      <c r="I65" s="53">
        <f t="shared" ref="I65:AP65" si="20">I66+I67+I68+I69+I70</f>
        <v>0</v>
      </c>
      <c r="J65" s="53">
        <f t="shared" si="20"/>
        <v>0</v>
      </c>
      <c r="K65" s="53">
        <f t="shared" si="20"/>
        <v>0</v>
      </c>
      <c r="L65" s="53">
        <f t="shared" si="20"/>
        <v>0</v>
      </c>
      <c r="M65" s="53">
        <f t="shared" si="20"/>
        <v>0</v>
      </c>
      <c r="N65" s="53">
        <f t="shared" si="20"/>
        <v>0</v>
      </c>
      <c r="O65" s="53">
        <f t="shared" si="20"/>
        <v>0</v>
      </c>
      <c r="P65" s="53">
        <f t="shared" si="20"/>
        <v>0</v>
      </c>
      <c r="Q65" s="53">
        <f t="shared" si="20"/>
        <v>0</v>
      </c>
      <c r="R65" s="53">
        <f t="shared" si="20"/>
        <v>0</v>
      </c>
      <c r="S65" s="53">
        <f t="shared" si="20"/>
        <v>0</v>
      </c>
      <c r="T65" s="53">
        <f t="shared" si="20"/>
        <v>0</v>
      </c>
      <c r="U65" s="53">
        <f t="shared" si="20"/>
        <v>0</v>
      </c>
      <c r="V65" s="53">
        <f t="shared" si="20"/>
        <v>0</v>
      </c>
      <c r="W65" s="53">
        <f t="shared" si="20"/>
        <v>0</v>
      </c>
      <c r="X65" s="53">
        <f t="shared" si="20"/>
        <v>0</v>
      </c>
      <c r="Y65" s="53">
        <f t="shared" si="20"/>
        <v>0</v>
      </c>
      <c r="Z65" s="53">
        <f t="shared" si="20"/>
        <v>0</v>
      </c>
      <c r="AA65" s="53">
        <f t="shared" si="20"/>
        <v>0</v>
      </c>
      <c r="AB65" s="53">
        <f t="shared" si="20"/>
        <v>0</v>
      </c>
      <c r="AC65" s="53">
        <f t="shared" si="20"/>
        <v>4381.03</v>
      </c>
      <c r="AD65" s="53">
        <f t="shared" si="20"/>
        <v>0</v>
      </c>
      <c r="AE65" s="53">
        <f t="shared" si="20"/>
        <v>4295.53</v>
      </c>
      <c r="AF65" s="53">
        <f t="shared" si="20"/>
        <v>47.28</v>
      </c>
      <c r="AG65" s="53">
        <f t="shared" si="20"/>
        <v>0</v>
      </c>
      <c r="AH65" s="53">
        <f t="shared" si="20"/>
        <v>27.93</v>
      </c>
      <c r="AI65" s="53">
        <f t="shared" si="20"/>
        <v>0</v>
      </c>
      <c r="AJ65" s="53">
        <f t="shared" si="20"/>
        <v>0</v>
      </c>
      <c r="AK65" s="53">
        <f t="shared" si="20"/>
        <v>0</v>
      </c>
      <c r="AL65" s="53">
        <f t="shared" si="20"/>
        <v>0</v>
      </c>
      <c r="AM65" s="53">
        <f t="shared" si="20"/>
        <v>0</v>
      </c>
      <c r="AN65" s="53">
        <f t="shared" si="20"/>
        <v>0</v>
      </c>
      <c r="AO65" s="53">
        <f t="shared" si="20"/>
        <v>0.09</v>
      </c>
      <c r="AP65" s="53">
        <f t="shared" si="20"/>
        <v>0</v>
      </c>
      <c r="AQ65" s="128" t="s">
        <v>80</v>
      </c>
    </row>
    <row r="66" spans="1:43" s="4" customFormat="1" x14ac:dyDescent="0.25">
      <c r="A66" s="12" t="s">
        <v>16</v>
      </c>
      <c r="B66" s="9"/>
      <c r="C66" s="9"/>
      <c r="D66" s="9"/>
      <c r="E66" s="9"/>
      <c r="F66" s="9"/>
      <c r="G66" s="9"/>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37"/>
      <c r="AQ66" s="140"/>
    </row>
    <row r="67" spans="1:43" s="4" customFormat="1" x14ac:dyDescent="0.25">
      <c r="A67" s="12" t="s">
        <v>28</v>
      </c>
      <c r="B67" s="9"/>
      <c r="C67" s="9"/>
      <c r="D67" s="9"/>
      <c r="E67" s="9"/>
      <c r="F67" s="9"/>
      <c r="G67" s="9"/>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37"/>
      <c r="AQ67" s="140"/>
    </row>
    <row r="68" spans="1:43" s="4" customFormat="1" x14ac:dyDescent="0.25">
      <c r="A68" s="12" t="s">
        <v>15</v>
      </c>
      <c r="B68" s="9">
        <f>H68+K68+N68+Q68+T68+W68+Z68+AC68+AF68+AI68+AL68+AO68</f>
        <v>4428.3999999999996</v>
      </c>
      <c r="C68" s="8">
        <f>H68+K68+N68+Q68+T68+W68+Z68+AC68+AF68+AI68</f>
        <v>4428.3099999999995</v>
      </c>
      <c r="D68" s="9">
        <f>E68</f>
        <v>4323.46</v>
      </c>
      <c r="E68" s="9">
        <f>J68+M68+P68+S68+V68+Y68+AB68+AE68+AH68+AK68+AN68+AP68</f>
        <v>4323.46</v>
      </c>
      <c r="F68" s="51">
        <f>IFERROR(E68/B68%,0)</f>
        <v>97.63029536627225</v>
      </c>
      <c r="G68" s="51">
        <f>IFERROR(E68/C68%,0)</f>
        <v>97.632279582956031</v>
      </c>
      <c r="H68" s="8"/>
      <c r="I68" s="8"/>
      <c r="J68" s="8"/>
      <c r="K68" s="8"/>
      <c r="L68" s="8"/>
      <c r="M68" s="8"/>
      <c r="N68" s="8"/>
      <c r="O68" s="8"/>
      <c r="P68" s="8"/>
      <c r="Q68" s="8"/>
      <c r="R68" s="8"/>
      <c r="S68" s="8"/>
      <c r="T68" s="8"/>
      <c r="U68" s="8"/>
      <c r="V68" s="8"/>
      <c r="W68" s="8"/>
      <c r="X68" s="8"/>
      <c r="Y68" s="8"/>
      <c r="Z68" s="8"/>
      <c r="AA68" s="8"/>
      <c r="AB68" s="8"/>
      <c r="AC68" s="8">
        <v>4381.03</v>
      </c>
      <c r="AD68" s="8"/>
      <c r="AE68" s="8">
        <v>4295.53</v>
      </c>
      <c r="AF68" s="8">
        <v>47.28</v>
      </c>
      <c r="AG68" s="8"/>
      <c r="AH68" s="8">
        <v>27.93</v>
      </c>
      <c r="AI68" s="8"/>
      <c r="AJ68" s="8"/>
      <c r="AK68" s="8"/>
      <c r="AL68" s="8"/>
      <c r="AM68" s="8"/>
      <c r="AN68" s="8"/>
      <c r="AO68" s="8">
        <v>0.09</v>
      </c>
      <c r="AP68" s="37"/>
      <c r="AQ68" s="140"/>
    </row>
    <row r="69" spans="1:43" s="4" customFormat="1" x14ac:dyDescent="0.25">
      <c r="A69" s="34" t="s">
        <v>27</v>
      </c>
      <c r="B69" s="9"/>
      <c r="C69" s="9"/>
      <c r="D69" s="9"/>
      <c r="E69" s="9"/>
      <c r="F69" s="9"/>
      <c r="G69" s="9"/>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37"/>
      <c r="AQ69" s="140"/>
    </row>
    <row r="70" spans="1:43" s="4" customFormat="1" x14ac:dyDescent="0.25">
      <c r="A70" s="12" t="s">
        <v>23</v>
      </c>
      <c r="B70" s="9"/>
      <c r="C70" s="9"/>
      <c r="D70" s="9"/>
      <c r="E70" s="9"/>
      <c r="F70" s="9"/>
      <c r="G70" s="9"/>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37"/>
      <c r="AQ70" s="141"/>
    </row>
    <row r="71" spans="1:43" s="4" customFormat="1" ht="90" customHeight="1" x14ac:dyDescent="0.25">
      <c r="A71" s="55" t="s">
        <v>65</v>
      </c>
      <c r="B71" s="52">
        <f t="shared" ref="B71:G71" si="21">B74</f>
        <v>6066.2</v>
      </c>
      <c r="C71" s="52">
        <f t="shared" si="21"/>
        <v>6066.12</v>
      </c>
      <c r="D71" s="52">
        <f t="shared" si="21"/>
        <v>5362.7699999999995</v>
      </c>
      <c r="E71" s="52">
        <f t="shared" si="21"/>
        <v>5362.7699999999995</v>
      </c>
      <c r="F71" s="52">
        <f t="shared" si="21"/>
        <v>88.404108008308327</v>
      </c>
      <c r="G71" s="52">
        <f t="shared" si="21"/>
        <v>88.40527388182231</v>
      </c>
      <c r="H71" s="53">
        <f>H72+H73+H74+H75+H82</f>
        <v>0</v>
      </c>
      <c r="I71" s="53">
        <f t="shared" ref="I71:AP71" si="22">I72+I73+I74+I75+I82</f>
        <v>0</v>
      </c>
      <c r="J71" s="53">
        <f t="shared" si="22"/>
        <v>0</v>
      </c>
      <c r="K71" s="53">
        <f t="shared" si="22"/>
        <v>0</v>
      </c>
      <c r="L71" s="53">
        <f t="shared" si="22"/>
        <v>0</v>
      </c>
      <c r="M71" s="53">
        <f t="shared" si="22"/>
        <v>0</v>
      </c>
      <c r="N71" s="53">
        <f t="shared" si="22"/>
        <v>0</v>
      </c>
      <c r="O71" s="53">
        <f t="shared" si="22"/>
        <v>0</v>
      </c>
      <c r="P71" s="53">
        <f t="shared" si="22"/>
        <v>0</v>
      </c>
      <c r="Q71" s="53">
        <f t="shared" si="22"/>
        <v>0</v>
      </c>
      <c r="R71" s="53">
        <f t="shared" si="22"/>
        <v>0</v>
      </c>
      <c r="S71" s="53">
        <f t="shared" si="22"/>
        <v>0</v>
      </c>
      <c r="T71" s="53">
        <f t="shared" si="22"/>
        <v>0</v>
      </c>
      <c r="U71" s="53">
        <f t="shared" si="22"/>
        <v>0</v>
      </c>
      <c r="V71" s="53">
        <f t="shared" si="22"/>
        <v>0</v>
      </c>
      <c r="W71" s="53">
        <f t="shared" si="22"/>
        <v>0</v>
      </c>
      <c r="X71" s="53">
        <f t="shared" si="22"/>
        <v>0</v>
      </c>
      <c r="Y71" s="53">
        <f t="shared" si="22"/>
        <v>0</v>
      </c>
      <c r="Z71" s="53">
        <f t="shared" si="22"/>
        <v>5296.65</v>
      </c>
      <c r="AA71" s="53">
        <f t="shared" si="22"/>
        <v>0</v>
      </c>
      <c r="AB71" s="53">
        <f t="shared" si="22"/>
        <v>5296.65</v>
      </c>
      <c r="AC71" s="53">
        <f t="shared" si="22"/>
        <v>719.18</v>
      </c>
      <c r="AD71" s="53">
        <f t="shared" si="22"/>
        <v>0</v>
      </c>
      <c r="AE71" s="53">
        <f t="shared" si="22"/>
        <v>5.28</v>
      </c>
      <c r="AF71" s="53">
        <f t="shared" si="22"/>
        <v>50.29</v>
      </c>
      <c r="AG71" s="53">
        <f t="shared" si="22"/>
        <v>0</v>
      </c>
      <c r="AH71" s="53">
        <f t="shared" si="22"/>
        <v>60.84</v>
      </c>
      <c r="AI71" s="53">
        <f t="shared" si="22"/>
        <v>0</v>
      </c>
      <c r="AJ71" s="53">
        <f t="shared" si="22"/>
        <v>0</v>
      </c>
      <c r="AK71" s="53">
        <f t="shared" si="22"/>
        <v>0</v>
      </c>
      <c r="AL71" s="53">
        <f t="shared" si="22"/>
        <v>0</v>
      </c>
      <c r="AM71" s="53">
        <f t="shared" si="22"/>
        <v>0</v>
      </c>
      <c r="AN71" s="53">
        <f t="shared" si="22"/>
        <v>0</v>
      </c>
      <c r="AO71" s="53">
        <f t="shared" si="22"/>
        <v>0.08</v>
      </c>
      <c r="AP71" s="53">
        <f t="shared" si="22"/>
        <v>0</v>
      </c>
      <c r="AQ71" s="145" t="s">
        <v>81</v>
      </c>
    </row>
    <row r="72" spans="1:43" s="4" customFormat="1" x14ac:dyDescent="0.25">
      <c r="A72" s="12" t="s">
        <v>16</v>
      </c>
      <c r="B72" s="9"/>
      <c r="C72" s="9"/>
      <c r="D72" s="9"/>
      <c r="E72" s="9"/>
      <c r="F72" s="9"/>
      <c r="G72" s="9"/>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37"/>
      <c r="AQ72" s="149"/>
    </row>
    <row r="73" spans="1:43" s="4" customFormat="1" x14ac:dyDescent="0.25">
      <c r="A73" s="12" t="s">
        <v>28</v>
      </c>
      <c r="B73" s="9"/>
      <c r="C73" s="9"/>
      <c r="D73" s="9"/>
      <c r="E73" s="9"/>
      <c r="F73" s="9"/>
      <c r="G73" s="9"/>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37"/>
      <c r="AQ73" s="149"/>
    </row>
    <row r="74" spans="1:43" s="4" customFormat="1" x14ac:dyDescent="0.25">
      <c r="A74" s="12" t="s">
        <v>15</v>
      </c>
      <c r="B74" s="9">
        <f>H74+K74+N74+Q74+T74+W74+Z74+AC74+AF74+AI74+AL74+AO74</f>
        <v>6066.2</v>
      </c>
      <c r="C74" s="8">
        <f>H74+K74+N74+Q74+T74+W74+Z74+AC74+AF74+AI74</f>
        <v>6066.12</v>
      </c>
      <c r="D74" s="9">
        <f>E74</f>
        <v>5362.7699999999995</v>
      </c>
      <c r="E74" s="9">
        <f>J74+M74+P74+S74+V74+Y74+AB74+AE74+AH74+AK74+AN74+AP74</f>
        <v>5362.7699999999995</v>
      </c>
      <c r="F74" s="51">
        <f>IFERROR(E74/B74%,0)</f>
        <v>88.404108008308327</v>
      </c>
      <c r="G74" s="51">
        <f>IFERROR(E74/C74%,0)</f>
        <v>88.40527388182231</v>
      </c>
      <c r="H74" s="8"/>
      <c r="I74" s="8"/>
      <c r="J74" s="8"/>
      <c r="K74" s="8"/>
      <c r="L74" s="8"/>
      <c r="M74" s="8"/>
      <c r="N74" s="8"/>
      <c r="O74" s="8"/>
      <c r="P74" s="8"/>
      <c r="Q74" s="8"/>
      <c r="R74" s="8"/>
      <c r="S74" s="8"/>
      <c r="T74" s="8"/>
      <c r="U74" s="8"/>
      <c r="V74" s="8"/>
      <c r="W74" s="8"/>
      <c r="X74" s="8"/>
      <c r="Y74" s="8"/>
      <c r="Z74" s="8">
        <v>5296.65</v>
      </c>
      <c r="AA74" s="8"/>
      <c r="AB74" s="8">
        <v>5296.65</v>
      </c>
      <c r="AC74" s="8">
        <v>719.18</v>
      </c>
      <c r="AD74" s="8"/>
      <c r="AE74" s="8">
        <v>5.28</v>
      </c>
      <c r="AF74" s="8">
        <v>50.29</v>
      </c>
      <c r="AG74" s="8"/>
      <c r="AH74" s="8">
        <v>60.84</v>
      </c>
      <c r="AI74" s="8"/>
      <c r="AJ74" s="8"/>
      <c r="AK74" s="8"/>
      <c r="AL74" s="8"/>
      <c r="AM74" s="8"/>
      <c r="AN74" s="8"/>
      <c r="AO74" s="8">
        <v>0.08</v>
      </c>
      <c r="AP74" s="37"/>
      <c r="AQ74" s="149"/>
    </row>
    <row r="75" spans="1:43" s="4" customFormat="1" x14ac:dyDescent="0.25">
      <c r="A75" s="34" t="s">
        <v>27</v>
      </c>
      <c r="B75" s="9"/>
      <c r="C75" s="9"/>
      <c r="D75" s="9"/>
      <c r="E75" s="9"/>
      <c r="F75" s="9"/>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37"/>
      <c r="AQ75" s="149"/>
    </row>
    <row r="76" spans="1:43" s="4" customFormat="1" ht="73.5" customHeight="1" x14ac:dyDescent="0.25">
      <c r="A76" s="55" t="s">
        <v>66</v>
      </c>
      <c r="B76" s="52">
        <f t="shared" ref="B76:G76" si="23">B79</f>
        <v>0</v>
      </c>
      <c r="C76" s="52">
        <f t="shared" si="23"/>
        <v>0</v>
      </c>
      <c r="D76" s="52">
        <f t="shared" si="23"/>
        <v>0</v>
      </c>
      <c r="E76" s="52">
        <f t="shared" si="23"/>
        <v>0</v>
      </c>
      <c r="F76" s="52">
        <f t="shared" si="23"/>
        <v>0</v>
      </c>
      <c r="G76" s="52">
        <f t="shared" si="23"/>
        <v>0</v>
      </c>
      <c r="H76" s="53">
        <f>H77+H78+H79+H80+H81</f>
        <v>0</v>
      </c>
      <c r="I76" s="53">
        <f t="shared" ref="I76:AP76" si="24">I77+I78+I79+I80+I81</f>
        <v>0</v>
      </c>
      <c r="J76" s="53">
        <f t="shared" si="24"/>
        <v>0</v>
      </c>
      <c r="K76" s="53">
        <f t="shared" si="24"/>
        <v>0</v>
      </c>
      <c r="L76" s="53">
        <f t="shared" si="24"/>
        <v>0</v>
      </c>
      <c r="M76" s="53">
        <f t="shared" si="24"/>
        <v>0</v>
      </c>
      <c r="N76" s="53">
        <f t="shared" si="24"/>
        <v>0</v>
      </c>
      <c r="O76" s="53">
        <f t="shared" si="24"/>
        <v>0</v>
      </c>
      <c r="P76" s="53">
        <f t="shared" si="24"/>
        <v>0</v>
      </c>
      <c r="Q76" s="53">
        <f t="shared" si="24"/>
        <v>0</v>
      </c>
      <c r="R76" s="53">
        <f t="shared" si="24"/>
        <v>0</v>
      </c>
      <c r="S76" s="53">
        <f t="shared" si="24"/>
        <v>0</v>
      </c>
      <c r="T76" s="53">
        <f t="shared" si="24"/>
        <v>0</v>
      </c>
      <c r="U76" s="53">
        <f t="shared" si="24"/>
        <v>0</v>
      </c>
      <c r="V76" s="53">
        <f t="shared" si="24"/>
        <v>0</v>
      </c>
      <c r="W76" s="53">
        <f t="shared" si="24"/>
        <v>0</v>
      </c>
      <c r="X76" s="53">
        <f t="shared" si="24"/>
        <v>0</v>
      </c>
      <c r="Y76" s="53">
        <f t="shared" si="24"/>
        <v>0</v>
      </c>
      <c r="Z76" s="53">
        <f t="shared" si="24"/>
        <v>0</v>
      </c>
      <c r="AA76" s="53">
        <f t="shared" si="24"/>
        <v>0</v>
      </c>
      <c r="AB76" s="53">
        <f t="shared" si="24"/>
        <v>0</v>
      </c>
      <c r="AC76" s="53">
        <f t="shared" si="24"/>
        <v>0</v>
      </c>
      <c r="AD76" s="53">
        <f t="shared" si="24"/>
        <v>0</v>
      </c>
      <c r="AE76" s="53">
        <f t="shared" si="24"/>
        <v>0</v>
      </c>
      <c r="AF76" s="53">
        <f t="shared" si="24"/>
        <v>0</v>
      </c>
      <c r="AG76" s="53">
        <f t="shared" si="24"/>
        <v>0</v>
      </c>
      <c r="AH76" s="53">
        <f t="shared" si="24"/>
        <v>0</v>
      </c>
      <c r="AI76" s="53">
        <f t="shared" si="24"/>
        <v>0</v>
      </c>
      <c r="AJ76" s="53">
        <f t="shared" si="24"/>
        <v>0</v>
      </c>
      <c r="AK76" s="53">
        <f t="shared" si="24"/>
        <v>0</v>
      </c>
      <c r="AL76" s="53">
        <f t="shared" si="24"/>
        <v>0</v>
      </c>
      <c r="AM76" s="53">
        <f t="shared" si="24"/>
        <v>0</v>
      </c>
      <c r="AN76" s="53">
        <f t="shared" si="24"/>
        <v>0</v>
      </c>
      <c r="AO76" s="53">
        <f t="shared" si="24"/>
        <v>0</v>
      </c>
      <c r="AP76" s="53">
        <f t="shared" si="24"/>
        <v>0</v>
      </c>
      <c r="AQ76" s="149"/>
    </row>
    <row r="77" spans="1:43" s="4" customFormat="1" x14ac:dyDescent="0.25">
      <c r="A77" s="12" t="s">
        <v>16</v>
      </c>
      <c r="B77" s="9"/>
      <c r="C77" s="9"/>
      <c r="D77" s="9"/>
      <c r="E77" s="9"/>
      <c r="F77" s="9"/>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37"/>
      <c r="AQ77" s="149"/>
    </row>
    <row r="78" spans="1:43" s="4" customFormat="1" x14ac:dyDescent="0.25">
      <c r="A78" s="12" t="s">
        <v>28</v>
      </c>
      <c r="B78" s="9"/>
      <c r="C78" s="9"/>
      <c r="D78" s="9"/>
      <c r="E78" s="9"/>
      <c r="F78" s="9"/>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37"/>
      <c r="AQ78" s="149"/>
    </row>
    <row r="79" spans="1:43" s="4" customFormat="1" x14ac:dyDescent="0.25">
      <c r="A79" s="12" t="s">
        <v>15</v>
      </c>
      <c r="B79" s="9">
        <f>H79+K79+N79+Q79+T79+W79+Z79+AC79+AF79+AI79+AL79+AO79</f>
        <v>0</v>
      </c>
      <c r="C79" s="8">
        <f>H79+K79+N79+Q79+T79+W79+Z79+AC79+AF79+AI79</f>
        <v>0</v>
      </c>
      <c r="D79" s="9">
        <f>E79</f>
        <v>0</v>
      </c>
      <c r="E79" s="9">
        <f>J79+M79+P79+S79+V79+Y79+AB79+AE79+AH79+AK79+AN79+AP79</f>
        <v>0</v>
      </c>
      <c r="F79" s="51">
        <f>IFERROR(E79/B79%,0)</f>
        <v>0</v>
      </c>
      <c r="G79" s="51">
        <f>IFERROR(E79/C79%,0)</f>
        <v>0</v>
      </c>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37"/>
      <c r="AQ79" s="149"/>
    </row>
    <row r="80" spans="1:43" s="4" customFormat="1" x14ac:dyDescent="0.25">
      <c r="A80" s="34" t="s">
        <v>27</v>
      </c>
      <c r="B80" s="9"/>
      <c r="C80" s="9"/>
      <c r="D80" s="9"/>
      <c r="E80" s="9"/>
      <c r="F80" s="9"/>
      <c r="G80" s="9"/>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37"/>
      <c r="AQ80" s="149"/>
    </row>
    <row r="81" spans="1:43" s="4" customFormat="1" x14ac:dyDescent="0.25">
      <c r="A81" s="12" t="s">
        <v>23</v>
      </c>
      <c r="B81" s="9"/>
      <c r="C81" s="9"/>
      <c r="D81" s="9"/>
      <c r="E81" s="9"/>
      <c r="F81" s="9"/>
      <c r="G81" s="9"/>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37"/>
      <c r="AQ81" s="149"/>
    </row>
    <row r="82" spans="1:43" s="4" customFormat="1" x14ac:dyDescent="0.25">
      <c r="A82" s="12" t="s">
        <v>23</v>
      </c>
      <c r="B82" s="9"/>
      <c r="C82" s="9"/>
      <c r="D82" s="9"/>
      <c r="E82" s="9"/>
      <c r="F82" s="9"/>
      <c r="G82" s="9"/>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37"/>
      <c r="AQ82" s="150"/>
    </row>
    <row r="83" spans="1:43" s="4" customFormat="1" ht="160.5" customHeight="1" x14ac:dyDescent="0.25">
      <c r="A83" s="55" t="s">
        <v>67</v>
      </c>
      <c r="B83" s="52">
        <f t="shared" ref="B83:G83" si="25">B86</f>
        <v>8621.7000000000007</v>
      </c>
      <c r="C83" s="52">
        <f t="shared" si="25"/>
        <v>8621.6</v>
      </c>
      <c r="D83" s="52">
        <f t="shared" si="25"/>
        <v>8614.5500000000011</v>
      </c>
      <c r="E83" s="52">
        <f t="shared" si="25"/>
        <v>8614.5500000000011</v>
      </c>
      <c r="F83" s="52">
        <f t="shared" si="25"/>
        <v>99.917069719428881</v>
      </c>
      <c r="G83" s="52">
        <f t="shared" si="25"/>
        <v>99.918228635056138</v>
      </c>
      <c r="H83" s="53">
        <f>H84+H85+H86+H87+H88</f>
        <v>0</v>
      </c>
      <c r="I83" s="53">
        <f t="shared" ref="I83:AP83" si="26">I84+I85+I86+I87+I88</f>
        <v>0</v>
      </c>
      <c r="J83" s="53">
        <f t="shared" si="26"/>
        <v>0</v>
      </c>
      <c r="K83" s="53">
        <f t="shared" si="26"/>
        <v>0</v>
      </c>
      <c r="L83" s="53">
        <f t="shared" si="26"/>
        <v>0</v>
      </c>
      <c r="M83" s="53">
        <f t="shared" si="26"/>
        <v>0</v>
      </c>
      <c r="N83" s="53">
        <f t="shared" si="26"/>
        <v>0</v>
      </c>
      <c r="O83" s="53">
        <f t="shared" si="26"/>
        <v>0</v>
      </c>
      <c r="P83" s="53">
        <f t="shared" si="26"/>
        <v>0</v>
      </c>
      <c r="Q83" s="53">
        <f t="shared" si="26"/>
        <v>0</v>
      </c>
      <c r="R83" s="53">
        <f t="shared" si="26"/>
        <v>0</v>
      </c>
      <c r="S83" s="53">
        <f t="shared" si="26"/>
        <v>0</v>
      </c>
      <c r="T83" s="53">
        <f t="shared" si="26"/>
        <v>0</v>
      </c>
      <c r="U83" s="53">
        <f t="shared" si="26"/>
        <v>0</v>
      </c>
      <c r="V83" s="53">
        <f t="shared" si="26"/>
        <v>0</v>
      </c>
      <c r="W83" s="53">
        <f t="shared" si="26"/>
        <v>0</v>
      </c>
      <c r="X83" s="53">
        <f t="shared" si="26"/>
        <v>0</v>
      </c>
      <c r="Y83" s="53">
        <f t="shared" si="26"/>
        <v>0</v>
      </c>
      <c r="Z83" s="53">
        <f t="shared" si="26"/>
        <v>0</v>
      </c>
      <c r="AA83" s="53">
        <f t="shared" si="26"/>
        <v>0</v>
      </c>
      <c r="AB83" s="53">
        <f t="shared" si="26"/>
        <v>0</v>
      </c>
      <c r="AC83" s="53">
        <f t="shared" si="26"/>
        <v>8542.18</v>
      </c>
      <c r="AD83" s="53">
        <f t="shared" si="26"/>
        <v>0</v>
      </c>
      <c r="AE83" s="53">
        <f t="shared" si="26"/>
        <v>8536.85</v>
      </c>
      <c r="AF83" s="53">
        <f t="shared" si="26"/>
        <v>79.42</v>
      </c>
      <c r="AG83" s="53">
        <f t="shared" si="26"/>
        <v>0</v>
      </c>
      <c r="AH83" s="53">
        <f t="shared" si="26"/>
        <v>54.83</v>
      </c>
      <c r="AI83" s="53">
        <f t="shared" si="26"/>
        <v>0</v>
      </c>
      <c r="AJ83" s="53">
        <f t="shared" si="26"/>
        <v>0</v>
      </c>
      <c r="AK83" s="53">
        <f t="shared" si="26"/>
        <v>22.87</v>
      </c>
      <c r="AL83" s="53">
        <f t="shared" si="26"/>
        <v>0</v>
      </c>
      <c r="AM83" s="53">
        <f t="shared" si="26"/>
        <v>0</v>
      </c>
      <c r="AN83" s="53">
        <f t="shared" si="26"/>
        <v>0</v>
      </c>
      <c r="AO83" s="53">
        <f t="shared" si="26"/>
        <v>0.1</v>
      </c>
      <c r="AP83" s="53">
        <f t="shared" si="26"/>
        <v>0</v>
      </c>
      <c r="AQ83" s="128" t="s">
        <v>82</v>
      </c>
    </row>
    <row r="84" spans="1:43" s="4" customFormat="1" x14ac:dyDescent="0.25">
      <c r="A84" s="12" t="s">
        <v>16</v>
      </c>
      <c r="B84" s="9"/>
      <c r="C84" s="9"/>
      <c r="D84" s="9"/>
      <c r="E84" s="9"/>
      <c r="F84" s="9"/>
      <c r="G84" s="9"/>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37"/>
      <c r="AQ84" s="140"/>
    </row>
    <row r="85" spans="1:43" s="4" customFormat="1" x14ac:dyDescent="0.25">
      <c r="A85" s="12" t="s">
        <v>28</v>
      </c>
      <c r="B85" s="9"/>
      <c r="C85" s="9"/>
      <c r="D85" s="9"/>
      <c r="E85" s="9"/>
      <c r="F85" s="9"/>
      <c r="G85" s="9"/>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37"/>
      <c r="AQ85" s="140"/>
    </row>
    <row r="86" spans="1:43" s="4" customFormat="1" x14ac:dyDescent="0.25">
      <c r="A86" s="12" t="s">
        <v>15</v>
      </c>
      <c r="B86" s="9">
        <f>H86+K86+N86+Q86+T86+W86+Z86+AC86+AF86+AI86+AL86+AO86</f>
        <v>8621.7000000000007</v>
      </c>
      <c r="C86" s="8">
        <f>H86+K86+N86+Q86+T86+W86+Z86+AC86+AF86+AI86</f>
        <v>8621.6</v>
      </c>
      <c r="D86" s="9">
        <f>E86</f>
        <v>8614.5500000000011</v>
      </c>
      <c r="E86" s="9">
        <f>J86+M86+P86+S86+V86+Y86+AB86+AE86+AH86+AK86+AN86+AP86</f>
        <v>8614.5500000000011</v>
      </c>
      <c r="F86" s="51">
        <f>IFERROR(E86/B86%,0)</f>
        <v>99.917069719428881</v>
      </c>
      <c r="G86" s="51">
        <f>IFERROR(E86/C86%,0)</f>
        <v>99.918228635056138</v>
      </c>
      <c r="H86" s="8"/>
      <c r="I86" s="8"/>
      <c r="J86" s="8"/>
      <c r="K86" s="8"/>
      <c r="L86" s="8"/>
      <c r="M86" s="8"/>
      <c r="N86" s="8"/>
      <c r="O86" s="8"/>
      <c r="P86" s="8"/>
      <c r="Q86" s="8"/>
      <c r="R86" s="8"/>
      <c r="S86" s="8"/>
      <c r="T86" s="8"/>
      <c r="U86" s="8"/>
      <c r="V86" s="8"/>
      <c r="W86" s="8"/>
      <c r="X86" s="8"/>
      <c r="Y86" s="8"/>
      <c r="Z86" s="8"/>
      <c r="AA86" s="8"/>
      <c r="AB86" s="8"/>
      <c r="AC86" s="8">
        <v>8542.18</v>
      </c>
      <c r="AD86" s="8"/>
      <c r="AE86" s="8">
        <v>8536.85</v>
      </c>
      <c r="AF86" s="8">
        <v>79.42</v>
      </c>
      <c r="AG86" s="8"/>
      <c r="AH86" s="8">
        <v>54.83</v>
      </c>
      <c r="AI86" s="8"/>
      <c r="AJ86" s="8"/>
      <c r="AK86" s="8">
        <v>22.87</v>
      </c>
      <c r="AL86" s="8"/>
      <c r="AM86" s="8"/>
      <c r="AN86" s="8"/>
      <c r="AO86" s="8">
        <v>0.1</v>
      </c>
      <c r="AP86" s="37"/>
      <c r="AQ86" s="140"/>
    </row>
    <row r="87" spans="1:43" s="4" customFormat="1" x14ac:dyDescent="0.25">
      <c r="A87" s="34" t="s">
        <v>27</v>
      </c>
      <c r="B87" s="9"/>
      <c r="C87" s="9"/>
      <c r="D87" s="9"/>
      <c r="E87" s="9"/>
      <c r="F87" s="9"/>
      <c r="G87" s="9"/>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37"/>
      <c r="AQ87" s="140"/>
    </row>
    <row r="88" spans="1:43" s="4" customFormat="1" x14ac:dyDescent="0.25">
      <c r="A88" s="12" t="s">
        <v>23</v>
      </c>
      <c r="B88" s="9"/>
      <c r="C88" s="9"/>
      <c r="D88" s="9"/>
      <c r="E88" s="9"/>
      <c r="F88" s="9"/>
      <c r="G88" s="9"/>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37"/>
      <c r="AQ88" s="141"/>
    </row>
    <row r="89" spans="1:43" s="4" customFormat="1" ht="67.150000000000006" customHeight="1" x14ac:dyDescent="0.25">
      <c r="A89" s="98" t="s">
        <v>73</v>
      </c>
      <c r="B89" s="49">
        <f>B90+B91+B92+B94</f>
        <v>197240.21</v>
      </c>
      <c r="C89" s="49">
        <f>C90+C91+C92+C94</f>
        <v>174325.37</v>
      </c>
      <c r="D89" s="49">
        <f>D90+D91+D92+D94</f>
        <v>154012.18</v>
      </c>
      <c r="E89" s="49">
        <f>E90+E91+E92+E94</f>
        <v>154012.18</v>
      </c>
      <c r="F89" s="49">
        <f>E89/B89*100</f>
        <v>78.083561156216575</v>
      </c>
      <c r="G89" s="49">
        <f>E89/C89*100</f>
        <v>88.347542299781139</v>
      </c>
      <c r="H89" s="49">
        <f t="shared" ref="H89:AP89" si="27">H90+H91+H92+H94</f>
        <v>18857.21</v>
      </c>
      <c r="I89" s="49">
        <f t="shared" si="27"/>
        <v>0</v>
      </c>
      <c r="J89" s="49">
        <f t="shared" si="27"/>
        <v>10977.09</v>
      </c>
      <c r="K89" s="49">
        <f t="shared" si="27"/>
        <v>22730.77</v>
      </c>
      <c r="L89" s="49">
        <f t="shared" si="27"/>
        <v>0</v>
      </c>
      <c r="M89" s="49">
        <f t="shared" si="27"/>
        <v>16874.579999999998</v>
      </c>
      <c r="N89" s="49">
        <f t="shared" si="27"/>
        <v>16867.64</v>
      </c>
      <c r="O89" s="49">
        <f t="shared" si="27"/>
        <v>0</v>
      </c>
      <c r="P89" s="49">
        <f t="shared" si="27"/>
        <v>16234.149999999998</v>
      </c>
      <c r="Q89" s="49">
        <f t="shared" si="27"/>
        <v>19091.96</v>
      </c>
      <c r="R89" s="49">
        <f t="shared" si="27"/>
        <v>0</v>
      </c>
      <c r="S89" s="49">
        <f t="shared" si="27"/>
        <v>21785.88</v>
      </c>
      <c r="T89" s="49">
        <f t="shared" si="27"/>
        <v>17933.469999999998</v>
      </c>
      <c r="U89" s="49">
        <f t="shared" si="27"/>
        <v>0</v>
      </c>
      <c r="V89" s="49">
        <f t="shared" si="27"/>
        <v>16246.049999999997</v>
      </c>
      <c r="W89" s="49">
        <f t="shared" si="27"/>
        <v>14989.089999999998</v>
      </c>
      <c r="X89" s="49">
        <f t="shared" si="27"/>
        <v>0</v>
      </c>
      <c r="Y89" s="49">
        <f t="shared" si="27"/>
        <v>14076.049999999997</v>
      </c>
      <c r="Z89" s="49">
        <f t="shared" si="27"/>
        <v>21518.01</v>
      </c>
      <c r="AA89" s="49">
        <f t="shared" si="27"/>
        <v>0</v>
      </c>
      <c r="AB89" s="49">
        <f t="shared" si="27"/>
        <v>19606.86</v>
      </c>
      <c r="AC89" s="49">
        <f t="shared" si="27"/>
        <v>12955.49</v>
      </c>
      <c r="AD89" s="49">
        <f t="shared" si="27"/>
        <v>0</v>
      </c>
      <c r="AE89" s="49">
        <f t="shared" si="27"/>
        <v>12291.36</v>
      </c>
      <c r="AF89" s="49">
        <f t="shared" si="27"/>
        <v>15537.76</v>
      </c>
      <c r="AG89" s="49">
        <f t="shared" si="27"/>
        <v>0</v>
      </c>
      <c r="AH89" s="49">
        <f t="shared" si="27"/>
        <v>9603.52</v>
      </c>
      <c r="AI89" s="49">
        <f t="shared" si="27"/>
        <v>13843.970000000001</v>
      </c>
      <c r="AJ89" s="49">
        <f t="shared" si="27"/>
        <v>0</v>
      </c>
      <c r="AK89" s="49">
        <f t="shared" si="27"/>
        <v>16316.64</v>
      </c>
      <c r="AL89" s="49">
        <f t="shared" si="27"/>
        <v>12107.339999999998</v>
      </c>
      <c r="AM89" s="49">
        <f t="shared" si="27"/>
        <v>0</v>
      </c>
      <c r="AN89" s="49">
        <f t="shared" si="27"/>
        <v>0</v>
      </c>
      <c r="AO89" s="49">
        <f t="shared" si="27"/>
        <v>10807.499999999998</v>
      </c>
      <c r="AP89" s="49">
        <f t="shared" si="27"/>
        <v>0</v>
      </c>
      <c r="AQ89" s="107"/>
    </row>
    <row r="90" spans="1:43" s="4" customFormat="1" x14ac:dyDescent="0.25">
      <c r="A90" s="12" t="s">
        <v>16</v>
      </c>
      <c r="B90" s="9"/>
      <c r="C90" s="9"/>
      <c r="D90" s="9"/>
      <c r="E90" s="9"/>
      <c r="F90" s="9"/>
      <c r="G90" s="9"/>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37"/>
      <c r="AQ90" s="108"/>
    </row>
    <row r="91" spans="1:43" s="4" customFormat="1" x14ac:dyDescent="0.25">
      <c r="A91" s="12" t="s">
        <v>28</v>
      </c>
      <c r="B91" s="9"/>
      <c r="C91" s="9"/>
      <c r="D91" s="9"/>
      <c r="E91" s="9"/>
      <c r="F91" s="9"/>
      <c r="G91" s="9"/>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37"/>
      <c r="AQ91" s="108"/>
    </row>
    <row r="92" spans="1:43" s="4" customFormat="1" x14ac:dyDescent="0.25">
      <c r="A92" s="12" t="s">
        <v>15</v>
      </c>
      <c r="B92" s="9">
        <f>H92+K92+N92+Q92+T92+W92+Z92+AC92+AF92+AI92+AL92+AO92</f>
        <v>197240.21</v>
      </c>
      <c r="C92" s="9">
        <f>C98+C116+C122+C128</f>
        <v>174325.37</v>
      </c>
      <c r="D92" s="9">
        <f>E92</f>
        <v>154012.18</v>
      </c>
      <c r="E92" s="9">
        <f>J92+M92+P92+S92+V92+Y92+AB92+AE92+AH92+AK92+AN92+AP92</f>
        <v>154012.18</v>
      </c>
      <c r="F92" s="9">
        <f>E92/B92*100</f>
        <v>78.083561156216575</v>
      </c>
      <c r="G92" s="9">
        <f>E92/C92*100</f>
        <v>88.347542299781139</v>
      </c>
      <c r="H92" s="8">
        <f>H98+H116+H122+H128</f>
        <v>18857.21</v>
      </c>
      <c r="I92" s="8">
        <f t="shared" ref="I92:AP92" si="28">I98+I116+I122+I128</f>
        <v>0</v>
      </c>
      <c r="J92" s="8">
        <f>J98+J116+J122+J128</f>
        <v>10977.09</v>
      </c>
      <c r="K92" s="8">
        <f t="shared" si="28"/>
        <v>22730.77</v>
      </c>
      <c r="L92" s="8">
        <f t="shared" si="28"/>
        <v>0</v>
      </c>
      <c r="M92" s="8">
        <f t="shared" si="28"/>
        <v>16874.579999999998</v>
      </c>
      <c r="N92" s="8">
        <f t="shared" si="28"/>
        <v>16867.64</v>
      </c>
      <c r="O92" s="8">
        <f t="shared" si="28"/>
        <v>0</v>
      </c>
      <c r="P92" s="8">
        <f t="shared" si="28"/>
        <v>16234.149999999998</v>
      </c>
      <c r="Q92" s="8">
        <f t="shared" si="28"/>
        <v>19091.96</v>
      </c>
      <c r="R92" s="8">
        <f t="shared" si="28"/>
        <v>0</v>
      </c>
      <c r="S92" s="8">
        <f t="shared" si="28"/>
        <v>21785.88</v>
      </c>
      <c r="T92" s="8">
        <f t="shared" si="28"/>
        <v>17933.469999999998</v>
      </c>
      <c r="U92" s="8">
        <f t="shared" si="28"/>
        <v>0</v>
      </c>
      <c r="V92" s="8">
        <f t="shared" si="28"/>
        <v>16246.049999999997</v>
      </c>
      <c r="W92" s="8">
        <f t="shared" si="28"/>
        <v>14989.089999999998</v>
      </c>
      <c r="X92" s="8">
        <f t="shared" si="28"/>
        <v>0</v>
      </c>
      <c r="Y92" s="8">
        <f t="shared" si="28"/>
        <v>14076.049999999997</v>
      </c>
      <c r="Z92" s="8">
        <f t="shared" si="28"/>
        <v>21518.01</v>
      </c>
      <c r="AA92" s="8">
        <f t="shared" si="28"/>
        <v>0</v>
      </c>
      <c r="AB92" s="8">
        <f t="shared" si="28"/>
        <v>19606.86</v>
      </c>
      <c r="AC92" s="8">
        <f t="shared" si="28"/>
        <v>12955.49</v>
      </c>
      <c r="AD92" s="8">
        <f t="shared" si="28"/>
        <v>0</v>
      </c>
      <c r="AE92" s="8">
        <f t="shared" si="28"/>
        <v>12291.36</v>
      </c>
      <c r="AF92" s="8">
        <f t="shared" si="28"/>
        <v>15537.76</v>
      </c>
      <c r="AG92" s="8">
        <f t="shared" si="28"/>
        <v>0</v>
      </c>
      <c r="AH92" s="8">
        <f t="shared" si="28"/>
        <v>9603.52</v>
      </c>
      <c r="AI92" s="8">
        <f t="shared" si="28"/>
        <v>13843.970000000001</v>
      </c>
      <c r="AJ92" s="8">
        <f t="shared" si="28"/>
        <v>0</v>
      </c>
      <c r="AK92" s="8">
        <f t="shared" si="28"/>
        <v>16316.64</v>
      </c>
      <c r="AL92" s="8">
        <f t="shared" si="28"/>
        <v>12107.339999999998</v>
      </c>
      <c r="AM92" s="8">
        <f t="shared" si="28"/>
        <v>0</v>
      </c>
      <c r="AN92" s="8">
        <f t="shared" si="28"/>
        <v>0</v>
      </c>
      <c r="AO92" s="8">
        <f t="shared" si="28"/>
        <v>10807.499999999998</v>
      </c>
      <c r="AP92" s="8">
        <f t="shared" si="28"/>
        <v>0</v>
      </c>
      <c r="AQ92" s="108"/>
    </row>
    <row r="93" spans="1:43" s="18" customFormat="1" x14ac:dyDescent="0.25">
      <c r="A93" s="13" t="s">
        <v>27</v>
      </c>
      <c r="B93" s="14"/>
      <c r="C93" s="14"/>
      <c r="D93" s="14"/>
      <c r="E93" s="14"/>
      <c r="F93" s="14"/>
      <c r="G93" s="14"/>
      <c r="H93" s="8"/>
      <c r="I93" s="16"/>
      <c r="J93" s="38"/>
      <c r="K93" s="8"/>
      <c r="L93" s="17"/>
      <c r="M93" s="17"/>
      <c r="N93" s="8"/>
      <c r="O93" s="17"/>
      <c r="P93" s="17"/>
      <c r="Q93" s="8"/>
      <c r="R93" s="17"/>
      <c r="S93" s="17"/>
      <c r="T93" s="8"/>
      <c r="U93" s="17"/>
      <c r="V93" s="17"/>
      <c r="W93" s="8"/>
      <c r="X93" s="17"/>
      <c r="Y93" s="17"/>
      <c r="Z93" s="8"/>
      <c r="AA93" s="17"/>
      <c r="AB93" s="17"/>
      <c r="AC93" s="8"/>
      <c r="AD93" s="17"/>
      <c r="AE93" s="17"/>
      <c r="AF93" s="8"/>
      <c r="AG93" s="17"/>
      <c r="AH93" s="17"/>
      <c r="AI93" s="8"/>
      <c r="AJ93" s="17"/>
      <c r="AK93" s="17"/>
      <c r="AL93" s="8"/>
      <c r="AM93" s="17"/>
      <c r="AN93" s="17"/>
      <c r="AO93" s="8"/>
      <c r="AP93" s="38"/>
      <c r="AQ93" s="108"/>
    </row>
    <row r="94" spans="1:43" s="4" customFormat="1" x14ac:dyDescent="0.25">
      <c r="A94" s="12" t="s">
        <v>23</v>
      </c>
      <c r="B94" s="9"/>
      <c r="C94" s="9"/>
      <c r="D94" s="9"/>
      <c r="E94" s="9"/>
      <c r="F94" s="9"/>
      <c r="G94" s="9"/>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37"/>
      <c r="AQ94" s="109"/>
    </row>
    <row r="95" spans="1:43" s="4" customFormat="1" ht="80.25" customHeight="1" x14ac:dyDescent="0.25">
      <c r="A95" s="55" t="s">
        <v>57</v>
      </c>
      <c r="B95" s="52">
        <f>B96+B97+B98+B100</f>
        <v>185898.60999999996</v>
      </c>
      <c r="C95" s="52">
        <f>C98</f>
        <v>163970.06</v>
      </c>
      <c r="D95" s="52">
        <f>D98</f>
        <v>143994.84</v>
      </c>
      <c r="E95" s="52">
        <f>J95+M95+P95+S95+V95+Y95+AB95+AE95+AH95+AK95+AN95+AP95</f>
        <v>143994.84</v>
      </c>
      <c r="F95" s="52">
        <f>E95/B95*100</f>
        <v>77.458804022257098</v>
      </c>
      <c r="G95" s="52">
        <f>E95/C95*100</f>
        <v>87.817763803952985</v>
      </c>
      <c r="H95" s="52">
        <f>H96+H97+H98+H100</f>
        <v>18568.11</v>
      </c>
      <c r="I95" s="52">
        <f t="shared" ref="I95:AP95" si="29">I96+I97+I98+I100</f>
        <v>0</v>
      </c>
      <c r="J95" s="52">
        <f t="shared" si="29"/>
        <v>10700</v>
      </c>
      <c r="K95" s="52">
        <f t="shared" si="29"/>
        <v>22197.89</v>
      </c>
      <c r="L95" s="52">
        <f t="shared" si="29"/>
        <v>0</v>
      </c>
      <c r="M95" s="52">
        <f t="shared" si="29"/>
        <v>16432.78</v>
      </c>
      <c r="N95" s="52">
        <f t="shared" si="29"/>
        <v>16238.09</v>
      </c>
      <c r="O95" s="52">
        <f t="shared" si="29"/>
        <v>0</v>
      </c>
      <c r="P95" s="52">
        <f t="shared" si="29"/>
        <v>15793.669999999998</v>
      </c>
      <c r="Q95" s="52">
        <f t="shared" si="29"/>
        <v>18459.68</v>
      </c>
      <c r="R95" s="52">
        <f t="shared" si="29"/>
        <v>0</v>
      </c>
      <c r="S95" s="52">
        <f t="shared" si="29"/>
        <v>21342.58</v>
      </c>
      <c r="T95" s="52">
        <f t="shared" si="29"/>
        <v>17312.669999999998</v>
      </c>
      <c r="U95" s="52">
        <f t="shared" si="29"/>
        <v>0</v>
      </c>
      <c r="V95" s="52">
        <f t="shared" si="29"/>
        <v>15824.939999999999</v>
      </c>
      <c r="W95" s="52">
        <f t="shared" si="29"/>
        <v>14369.32</v>
      </c>
      <c r="X95" s="52">
        <f t="shared" si="29"/>
        <v>0</v>
      </c>
      <c r="Y95" s="52">
        <f t="shared" si="29"/>
        <v>13462.009999999998</v>
      </c>
      <c r="Z95" s="52">
        <f t="shared" si="29"/>
        <v>20897.21</v>
      </c>
      <c r="AA95" s="52">
        <f t="shared" si="29"/>
        <v>0</v>
      </c>
      <c r="AB95" s="52">
        <f t="shared" si="29"/>
        <v>18544.98</v>
      </c>
      <c r="AC95" s="52">
        <f t="shared" si="29"/>
        <v>12331.710000000001</v>
      </c>
      <c r="AD95" s="52">
        <f t="shared" si="29"/>
        <v>0</v>
      </c>
      <c r="AE95" s="52">
        <f t="shared" si="29"/>
        <v>11609.480000000001</v>
      </c>
      <c r="AF95" s="52">
        <f t="shared" si="29"/>
        <v>10540.25</v>
      </c>
      <c r="AG95" s="52">
        <f t="shared" si="29"/>
        <v>0</v>
      </c>
      <c r="AH95" s="52">
        <f t="shared" si="29"/>
        <v>8822.9500000000007</v>
      </c>
      <c r="AI95" s="52">
        <f t="shared" si="29"/>
        <v>13055.130000000001</v>
      </c>
      <c r="AJ95" s="52">
        <f t="shared" si="29"/>
        <v>0</v>
      </c>
      <c r="AK95" s="52">
        <f t="shared" si="29"/>
        <v>11461.45</v>
      </c>
      <c r="AL95" s="52">
        <f t="shared" si="29"/>
        <v>11478.56</v>
      </c>
      <c r="AM95" s="52">
        <f t="shared" si="29"/>
        <v>0</v>
      </c>
      <c r="AN95" s="52">
        <f t="shared" si="29"/>
        <v>0</v>
      </c>
      <c r="AO95" s="52">
        <f t="shared" si="29"/>
        <v>10449.99</v>
      </c>
      <c r="AP95" s="52">
        <f t="shared" si="29"/>
        <v>0</v>
      </c>
      <c r="AQ95" s="113"/>
    </row>
    <row r="96" spans="1:43" s="4" customFormat="1" x14ac:dyDescent="0.25">
      <c r="A96" s="12" t="s">
        <v>16</v>
      </c>
      <c r="B96" s="9"/>
      <c r="C96" s="9"/>
      <c r="D96" s="9"/>
      <c r="E96" s="9"/>
      <c r="F96" s="23"/>
      <c r="G96" s="23"/>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37"/>
      <c r="AQ96" s="114"/>
    </row>
    <row r="97" spans="1:43" s="4" customFormat="1" x14ac:dyDescent="0.25">
      <c r="A97" s="12" t="s">
        <v>28</v>
      </c>
      <c r="B97" s="9"/>
      <c r="C97" s="9"/>
      <c r="D97" s="9"/>
      <c r="E97" s="9"/>
      <c r="F97" s="23"/>
      <c r="G97" s="23"/>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37"/>
      <c r="AQ97" s="114"/>
    </row>
    <row r="98" spans="1:43" s="4" customFormat="1" x14ac:dyDescent="0.25">
      <c r="A98" s="12" t="s">
        <v>15</v>
      </c>
      <c r="B98" s="9">
        <f>H98+K98+N98+Q98+T98+W98+Z98+AC98+AF98+AI98+AL98+AO98</f>
        <v>185898.60999999996</v>
      </c>
      <c r="C98" s="8">
        <f>C104+C110</f>
        <v>163970.06</v>
      </c>
      <c r="D98" s="9">
        <f>E98</f>
        <v>143994.84</v>
      </c>
      <c r="E98" s="9">
        <f>J98+M98+P98+S98+V98+Y98+AB98+AE98+AH98+AK98+AN98+AP98</f>
        <v>143994.84</v>
      </c>
      <c r="F98" s="23">
        <f>E98/B98*100</f>
        <v>77.458804022257098</v>
      </c>
      <c r="G98" s="23">
        <f>E98/C98*100</f>
        <v>87.817763803952985</v>
      </c>
      <c r="H98" s="8">
        <f>H104+H110</f>
        <v>18568.11</v>
      </c>
      <c r="I98" s="8">
        <f t="shared" ref="I98:AP98" si="30">I104+I110</f>
        <v>0</v>
      </c>
      <c r="J98" s="8">
        <f t="shared" si="30"/>
        <v>10700</v>
      </c>
      <c r="K98" s="8">
        <f t="shared" si="30"/>
        <v>22197.89</v>
      </c>
      <c r="L98" s="8">
        <f t="shared" si="30"/>
        <v>0</v>
      </c>
      <c r="M98" s="8">
        <f t="shared" si="30"/>
        <v>16432.78</v>
      </c>
      <c r="N98" s="8">
        <f t="shared" si="30"/>
        <v>16238.09</v>
      </c>
      <c r="O98" s="8">
        <f t="shared" si="30"/>
        <v>0</v>
      </c>
      <c r="P98" s="8">
        <f t="shared" si="30"/>
        <v>15793.669999999998</v>
      </c>
      <c r="Q98" s="8">
        <f t="shared" si="30"/>
        <v>18459.68</v>
      </c>
      <c r="R98" s="8">
        <f t="shared" si="30"/>
        <v>0</v>
      </c>
      <c r="S98" s="8">
        <f t="shared" si="30"/>
        <v>21342.58</v>
      </c>
      <c r="T98" s="8">
        <f t="shared" si="30"/>
        <v>17312.669999999998</v>
      </c>
      <c r="U98" s="8">
        <f t="shared" si="30"/>
        <v>0</v>
      </c>
      <c r="V98" s="8">
        <f t="shared" si="30"/>
        <v>15824.939999999999</v>
      </c>
      <c r="W98" s="8">
        <f t="shared" si="30"/>
        <v>14369.32</v>
      </c>
      <c r="X98" s="8">
        <f t="shared" si="30"/>
        <v>0</v>
      </c>
      <c r="Y98" s="8">
        <f t="shared" si="30"/>
        <v>13462.009999999998</v>
      </c>
      <c r="Z98" s="8">
        <f t="shared" si="30"/>
        <v>20897.21</v>
      </c>
      <c r="AA98" s="8">
        <f t="shared" si="30"/>
        <v>0</v>
      </c>
      <c r="AB98" s="8">
        <f t="shared" si="30"/>
        <v>18544.98</v>
      </c>
      <c r="AC98" s="8">
        <f t="shared" si="30"/>
        <v>12331.710000000001</v>
      </c>
      <c r="AD98" s="8">
        <f t="shared" si="30"/>
        <v>0</v>
      </c>
      <c r="AE98" s="8">
        <f t="shared" si="30"/>
        <v>11609.480000000001</v>
      </c>
      <c r="AF98" s="8">
        <f t="shared" si="30"/>
        <v>10540.25</v>
      </c>
      <c r="AG98" s="8">
        <f t="shared" si="30"/>
        <v>0</v>
      </c>
      <c r="AH98" s="8">
        <f t="shared" si="30"/>
        <v>8822.9500000000007</v>
      </c>
      <c r="AI98" s="8">
        <f t="shared" si="30"/>
        <v>13055.130000000001</v>
      </c>
      <c r="AJ98" s="8">
        <f t="shared" si="30"/>
        <v>0</v>
      </c>
      <c r="AK98" s="8">
        <f t="shared" si="30"/>
        <v>11461.45</v>
      </c>
      <c r="AL98" s="8">
        <f t="shared" si="30"/>
        <v>11478.56</v>
      </c>
      <c r="AM98" s="8">
        <f t="shared" si="30"/>
        <v>0</v>
      </c>
      <c r="AN98" s="8">
        <f t="shared" si="30"/>
        <v>0</v>
      </c>
      <c r="AO98" s="8">
        <f t="shared" si="30"/>
        <v>10449.99</v>
      </c>
      <c r="AP98" s="8">
        <f t="shared" si="30"/>
        <v>0</v>
      </c>
      <c r="AQ98" s="114"/>
    </row>
    <row r="99" spans="1:43" s="18" customFormat="1" x14ac:dyDescent="0.25">
      <c r="A99" s="13" t="s">
        <v>27</v>
      </c>
      <c r="B99" s="14"/>
      <c r="C99" s="14"/>
      <c r="D99" s="14"/>
      <c r="E99" s="14"/>
      <c r="F99" s="23"/>
      <c r="G99" s="23"/>
      <c r="H99" s="15"/>
      <c r="I99" s="16"/>
      <c r="J99" s="38"/>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38"/>
      <c r="AQ99" s="114"/>
    </row>
    <row r="100" spans="1:43" s="4" customFormat="1" x14ac:dyDescent="0.25">
      <c r="A100" s="12" t="s">
        <v>23</v>
      </c>
      <c r="B100" s="9"/>
      <c r="C100" s="9"/>
      <c r="D100" s="9"/>
      <c r="E100" s="9"/>
      <c r="F100" s="23"/>
      <c r="G100" s="23"/>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37"/>
      <c r="AQ100" s="115"/>
    </row>
    <row r="101" spans="1:43" s="4" customFormat="1" ht="285" customHeight="1" x14ac:dyDescent="0.25">
      <c r="A101" s="55" t="s">
        <v>58</v>
      </c>
      <c r="B101" s="52">
        <f>B102+B103+B104+B106</f>
        <v>169751.90000000002</v>
      </c>
      <c r="C101" s="52">
        <f>C102+C103+C104+C106</f>
        <v>150596.66</v>
      </c>
      <c r="D101" s="52">
        <f>D102+D103+D104+D106</f>
        <v>130621.95</v>
      </c>
      <c r="E101" s="52">
        <f>E102+E103+E104+E106</f>
        <v>130621.95</v>
      </c>
      <c r="F101" s="52">
        <f>E101/B101*100</f>
        <v>76.948741074473972</v>
      </c>
      <c r="G101" s="52">
        <f>E101/C101*100</f>
        <v>86.736286183239386</v>
      </c>
      <c r="H101" s="52">
        <f>H102+H103+H104+H106</f>
        <v>17230.77</v>
      </c>
      <c r="I101" s="52">
        <f t="shared" ref="I101:AP101" si="31">I102+I103+I104+I106</f>
        <v>0</v>
      </c>
      <c r="J101" s="52">
        <f t="shared" si="31"/>
        <v>9362.7099999999991</v>
      </c>
      <c r="K101" s="52">
        <f t="shared" si="31"/>
        <v>20860.55</v>
      </c>
      <c r="L101" s="52">
        <f t="shared" si="31"/>
        <v>0</v>
      </c>
      <c r="M101" s="52">
        <f t="shared" si="31"/>
        <v>15095.49</v>
      </c>
      <c r="N101" s="52">
        <f t="shared" si="31"/>
        <v>14900.8</v>
      </c>
      <c r="O101" s="52">
        <f t="shared" si="31"/>
        <v>0</v>
      </c>
      <c r="P101" s="52">
        <f t="shared" si="31"/>
        <v>14456.38</v>
      </c>
      <c r="Q101" s="52">
        <f t="shared" si="31"/>
        <v>17122.34</v>
      </c>
      <c r="R101" s="52">
        <f t="shared" si="31"/>
        <v>0</v>
      </c>
      <c r="S101" s="52">
        <f t="shared" si="31"/>
        <v>19980.79</v>
      </c>
      <c r="T101" s="52">
        <f t="shared" si="31"/>
        <v>15975.33</v>
      </c>
      <c r="U101" s="52">
        <f t="shared" si="31"/>
        <v>0</v>
      </c>
      <c r="V101" s="52">
        <f t="shared" si="31"/>
        <v>14512.15</v>
      </c>
      <c r="W101" s="52">
        <f t="shared" si="31"/>
        <v>13031.97</v>
      </c>
      <c r="X101" s="52">
        <f t="shared" si="31"/>
        <v>0</v>
      </c>
      <c r="Y101" s="52">
        <f t="shared" si="31"/>
        <v>12124.72</v>
      </c>
      <c r="Z101" s="52">
        <f t="shared" si="31"/>
        <v>19559.86</v>
      </c>
      <c r="AA101" s="52">
        <f t="shared" si="31"/>
        <v>0</v>
      </c>
      <c r="AB101" s="52">
        <f t="shared" si="31"/>
        <v>17207.689999999999</v>
      </c>
      <c r="AC101" s="52">
        <f t="shared" si="31"/>
        <v>10994.36</v>
      </c>
      <c r="AD101" s="52">
        <f t="shared" si="31"/>
        <v>0</v>
      </c>
      <c r="AE101" s="52">
        <f t="shared" si="31"/>
        <v>10272.200000000001</v>
      </c>
      <c r="AF101" s="52">
        <f t="shared" si="31"/>
        <v>9202.9</v>
      </c>
      <c r="AG101" s="52">
        <f t="shared" si="31"/>
        <v>0</v>
      </c>
      <c r="AH101" s="52">
        <f t="shared" si="31"/>
        <v>7485.66</v>
      </c>
      <c r="AI101" s="52">
        <f t="shared" si="31"/>
        <v>11717.78</v>
      </c>
      <c r="AJ101" s="52">
        <f t="shared" si="31"/>
        <v>0</v>
      </c>
      <c r="AK101" s="52">
        <f t="shared" si="31"/>
        <v>10124.16</v>
      </c>
      <c r="AL101" s="52">
        <f t="shared" si="31"/>
        <v>9944.76</v>
      </c>
      <c r="AM101" s="52">
        <f t="shared" si="31"/>
        <v>0</v>
      </c>
      <c r="AN101" s="52">
        <f t="shared" si="31"/>
        <v>0</v>
      </c>
      <c r="AO101" s="52">
        <f t="shared" si="31"/>
        <v>9210.48</v>
      </c>
      <c r="AP101" s="52">
        <f t="shared" si="31"/>
        <v>0</v>
      </c>
      <c r="AQ101" s="142" t="s">
        <v>92</v>
      </c>
    </row>
    <row r="102" spans="1:43" s="4" customFormat="1" x14ac:dyDescent="0.25">
      <c r="A102" s="12" t="s">
        <v>16</v>
      </c>
      <c r="B102" s="9"/>
      <c r="C102" s="9"/>
      <c r="D102" s="9"/>
      <c r="E102" s="9"/>
      <c r="F102" s="23"/>
      <c r="G102" s="23"/>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37"/>
      <c r="AQ102" s="158"/>
    </row>
    <row r="103" spans="1:43" s="4" customFormat="1" x14ac:dyDescent="0.25">
      <c r="A103" s="12" t="s">
        <v>28</v>
      </c>
      <c r="B103" s="9"/>
      <c r="C103" s="9"/>
      <c r="D103" s="9"/>
      <c r="E103" s="9"/>
      <c r="F103" s="23"/>
      <c r="G103" s="23"/>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37"/>
      <c r="AQ103" s="158"/>
    </row>
    <row r="104" spans="1:43" s="4" customFormat="1" ht="409.5" customHeight="1" x14ac:dyDescent="0.25">
      <c r="A104" s="12" t="s">
        <v>15</v>
      </c>
      <c r="B104" s="9">
        <f>H104+K104+N104+Q104+T104+W104+Z104+AC104+AF104+AI104+AL104+AO104</f>
        <v>169751.90000000002</v>
      </c>
      <c r="C104" s="8">
        <f>H104+K104+N104+Q104+T104+W104+Z104+AC104+AF104+AI104</f>
        <v>150596.66</v>
      </c>
      <c r="D104" s="9">
        <f>E104</f>
        <v>130621.95</v>
      </c>
      <c r="E104" s="9">
        <f>J104+M104+P104+S104+V104+Y104+AB104+AE104+AH104+AK104+AN104+AP104</f>
        <v>130621.95</v>
      </c>
      <c r="F104" s="23">
        <f>E104/B104*100</f>
        <v>76.948741074473972</v>
      </c>
      <c r="G104" s="23">
        <f>E104/C104*100</f>
        <v>86.736286183239386</v>
      </c>
      <c r="H104" s="8">
        <v>17230.77</v>
      </c>
      <c r="I104" s="8"/>
      <c r="J104" s="8">
        <v>9362.7099999999991</v>
      </c>
      <c r="K104" s="8">
        <v>20860.55</v>
      </c>
      <c r="L104" s="8"/>
      <c r="M104" s="8">
        <v>15095.49</v>
      </c>
      <c r="N104" s="8">
        <v>14900.8</v>
      </c>
      <c r="O104" s="8"/>
      <c r="P104" s="8">
        <v>14456.38</v>
      </c>
      <c r="Q104" s="8">
        <v>17122.34</v>
      </c>
      <c r="R104" s="8"/>
      <c r="S104" s="8">
        <v>19980.79</v>
      </c>
      <c r="T104" s="8">
        <v>15975.33</v>
      </c>
      <c r="U104" s="8"/>
      <c r="V104" s="8">
        <v>14512.15</v>
      </c>
      <c r="W104" s="8">
        <v>13031.97</v>
      </c>
      <c r="X104" s="8"/>
      <c r="Y104" s="8">
        <v>12124.72</v>
      </c>
      <c r="Z104" s="8">
        <v>19559.86</v>
      </c>
      <c r="AA104" s="8"/>
      <c r="AB104" s="8">
        <v>17207.689999999999</v>
      </c>
      <c r="AC104" s="8">
        <v>10994.36</v>
      </c>
      <c r="AD104" s="8"/>
      <c r="AE104" s="8">
        <v>10272.200000000001</v>
      </c>
      <c r="AF104" s="8">
        <v>9202.9</v>
      </c>
      <c r="AG104" s="8"/>
      <c r="AH104" s="8">
        <v>7485.66</v>
      </c>
      <c r="AI104" s="8">
        <v>11717.78</v>
      </c>
      <c r="AJ104" s="8"/>
      <c r="AK104" s="8">
        <v>10124.16</v>
      </c>
      <c r="AL104" s="8">
        <v>9944.76</v>
      </c>
      <c r="AM104" s="8"/>
      <c r="AN104" s="8"/>
      <c r="AO104" s="8">
        <v>9210.48</v>
      </c>
      <c r="AP104" s="37"/>
      <c r="AQ104" s="158"/>
    </row>
    <row r="105" spans="1:43" s="18" customFormat="1" ht="117" customHeight="1" x14ac:dyDescent="0.25">
      <c r="A105" s="13" t="s">
        <v>27</v>
      </c>
      <c r="B105" s="14"/>
      <c r="C105" s="14"/>
      <c r="D105" s="14"/>
      <c r="E105" s="14"/>
      <c r="F105" s="23"/>
      <c r="G105" s="23"/>
      <c r="H105" s="15"/>
      <c r="I105" s="16"/>
      <c r="J105" s="38"/>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38"/>
      <c r="AQ105" s="158"/>
    </row>
    <row r="106" spans="1:43" s="4" customFormat="1" x14ac:dyDescent="0.25">
      <c r="A106" s="12" t="s">
        <v>23</v>
      </c>
      <c r="B106" s="9"/>
      <c r="C106" s="9"/>
      <c r="D106" s="9"/>
      <c r="E106" s="9"/>
      <c r="F106" s="23"/>
      <c r="G106" s="23"/>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37"/>
      <c r="AQ106" s="159"/>
    </row>
    <row r="107" spans="1:43" s="4" customFormat="1" ht="87" customHeight="1" x14ac:dyDescent="0.25">
      <c r="A107" s="55" t="s">
        <v>59</v>
      </c>
      <c r="B107" s="52">
        <f t="shared" ref="B107:G107" si="32">B110</f>
        <v>16146.710000000001</v>
      </c>
      <c r="C107" s="52">
        <f t="shared" si="32"/>
        <v>13373.400000000001</v>
      </c>
      <c r="D107" s="52">
        <f t="shared" si="32"/>
        <v>13372.89</v>
      </c>
      <c r="E107" s="52">
        <f t="shared" si="32"/>
        <v>13372.89</v>
      </c>
      <c r="F107" s="52">
        <f t="shared" si="32"/>
        <v>82.821144369348303</v>
      </c>
      <c r="G107" s="52">
        <f t="shared" si="32"/>
        <v>99.996186459688616</v>
      </c>
      <c r="H107" s="53">
        <f>H108+H109+H110+H111+H112</f>
        <v>1337.34</v>
      </c>
      <c r="I107" s="53">
        <f t="shared" ref="I107:AP107" si="33">I108+I109+I110+I111+I112</f>
        <v>0</v>
      </c>
      <c r="J107" s="53">
        <f t="shared" si="33"/>
        <v>1337.29</v>
      </c>
      <c r="K107" s="53">
        <f t="shared" si="33"/>
        <v>1337.34</v>
      </c>
      <c r="L107" s="53">
        <f t="shared" si="33"/>
        <v>0</v>
      </c>
      <c r="M107" s="53">
        <f t="shared" si="33"/>
        <v>1337.29</v>
      </c>
      <c r="N107" s="53">
        <f t="shared" si="33"/>
        <v>1337.29</v>
      </c>
      <c r="O107" s="53">
        <f t="shared" si="33"/>
        <v>0</v>
      </c>
      <c r="P107" s="53">
        <f t="shared" si="33"/>
        <v>1337.29</v>
      </c>
      <c r="Q107" s="53">
        <f t="shared" si="33"/>
        <v>1337.34</v>
      </c>
      <c r="R107" s="53">
        <f t="shared" si="33"/>
        <v>0</v>
      </c>
      <c r="S107" s="53">
        <f t="shared" si="33"/>
        <v>1361.79</v>
      </c>
      <c r="T107" s="53">
        <f t="shared" si="33"/>
        <v>1337.34</v>
      </c>
      <c r="U107" s="53">
        <f t="shared" si="33"/>
        <v>0</v>
      </c>
      <c r="V107" s="53">
        <f t="shared" si="33"/>
        <v>1312.79</v>
      </c>
      <c r="W107" s="53">
        <f t="shared" si="33"/>
        <v>1337.35</v>
      </c>
      <c r="X107" s="53">
        <f t="shared" si="33"/>
        <v>0</v>
      </c>
      <c r="Y107" s="53">
        <f t="shared" si="33"/>
        <v>1337.29</v>
      </c>
      <c r="Z107" s="53">
        <f t="shared" si="33"/>
        <v>1337.35</v>
      </c>
      <c r="AA107" s="53">
        <f t="shared" si="33"/>
        <v>0</v>
      </c>
      <c r="AB107" s="53">
        <f t="shared" si="33"/>
        <v>1337.29</v>
      </c>
      <c r="AC107" s="53">
        <f t="shared" si="33"/>
        <v>1337.35</v>
      </c>
      <c r="AD107" s="53">
        <f t="shared" si="33"/>
        <v>0</v>
      </c>
      <c r="AE107" s="53">
        <f t="shared" si="33"/>
        <v>1337.28</v>
      </c>
      <c r="AF107" s="53">
        <f t="shared" si="33"/>
        <v>1337.35</v>
      </c>
      <c r="AG107" s="53">
        <f t="shared" si="33"/>
        <v>0</v>
      </c>
      <c r="AH107" s="53">
        <f t="shared" si="33"/>
        <v>1337.29</v>
      </c>
      <c r="AI107" s="53">
        <f t="shared" si="33"/>
        <v>1337.35</v>
      </c>
      <c r="AJ107" s="53">
        <f t="shared" si="33"/>
        <v>0</v>
      </c>
      <c r="AK107" s="53">
        <f t="shared" si="33"/>
        <v>1337.29</v>
      </c>
      <c r="AL107" s="53">
        <f t="shared" si="33"/>
        <v>1533.8</v>
      </c>
      <c r="AM107" s="53">
        <f t="shared" si="33"/>
        <v>0</v>
      </c>
      <c r="AN107" s="53">
        <f t="shared" si="33"/>
        <v>0</v>
      </c>
      <c r="AO107" s="53">
        <f t="shared" si="33"/>
        <v>1239.51</v>
      </c>
      <c r="AP107" s="53">
        <f t="shared" si="33"/>
        <v>0</v>
      </c>
      <c r="AQ107" s="155" t="s">
        <v>55</v>
      </c>
    </row>
    <row r="108" spans="1:43" s="4" customFormat="1" x14ac:dyDescent="0.25">
      <c r="A108" s="12" t="s">
        <v>16</v>
      </c>
      <c r="B108" s="9"/>
      <c r="C108" s="9"/>
      <c r="D108" s="9"/>
      <c r="E108" s="9"/>
      <c r="F108" s="9"/>
      <c r="G108" s="9"/>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37"/>
      <c r="AQ108" s="156"/>
    </row>
    <row r="109" spans="1:43" s="4" customFormat="1" x14ac:dyDescent="0.25">
      <c r="A109" s="12" t="s">
        <v>28</v>
      </c>
      <c r="B109" s="9"/>
      <c r="C109" s="9"/>
      <c r="D109" s="9"/>
      <c r="E109" s="9"/>
      <c r="F109" s="9"/>
      <c r="G109" s="9"/>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37"/>
      <c r="AQ109" s="156"/>
    </row>
    <row r="110" spans="1:43" s="4" customFormat="1" x14ac:dyDescent="0.25">
      <c r="A110" s="12" t="s">
        <v>15</v>
      </c>
      <c r="B110" s="9">
        <f>H110+K110+N110+Q110+T110+W110+Z110+AC110+AF110+AI110+AL110+AO110</f>
        <v>16146.710000000001</v>
      </c>
      <c r="C110" s="8">
        <f>H110+K110+N110+Q110+T110+W110+Z110+AC110+AF110+AI110</f>
        <v>13373.400000000001</v>
      </c>
      <c r="D110" s="9">
        <f>E110</f>
        <v>13372.89</v>
      </c>
      <c r="E110" s="9">
        <f>J110+M110+P110+S110+V110+Y110+AB110+AE110+AH110+AK110+AN110+AP110</f>
        <v>13372.89</v>
      </c>
      <c r="F110" s="9">
        <f>E110/B110*100</f>
        <v>82.821144369348303</v>
      </c>
      <c r="G110" s="9">
        <f>E110/C110*100</f>
        <v>99.996186459688616</v>
      </c>
      <c r="H110" s="8">
        <v>1337.34</v>
      </c>
      <c r="I110" s="8"/>
      <c r="J110" s="8">
        <v>1337.29</v>
      </c>
      <c r="K110" s="8">
        <v>1337.34</v>
      </c>
      <c r="L110" s="8"/>
      <c r="M110" s="8">
        <v>1337.29</v>
      </c>
      <c r="N110" s="8">
        <v>1337.29</v>
      </c>
      <c r="O110" s="8"/>
      <c r="P110" s="8">
        <v>1337.29</v>
      </c>
      <c r="Q110" s="8">
        <v>1337.34</v>
      </c>
      <c r="R110" s="8"/>
      <c r="S110" s="8">
        <v>1361.79</v>
      </c>
      <c r="T110" s="8">
        <v>1337.34</v>
      </c>
      <c r="U110" s="8"/>
      <c r="V110" s="8">
        <v>1312.79</v>
      </c>
      <c r="W110" s="8">
        <v>1337.35</v>
      </c>
      <c r="X110" s="8"/>
      <c r="Y110" s="8">
        <v>1337.29</v>
      </c>
      <c r="Z110" s="8">
        <v>1337.35</v>
      </c>
      <c r="AA110" s="8"/>
      <c r="AB110" s="8">
        <v>1337.29</v>
      </c>
      <c r="AC110" s="8">
        <v>1337.35</v>
      </c>
      <c r="AD110" s="8"/>
      <c r="AE110" s="8">
        <v>1337.28</v>
      </c>
      <c r="AF110" s="8">
        <v>1337.35</v>
      </c>
      <c r="AG110" s="8"/>
      <c r="AH110" s="8">
        <v>1337.29</v>
      </c>
      <c r="AI110" s="8">
        <v>1337.35</v>
      </c>
      <c r="AJ110" s="8"/>
      <c r="AK110" s="8">
        <v>1337.29</v>
      </c>
      <c r="AL110" s="8">
        <v>1533.8</v>
      </c>
      <c r="AM110" s="8"/>
      <c r="AN110" s="8"/>
      <c r="AO110" s="8">
        <v>1239.51</v>
      </c>
      <c r="AP110" s="37"/>
      <c r="AQ110" s="156"/>
    </row>
    <row r="111" spans="1:43" s="4" customFormat="1" x14ac:dyDescent="0.25">
      <c r="A111" s="13" t="s">
        <v>27</v>
      </c>
      <c r="B111" s="9"/>
      <c r="C111" s="9"/>
      <c r="D111" s="9"/>
      <c r="E111" s="9"/>
      <c r="F111" s="9"/>
      <c r="G111" s="9"/>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37"/>
      <c r="AQ111" s="156"/>
    </row>
    <row r="112" spans="1:43" s="4" customFormat="1" x14ac:dyDescent="0.25">
      <c r="A112" s="12" t="s">
        <v>23</v>
      </c>
      <c r="B112" s="9"/>
      <c r="C112" s="9"/>
      <c r="D112" s="9"/>
      <c r="E112" s="9"/>
      <c r="F112" s="9"/>
      <c r="G112" s="9"/>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37"/>
      <c r="AQ112" s="157"/>
    </row>
    <row r="113" spans="1:43" s="4" customFormat="1" ht="145.5" customHeight="1" x14ac:dyDescent="0.25">
      <c r="A113" s="55" t="s">
        <v>60</v>
      </c>
      <c r="B113" s="52">
        <f t="shared" ref="B113:G113" si="34">B116</f>
        <v>5849.4000000000005</v>
      </c>
      <c r="C113" s="52">
        <f>C116</f>
        <v>5104.71</v>
      </c>
      <c r="D113" s="52">
        <f t="shared" si="34"/>
        <v>5007.09</v>
      </c>
      <c r="E113" s="52">
        <f t="shared" si="34"/>
        <v>5007.09</v>
      </c>
      <c r="F113" s="52">
        <f t="shared" si="34"/>
        <v>85.600061544773823</v>
      </c>
      <c r="G113" s="52">
        <f t="shared" si="34"/>
        <v>98.087648465828607</v>
      </c>
      <c r="H113" s="53">
        <f>H115+H114+H116+H117+H118</f>
        <v>268.3</v>
      </c>
      <c r="I113" s="53">
        <f t="shared" ref="I113:AP113" si="35">I115+I114+I116+I117+I118</f>
        <v>0</v>
      </c>
      <c r="J113" s="53">
        <f t="shared" si="35"/>
        <v>259.58999999999997</v>
      </c>
      <c r="K113" s="53">
        <f t="shared" si="35"/>
        <v>512.08000000000004</v>
      </c>
      <c r="L113" s="53">
        <f t="shared" si="35"/>
        <v>0</v>
      </c>
      <c r="M113" s="53">
        <f t="shared" si="35"/>
        <v>425</v>
      </c>
      <c r="N113" s="53">
        <f t="shared" si="35"/>
        <v>508.75</v>
      </c>
      <c r="O113" s="53">
        <f t="shared" si="35"/>
        <v>0</v>
      </c>
      <c r="P113" s="53">
        <f t="shared" si="35"/>
        <v>415.68</v>
      </c>
      <c r="Q113" s="53">
        <f t="shared" si="35"/>
        <v>511.48</v>
      </c>
      <c r="R113" s="53">
        <f t="shared" si="35"/>
        <v>0</v>
      </c>
      <c r="S113" s="53">
        <f t="shared" si="35"/>
        <v>422.5</v>
      </c>
      <c r="T113" s="53">
        <f t="shared" si="35"/>
        <v>500</v>
      </c>
      <c r="U113" s="53">
        <f t="shared" si="35"/>
        <v>0</v>
      </c>
      <c r="V113" s="53">
        <f t="shared" si="35"/>
        <v>400.31</v>
      </c>
      <c r="W113" s="53">
        <f t="shared" si="35"/>
        <v>498.97</v>
      </c>
      <c r="X113" s="53">
        <f t="shared" si="35"/>
        <v>0</v>
      </c>
      <c r="Y113" s="53">
        <f t="shared" si="35"/>
        <v>593.24</v>
      </c>
      <c r="Z113" s="53">
        <f t="shared" si="35"/>
        <v>500</v>
      </c>
      <c r="AA113" s="53">
        <f t="shared" si="35"/>
        <v>0</v>
      </c>
      <c r="AB113" s="53">
        <f t="shared" si="35"/>
        <v>641.08000000000004</v>
      </c>
      <c r="AC113" s="53">
        <f t="shared" si="35"/>
        <v>502.98</v>
      </c>
      <c r="AD113" s="53">
        <f t="shared" si="35"/>
        <v>0</v>
      </c>
      <c r="AE113" s="53">
        <f t="shared" si="35"/>
        <v>561.08000000000004</v>
      </c>
      <c r="AF113" s="53">
        <f t="shared" si="35"/>
        <v>634.11</v>
      </c>
      <c r="AG113" s="53">
        <f t="shared" si="35"/>
        <v>0</v>
      </c>
      <c r="AH113" s="53">
        <f t="shared" si="35"/>
        <v>624.59</v>
      </c>
      <c r="AI113" s="53">
        <f t="shared" si="35"/>
        <v>668.04</v>
      </c>
      <c r="AJ113" s="53">
        <f t="shared" si="35"/>
        <v>0</v>
      </c>
      <c r="AK113" s="53">
        <f t="shared" si="35"/>
        <v>664.02</v>
      </c>
      <c r="AL113" s="53">
        <f t="shared" si="35"/>
        <v>507.98</v>
      </c>
      <c r="AM113" s="53">
        <f t="shared" si="35"/>
        <v>0</v>
      </c>
      <c r="AN113" s="53">
        <f t="shared" si="35"/>
        <v>0</v>
      </c>
      <c r="AO113" s="53">
        <f t="shared" si="35"/>
        <v>236.71</v>
      </c>
      <c r="AP113" s="53">
        <f t="shared" si="35"/>
        <v>0</v>
      </c>
      <c r="AQ113" s="128" t="s">
        <v>78</v>
      </c>
    </row>
    <row r="114" spans="1:43" s="4" customFormat="1" x14ac:dyDescent="0.25">
      <c r="A114" s="12" t="s">
        <v>16</v>
      </c>
      <c r="B114" s="9"/>
      <c r="C114" s="9"/>
      <c r="D114" s="9"/>
      <c r="E114" s="9"/>
      <c r="F114" s="9"/>
      <c r="G114" s="9"/>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37"/>
      <c r="AQ114" s="140"/>
    </row>
    <row r="115" spans="1:43" s="4" customFormat="1" x14ac:dyDescent="0.25">
      <c r="A115" s="12" t="s">
        <v>28</v>
      </c>
      <c r="B115" s="9"/>
      <c r="C115" s="9"/>
      <c r="D115" s="9"/>
      <c r="E115" s="9"/>
      <c r="F115" s="9"/>
      <c r="G115" s="9"/>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37"/>
      <c r="AQ115" s="140"/>
    </row>
    <row r="116" spans="1:43" s="4" customFormat="1" x14ac:dyDescent="0.25">
      <c r="A116" s="12" t="s">
        <v>15</v>
      </c>
      <c r="B116" s="9">
        <f>H116+K116+N116+Q116+T116+W116+Z116+AC116+AF116+AI116+AL116+AO116</f>
        <v>5849.4000000000005</v>
      </c>
      <c r="C116" s="8">
        <f>H116+K116+N116+Q116+T116+W116+Z116+AC116+AF116+AI116</f>
        <v>5104.71</v>
      </c>
      <c r="D116" s="9">
        <f>E116</f>
        <v>5007.09</v>
      </c>
      <c r="E116" s="9">
        <f>J116+M116+P116+S116+V116+Y116+AB116+AE116+AH116+AK116+AN116+AP116</f>
        <v>5007.09</v>
      </c>
      <c r="F116" s="9">
        <f>E116/B116*100</f>
        <v>85.600061544773823</v>
      </c>
      <c r="G116" s="9">
        <f>E116/C116*100</f>
        <v>98.087648465828607</v>
      </c>
      <c r="H116" s="8">
        <v>268.3</v>
      </c>
      <c r="I116" s="8"/>
      <c r="J116" s="8">
        <v>259.58999999999997</v>
      </c>
      <c r="K116" s="8">
        <v>512.08000000000004</v>
      </c>
      <c r="L116" s="8"/>
      <c r="M116" s="8">
        <v>425</v>
      </c>
      <c r="N116" s="8">
        <v>508.75</v>
      </c>
      <c r="O116" s="8"/>
      <c r="P116" s="8">
        <v>415.68</v>
      </c>
      <c r="Q116" s="8">
        <v>511.48</v>
      </c>
      <c r="R116" s="8"/>
      <c r="S116" s="8">
        <v>422.5</v>
      </c>
      <c r="T116" s="8">
        <v>500</v>
      </c>
      <c r="U116" s="8"/>
      <c r="V116" s="8">
        <v>400.31</v>
      </c>
      <c r="W116" s="8">
        <v>498.97</v>
      </c>
      <c r="X116" s="8"/>
      <c r="Y116" s="8">
        <v>593.24</v>
      </c>
      <c r="Z116" s="8">
        <v>500</v>
      </c>
      <c r="AA116" s="8"/>
      <c r="AB116" s="8">
        <v>641.08000000000004</v>
      </c>
      <c r="AC116" s="8">
        <v>502.98</v>
      </c>
      <c r="AD116" s="8"/>
      <c r="AE116" s="8">
        <v>561.08000000000004</v>
      </c>
      <c r="AF116" s="8">
        <v>634.11</v>
      </c>
      <c r="AG116" s="8"/>
      <c r="AH116" s="8">
        <v>624.59</v>
      </c>
      <c r="AI116" s="8">
        <v>668.04</v>
      </c>
      <c r="AJ116" s="8"/>
      <c r="AK116" s="8">
        <v>664.02</v>
      </c>
      <c r="AL116" s="8">
        <v>507.98</v>
      </c>
      <c r="AM116" s="8"/>
      <c r="AN116" s="8"/>
      <c r="AO116" s="8">
        <v>236.71</v>
      </c>
      <c r="AP116" s="37"/>
      <c r="AQ116" s="140"/>
    </row>
    <row r="117" spans="1:43" s="4" customFormat="1" x14ac:dyDescent="0.25">
      <c r="A117" s="34" t="s">
        <v>27</v>
      </c>
      <c r="B117" s="9"/>
      <c r="C117" s="9"/>
      <c r="D117" s="9"/>
      <c r="E117" s="9"/>
      <c r="F117" s="9"/>
      <c r="G117" s="9"/>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37"/>
      <c r="AQ117" s="140"/>
    </row>
    <row r="118" spans="1:43" s="4" customFormat="1" x14ac:dyDescent="0.25">
      <c r="A118" s="12" t="s">
        <v>23</v>
      </c>
      <c r="B118" s="9"/>
      <c r="C118" s="9"/>
      <c r="D118" s="9"/>
      <c r="E118" s="9"/>
      <c r="F118" s="9"/>
      <c r="G118" s="9"/>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37"/>
      <c r="AQ118" s="141"/>
    </row>
    <row r="119" spans="1:43" s="4" customFormat="1" ht="409.5" customHeight="1" x14ac:dyDescent="0.25">
      <c r="A119" s="55" t="s">
        <v>61</v>
      </c>
      <c r="B119" s="52">
        <f t="shared" ref="B119:G119" si="36">B122</f>
        <v>1249.5999999999997</v>
      </c>
      <c r="C119" s="52">
        <f t="shared" si="36"/>
        <v>1007.9999999999998</v>
      </c>
      <c r="D119" s="52">
        <f t="shared" si="36"/>
        <v>904.69999999999982</v>
      </c>
      <c r="E119" s="52">
        <f t="shared" si="36"/>
        <v>904.69999999999982</v>
      </c>
      <c r="F119" s="52">
        <f t="shared" si="36"/>
        <v>72.399167733674787</v>
      </c>
      <c r="G119" s="52">
        <f t="shared" si="36"/>
        <v>89.751984126984127</v>
      </c>
      <c r="H119" s="53">
        <f>H120+H121+H122+H123+H124</f>
        <v>20.8</v>
      </c>
      <c r="I119" s="53">
        <f t="shared" ref="I119:AP119" si="37">I120+I121+I122+I123+I124</f>
        <v>0</v>
      </c>
      <c r="J119" s="53">
        <f t="shared" si="37"/>
        <v>17.5</v>
      </c>
      <c r="K119" s="53">
        <f t="shared" si="37"/>
        <v>20.8</v>
      </c>
      <c r="L119" s="53">
        <f t="shared" si="37"/>
        <v>0</v>
      </c>
      <c r="M119" s="53">
        <f t="shared" si="37"/>
        <v>16.8</v>
      </c>
      <c r="N119" s="53">
        <f>N120+N121+N122+N123+N124</f>
        <v>120.8</v>
      </c>
      <c r="O119" s="53">
        <f t="shared" si="37"/>
        <v>0</v>
      </c>
      <c r="P119" s="53">
        <f t="shared" si="37"/>
        <v>24.8</v>
      </c>
      <c r="Q119" s="53">
        <f t="shared" si="37"/>
        <v>120.8</v>
      </c>
      <c r="R119" s="53">
        <f t="shared" si="37"/>
        <v>0</v>
      </c>
      <c r="S119" s="53">
        <f t="shared" si="37"/>
        <v>20.8</v>
      </c>
      <c r="T119" s="53">
        <f t="shared" si="37"/>
        <v>120.8</v>
      </c>
      <c r="U119" s="53">
        <f t="shared" si="37"/>
        <v>0</v>
      </c>
      <c r="V119" s="53">
        <f t="shared" si="37"/>
        <v>20.8</v>
      </c>
      <c r="W119" s="53">
        <f t="shared" si="37"/>
        <v>120.8</v>
      </c>
      <c r="X119" s="53">
        <f t="shared" si="37"/>
        <v>0</v>
      </c>
      <c r="Y119" s="53">
        <f t="shared" si="37"/>
        <v>20.8</v>
      </c>
      <c r="Z119" s="53">
        <f t="shared" si="37"/>
        <v>120.8</v>
      </c>
      <c r="AA119" s="53">
        <f t="shared" si="37"/>
        <v>0</v>
      </c>
      <c r="AB119" s="53">
        <f t="shared" si="37"/>
        <v>420.8</v>
      </c>
      <c r="AC119" s="53">
        <f t="shared" si="37"/>
        <v>120.8</v>
      </c>
      <c r="AD119" s="53">
        <f t="shared" si="37"/>
        <v>0</v>
      </c>
      <c r="AE119" s="53">
        <f t="shared" si="37"/>
        <v>120.8</v>
      </c>
      <c r="AF119" s="53">
        <f t="shared" si="37"/>
        <v>120.8</v>
      </c>
      <c r="AG119" s="53">
        <f t="shared" si="37"/>
        <v>0</v>
      </c>
      <c r="AH119" s="53">
        <f t="shared" si="37"/>
        <v>120.8</v>
      </c>
      <c r="AI119" s="53">
        <f t="shared" si="37"/>
        <v>120.8</v>
      </c>
      <c r="AJ119" s="53">
        <f t="shared" si="37"/>
        <v>0</v>
      </c>
      <c r="AK119" s="53">
        <f t="shared" si="37"/>
        <v>120.8</v>
      </c>
      <c r="AL119" s="53">
        <f t="shared" si="37"/>
        <v>120.8</v>
      </c>
      <c r="AM119" s="53">
        <f t="shared" si="37"/>
        <v>0</v>
      </c>
      <c r="AN119" s="53">
        <f t="shared" si="37"/>
        <v>0</v>
      </c>
      <c r="AO119" s="53">
        <f t="shared" si="37"/>
        <v>120.8</v>
      </c>
      <c r="AP119" s="53">
        <f t="shared" si="37"/>
        <v>0</v>
      </c>
      <c r="AQ119" s="128" t="s">
        <v>83</v>
      </c>
    </row>
    <row r="120" spans="1:43" s="4" customFormat="1" x14ac:dyDescent="0.25">
      <c r="A120" s="12" t="s">
        <v>16</v>
      </c>
      <c r="B120" s="9"/>
      <c r="C120" s="9"/>
      <c r="D120" s="9"/>
      <c r="E120" s="9"/>
      <c r="F120" s="9"/>
      <c r="G120" s="9"/>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37"/>
      <c r="AQ120" s="140"/>
    </row>
    <row r="121" spans="1:43" s="4" customFormat="1" x14ac:dyDescent="0.25">
      <c r="A121" s="12" t="s">
        <v>28</v>
      </c>
      <c r="B121" s="9"/>
      <c r="C121" s="9"/>
      <c r="D121" s="9"/>
      <c r="E121" s="9"/>
      <c r="F121" s="9"/>
      <c r="G121" s="9"/>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37"/>
      <c r="AQ121" s="140"/>
    </row>
    <row r="122" spans="1:43" s="4" customFormat="1" ht="69" customHeight="1" x14ac:dyDescent="0.25">
      <c r="A122" s="12" t="s">
        <v>15</v>
      </c>
      <c r="B122" s="9">
        <f>H122+K122+N122+Q122+T122+W122+Z122+AC122+AF122+AI122+AL122+AO122</f>
        <v>1249.5999999999997</v>
      </c>
      <c r="C122" s="8">
        <f>H122+K122+N122+Q122+T122+W122+Z122+AC122+AF122+AI122</f>
        <v>1007.9999999999998</v>
      </c>
      <c r="D122" s="9">
        <f>E122</f>
        <v>904.69999999999982</v>
      </c>
      <c r="E122" s="9">
        <f>J122+M122+P122+S122+V122+Y122+AB122+AE122+AH122+AK122+AN122+AP122</f>
        <v>904.69999999999982</v>
      </c>
      <c r="F122" s="9">
        <f>E122/B122*100</f>
        <v>72.399167733674787</v>
      </c>
      <c r="G122" s="9">
        <f>E122/C122*100</f>
        <v>89.751984126984127</v>
      </c>
      <c r="H122" s="8">
        <v>20.8</v>
      </c>
      <c r="I122" s="8"/>
      <c r="J122" s="8">
        <v>17.5</v>
      </c>
      <c r="K122" s="8">
        <v>20.8</v>
      </c>
      <c r="L122" s="8"/>
      <c r="M122" s="8">
        <v>16.8</v>
      </c>
      <c r="N122" s="8">
        <v>120.8</v>
      </c>
      <c r="O122" s="8"/>
      <c r="P122" s="8">
        <v>24.8</v>
      </c>
      <c r="Q122" s="8">
        <v>120.8</v>
      </c>
      <c r="R122" s="8"/>
      <c r="S122" s="8">
        <v>20.8</v>
      </c>
      <c r="T122" s="8">
        <v>120.8</v>
      </c>
      <c r="U122" s="8"/>
      <c r="V122" s="8">
        <v>20.8</v>
      </c>
      <c r="W122" s="8">
        <v>120.8</v>
      </c>
      <c r="X122" s="8"/>
      <c r="Y122" s="8">
        <v>20.8</v>
      </c>
      <c r="Z122" s="8">
        <v>120.8</v>
      </c>
      <c r="AA122" s="8"/>
      <c r="AB122" s="8">
        <v>420.8</v>
      </c>
      <c r="AC122" s="8">
        <v>120.8</v>
      </c>
      <c r="AD122" s="8"/>
      <c r="AE122" s="8">
        <v>120.8</v>
      </c>
      <c r="AF122" s="8">
        <v>120.8</v>
      </c>
      <c r="AG122" s="8"/>
      <c r="AH122" s="8">
        <v>120.8</v>
      </c>
      <c r="AI122" s="8">
        <v>120.8</v>
      </c>
      <c r="AJ122" s="8"/>
      <c r="AK122" s="8">
        <v>120.8</v>
      </c>
      <c r="AL122" s="8">
        <v>120.8</v>
      </c>
      <c r="AM122" s="8"/>
      <c r="AN122" s="8"/>
      <c r="AO122" s="8">
        <v>120.8</v>
      </c>
      <c r="AP122" s="37"/>
      <c r="AQ122" s="140"/>
    </row>
    <row r="123" spans="1:43" s="4" customFormat="1" x14ac:dyDescent="0.25">
      <c r="A123" s="34" t="s">
        <v>27</v>
      </c>
      <c r="B123" s="9"/>
      <c r="C123" s="9"/>
      <c r="D123" s="9"/>
      <c r="E123" s="9"/>
      <c r="F123" s="9"/>
      <c r="G123" s="9"/>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37"/>
      <c r="AQ123" s="140"/>
    </row>
    <row r="124" spans="1:43" s="4" customFormat="1" x14ac:dyDescent="0.25">
      <c r="A124" s="12" t="s">
        <v>23</v>
      </c>
      <c r="B124" s="9"/>
      <c r="C124" s="9"/>
      <c r="D124" s="9"/>
      <c r="E124" s="9"/>
      <c r="F124" s="9"/>
      <c r="G124" s="9"/>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37"/>
      <c r="AQ124" s="141"/>
    </row>
    <row r="125" spans="1:43" s="91" customFormat="1" ht="94.5" customHeight="1" x14ac:dyDescent="0.25">
      <c r="A125" s="55" t="s">
        <v>62</v>
      </c>
      <c r="B125" s="52">
        <f t="shared" ref="B125:G125" si="38">B128</f>
        <v>4242.6000000000004</v>
      </c>
      <c r="C125" s="52">
        <f t="shared" si="38"/>
        <v>4242.6000000000004</v>
      </c>
      <c r="D125" s="52">
        <f t="shared" si="38"/>
        <v>4105.55</v>
      </c>
      <c r="E125" s="52">
        <f t="shared" si="38"/>
        <v>4105.55</v>
      </c>
      <c r="F125" s="52">
        <f t="shared" si="38"/>
        <v>96.769669542261823</v>
      </c>
      <c r="G125" s="52">
        <f t="shared" si="38"/>
        <v>96.769669542261823</v>
      </c>
      <c r="H125" s="53">
        <f>H126+H127+H128+H129+H130</f>
        <v>0</v>
      </c>
      <c r="I125" s="53">
        <f t="shared" ref="I125:AP125" si="39">I126+I127+I128+I129+I130</f>
        <v>0</v>
      </c>
      <c r="J125" s="53">
        <f t="shared" si="39"/>
        <v>0</v>
      </c>
      <c r="K125" s="53">
        <f t="shared" si="39"/>
        <v>0</v>
      </c>
      <c r="L125" s="53">
        <f t="shared" si="39"/>
        <v>0</v>
      </c>
      <c r="M125" s="53">
        <f t="shared" si="39"/>
        <v>0</v>
      </c>
      <c r="N125" s="53">
        <f t="shared" si="39"/>
        <v>0</v>
      </c>
      <c r="O125" s="53">
        <f t="shared" si="39"/>
        <v>0</v>
      </c>
      <c r="P125" s="53">
        <f t="shared" si="39"/>
        <v>0</v>
      </c>
      <c r="Q125" s="53">
        <f t="shared" si="39"/>
        <v>0</v>
      </c>
      <c r="R125" s="53">
        <f t="shared" si="39"/>
        <v>0</v>
      </c>
      <c r="S125" s="53">
        <f t="shared" si="39"/>
        <v>0</v>
      </c>
      <c r="T125" s="53">
        <f t="shared" si="39"/>
        <v>0</v>
      </c>
      <c r="U125" s="53">
        <f t="shared" si="39"/>
        <v>0</v>
      </c>
      <c r="V125" s="53">
        <f t="shared" si="39"/>
        <v>0</v>
      </c>
      <c r="W125" s="53">
        <f t="shared" si="39"/>
        <v>0</v>
      </c>
      <c r="X125" s="53">
        <f t="shared" si="39"/>
        <v>0</v>
      </c>
      <c r="Y125" s="53">
        <f t="shared" si="39"/>
        <v>0</v>
      </c>
      <c r="Z125" s="53">
        <f t="shared" si="39"/>
        <v>0</v>
      </c>
      <c r="AA125" s="53">
        <f t="shared" si="39"/>
        <v>0</v>
      </c>
      <c r="AB125" s="53">
        <f t="shared" si="39"/>
        <v>0</v>
      </c>
      <c r="AC125" s="53">
        <f t="shared" si="39"/>
        <v>0</v>
      </c>
      <c r="AD125" s="53">
        <f t="shared" si="39"/>
        <v>0</v>
      </c>
      <c r="AE125" s="53">
        <f t="shared" si="39"/>
        <v>0</v>
      </c>
      <c r="AF125" s="53">
        <f t="shared" si="39"/>
        <v>4242.6000000000004</v>
      </c>
      <c r="AG125" s="53">
        <f t="shared" si="39"/>
        <v>0</v>
      </c>
      <c r="AH125" s="53">
        <f t="shared" si="39"/>
        <v>35.18</v>
      </c>
      <c r="AI125" s="53">
        <f t="shared" si="39"/>
        <v>0</v>
      </c>
      <c r="AJ125" s="53">
        <f t="shared" si="39"/>
        <v>0</v>
      </c>
      <c r="AK125" s="53">
        <f t="shared" si="39"/>
        <v>4070.37</v>
      </c>
      <c r="AL125" s="53">
        <f t="shared" si="39"/>
        <v>0</v>
      </c>
      <c r="AM125" s="53">
        <f t="shared" si="39"/>
        <v>0</v>
      </c>
      <c r="AN125" s="53">
        <f t="shared" si="39"/>
        <v>0</v>
      </c>
      <c r="AO125" s="53">
        <f t="shared" si="39"/>
        <v>0</v>
      </c>
      <c r="AP125" s="53">
        <f t="shared" si="39"/>
        <v>0</v>
      </c>
      <c r="AQ125" s="136" t="s">
        <v>84</v>
      </c>
    </row>
    <row r="126" spans="1:43" s="4" customFormat="1" x14ac:dyDescent="0.25">
      <c r="A126" s="12" t="s">
        <v>16</v>
      </c>
      <c r="B126" s="9"/>
      <c r="C126" s="9"/>
      <c r="D126" s="9"/>
      <c r="E126" s="9"/>
      <c r="F126" s="9"/>
      <c r="G126" s="9"/>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37"/>
      <c r="AQ126" s="137"/>
    </row>
    <row r="127" spans="1:43" s="4" customFormat="1" x14ac:dyDescent="0.25">
      <c r="A127" s="12" t="s">
        <v>28</v>
      </c>
      <c r="B127" s="9"/>
      <c r="C127" s="9"/>
      <c r="D127" s="9"/>
      <c r="E127" s="9"/>
      <c r="F127" s="9"/>
      <c r="G127" s="9"/>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37"/>
      <c r="AQ127" s="137"/>
    </row>
    <row r="128" spans="1:43" s="4" customFormat="1" x14ac:dyDescent="0.25">
      <c r="A128" s="12" t="s">
        <v>15</v>
      </c>
      <c r="B128" s="9">
        <f>H128+K128+N128+Q128+T128+W128+Z128+AC128+AF128+AI128+AL128+AO128</f>
        <v>4242.6000000000004</v>
      </c>
      <c r="C128" s="8">
        <f>H128+K128+N128+Q128+T128+W128+Z128+AC128+AF128+AI128</f>
        <v>4242.6000000000004</v>
      </c>
      <c r="D128" s="9">
        <f>E128</f>
        <v>4105.55</v>
      </c>
      <c r="E128" s="9">
        <f>J128+M128+P128+S128+V128+Y128+AB128+AE128+AH128+AK128+AN128+AP128</f>
        <v>4105.55</v>
      </c>
      <c r="F128" s="51">
        <f>IFERROR(E128/B128%,0)</f>
        <v>96.769669542261823</v>
      </c>
      <c r="G128" s="51">
        <f>IFERROR(E128/C128%,0)</f>
        <v>96.769669542261823</v>
      </c>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v>4242.6000000000004</v>
      </c>
      <c r="AG128" s="8"/>
      <c r="AH128" s="8">
        <v>35.18</v>
      </c>
      <c r="AI128" s="8"/>
      <c r="AJ128" s="8"/>
      <c r="AK128" s="8">
        <v>4070.37</v>
      </c>
      <c r="AL128" s="8"/>
      <c r="AM128" s="8"/>
      <c r="AN128" s="8"/>
      <c r="AO128" s="8"/>
      <c r="AP128" s="37"/>
      <c r="AQ128" s="137"/>
    </row>
    <row r="129" spans="1:43" s="4" customFormat="1" x14ac:dyDescent="0.25">
      <c r="A129" s="34" t="s">
        <v>27</v>
      </c>
      <c r="B129" s="9"/>
      <c r="C129" s="9"/>
      <c r="D129" s="9"/>
      <c r="E129" s="9"/>
      <c r="F129" s="9"/>
      <c r="G129" s="9"/>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37"/>
      <c r="AQ129" s="137"/>
    </row>
    <row r="130" spans="1:43" s="4" customFormat="1" x14ac:dyDescent="0.25">
      <c r="A130" s="12" t="s">
        <v>23</v>
      </c>
      <c r="B130" s="9"/>
      <c r="C130" s="9"/>
      <c r="D130" s="9"/>
      <c r="E130" s="9"/>
      <c r="F130" s="9"/>
      <c r="G130" s="9"/>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37"/>
      <c r="AQ130" s="138"/>
    </row>
    <row r="131" spans="1:43" ht="18" customHeight="1" x14ac:dyDescent="0.25">
      <c r="A131" s="92" t="s">
        <v>36</v>
      </c>
      <c r="B131" s="24">
        <f>B132+B133+B134+B136</f>
        <v>289179.40999999997</v>
      </c>
      <c r="C131" s="24">
        <f>C132+C133+C134+C136</f>
        <v>257689.28999999998</v>
      </c>
      <c r="D131" s="24">
        <f>D132+D133+D134+D136</f>
        <v>213837.87000000002</v>
      </c>
      <c r="E131" s="24">
        <f>E132+E133+E134+E136</f>
        <v>213837.87000000002</v>
      </c>
      <c r="F131" s="24">
        <f>E131/B131*100</f>
        <v>73.94643691955801</v>
      </c>
      <c r="G131" s="24">
        <f>E131/C131*100</f>
        <v>82.98283176611649</v>
      </c>
      <c r="H131" s="24">
        <f>H132+H133+H134+H136</f>
        <v>18857.21</v>
      </c>
      <c r="I131" s="24">
        <f>I132+I133+I134+I136</f>
        <v>264</v>
      </c>
      <c r="J131" s="24">
        <f>J132+J133+J134+J136</f>
        <v>10977.09</v>
      </c>
      <c r="K131" s="24">
        <f t="shared" ref="K131:AP131" si="40">K132+K133+K134+K136</f>
        <v>22730.77</v>
      </c>
      <c r="L131" s="24">
        <f t="shared" si="40"/>
        <v>0</v>
      </c>
      <c r="M131" s="24">
        <f t="shared" si="40"/>
        <v>16874.579999999998</v>
      </c>
      <c r="N131" s="24">
        <f t="shared" si="40"/>
        <v>16867.64</v>
      </c>
      <c r="O131" s="24">
        <f t="shared" si="40"/>
        <v>0</v>
      </c>
      <c r="P131" s="24">
        <f t="shared" si="40"/>
        <v>16234.149999999998</v>
      </c>
      <c r="Q131" s="24">
        <f t="shared" si="40"/>
        <v>23791.46</v>
      </c>
      <c r="R131" s="24">
        <f t="shared" si="40"/>
        <v>0</v>
      </c>
      <c r="S131" s="24">
        <f t="shared" si="40"/>
        <v>21785.88</v>
      </c>
      <c r="T131" s="24">
        <f t="shared" si="40"/>
        <v>18008.469999999998</v>
      </c>
      <c r="U131" s="24">
        <f t="shared" si="40"/>
        <v>0</v>
      </c>
      <c r="V131" s="24">
        <f t="shared" si="40"/>
        <v>16321.049999999997</v>
      </c>
      <c r="W131" s="24">
        <f t="shared" si="40"/>
        <v>24565.909999999996</v>
      </c>
      <c r="X131" s="24">
        <f t="shared" si="40"/>
        <v>0</v>
      </c>
      <c r="Y131" s="24">
        <f t="shared" si="40"/>
        <v>28351.989999999994</v>
      </c>
      <c r="Z131" s="24">
        <f t="shared" si="40"/>
        <v>31417.249999999996</v>
      </c>
      <c r="AA131" s="24">
        <f t="shared" si="40"/>
        <v>0</v>
      </c>
      <c r="AB131" s="24">
        <f t="shared" si="40"/>
        <v>22929.660000000003</v>
      </c>
      <c r="AC131" s="24">
        <f t="shared" si="40"/>
        <v>26630.929999999997</v>
      </c>
      <c r="AD131" s="24">
        <f t="shared" si="40"/>
        <v>0</v>
      </c>
      <c r="AE131" s="24">
        <f t="shared" si="40"/>
        <v>31738.89</v>
      </c>
      <c r="AF131" s="24">
        <f t="shared" si="40"/>
        <v>60586.78</v>
      </c>
      <c r="AG131" s="24">
        <f t="shared" si="40"/>
        <v>0</v>
      </c>
      <c r="AH131" s="24">
        <f t="shared" si="40"/>
        <v>25170.160000000003</v>
      </c>
      <c r="AI131" s="24">
        <f t="shared" si="40"/>
        <v>14232.87</v>
      </c>
      <c r="AJ131" s="24">
        <f t="shared" si="40"/>
        <v>0</v>
      </c>
      <c r="AK131" s="24">
        <f t="shared" si="40"/>
        <v>23454.42</v>
      </c>
      <c r="AL131" s="24">
        <f t="shared" si="40"/>
        <v>12107.339999999998</v>
      </c>
      <c r="AM131" s="24">
        <f t="shared" si="40"/>
        <v>0</v>
      </c>
      <c r="AN131" s="24">
        <f t="shared" si="40"/>
        <v>0</v>
      </c>
      <c r="AO131" s="24">
        <f t="shared" si="40"/>
        <v>19382.78</v>
      </c>
      <c r="AP131" s="24">
        <f t="shared" si="40"/>
        <v>0</v>
      </c>
      <c r="AQ131" s="107"/>
    </row>
    <row r="132" spans="1:43" x14ac:dyDescent="0.25">
      <c r="A132" s="12" t="s">
        <v>16</v>
      </c>
      <c r="B132" s="9"/>
      <c r="C132" s="9"/>
      <c r="D132" s="9"/>
      <c r="E132" s="9"/>
      <c r="F132" s="24"/>
      <c r="G132" s="24"/>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108"/>
    </row>
    <row r="133" spans="1:43" x14ac:dyDescent="0.25">
      <c r="A133" s="12" t="s">
        <v>28</v>
      </c>
      <c r="B133" s="9"/>
      <c r="C133" s="9"/>
      <c r="D133" s="9"/>
      <c r="E133" s="9"/>
      <c r="F133" s="24"/>
      <c r="G133" s="24"/>
      <c r="H133" s="25"/>
      <c r="I133" s="26"/>
      <c r="J133" s="25"/>
      <c r="K133" s="25"/>
      <c r="L133" s="26"/>
      <c r="M133" s="25"/>
      <c r="N133" s="25"/>
      <c r="O133" s="26"/>
      <c r="P133" s="25"/>
      <c r="Q133" s="25"/>
      <c r="R133" s="26"/>
      <c r="S133" s="25"/>
      <c r="T133" s="25"/>
      <c r="U133" s="26"/>
      <c r="V133" s="25"/>
      <c r="W133" s="25"/>
      <c r="X133" s="26"/>
      <c r="Y133" s="25"/>
      <c r="Z133" s="25"/>
      <c r="AA133" s="26"/>
      <c r="AB133" s="25"/>
      <c r="AC133" s="25"/>
      <c r="AD133" s="26"/>
      <c r="AE133" s="25"/>
      <c r="AF133" s="25"/>
      <c r="AG133" s="26"/>
      <c r="AH133" s="25"/>
      <c r="AI133" s="25"/>
      <c r="AJ133" s="26"/>
      <c r="AK133" s="25"/>
      <c r="AL133" s="25"/>
      <c r="AM133" s="26"/>
      <c r="AN133" s="25"/>
      <c r="AO133" s="25"/>
      <c r="AP133" s="25"/>
      <c r="AQ133" s="108"/>
    </row>
    <row r="134" spans="1:43" x14ac:dyDescent="0.25">
      <c r="A134" s="12" t="s">
        <v>15</v>
      </c>
      <c r="B134" s="9">
        <f>H134+K134+N134+Q134+T134+W134+Z134+AC134+AF134+AI134+AL134+AO134</f>
        <v>279179.40999999997</v>
      </c>
      <c r="C134" s="9">
        <f>C26+C92+C62</f>
        <v>250086.69999999998</v>
      </c>
      <c r="D134" s="9">
        <f>E134</f>
        <v>206235.28000000003</v>
      </c>
      <c r="E134" s="9">
        <f>J134+M134+P134+S134+V134+Y134+AB134+AE134+AH134+AK134+AN134+AP134</f>
        <v>206235.28000000003</v>
      </c>
      <c r="F134" s="23">
        <f>E134/B134*100</f>
        <v>73.871952089876558</v>
      </c>
      <c r="G134" s="23">
        <f>E134/C134*100</f>
        <v>82.465512960105443</v>
      </c>
      <c r="H134" s="25">
        <f>H26+H92+J62</f>
        <v>18857.21</v>
      </c>
      <c r="I134" s="25">
        <f>I26+I92+K62</f>
        <v>264</v>
      </c>
      <c r="J134" s="25">
        <f>J62+J92+J26</f>
        <v>10977.09</v>
      </c>
      <c r="K134" s="25">
        <f>K62+K92+K26</f>
        <v>22730.77</v>
      </c>
      <c r="L134" s="25"/>
      <c r="M134" s="25">
        <f>M62+M92+M26</f>
        <v>16874.579999999998</v>
      </c>
      <c r="N134" s="25">
        <f>N62+N92+N26</f>
        <v>16867.64</v>
      </c>
      <c r="O134" s="25"/>
      <c r="P134" s="25">
        <f>P62+P92+P26</f>
        <v>16234.149999999998</v>
      </c>
      <c r="Q134" s="25">
        <f>Q62+Q92+Q26</f>
        <v>23791.46</v>
      </c>
      <c r="R134" s="25"/>
      <c r="S134" s="25">
        <f>S62+S92+S26</f>
        <v>21785.88</v>
      </c>
      <c r="T134" s="25">
        <f>T62+T92+T26</f>
        <v>18008.469999999998</v>
      </c>
      <c r="U134" s="25"/>
      <c r="V134" s="25">
        <f t="shared" ref="V134:AP134" si="41">V62+V92+V26</f>
        <v>16321.049999999997</v>
      </c>
      <c r="W134" s="25">
        <f t="shared" si="41"/>
        <v>21565.909999999996</v>
      </c>
      <c r="X134" s="25">
        <f t="shared" si="41"/>
        <v>0</v>
      </c>
      <c r="Y134" s="25">
        <f t="shared" si="41"/>
        <v>25352.369999999995</v>
      </c>
      <c r="Z134" s="25">
        <f t="shared" si="41"/>
        <v>26814.659999999996</v>
      </c>
      <c r="AA134" s="25">
        <f t="shared" si="41"/>
        <v>0</v>
      </c>
      <c r="AB134" s="25">
        <f t="shared" si="41"/>
        <v>18326.690000000002</v>
      </c>
      <c r="AC134" s="25">
        <f t="shared" si="41"/>
        <v>26630.929999999997</v>
      </c>
      <c r="AD134" s="25">
        <f t="shared" si="41"/>
        <v>0</v>
      </c>
      <c r="AE134" s="25">
        <f t="shared" si="41"/>
        <v>31738.89</v>
      </c>
      <c r="AF134" s="25">
        <f t="shared" si="41"/>
        <v>60586.78</v>
      </c>
      <c r="AG134" s="25">
        <f t="shared" si="41"/>
        <v>0</v>
      </c>
      <c r="AH134" s="25">
        <f t="shared" si="41"/>
        <v>25170.160000000003</v>
      </c>
      <c r="AI134" s="25">
        <f t="shared" si="41"/>
        <v>14232.87</v>
      </c>
      <c r="AJ134" s="25">
        <f t="shared" si="41"/>
        <v>0</v>
      </c>
      <c r="AK134" s="25">
        <f t="shared" si="41"/>
        <v>23454.42</v>
      </c>
      <c r="AL134" s="25">
        <f t="shared" si="41"/>
        <v>12107.339999999998</v>
      </c>
      <c r="AM134" s="25">
        <f t="shared" si="41"/>
        <v>0</v>
      </c>
      <c r="AN134" s="25">
        <f t="shared" si="41"/>
        <v>0</v>
      </c>
      <c r="AO134" s="25">
        <f t="shared" si="41"/>
        <v>16985.37</v>
      </c>
      <c r="AP134" s="25">
        <f t="shared" si="41"/>
        <v>0</v>
      </c>
      <c r="AQ134" s="108"/>
    </row>
    <row r="135" spans="1:43" s="18" customFormat="1" x14ac:dyDescent="0.25">
      <c r="A135" s="13" t="s">
        <v>27</v>
      </c>
      <c r="B135" s="9"/>
      <c r="C135" s="9"/>
      <c r="D135" s="9"/>
      <c r="E135" s="9"/>
      <c r="F135" s="23"/>
      <c r="G135" s="23"/>
      <c r="H135" s="25"/>
      <c r="I135" s="27"/>
      <c r="J135" s="25"/>
      <c r="K135" s="25"/>
      <c r="L135" s="28"/>
      <c r="M135" s="25"/>
      <c r="N135" s="25"/>
      <c r="O135" s="28"/>
      <c r="P135" s="25"/>
      <c r="Q135" s="25"/>
      <c r="R135" s="28"/>
      <c r="S135" s="25"/>
      <c r="T135" s="25"/>
      <c r="U135" s="28"/>
      <c r="V135" s="25"/>
      <c r="W135" s="25"/>
      <c r="X135" s="28"/>
      <c r="Y135" s="25"/>
      <c r="Z135" s="25"/>
      <c r="AA135" s="28"/>
      <c r="AB135" s="25"/>
      <c r="AC135" s="25"/>
      <c r="AD135" s="28"/>
      <c r="AE135" s="25"/>
      <c r="AF135" s="25"/>
      <c r="AG135" s="28"/>
      <c r="AH135" s="25"/>
      <c r="AI135" s="25"/>
      <c r="AJ135" s="28"/>
      <c r="AK135" s="25"/>
      <c r="AL135" s="25"/>
      <c r="AM135" s="28"/>
      <c r="AN135" s="25"/>
      <c r="AO135" s="25"/>
      <c r="AP135" s="25"/>
      <c r="AQ135" s="108"/>
    </row>
    <row r="136" spans="1:43" x14ac:dyDescent="0.25">
      <c r="A136" s="12" t="s">
        <v>23</v>
      </c>
      <c r="B136" s="9">
        <f t="shared" ref="B136" si="42">H136+K136+N136+Q136+T136+W136+Z136+AC136+AF136+AI136+AL136+AO136</f>
        <v>10000</v>
      </c>
      <c r="C136" s="9">
        <f>C28+C94+C64</f>
        <v>7602.59</v>
      </c>
      <c r="D136" s="9">
        <f t="shared" ref="D136" si="43">E136</f>
        <v>7602.59</v>
      </c>
      <c r="E136" s="9">
        <f t="shared" ref="E136" si="44">J136+M136+P136+S136+V136+Y136+AB136+AE136+AH136+AK136+AN136+AP136</f>
        <v>7602.59</v>
      </c>
      <c r="F136" s="23">
        <f t="shared" ref="F136" si="45">E136/B136*100</f>
        <v>76.025900000000007</v>
      </c>
      <c r="G136" s="23">
        <f t="shared" ref="G136" si="46">E136/C136*100</f>
        <v>100</v>
      </c>
      <c r="H136" s="25">
        <f t="shared" ref="H136:AP136" si="47">H28+H94+J64</f>
        <v>0</v>
      </c>
      <c r="I136" s="25">
        <f t="shared" si="47"/>
        <v>0</v>
      </c>
      <c r="J136" s="25">
        <f t="shared" si="47"/>
        <v>0</v>
      </c>
      <c r="K136" s="25">
        <f t="shared" si="47"/>
        <v>0</v>
      </c>
      <c r="L136" s="25">
        <f t="shared" si="47"/>
        <v>0</v>
      </c>
      <c r="M136" s="25">
        <f t="shared" si="47"/>
        <v>0</v>
      </c>
      <c r="N136" s="25">
        <f t="shared" si="47"/>
        <v>0</v>
      </c>
      <c r="O136" s="25">
        <f t="shared" si="47"/>
        <v>0</v>
      </c>
      <c r="P136" s="25">
        <f t="shared" si="47"/>
        <v>0</v>
      </c>
      <c r="Q136" s="25">
        <f t="shared" si="47"/>
        <v>0</v>
      </c>
      <c r="R136" s="25">
        <f t="shared" si="47"/>
        <v>0</v>
      </c>
      <c r="S136" s="25">
        <f t="shared" si="47"/>
        <v>0</v>
      </c>
      <c r="T136" s="25">
        <f t="shared" si="47"/>
        <v>0</v>
      </c>
      <c r="U136" s="25">
        <f t="shared" si="47"/>
        <v>0</v>
      </c>
      <c r="V136" s="25">
        <f t="shared" si="47"/>
        <v>0</v>
      </c>
      <c r="W136" s="25">
        <f t="shared" si="47"/>
        <v>3000</v>
      </c>
      <c r="X136" s="25">
        <f t="shared" si="47"/>
        <v>0</v>
      </c>
      <c r="Y136" s="25">
        <f t="shared" si="47"/>
        <v>2999.62</v>
      </c>
      <c r="Z136" s="25">
        <f t="shared" si="47"/>
        <v>4602.59</v>
      </c>
      <c r="AA136" s="25">
        <f t="shared" si="47"/>
        <v>0</v>
      </c>
      <c r="AB136" s="25">
        <f t="shared" si="47"/>
        <v>4602.97</v>
      </c>
      <c r="AC136" s="25">
        <f t="shared" si="47"/>
        <v>0</v>
      </c>
      <c r="AD136" s="25">
        <f t="shared" si="47"/>
        <v>0</v>
      </c>
      <c r="AE136" s="25">
        <f t="shared" si="47"/>
        <v>0</v>
      </c>
      <c r="AF136" s="25">
        <f t="shared" si="47"/>
        <v>0</v>
      </c>
      <c r="AG136" s="25">
        <f t="shared" si="47"/>
        <v>0</v>
      </c>
      <c r="AH136" s="25">
        <f t="shared" si="47"/>
        <v>0</v>
      </c>
      <c r="AI136" s="25">
        <f t="shared" si="47"/>
        <v>0</v>
      </c>
      <c r="AJ136" s="25">
        <f t="shared" si="47"/>
        <v>0</v>
      </c>
      <c r="AK136" s="25">
        <f t="shared" si="47"/>
        <v>0</v>
      </c>
      <c r="AL136" s="25">
        <f t="shared" si="47"/>
        <v>0</v>
      </c>
      <c r="AM136" s="25">
        <f t="shared" si="47"/>
        <v>0</v>
      </c>
      <c r="AN136" s="25">
        <f t="shared" si="47"/>
        <v>0</v>
      </c>
      <c r="AO136" s="25">
        <f t="shared" si="47"/>
        <v>2397.41</v>
      </c>
      <c r="AP136" s="25">
        <f t="shared" si="47"/>
        <v>0</v>
      </c>
      <c r="AQ136" s="109"/>
    </row>
    <row r="137" spans="1:43" ht="16.5" customHeight="1" x14ac:dyDescent="0.25">
      <c r="A137" s="125" t="s">
        <v>37</v>
      </c>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7"/>
      <c r="AQ137" s="88"/>
    </row>
    <row r="138" spans="1:43" customFormat="1" ht="20.25" customHeight="1" x14ac:dyDescent="0.25">
      <c r="A138" s="78" t="s">
        <v>47</v>
      </c>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47"/>
      <c r="AG138" s="48"/>
      <c r="AH138" s="48"/>
      <c r="AI138" s="48"/>
      <c r="AJ138" s="48"/>
      <c r="AK138" s="48"/>
      <c r="AL138" s="48"/>
      <c r="AM138" s="48"/>
      <c r="AN138" s="48"/>
      <c r="AO138" s="48"/>
      <c r="AP138" s="48"/>
      <c r="AQ138" s="48"/>
    </row>
    <row r="139" spans="1:43" s="4" customFormat="1" ht="90.75" customHeight="1" x14ac:dyDescent="0.25">
      <c r="A139" s="50" t="s">
        <v>50</v>
      </c>
      <c r="B139" s="49">
        <f>B140+B141+B142+B144</f>
        <v>13748.199999999997</v>
      </c>
      <c r="C139" s="49">
        <f>C140+C141+C142+C144</f>
        <v>13154.02</v>
      </c>
      <c r="D139" s="49">
        <f>D140+D141+D142+D144</f>
        <v>8895.6400000000012</v>
      </c>
      <c r="E139" s="49">
        <f>E140+E141+E142+E144</f>
        <v>8895.6400000000012</v>
      </c>
      <c r="F139" s="49">
        <f>E139/B139*100</f>
        <v>64.704033982630477</v>
      </c>
      <c r="G139" s="49">
        <f>E139/C139*100</f>
        <v>67.626778733801544</v>
      </c>
      <c r="H139" s="49">
        <f>H140+H141+H142+H144</f>
        <v>362.07</v>
      </c>
      <c r="I139" s="49" t="e">
        <f t="shared" ref="I139:AP139" si="48">I140+I141+I142+I144</f>
        <v>#REF!</v>
      </c>
      <c r="J139" s="49">
        <f>J140+J141+J142+J144</f>
        <v>358.55</v>
      </c>
      <c r="K139" s="49">
        <f t="shared" si="48"/>
        <v>317.22000000000003</v>
      </c>
      <c r="L139" s="49">
        <f t="shared" si="48"/>
        <v>0</v>
      </c>
      <c r="M139" s="49">
        <f t="shared" si="48"/>
        <v>239.99</v>
      </c>
      <c r="N139" s="49">
        <f t="shared" si="48"/>
        <v>926.02</v>
      </c>
      <c r="O139" s="49">
        <f t="shared" si="48"/>
        <v>0</v>
      </c>
      <c r="P139" s="49">
        <f t="shared" si="48"/>
        <v>358.39</v>
      </c>
      <c r="Q139" s="49">
        <f t="shared" si="48"/>
        <v>583.6</v>
      </c>
      <c r="R139" s="49">
        <f t="shared" si="48"/>
        <v>0</v>
      </c>
      <c r="S139" s="49">
        <f t="shared" si="48"/>
        <v>278.47000000000003</v>
      </c>
      <c r="T139" s="49">
        <f t="shared" si="48"/>
        <v>317.22000000000003</v>
      </c>
      <c r="U139" s="49">
        <f t="shared" si="48"/>
        <v>0</v>
      </c>
      <c r="V139" s="49">
        <f t="shared" si="48"/>
        <v>376.21</v>
      </c>
      <c r="W139" s="49">
        <f t="shared" si="48"/>
        <v>317.22000000000003</v>
      </c>
      <c r="X139" s="49">
        <f t="shared" si="48"/>
        <v>0</v>
      </c>
      <c r="Y139" s="49">
        <f t="shared" si="48"/>
        <v>368.89</v>
      </c>
      <c r="Z139" s="49">
        <f t="shared" si="48"/>
        <v>9379</v>
      </c>
      <c r="AA139" s="49">
        <f t="shared" si="48"/>
        <v>0</v>
      </c>
      <c r="AB139" s="49">
        <f t="shared" si="48"/>
        <v>5618.93</v>
      </c>
      <c r="AC139" s="49">
        <f t="shared" si="48"/>
        <v>317.22000000000003</v>
      </c>
      <c r="AD139" s="49">
        <f t="shared" si="48"/>
        <v>0</v>
      </c>
      <c r="AE139" s="49">
        <f t="shared" si="48"/>
        <v>368.89</v>
      </c>
      <c r="AF139" s="49">
        <f t="shared" si="48"/>
        <v>317.23</v>
      </c>
      <c r="AG139" s="49">
        <f t="shared" si="48"/>
        <v>0</v>
      </c>
      <c r="AH139" s="49">
        <f t="shared" si="48"/>
        <v>544.80999999999995</v>
      </c>
      <c r="AI139" s="49">
        <f t="shared" si="48"/>
        <v>317.22000000000003</v>
      </c>
      <c r="AJ139" s="49">
        <f t="shared" si="48"/>
        <v>0</v>
      </c>
      <c r="AK139" s="49">
        <f t="shared" si="48"/>
        <v>382.51</v>
      </c>
      <c r="AL139" s="49">
        <f t="shared" si="48"/>
        <v>317.22000000000003</v>
      </c>
      <c r="AM139" s="49">
        <f t="shared" si="48"/>
        <v>0</v>
      </c>
      <c r="AN139" s="49">
        <f t="shared" si="48"/>
        <v>0</v>
      </c>
      <c r="AO139" s="49">
        <f t="shared" si="48"/>
        <v>276.95999999999998</v>
      </c>
      <c r="AP139" s="49">
        <f t="shared" si="48"/>
        <v>0</v>
      </c>
      <c r="AQ139" s="107"/>
    </row>
    <row r="140" spans="1:43" s="4" customFormat="1" x14ac:dyDescent="0.25">
      <c r="A140" s="12" t="s">
        <v>16</v>
      </c>
      <c r="B140" s="9"/>
      <c r="C140" s="9"/>
      <c r="D140" s="9"/>
      <c r="E140" s="9"/>
      <c r="F140" s="24"/>
      <c r="G140" s="24"/>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37"/>
      <c r="AQ140" s="108"/>
    </row>
    <row r="141" spans="1:43" s="4" customFormat="1" x14ac:dyDescent="0.25">
      <c r="A141" s="12" t="s">
        <v>28</v>
      </c>
      <c r="B141" s="9"/>
      <c r="C141" s="9"/>
      <c r="D141" s="9"/>
      <c r="E141" s="9"/>
      <c r="F141" s="24"/>
      <c r="G141" s="24"/>
      <c r="H141" s="9"/>
      <c r="I141" s="9" t="e">
        <f>#REF!+I147</f>
        <v>#REF!</v>
      </c>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108"/>
    </row>
    <row r="142" spans="1:43" s="4" customFormat="1" x14ac:dyDescent="0.25">
      <c r="A142" s="12" t="s">
        <v>15</v>
      </c>
      <c r="B142" s="9">
        <f>H142+K142+N142+Q142+T142+W142+Z142+AC142+AF142+AI142+AL142+AO142</f>
        <v>13748.199999999997</v>
      </c>
      <c r="C142" s="9">
        <f>C148+C154</f>
        <v>13154.02</v>
      </c>
      <c r="D142" s="9">
        <f>E142</f>
        <v>8895.6400000000012</v>
      </c>
      <c r="E142" s="9">
        <f>J142+M142+P142+S142+V142+Y142+AB142+AE142+AH142+AK142+AN142+AP142</f>
        <v>8895.6400000000012</v>
      </c>
      <c r="F142" s="24">
        <f>E142/B142*100</f>
        <v>64.704033982630477</v>
      </c>
      <c r="G142" s="24">
        <f>E142/C142*100</f>
        <v>67.626778733801544</v>
      </c>
      <c r="H142" s="9">
        <f>H148+H154</f>
        <v>362.07</v>
      </c>
      <c r="I142" s="9">
        <f t="shared" ref="I142:AP142" si="49">I148+I154</f>
        <v>0</v>
      </c>
      <c r="J142" s="9">
        <f t="shared" si="49"/>
        <v>358.55</v>
      </c>
      <c r="K142" s="9">
        <f>K148+K154</f>
        <v>317.22000000000003</v>
      </c>
      <c r="L142" s="9">
        <f t="shared" si="49"/>
        <v>0</v>
      </c>
      <c r="M142" s="9">
        <f t="shared" si="49"/>
        <v>239.99</v>
      </c>
      <c r="N142" s="9">
        <f t="shared" si="49"/>
        <v>926.02</v>
      </c>
      <c r="O142" s="9">
        <f t="shared" si="49"/>
        <v>0</v>
      </c>
      <c r="P142" s="9">
        <f t="shared" si="49"/>
        <v>358.39</v>
      </c>
      <c r="Q142" s="9">
        <f t="shared" si="49"/>
        <v>583.6</v>
      </c>
      <c r="R142" s="9">
        <f t="shared" si="49"/>
        <v>0</v>
      </c>
      <c r="S142" s="9">
        <f t="shared" si="49"/>
        <v>278.47000000000003</v>
      </c>
      <c r="T142" s="9">
        <f t="shared" si="49"/>
        <v>317.22000000000003</v>
      </c>
      <c r="U142" s="9">
        <f t="shared" si="49"/>
        <v>0</v>
      </c>
      <c r="V142" s="9">
        <f t="shared" si="49"/>
        <v>376.21</v>
      </c>
      <c r="W142" s="9">
        <f t="shared" si="49"/>
        <v>317.22000000000003</v>
      </c>
      <c r="X142" s="9">
        <f t="shared" si="49"/>
        <v>0</v>
      </c>
      <c r="Y142" s="9">
        <f t="shared" si="49"/>
        <v>368.89</v>
      </c>
      <c r="Z142" s="9">
        <f t="shared" si="49"/>
        <v>9379</v>
      </c>
      <c r="AA142" s="9">
        <f t="shared" si="49"/>
        <v>0</v>
      </c>
      <c r="AB142" s="9">
        <f t="shared" si="49"/>
        <v>5618.93</v>
      </c>
      <c r="AC142" s="9">
        <f t="shared" si="49"/>
        <v>317.22000000000003</v>
      </c>
      <c r="AD142" s="9">
        <f t="shared" si="49"/>
        <v>0</v>
      </c>
      <c r="AE142" s="9">
        <f t="shared" si="49"/>
        <v>368.89</v>
      </c>
      <c r="AF142" s="9">
        <f t="shared" si="49"/>
        <v>317.23</v>
      </c>
      <c r="AG142" s="9">
        <f t="shared" si="49"/>
        <v>0</v>
      </c>
      <c r="AH142" s="9">
        <f t="shared" si="49"/>
        <v>544.80999999999995</v>
      </c>
      <c r="AI142" s="9">
        <f t="shared" si="49"/>
        <v>317.22000000000003</v>
      </c>
      <c r="AJ142" s="9">
        <f t="shared" si="49"/>
        <v>0</v>
      </c>
      <c r="AK142" s="9">
        <f t="shared" si="49"/>
        <v>382.51</v>
      </c>
      <c r="AL142" s="9">
        <f t="shared" si="49"/>
        <v>317.22000000000003</v>
      </c>
      <c r="AM142" s="9">
        <f t="shared" si="49"/>
        <v>0</v>
      </c>
      <c r="AN142" s="9">
        <f t="shared" si="49"/>
        <v>0</v>
      </c>
      <c r="AO142" s="9">
        <f t="shared" si="49"/>
        <v>276.95999999999998</v>
      </c>
      <c r="AP142" s="9">
        <f t="shared" si="49"/>
        <v>0</v>
      </c>
      <c r="AQ142" s="108"/>
    </row>
    <row r="143" spans="1:43" s="18" customFormat="1" x14ac:dyDescent="0.25">
      <c r="A143" s="13" t="s">
        <v>27</v>
      </c>
      <c r="B143" s="14"/>
      <c r="C143" s="9"/>
      <c r="D143" s="14"/>
      <c r="E143" s="14"/>
      <c r="F143" s="24"/>
      <c r="G143" s="24"/>
      <c r="H143" s="9"/>
      <c r="I143" s="9" t="e">
        <f>#REF!+I149</f>
        <v>#REF!</v>
      </c>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108"/>
    </row>
    <row r="144" spans="1:43" s="4" customFormat="1" x14ac:dyDescent="0.25">
      <c r="A144" s="12" t="s">
        <v>23</v>
      </c>
      <c r="B144" s="9"/>
      <c r="C144" s="9"/>
      <c r="D144" s="9"/>
      <c r="E144" s="9"/>
      <c r="F144" s="24"/>
      <c r="G144" s="24"/>
      <c r="H144" s="9"/>
      <c r="I144" s="10"/>
      <c r="J144" s="37"/>
      <c r="K144" s="9"/>
      <c r="L144" s="11"/>
      <c r="M144" s="11"/>
      <c r="N144" s="9"/>
      <c r="O144" s="11"/>
      <c r="P144" s="11"/>
      <c r="Q144" s="9"/>
      <c r="R144" s="11"/>
      <c r="S144" s="11"/>
      <c r="T144" s="9"/>
      <c r="U144" s="11"/>
      <c r="V144" s="11"/>
      <c r="W144" s="9"/>
      <c r="X144" s="11"/>
      <c r="Y144" s="11"/>
      <c r="Z144" s="9"/>
      <c r="AA144" s="11"/>
      <c r="AB144" s="11"/>
      <c r="AC144" s="9"/>
      <c r="AD144" s="11"/>
      <c r="AE144" s="11"/>
      <c r="AF144" s="9"/>
      <c r="AG144" s="11"/>
      <c r="AH144" s="11"/>
      <c r="AI144" s="9"/>
      <c r="AJ144" s="11"/>
      <c r="AK144" s="11"/>
      <c r="AL144" s="9"/>
      <c r="AM144" s="11"/>
      <c r="AN144" s="11"/>
      <c r="AO144" s="9"/>
      <c r="AP144" s="37"/>
      <c r="AQ144" s="109"/>
    </row>
    <row r="145" spans="1:43" s="4" customFormat="1" ht="66.75" customHeight="1" x14ac:dyDescent="0.25">
      <c r="A145" s="55" t="s">
        <v>51</v>
      </c>
      <c r="B145" s="52">
        <f>B146+B147+B148+B150</f>
        <v>8607.2999999999993</v>
      </c>
      <c r="C145" s="52">
        <f t="shared" ref="C145:AP145" si="50">C146+C147+C148+C150</f>
        <v>8013.1200000000008</v>
      </c>
      <c r="D145" s="52">
        <f t="shared" si="50"/>
        <v>3754.75</v>
      </c>
      <c r="E145" s="52">
        <f t="shared" si="50"/>
        <v>3754.75</v>
      </c>
      <c r="F145" s="52">
        <f>E145/B145*100</f>
        <v>43.622855018414612</v>
      </c>
      <c r="G145" s="52">
        <f>E145/C145*100</f>
        <v>46.857528653009062</v>
      </c>
      <c r="H145" s="52">
        <f t="shared" si="50"/>
        <v>362.07</v>
      </c>
      <c r="I145" s="52">
        <f t="shared" si="50"/>
        <v>0</v>
      </c>
      <c r="J145" s="52">
        <f t="shared" si="50"/>
        <v>358.55</v>
      </c>
      <c r="K145" s="52">
        <f t="shared" si="50"/>
        <v>317.22000000000003</v>
      </c>
      <c r="L145" s="52">
        <f t="shared" si="50"/>
        <v>0</v>
      </c>
      <c r="M145" s="52">
        <f t="shared" si="50"/>
        <v>239.99</v>
      </c>
      <c r="N145" s="52">
        <f>N146+N147+N148+N150</f>
        <v>926.02</v>
      </c>
      <c r="O145" s="52">
        <f t="shared" si="50"/>
        <v>0</v>
      </c>
      <c r="P145" s="52">
        <f t="shared" si="50"/>
        <v>358.39</v>
      </c>
      <c r="Q145" s="52">
        <f t="shared" si="50"/>
        <v>583.6</v>
      </c>
      <c r="R145" s="52">
        <f t="shared" si="50"/>
        <v>0</v>
      </c>
      <c r="S145" s="52">
        <f t="shared" si="50"/>
        <v>278.47000000000003</v>
      </c>
      <c r="T145" s="52">
        <f t="shared" si="50"/>
        <v>317.22000000000003</v>
      </c>
      <c r="U145" s="52">
        <f t="shared" si="50"/>
        <v>0</v>
      </c>
      <c r="V145" s="52">
        <f t="shared" si="50"/>
        <v>376.21</v>
      </c>
      <c r="W145" s="52">
        <f t="shared" si="50"/>
        <v>317.22000000000003</v>
      </c>
      <c r="X145" s="52">
        <f t="shared" si="50"/>
        <v>0</v>
      </c>
      <c r="Y145" s="52">
        <f t="shared" si="50"/>
        <v>368.89</v>
      </c>
      <c r="Z145" s="52">
        <f t="shared" si="50"/>
        <v>4238.1099999999997</v>
      </c>
      <c r="AA145" s="52">
        <f t="shared" si="50"/>
        <v>0</v>
      </c>
      <c r="AB145" s="52">
        <f t="shared" si="50"/>
        <v>478.04</v>
      </c>
      <c r="AC145" s="52">
        <f t="shared" si="50"/>
        <v>317.22000000000003</v>
      </c>
      <c r="AD145" s="52">
        <f t="shared" si="50"/>
        <v>0</v>
      </c>
      <c r="AE145" s="52">
        <f t="shared" si="50"/>
        <v>368.89</v>
      </c>
      <c r="AF145" s="52">
        <f t="shared" si="50"/>
        <v>317.22000000000003</v>
      </c>
      <c r="AG145" s="52">
        <f t="shared" si="50"/>
        <v>0</v>
      </c>
      <c r="AH145" s="52">
        <f t="shared" si="50"/>
        <v>544.80999999999995</v>
      </c>
      <c r="AI145" s="52">
        <f t="shared" si="50"/>
        <v>317.22000000000003</v>
      </c>
      <c r="AJ145" s="52">
        <f t="shared" si="50"/>
        <v>0</v>
      </c>
      <c r="AK145" s="52">
        <f t="shared" si="50"/>
        <v>382.51</v>
      </c>
      <c r="AL145" s="52">
        <f t="shared" si="50"/>
        <v>317.22000000000003</v>
      </c>
      <c r="AM145" s="52">
        <f t="shared" si="50"/>
        <v>0</v>
      </c>
      <c r="AN145" s="52">
        <f t="shared" si="50"/>
        <v>0</v>
      </c>
      <c r="AO145" s="52">
        <f t="shared" si="50"/>
        <v>276.95999999999998</v>
      </c>
      <c r="AP145" s="52">
        <f t="shared" si="50"/>
        <v>0</v>
      </c>
      <c r="AQ145" s="148" t="s">
        <v>93</v>
      </c>
    </row>
    <row r="146" spans="1:43" s="4" customFormat="1" x14ac:dyDescent="0.25">
      <c r="A146" s="12" t="s">
        <v>16</v>
      </c>
      <c r="B146" s="9"/>
      <c r="C146" s="9"/>
      <c r="D146" s="9"/>
      <c r="E146" s="9"/>
      <c r="F146" s="9"/>
      <c r="G146" s="9"/>
      <c r="H146" s="9"/>
      <c r="I146" s="10"/>
      <c r="J146" s="37"/>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37"/>
      <c r="AQ146" s="146"/>
    </row>
    <row r="147" spans="1:43" s="4" customFormat="1" x14ac:dyDescent="0.25">
      <c r="A147" s="12" t="s">
        <v>28</v>
      </c>
      <c r="B147" s="9"/>
      <c r="C147" s="9"/>
      <c r="D147" s="9"/>
      <c r="E147" s="9"/>
      <c r="F147" s="9"/>
      <c r="G147" s="9"/>
      <c r="H147" s="9"/>
      <c r="I147" s="10"/>
      <c r="J147" s="37"/>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37"/>
      <c r="AQ147" s="146"/>
    </row>
    <row r="148" spans="1:43" s="4" customFormat="1" x14ac:dyDescent="0.25">
      <c r="A148" s="12" t="s">
        <v>15</v>
      </c>
      <c r="B148" s="9">
        <f>H148+K148+N148+Q148+T148+W148+Z148+AC148+AF148+AI148+AL148+AO148</f>
        <v>8607.2999999999993</v>
      </c>
      <c r="C148" s="8">
        <f>H148+K148+N148+Q148+T148+W148+Z148+AC148+AF148+AI148</f>
        <v>8013.1200000000008</v>
      </c>
      <c r="D148" s="9">
        <f>E148</f>
        <v>3754.75</v>
      </c>
      <c r="E148" s="9">
        <f>J148+M148+P148+S148+V148+Y148+AB148+AE148+AH148+AK148+AN148+AP148</f>
        <v>3754.75</v>
      </c>
      <c r="F148" s="9">
        <f>E148/B148*100</f>
        <v>43.622855018414612</v>
      </c>
      <c r="G148" s="9">
        <f>E148/C148*100</f>
        <v>46.857528653009062</v>
      </c>
      <c r="H148" s="9">
        <v>362.07</v>
      </c>
      <c r="I148" s="29"/>
      <c r="J148" s="39">
        <v>358.55</v>
      </c>
      <c r="K148" s="22">
        <v>317.22000000000003</v>
      </c>
      <c r="L148" s="22"/>
      <c r="M148" s="22">
        <v>239.99</v>
      </c>
      <c r="N148" s="22">
        <v>926.02</v>
      </c>
      <c r="O148" s="22"/>
      <c r="P148" s="22">
        <v>358.39</v>
      </c>
      <c r="Q148" s="22">
        <v>583.6</v>
      </c>
      <c r="R148" s="22"/>
      <c r="S148" s="22">
        <v>278.47000000000003</v>
      </c>
      <c r="T148" s="22">
        <v>317.22000000000003</v>
      </c>
      <c r="U148" s="22"/>
      <c r="V148" s="22">
        <v>376.21</v>
      </c>
      <c r="W148" s="22">
        <v>317.22000000000003</v>
      </c>
      <c r="X148" s="22"/>
      <c r="Y148" s="22">
        <v>368.89</v>
      </c>
      <c r="Z148" s="22">
        <v>4238.1099999999997</v>
      </c>
      <c r="AA148" s="22"/>
      <c r="AB148" s="22">
        <v>478.04</v>
      </c>
      <c r="AC148" s="22">
        <v>317.22000000000003</v>
      </c>
      <c r="AD148" s="22"/>
      <c r="AE148" s="22">
        <v>368.89</v>
      </c>
      <c r="AF148" s="22">
        <v>317.22000000000003</v>
      </c>
      <c r="AG148" s="22"/>
      <c r="AH148" s="22">
        <v>544.80999999999995</v>
      </c>
      <c r="AI148" s="22">
        <v>317.22000000000003</v>
      </c>
      <c r="AJ148" s="22"/>
      <c r="AK148" s="22">
        <v>382.51</v>
      </c>
      <c r="AL148" s="22">
        <v>317.22000000000003</v>
      </c>
      <c r="AM148" s="22"/>
      <c r="AN148" s="22"/>
      <c r="AO148" s="22">
        <v>276.95999999999998</v>
      </c>
      <c r="AP148" s="39"/>
      <c r="AQ148" s="146"/>
    </row>
    <row r="149" spans="1:43" s="18" customFormat="1" ht="15" x14ac:dyDescent="0.25">
      <c r="A149" s="13" t="s">
        <v>27</v>
      </c>
      <c r="B149" s="14"/>
      <c r="C149" s="14"/>
      <c r="D149" s="14"/>
      <c r="E149" s="14"/>
      <c r="F149" s="14"/>
      <c r="G149" s="14"/>
      <c r="H149" s="15"/>
      <c r="I149" s="16"/>
      <c r="J149" s="38"/>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38"/>
      <c r="AQ149" s="146"/>
    </row>
    <row r="150" spans="1:43" s="4" customFormat="1" x14ac:dyDescent="0.25">
      <c r="A150" s="12" t="s">
        <v>23</v>
      </c>
      <c r="B150" s="9"/>
      <c r="C150" s="9"/>
      <c r="D150" s="9"/>
      <c r="E150" s="9"/>
      <c r="F150" s="9"/>
      <c r="G150" s="9"/>
      <c r="H150" s="9"/>
      <c r="I150" s="10"/>
      <c r="J150" s="37"/>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37"/>
      <c r="AQ150" s="147"/>
    </row>
    <row r="151" spans="1:43" s="57" customFormat="1" ht="87.75" customHeight="1" x14ac:dyDescent="0.25">
      <c r="A151" s="55" t="s">
        <v>53</v>
      </c>
      <c r="B151" s="56">
        <f>B152+B153+B154+B156</f>
        <v>5140.9000000000005</v>
      </c>
      <c r="C151" s="56">
        <f>C152+C153+C154+C156</f>
        <v>5140.9000000000005</v>
      </c>
      <c r="D151" s="56">
        <f>D152+D153+D154+D156</f>
        <v>5140.8900000000003</v>
      </c>
      <c r="E151" s="56">
        <f>E152+E153+E154+E156</f>
        <v>5140.8900000000003</v>
      </c>
      <c r="F151" s="56">
        <f>E151/B151*100</f>
        <v>99.999805481530473</v>
      </c>
      <c r="G151" s="56">
        <f>E151/C151*100</f>
        <v>99.999805481530473</v>
      </c>
      <c r="H151" s="56">
        <f t="shared" ref="H151:AP151" si="51">H152+H153+H154+H156</f>
        <v>0</v>
      </c>
      <c r="I151" s="56">
        <f t="shared" si="51"/>
        <v>0</v>
      </c>
      <c r="J151" s="56">
        <f t="shared" si="51"/>
        <v>0</v>
      </c>
      <c r="K151" s="56">
        <f t="shared" si="51"/>
        <v>0</v>
      </c>
      <c r="L151" s="56">
        <f t="shared" si="51"/>
        <v>0</v>
      </c>
      <c r="M151" s="56">
        <f t="shared" si="51"/>
        <v>0</v>
      </c>
      <c r="N151" s="56">
        <f t="shared" si="51"/>
        <v>0</v>
      </c>
      <c r="O151" s="56">
        <f t="shared" si="51"/>
        <v>0</v>
      </c>
      <c r="P151" s="56">
        <f t="shared" si="51"/>
        <v>0</v>
      </c>
      <c r="Q151" s="56">
        <f t="shared" si="51"/>
        <v>0</v>
      </c>
      <c r="R151" s="56">
        <f t="shared" si="51"/>
        <v>0</v>
      </c>
      <c r="S151" s="56">
        <f t="shared" si="51"/>
        <v>0</v>
      </c>
      <c r="T151" s="56">
        <f t="shared" si="51"/>
        <v>0</v>
      </c>
      <c r="U151" s="56">
        <f t="shared" si="51"/>
        <v>0</v>
      </c>
      <c r="V151" s="56">
        <f t="shared" si="51"/>
        <v>0</v>
      </c>
      <c r="W151" s="56">
        <f t="shared" si="51"/>
        <v>0</v>
      </c>
      <c r="X151" s="56">
        <f t="shared" si="51"/>
        <v>0</v>
      </c>
      <c r="Y151" s="56">
        <f t="shared" si="51"/>
        <v>0</v>
      </c>
      <c r="Z151" s="56">
        <f t="shared" si="51"/>
        <v>5140.8900000000003</v>
      </c>
      <c r="AA151" s="56">
        <f t="shared" si="51"/>
        <v>0</v>
      </c>
      <c r="AB151" s="56">
        <f t="shared" si="51"/>
        <v>5140.8900000000003</v>
      </c>
      <c r="AC151" s="56">
        <f t="shared" si="51"/>
        <v>0</v>
      </c>
      <c r="AD151" s="56">
        <f t="shared" si="51"/>
        <v>0</v>
      </c>
      <c r="AE151" s="56">
        <f t="shared" si="51"/>
        <v>0</v>
      </c>
      <c r="AF151" s="56">
        <f t="shared" si="51"/>
        <v>0.01</v>
      </c>
      <c r="AG151" s="56">
        <f t="shared" si="51"/>
        <v>0</v>
      </c>
      <c r="AH151" s="56">
        <f t="shared" si="51"/>
        <v>0</v>
      </c>
      <c r="AI151" s="56">
        <f t="shared" si="51"/>
        <v>0</v>
      </c>
      <c r="AJ151" s="56">
        <f t="shared" si="51"/>
        <v>0</v>
      </c>
      <c r="AK151" s="56">
        <f t="shared" si="51"/>
        <v>0</v>
      </c>
      <c r="AL151" s="56">
        <f t="shared" si="51"/>
        <v>0</v>
      </c>
      <c r="AM151" s="56">
        <f t="shared" si="51"/>
        <v>0</v>
      </c>
      <c r="AN151" s="56">
        <f t="shared" si="51"/>
        <v>0</v>
      </c>
      <c r="AO151" s="56">
        <f t="shared" si="51"/>
        <v>0</v>
      </c>
      <c r="AP151" s="56">
        <f t="shared" si="51"/>
        <v>0</v>
      </c>
      <c r="AQ151" s="142" t="s">
        <v>74</v>
      </c>
    </row>
    <row r="152" spans="1:43" s="57" customFormat="1" ht="20.25" customHeight="1" x14ac:dyDescent="0.25">
      <c r="A152" s="58" t="s">
        <v>16</v>
      </c>
      <c r="B152" s="59"/>
      <c r="C152" s="59"/>
      <c r="D152" s="59"/>
      <c r="E152" s="59"/>
      <c r="F152" s="59"/>
      <c r="G152" s="59"/>
      <c r="H152" s="59"/>
      <c r="I152" s="60"/>
      <c r="J152" s="61"/>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1"/>
      <c r="AQ152" s="143"/>
    </row>
    <row r="153" spans="1:43" s="57" customFormat="1" ht="20.25" customHeight="1" x14ac:dyDescent="0.25">
      <c r="A153" s="58" t="s">
        <v>28</v>
      </c>
      <c r="B153" s="59"/>
      <c r="C153" s="59"/>
      <c r="D153" s="59"/>
      <c r="E153" s="59"/>
      <c r="F153" s="59"/>
      <c r="G153" s="59"/>
      <c r="H153" s="59"/>
      <c r="I153" s="60"/>
      <c r="J153" s="61"/>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1"/>
      <c r="AQ153" s="143"/>
    </row>
    <row r="154" spans="1:43" s="57" customFormat="1" ht="20.25" customHeight="1" x14ac:dyDescent="0.25">
      <c r="A154" s="58" t="s">
        <v>15</v>
      </c>
      <c r="B154" s="59">
        <f>H154+K154+N154+Q154+T154+W154+Z154+AC154+AF154+AI154+AL154+AO154</f>
        <v>5140.9000000000005</v>
      </c>
      <c r="C154" s="63">
        <f>H154+K154+N154+Q154+T154+W154+Z154+AC154+AF154+AI154</f>
        <v>5140.9000000000005</v>
      </c>
      <c r="D154" s="59">
        <f>E154</f>
        <v>5140.8900000000003</v>
      </c>
      <c r="E154" s="59">
        <f>J154+M154+P154+S154+V154+Y154+AB154+AE154+AH154+AK154+AN154+AP154</f>
        <v>5140.8900000000003</v>
      </c>
      <c r="F154" s="59">
        <f>E154/B154*100</f>
        <v>99.999805481530473</v>
      </c>
      <c r="G154" s="59">
        <f>E154/C154*100</f>
        <v>99.999805481530473</v>
      </c>
      <c r="H154" s="59"/>
      <c r="I154" s="64"/>
      <c r="J154" s="65"/>
      <c r="K154" s="66"/>
      <c r="L154" s="66"/>
      <c r="M154" s="66"/>
      <c r="N154" s="66"/>
      <c r="O154" s="66"/>
      <c r="P154" s="66"/>
      <c r="Q154" s="66"/>
      <c r="R154" s="66"/>
      <c r="S154" s="66"/>
      <c r="T154" s="66"/>
      <c r="U154" s="66"/>
      <c r="V154" s="66"/>
      <c r="W154" s="66"/>
      <c r="X154" s="66"/>
      <c r="Y154" s="66"/>
      <c r="Z154" s="66">
        <v>5140.8900000000003</v>
      </c>
      <c r="AA154" s="66"/>
      <c r="AB154" s="66">
        <v>5140.8900000000003</v>
      </c>
      <c r="AC154" s="66"/>
      <c r="AD154" s="66"/>
      <c r="AE154" s="66"/>
      <c r="AF154" s="66">
        <v>0.01</v>
      </c>
      <c r="AG154" s="66"/>
      <c r="AH154" s="66"/>
      <c r="AI154" s="66"/>
      <c r="AJ154" s="66"/>
      <c r="AK154" s="66"/>
      <c r="AL154" s="66"/>
      <c r="AM154" s="66"/>
      <c r="AN154" s="66"/>
      <c r="AO154" s="66"/>
      <c r="AP154" s="65"/>
      <c r="AQ154" s="143"/>
    </row>
    <row r="155" spans="1:43" s="73" customFormat="1" ht="20.25" customHeight="1" x14ac:dyDescent="0.25">
      <c r="A155" s="67" t="s">
        <v>27</v>
      </c>
      <c r="B155" s="68"/>
      <c r="C155" s="68"/>
      <c r="D155" s="68"/>
      <c r="E155" s="68"/>
      <c r="F155" s="68"/>
      <c r="G155" s="68"/>
      <c r="H155" s="69"/>
      <c r="I155" s="70"/>
      <c r="J155" s="71"/>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1"/>
      <c r="AQ155" s="143"/>
    </row>
    <row r="156" spans="1:43" s="57" customFormat="1" ht="20.25" customHeight="1" x14ac:dyDescent="0.25">
      <c r="A156" s="58" t="s">
        <v>23</v>
      </c>
      <c r="B156" s="59"/>
      <c r="C156" s="59"/>
      <c r="D156" s="59"/>
      <c r="E156" s="59"/>
      <c r="F156" s="59"/>
      <c r="G156" s="59"/>
      <c r="H156" s="59"/>
      <c r="I156" s="60"/>
      <c r="J156" s="61"/>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1"/>
      <c r="AQ156" s="144"/>
    </row>
    <row r="157" spans="1:43" x14ac:dyDescent="0.25">
      <c r="A157" s="92" t="s">
        <v>38</v>
      </c>
      <c r="B157" s="30">
        <f>B158+B159+B160+B162</f>
        <v>13748.199999999997</v>
      </c>
      <c r="C157" s="30">
        <f t="shared" ref="C157:AP157" si="52">C158+C159+C160+C162</f>
        <v>13154.02</v>
      </c>
      <c r="D157" s="30">
        <f t="shared" si="52"/>
        <v>8895.6400000000012</v>
      </c>
      <c r="E157" s="30">
        <f t="shared" si="52"/>
        <v>8895.6400000000012</v>
      </c>
      <c r="F157" s="30">
        <f t="shared" si="52"/>
        <v>0</v>
      </c>
      <c r="G157" s="30">
        <f t="shared" si="52"/>
        <v>0</v>
      </c>
      <c r="H157" s="30">
        <f t="shared" si="52"/>
        <v>362.07</v>
      </c>
      <c r="I157" s="30">
        <f t="shared" si="52"/>
        <v>0</v>
      </c>
      <c r="J157" s="30">
        <f t="shared" si="52"/>
        <v>358.55</v>
      </c>
      <c r="K157" s="30">
        <f t="shared" si="52"/>
        <v>317.22000000000003</v>
      </c>
      <c r="L157" s="30">
        <f t="shared" si="52"/>
        <v>0</v>
      </c>
      <c r="M157" s="30">
        <f t="shared" si="52"/>
        <v>239.99</v>
      </c>
      <c r="N157" s="30">
        <f t="shared" si="52"/>
        <v>926.02</v>
      </c>
      <c r="O157" s="30">
        <f t="shared" si="52"/>
        <v>0</v>
      </c>
      <c r="P157" s="30">
        <f t="shared" si="52"/>
        <v>358.39</v>
      </c>
      <c r="Q157" s="30">
        <f t="shared" si="52"/>
        <v>583.6</v>
      </c>
      <c r="R157" s="30">
        <f t="shared" si="52"/>
        <v>0</v>
      </c>
      <c r="S157" s="30">
        <f t="shared" si="52"/>
        <v>278.47000000000003</v>
      </c>
      <c r="T157" s="30">
        <f t="shared" si="52"/>
        <v>317.22000000000003</v>
      </c>
      <c r="U157" s="30">
        <f t="shared" si="52"/>
        <v>0</v>
      </c>
      <c r="V157" s="30">
        <f t="shared" si="52"/>
        <v>376.21</v>
      </c>
      <c r="W157" s="30">
        <f t="shared" si="52"/>
        <v>317.22000000000003</v>
      </c>
      <c r="X157" s="30">
        <f t="shared" si="52"/>
        <v>0</v>
      </c>
      <c r="Y157" s="30">
        <f t="shared" si="52"/>
        <v>368.89</v>
      </c>
      <c r="Z157" s="30">
        <f t="shared" si="52"/>
        <v>9379</v>
      </c>
      <c r="AA157" s="30">
        <f t="shared" si="52"/>
        <v>0</v>
      </c>
      <c r="AB157" s="30">
        <f t="shared" si="52"/>
        <v>5618.93</v>
      </c>
      <c r="AC157" s="30">
        <f t="shared" si="52"/>
        <v>317.22000000000003</v>
      </c>
      <c r="AD157" s="30">
        <f t="shared" si="52"/>
        <v>0</v>
      </c>
      <c r="AE157" s="30">
        <f t="shared" si="52"/>
        <v>368.89</v>
      </c>
      <c r="AF157" s="30">
        <f t="shared" si="52"/>
        <v>317.23</v>
      </c>
      <c r="AG157" s="30">
        <f t="shared" si="52"/>
        <v>0</v>
      </c>
      <c r="AH157" s="30">
        <f t="shared" si="52"/>
        <v>544.80999999999995</v>
      </c>
      <c r="AI157" s="30">
        <f t="shared" si="52"/>
        <v>317.22000000000003</v>
      </c>
      <c r="AJ157" s="30">
        <f t="shared" si="52"/>
        <v>0</v>
      </c>
      <c r="AK157" s="30">
        <f t="shared" si="52"/>
        <v>382.51</v>
      </c>
      <c r="AL157" s="30">
        <f t="shared" si="52"/>
        <v>317.22000000000003</v>
      </c>
      <c r="AM157" s="30">
        <f t="shared" si="52"/>
        <v>0</v>
      </c>
      <c r="AN157" s="30">
        <f t="shared" si="52"/>
        <v>0</v>
      </c>
      <c r="AO157" s="30">
        <f t="shared" si="52"/>
        <v>276.95999999999998</v>
      </c>
      <c r="AP157" s="30">
        <f t="shared" si="52"/>
        <v>0</v>
      </c>
      <c r="AQ157" s="99"/>
    </row>
    <row r="158" spans="1:43" x14ac:dyDescent="0.25">
      <c r="A158" s="7" t="s">
        <v>16</v>
      </c>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100"/>
    </row>
    <row r="159" spans="1:43" x14ac:dyDescent="0.25">
      <c r="A159" s="12" t="s">
        <v>28</v>
      </c>
      <c r="B159" s="9">
        <f>H159+K159+N159+Q159+T159+W159+Z159+AC159+AF159+AI159+AL159+AO159</f>
        <v>0</v>
      </c>
      <c r="C159" s="9">
        <f>C141</f>
        <v>0</v>
      </c>
      <c r="D159" s="9">
        <f>E159</f>
        <v>0</v>
      </c>
      <c r="E159" s="9">
        <f>J159+M159+P159+S159+V159+Y159+AB159+AE159+AH159+AK159+AN159+AP159</f>
        <v>0</v>
      </c>
      <c r="F159" s="9">
        <f t="shared" ref="F159:G161" si="53">F140</f>
        <v>0</v>
      </c>
      <c r="G159" s="9">
        <f t="shared" si="53"/>
        <v>0</v>
      </c>
      <c r="H159" s="9">
        <f>H147+H153</f>
        <v>0</v>
      </c>
      <c r="I159" s="9">
        <f t="shared" ref="I159:AP161" si="54">I147+I153</f>
        <v>0</v>
      </c>
      <c r="J159" s="9">
        <f t="shared" si="54"/>
        <v>0</v>
      </c>
      <c r="K159" s="9">
        <f t="shared" si="54"/>
        <v>0</v>
      </c>
      <c r="L159" s="9">
        <f t="shared" si="54"/>
        <v>0</v>
      </c>
      <c r="M159" s="9">
        <f t="shared" si="54"/>
        <v>0</v>
      </c>
      <c r="N159" s="9">
        <f t="shared" si="54"/>
        <v>0</v>
      </c>
      <c r="O159" s="9">
        <f t="shared" si="54"/>
        <v>0</v>
      </c>
      <c r="P159" s="9">
        <f t="shared" si="54"/>
        <v>0</v>
      </c>
      <c r="Q159" s="9">
        <f t="shared" si="54"/>
        <v>0</v>
      </c>
      <c r="R159" s="9">
        <f t="shared" si="54"/>
        <v>0</v>
      </c>
      <c r="S159" s="9">
        <f t="shared" si="54"/>
        <v>0</v>
      </c>
      <c r="T159" s="9">
        <f t="shared" si="54"/>
        <v>0</v>
      </c>
      <c r="U159" s="9">
        <f t="shared" si="54"/>
        <v>0</v>
      </c>
      <c r="V159" s="9">
        <f t="shared" si="54"/>
        <v>0</v>
      </c>
      <c r="W159" s="9">
        <f t="shared" si="54"/>
        <v>0</v>
      </c>
      <c r="X159" s="9">
        <f t="shared" si="54"/>
        <v>0</v>
      </c>
      <c r="Y159" s="9">
        <f t="shared" si="54"/>
        <v>0</v>
      </c>
      <c r="Z159" s="9">
        <f t="shared" si="54"/>
        <v>0</v>
      </c>
      <c r="AA159" s="9">
        <f t="shared" si="54"/>
        <v>0</v>
      </c>
      <c r="AB159" s="9">
        <f t="shared" si="54"/>
        <v>0</v>
      </c>
      <c r="AC159" s="9">
        <f t="shared" si="54"/>
        <v>0</v>
      </c>
      <c r="AD159" s="9">
        <f t="shared" si="54"/>
        <v>0</v>
      </c>
      <c r="AE159" s="9">
        <f t="shared" si="54"/>
        <v>0</v>
      </c>
      <c r="AF159" s="9">
        <f t="shared" si="54"/>
        <v>0</v>
      </c>
      <c r="AG159" s="9">
        <f t="shared" si="54"/>
        <v>0</v>
      </c>
      <c r="AH159" s="9">
        <f t="shared" si="54"/>
        <v>0</v>
      </c>
      <c r="AI159" s="9">
        <f t="shared" si="54"/>
        <v>0</v>
      </c>
      <c r="AJ159" s="9">
        <f t="shared" si="54"/>
        <v>0</v>
      </c>
      <c r="AK159" s="9">
        <f t="shared" si="54"/>
        <v>0</v>
      </c>
      <c r="AL159" s="9">
        <f t="shared" si="54"/>
        <v>0</v>
      </c>
      <c r="AM159" s="9">
        <f t="shared" si="54"/>
        <v>0</v>
      </c>
      <c r="AN159" s="9">
        <f t="shared" si="54"/>
        <v>0</v>
      </c>
      <c r="AO159" s="9">
        <f t="shared" si="54"/>
        <v>0</v>
      </c>
      <c r="AP159" s="9">
        <f t="shared" si="54"/>
        <v>0</v>
      </c>
      <c r="AQ159" s="100"/>
    </row>
    <row r="160" spans="1:43" x14ac:dyDescent="0.25">
      <c r="A160" s="12" t="s">
        <v>39</v>
      </c>
      <c r="B160" s="9">
        <f>H160+K160+N160+Q160+T160+W160+Z160+AC160+AF160+AI160+AL160+AO160</f>
        <v>13748.199999999997</v>
      </c>
      <c r="C160" s="9">
        <f>C142</f>
        <v>13154.02</v>
      </c>
      <c r="D160" s="9">
        <f>E160</f>
        <v>8895.6400000000012</v>
      </c>
      <c r="E160" s="9">
        <f>J160+M160+P160+S160+V160+Y160+AB160+AE160+AH160+AK160+AN160+AP160</f>
        <v>8895.6400000000012</v>
      </c>
      <c r="F160" s="9">
        <f t="shared" si="53"/>
        <v>0</v>
      </c>
      <c r="G160" s="9">
        <f t="shared" si="53"/>
        <v>0</v>
      </c>
      <c r="H160" s="9">
        <f>H148+H154</f>
        <v>362.07</v>
      </c>
      <c r="I160" s="9">
        <f t="shared" si="54"/>
        <v>0</v>
      </c>
      <c r="J160" s="9">
        <f t="shared" si="54"/>
        <v>358.55</v>
      </c>
      <c r="K160" s="9">
        <f t="shared" si="54"/>
        <v>317.22000000000003</v>
      </c>
      <c r="L160" s="9">
        <f t="shared" si="54"/>
        <v>0</v>
      </c>
      <c r="M160" s="9">
        <f t="shared" si="54"/>
        <v>239.99</v>
      </c>
      <c r="N160" s="9">
        <f t="shared" si="54"/>
        <v>926.02</v>
      </c>
      <c r="O160" s="9">
        <f t="shared" si="54"/>
        <v>0</v>
      </c>
      <c r="P160" s="9">
        <f t="shared" si="54"/>
        <v>358.39</v>
      </c>
      <c r="Q160" s="9">
        <f t="shared" si="54"/>
        <v>583.6</v>
      </c>
      <c r="R160" s="9">
        <f t="shared" si="54"/>
        <v>0</v>
      </c>
      <c r="S160" s="9">
        <f t="shared" si="54"/>
        <v>278.47000000000003</v>
      </c>
      <c r="T160" s="9">
        <f t="shared" si="54"/>
        <v>317.22000000000003</v>
      </c>
      <c r="U160" s="9">
        <f t="shared" si="54"/>
        <v>0</v>
      </c>
      <c r="V160" s="9">
        <f t="shared" si="54"/>
        <v>376.21</v>
      </c>
      <c r="W160" s="9">
        <f t="shared" si="54"/>
        <v>317.22000000000003</v>
      </c>
      <c r="X160" s="9">
        <f t="shared" si="54"/>
        <v>0</v>
      </c>
      <c r="Y160" s="9">
        <f t="shared" si="54"/>
        <v>368.89</v>
      </c>
      <c r="Z160" s="9">
        <f t="shared" si="54"/>
        <v>9379</v>
      </c>
      <c r="AA160" s="9">
        <f t="shared" si="54"/>
        <v>0</v>
      </c>
      <c r="AB160" s="9">
        <f t="shared" si="54"/>
        <v>5618.93</v>
      </c>
      <c r="AC160" s="9">
        <f t="shared" si="54"/>
        <v>317.22000000000003</v>
      </c>
      <c r="AD160" s="9">
        <f t="shared" si="54"/>
        <v>0</v>
      </c>
      <c r="AE160" s="9">
        <f t="shared" si="54"/>
        <v>368.89</v>
      </c>
      <c r="AF160" s="9">
        <f t="shared" si="54"/>
        <v>317.23</v>
      </c>
      <c r="AG160" s="9">
        <f t="shared" si="54"/>
        <v>0</v>
      </c>
      <c r="AH160" s="9">
        <f t="shared" si="54"/>
        <v>544.80999999999995</v>
      </c>
      <c r="AI160" s="9">
        <f t="shared" si="54"/>
        <v>317.22000000000003</v>
      </c>
      <c r="AJ160" s="9">
        <f t="shared" si="54"/>
        <v>0</v>
      </c>
      <c r="AK160" s="9">
        <f t="shared" si="54"/>
        <v>382.51</v>
      </c>
      <c r="AL160" s="9">
        <f t="shared" si="54"/>
        <v>317.22000000000003</v>
      </c>
      <c r="AM160" s="9">
        <f t="shared" si="54"/>
        <v>0</v>
      </c>
      <c r="AN160" s="9">
        <f t="shared" si="54"/>
        <v>0</v>
      </c>
      <c r="AO160" s="9">
        <f t="shared" si="54"/>
        <v>276.95999999999998</v>
      </c>
      <c r="AP160" s="9">
        <f t="shared" si="54"/>
        <v>0</v>
      </c>
      <c r="AQ160" s="100"/>
    </row>
    <row r="161" spans="1:43" s="18" customFormat="1" x14ac:dyDescent="0.25">
      <c r="A161" s="13" t="s">
        <v>27</v>
      </c>
      <c r="B161" s="14">
        <f>H161+K161+N161+Q161+T161+W161+Z161+AC161+AF161+AI161+AL161+AO161</f>
        <v>0</v>
      </c>
      <c r="C161" s="9">
        <f>C143</f>
        <v>0</v>
      </c>
      <c r="D161" s="9">
        <f>E161</f>
        <v>0</v>
      </c>
      <c r="E161" s="9">
        <f>J161+M161+P161+S161+V161+Y161+AB161+AE161+AH161+AK161+AN161+AP161</f>
        <v>0</v>
      </c>
      <c r="F161" s="9">
        <f t="shared" si="53"/>
        <v>64.704033982630477</v>
      </c>
      <c r="G161" s="9">
        <f t="shared" si="53"/>
        <v>67.626778733801544</v>
      </c>
      <c r="H161" s="9">
        <f>H149+H155</f>
        <v>0</v>
      </c>
      <c r="I161" s="9">
        <f t="shared" si="54"/>
        <v>0</v>
      </c>
      <c r="J161" s="9">
        <f t="shared" si="54"/>
        <v>0</v>
      </c>
      <c r="K161" s="9">
        <f t="shared" si="54"/>
        <v>0</v>
      </c>
      <c r="L161" s="9">
        <f t="shared" si="54"/>
        <v>0</v>
      </c>
      <c r="M161" s="9">
        <f t="shared" si="54"/>
        <v>0</v>
      </c>
      <c r="N161" s="9">
        <f t="shared" si="54"/>
        <v>0</v>
      </c>
      <c r="O161" s="9">
        <f t="shared" si="54"/>
        <v>0</v>
      </c>
      <c r="P161" s="9">
        <f t="shared" si="54"/>
        <v>0</v>
      </c>
      <c r="Q161" s="9">
        <f t="shared" si="54"/>
        <v>0</v>
      </c>
      <c r="R161" s="9">
        <f t="shared" si="54"/>
        <v>0</v>
      </c>
      <c r="S161" s="9">
        <f t="shared" si="54"/>
        <v>0</v>
      </c>
      <c r="T161" s="9">
        <f t="shared" si="54"/>
        <v>0</v>
      </c>
      <c r="U161" s="9">
        <f t="shared" si="54"/>
        <v>0</v>
      </c>
      <c r="V161" s="9">
        <f t="shared" si="54"/>
        <v>0</v>
      </c>
      <c r="W161" s="9">
        <f t="shared" si="54"/>
        <v>0</v>
      </c>
      <c r="X161" s="9">
        <f t="shared" si="54"/>
        <v>0</v>
      </c>
      <c r="Y161" s="9">
        <f t="shared" si="54"/>
        <v>0</v>
      </c>
      <c r="Z161" s="9">
        <f t="shared" si="54"/>
        <v>0</v>
      </c>
      <c r="AA161" s="9">
        <f t="shared" si="54"/>
        <v>0</v>
      </c>
      <c r="AB161" s="9">
        <f t="shared" si="54"/>
        <v>0</v>
      </c>
      <c r="AC161" s="9">
        <f t="shared" si="54"/>
        <v>0</v>
      </c>
      <c r="AD161" s="9">
        <f t="shared" si="54"/>
        <v>0</v>
      </c>
      <c r="AE161" s="9">
        <f t="shared" si="54"/>
        <v>0</v>
      </c>
      <c r="AF161" s="9">
        <f t="shared" si="54"/>
        <v>0</v>
      </c>
      <c r="AG161" s="9">
        <f t="shared" si="54"/>
        <v>0</v>
      </c>
      <c r="AH161" s="9">
        <f t="shared" si="54"/>
        <v>0</v>
      </c>
      <c r="AI161" s="9">
        <f t="shared" si="54"/>
        <v>0</v>
      </c>
      <c r="AJ161" s="9">
        <f t="shared" si="54"/>
        <v>0</v>
      </c>
      <c r="AK161" s="9">
        <f t="shared" si="54"/>
        <v>0</v>
      </c>
      <c r="AL161" s="9">
        <f t="shared" si="54"/>
        <v>0</v>
      </c>
      <c r="AM161" s="9">
        <f t="shared" si="54"/>
        <v>0</v>
      </c>
      <c r="AN161" s="9">
        <f t="shared" si="54"/>
        <v>0</v>
      </c>
      <c r="AO161" s="9">
        <f t="shared" si="54"/>
        <v>0</v>
      </c>
      <c r="AP161" s="9">
        <f t="shared" si="54"/>
        <v>0</v>
      </c>
      <c r="AQ161" s="100"/>
    </row>
    <row r="162" spans="1:43" ht="18.75" customHeight="1" x14ac:dyDescent="0.25">
      <c r="A162" s="12" t="s">
        <v>23</v>
      </c>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100"/>
    </row>
    <row r="163" spans="1:43" ht="16.5" customHeight="1" x14ac:dyDescent="0.25">
      <c r="A163" s="125" t="s">
        <v>68</v>
      </c>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7"/>
      <c r="AQ163" s="100"/>
    </row>
    <row r="164" spans="1:43" customFormat="1" ht="20.25" customHeight="1" x14ac:dyDescent="0.25">
      <c r="A164" s="78" t="s">
        <v>47</v>
      </c>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47"/>
      <c r="AG164" s="48"/>
      <c r="AH164" s="48"/>
      <c r="AI164" s="48"/>
      <c r="AJ164" s="48"/>
      <c r="AK164" s="48"/>
      <c r="AL164" s="48"/>
      <c r="AM164" s="48"/>
      <c r="AN164" s="48"/>
      <c r="AO164" s="48"/>
      <c r="AP164" s="48"/>
      <c r="AQ164" s="100"/>
    </row>
    <row r="165" spans="1:43" s="4" customFormat="1" ht="90.75" customHeight="1" x14ac:dyDescent="0.25">
      <c r="A165" s="50" t="s">
        <v>75</v>
      </c>
      <c r="B165" s="49">
        <f>B166+B167+B168+B170</f>
        <v>12508.1</v>
      </c>
      <c r="C165" s="49">
        <f>C166+C167+C168+C170</f>
        <v>12508.1</v>
      </c>
      <c r="D165" s="49">
        <f>D166+D167+D168+D170</f>
        <v>10845.89</v>
      </c>
      <c r="E165" s="49">
        <f>E166+E167+E168+E170</f>
        <v>10845.89</v>
      </c>
      <c r="F165" s="49">
        <f>E165/B165*100</f>
        <v>86.710931316506901</v>
      </c>
      <c r="G165" s="49">
        <f>E165/C165*100</f>
        <v>86.710931316506901</v>
      </c>
      <c r="H165" s="49">
        <f>H166+H167+H168+H170</f>
        <v>0</v>
      </c>
      <c r="I165" s="49" t="e">
        <f t="shared" ref="I165" si="55">I166+I167+I168+I170</f>
        <v>#REF!</v>
      </c>
      <c r="J165" s="49">
        <f>J166+J167+J168+J170</f>
        <v>0</v>
      </c>
      <c r="K165" s="49">
        <f t="shared" ref="K165:AP165" si="56">K166+K167+K168+K170</f>
        <v>0</v>
      </c>
      <c r="L165" s="49">
        <f t="shared" si="56"/>
        <v>0</v>
      </c>
      <c r="M165" s="49">
        <f t="shared" si="56"/>
        <v>0</v>
      </c>
      <c r="N165" s="49">
        <f t="shared" si="56"/>
        <v>0</v>
      </c>
      <c r="O165" s="49">
        <f t="shared" si="56"/>
        <v>0</v>
      </c>
      <c r="P165" s="49">
        <f t="shared" si="56"/>
        <v>0</v>
      </c>
      <c r="Q165" s="49">
        <f t="shared" si="56"/>
        <v>0</v>
      </c>
      <c r="R165" s="49">
        <f t="shared" si="56"/>
        <v>0</v>
      </c>
      <c r="S165" s="49">
        <f t="shared" si="56"/>
        <v>0</v>
      </c>
      <c r="T165" s="49">
        <f t="shared" si="56"/>
        <v>0</v>
      </c>
      <c r="U165" s="49">
        <f t="shared" si="56"/>
        <v>0</v>
      </c>
      <c r="V165" s="49">
        <f t="shared" si="56"/>
        <v>0</v>
      </c>
      <c r="W165" s="49">
        <f t="shared" si="56"/>
        <v>0</v>
      </c>
      <c r="X165" s="49">
        <f t="shared" si="56"/>
        <v>0</v>
      </c>
      <c r="Y165" s="49">
        <f t="shared" si="56"/>
        <v>0</v>
      </c>
      <c r="Z165" s="49">
        <f t="shared" si="56"/>
        <v>12508.1</v>
      </c>
      <c r="AA165" s="49">
        <f t="shared" si="56"/>
        <v>0</v>
      </c>
      <c r="AB165" s="49">
        <f t="shared" si="56"/>
        <v>10845.89</v>
      </c>
      <c r="AC165" s="49">
        <f t="shared" si="56"/>
        <v>0</v>
      </c>
      <c r="AD165" s="49">
        <f t="shared" si="56"/>
        <v>0</v>
      </c>
      <c r="AE165" s="49">
        <f t="shared" si="56"/>
        <v>0</v>
      </c>
      <c r="AF165" s="49">
        <f t="shared" si="56"/>
        <v>0</v>
      </c>
      <c r="AG165" s="49">
        <f t="shared" si="56"/>
        <v>0</v>
      </c>
      <c r="AH165" s="49">
        <f t="shared" si="56"/>
        <v>0</v>
      </c>
      <c r="AI165" s="49">
        <f t="shared" si="56"/>
        <v>0</v>
      </c>
      <c r="AJ165" s="49">
        <f t="shared" si="56"/>
        <v>0</v>
      </c>
      <c r="AK165" s="49">
        <f t="shared" si="56"/>
        <v>0</v>
      </c>
      <c r="AL165" s="49">
        <f t="shared" si="56"/>
        <v>0</v>
      </c>
      <c r="AM165" s="49">
        <f t="shared" si="56"/>
        <v>0</v>
      </c>
      <c r="AN165" s="49">
        <f t="shared" si="56"/>
        <v>0</v>
      </c>
      <c r="AO165" s="49">
        <f t="shared" si="56"/>
        <v>0</v>
      </c>
      <c r="AP165" s="49">
        <f t="shared" si="56"/>
        <v>0</v>
      </c>
      <c r="AQ165" s="151"/>
    </row>
    <row r="166" spans="1:43" s="4" customFormat="1" x14ac:dyDescent="0.25">
      <c r="A166" s="12" t="s">
        <v>16</v>
      </c>
      <c r="B166" s="9"/>
      <c r="C166" s="9"/>
      <c r="D166" s="9"/>
      <c r="E166" s="9"/>
      <c r="F166" s="24"/>
      <c r="G166" s="24"/>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37"/>
      <c r="AQ166" s="152"/>
    </row>
    <row r="167" spans="1:43" s="4" customFormat="1" x14ac:dyDescent="0.25">
      <c r="A167" s="12" t="s">
        <v>28</v>
      </c>
      <c r="B167" s="9"/>
      <c r="C167" s="9"/>
      <c r="D167" s="9"/>
      <c r="E167" s="9"/>
      <c r="F167" s="24"/>
      <c r="G167" s="24"/>
      <c r="H167" s="9"/>
      <c r="I167" s="9" t="e">
        <f>#REF!+I185</f>
        <v>#REF!</v>
      </c>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152"/>
    </row>
    <row r="168" spans="1:43" s="4" customFormat="1" x14ac:dyDescent="0.25">
      <c r="A168" s="12" t="s">
        <v>15</v>
      </c>
      <c r="B168" s="9">
        <f>H168+K168+N168+Q168+T168+W168+Z168+AC168+AF168+AI168+AL168+AO168</f>
        <v>12508.1</v>
      </c>
      <c r="C168" s="9">
        <f>H168+K168+N168+Q168+T168+W168+Z168+AC168+AF168+AI168</f>
        <v>12508.1</v>
      </c>
      <c r="D168" s="9">
        <f>E168</f>
        <v>10845.89</v>
      </c>
      <c r="E168" s="9">
        <f>J168+M168+P168+S168+V168+Y168+AB168+AE168+AH168+AK168+AN168+AP168</f>
        <v>10845.89</v>
      </c>
      <c r="F168" s="24">
        <f>E168/B168*100</f>
        <v>86.710931316506901</v>
      </c>
      <c r="G168" s="24">
        <f>E168/C168*100</f>
        <v>86.710931316506901</v>
      </c>
      <c r="H168" s="9">
        <f>H174</f>
        <v>0</v>
      </c>
      <c r="I168" s="9">
        <f t="shared" ref="I168:AP168" si="57">I174</f>
        <v>0</v>
      </c>
      <c r="J168" s="9">
        <f t="shared" si="57"/>
        <v>0</v>
      </c>
      <c r="K168" s="9">
        <f t="shared" si="57"/>
        <v>0</v>
      </c>
      <c r="L168" s="9">
        <f t="shared" si="57"/>
        <v>0</v>
      </c>
      <c r="M168" s="9">
        <f t="shared" si="57"/>
        <v>0</v>
      </c>
      <c r="N168" s="9">
        <f t="shared" si="57"/>
        <v>0</v>
      </c>
      <c r="O168" s="9">
        <f t="shared" si="57"/>
        <v>0</v>
      </c>
      <c r="P168" s="9">
        <f t="shared" si="57"/>
        <v>0</v>
      </c>
      <c r="Q168" s="9">
        <f t="shared" si="57"/>
        <v>0</v>
      </c>
      <c r="R168" s="9">
        <f t="shared" si="57"/>
        <v>0</v>
      </c>
      <c r="S168" s="9">
        <f t="shared" si="57"/>
        <v>0</v>
      </c>
      <c r="T168" s="9">
        <f t="shared" si="57"/>
        <v>0</v>
      </c>
      <c r="U168" s="9">
        <f t="shared" si="57"/>
        <v>0</v>
      </c>
      <c r="V168" s="9">
        <f t="shared" si="57"/>
        <v>0</v>
      </c>
      <c r="W168" s="9">
        <f t="shared" si="57"/>
        <v>0</v>
      </c>
      <c r="X168" s="9">
        <f t="shared" si="57"/>
        <v>0</v>
      </c>
      <c r="Y168" s="9">
        <f t="shared" si="57"/>
        <v>0</v>
      </c>
      <c r="Z168" s="9">
        <f t="shared" si="57"/>
        <v>12508.1</v>
      </c>
      <c r="AA168" s="9">
        <f t="shared" si="57"/>
        <v>0</v>
      </c>
      <c r="AB168" s="9">
        <f t="shared" si="57"/>
        <v>10845.89</v>
      </c>
      <c r="AC168" s="9">
        <f t="shared" si="57"/>
        <v>0</v>
      </c>
      <c r="AD168" s="9">
        <f t="shared" si="57"/>
        <v>0</v>
      </c>
      <c r="AE168" s="9">
        <f t="shared" si="57"/>
        <v>0</v>
      </c>
      <c r="AF168" s="9">
        <f t="shared" si="57"/>
        <v>0</v>
      </c>
      <c r="AG168" s="9">
        <f t="shared" si="57"/>
        <v>0</v>
      </c>
      <c r="AH168" s="9">
        <f t="shared" si="57"/>
        <v>0</v>
      </c>
      <c r="AI168" s="9">
        <f t="shared" si="57"/>
        <v>0</v>
      </c>
      <c r="AJ168" s="9">
        <f t="shared" si="57"/>
        <v>0</v>
      </c>
      <c r="AK168" s="9">
        <f t="shared" si="57"/>
        <v>0</v>
      </c>
      <c r="AL168" s="9">
        <f t="shared" si="57"/>
        <v>0</v>
      </c>
      <c r="AM168" s="9">
        <f t="shared" si="57"/>
        <v>0</v>
      </c>
      <c r="AN168" s="9">
        <f t="shared" si="57"/>
        <v>0</v>
      </c>
      <c r="AO168" s="9">
        <f t="shared" si="57"/>
        <v>0</v>
      </c>
      <c r="AP168" s="9">
        <f t="shared" si="57"/>
        <v>0</v>
      </c>
      <c r="AQ168" s="152"/>
    </row>
    <row r="169" spans="1:43" s="18" customFormat="1" x14ac:dyDescent="0.25">
      <c r="A169" s="13" t="s">
        <v>27</v>
      </c>
      <c r="B169" s="14"/>
      <c r="C169" s="9"/>
      <c r="D169" s="14"/>
      <c r="E169" s="14"/>
      <c r="F169" s="24"/>
      <c r="G169" s="24"/>
      <c r="H169" s="9"/>
      <c r="I169" s="9" t="e">
        <f>#REF!+I187</f>
        <v>#REF!</v>
      </c>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152"/>
    </row>
    <row r="170" spans="1:43" s="4" customFormat="1" x14ac:dyDescent="0.25">
      <c r="A170" s="12" t="s">
        <v>23</v>
      </c>
      <c r="B170" s="9"/>
      <c r="C170" s="9"/>
      <c r="D170" s="9"/>
      <c r="E170" s="9"/>
      <c r="F170" s="24"/>
      <c r="G170" s="24"/>
      <c r="H170" s="9"/>
      <c r="I170" s="10"/>
      <c r="J170" s="37"/>
      <c r="K170" s="9"/>
      <c r="L170" s="11"/>
      <c r="M170" s="11"/>
      <c r="N170" s="9"/>
      <c r="O170" s="11"/>
      <c r="P170" s="11"/>
      <c r="Q170" s="9"/>
      <c r="R170" s="11"/>
      <c r="S170" s="11"/>
      <c r="T170" s="9"/>
      <c r="U170" s="11"/>
      <c r="V170" s="11"/>
      <c r="W170" s="9"/>
      <c r="X170" s="11"/>
      <c r="Y170" s="11"/>
      <c r="Z170" s="9"/>
      <c r="AA170" s="11"/>
      <c r="AB170" s="11"/>
      <c r="AC170" s="9"/>
      <c r="AD170" s="11"/>
      <c r="AE170" s="11"/>
      <c r="AF170" s="9"/>
      <c r="AG170" s="11"/>
      <c r="AH170" s="11"/>
      <c r="AI170" s="9"/>
      <c r="AJ170" s="11"/>
      <c r="AK170" s="11"/>
      <c r="AL170" s="9"/>
      <c r="AM170" s="11"/>
      <c r="AN170" s="11"/>
      <c r="AO170" s="9"/>
      <c r="AP170" s="37"/>
      <c r="AQ170" s="152"/>
    </row>
    <row r="171" spans="1:43" s="57" customFormat="1" ht="47.25" customHeight="1" x14ac:dyDescent="0.25">
      <c r="A171" s="55" t="s">
        <v>69</v>
      </c>
      <c r="B171" s="56">
        <f>B172+B173+B174+B176</f>
        <v>12508.1</v>
      </c>
      <c r="C171" s="56">
        <f>C172+C173+C174+C176</f>
        <v>12508.1</v>
      </c>
      <c r="D171" s="56">
        <f>D172+D173+D174+D176</f>
        <v>10845.89</v>
      </c>
      <c r="E171" s="56">
        <f>E172+E173+E174+E176</f>
        <v>10845.89</v>
      </c>
      <c r="F171" s="56">
        <f>E171/B171*100</f>
        <v>86.710931316506901</v>
      </c>
      <c r="G171" s="56">
        <f>E171/C171*100</f>
        <v>86.710931316506901</v>
      </c>
      <c r="H171" s="56">
        <f t="shared" ref="H171:AP171" si="58">H172+H173+H174+H176</f>
        <v>0</v>
      </c>
      <c r="I171" s="56">
        <f t="shared" si="58"/>
        <v>0</v>
      </c>
      <c r="J171" s="56">
        <f t="shared" si="58"/>
        <v>0</v>
      </c>
      <c r="K171" s="56">
        <f t="shared" si="58"/>
        <v>0</v>
      </c>
      <c r="L171" s="56">
        <f t="shared" si="58"/>
        <v>0</v>
      </c>
      <c r="M171" s="56">
        <f t="shared" si="58"/>
        <v>0</v>
      </c>
      <c r="N171" s="56">
        <f t="shared" si="58"/>
        <v>0</v>
      </c>
      <c r="O171" s="56">
        <f t="shared" si="58"/>
        <v>0</v>
      </c>
      <c r="P171" s="56">
        <f t="shared" si="58"/>
        <v>0</v>
      </c>
      <c r="Q171" s="56">
        <f t="shared" si="58"/>
        <v>0</v>
      </c>
      <c r="R171" s="56">
        <f t="shared" si="58"/>
        <v>0</v>
      </c>
      <c r="S171" s="56">
        <f t="shared" si="58"/>
        <v>0</v>
      </c>
      <c r="T171" s="56">
        <f t="shared" si="58"/>
        <v>0</v>
      </c>
      <c r="U171" s="56">
        <f t="shared" si="58"/>
        <v>0</v>
      </c>
      <c r="V171" s="56">
        <f t="shared" si="58"/>
        <v>0</v>
      </c>
      <c r="W171" s="56">
        <f t="shared" si="58"/>
        <v>0</v>
      </c>
      <c r="X171" s="56">
        <f t="shared" si="58"/>
        <v>0</v>
      </c>
      <c r="Y171" s="56">
        <f t="shared" si="58"/>
        <v>0</v>
      </c>
      <c r="Z171" s="56">
        <f t="shared" si="58"/>
        <v>12508.1</v>
      </c>
      <c r="AA171" s="56">
        <f t="shared" si="58"/>
        <v>0</v>
      </c>
      <c r="AB171" s="56">
        <f t="shared" si="58"/>
        <v>10845.89</v>
      </c>
      <c r="AC171" s="56">
        <f t="shared" si="58"/>
        <v>0</v>
      </c>
      <c r="AD171" s="56">
        <f t="shared" si="58"/>
        <v>0</v>
      </c>
      <c r="AE171" s="56">
        <f t="shared" si="58"/>
        <v>0</v>
      </c>
      <c r="AF171" s="56">
        <f t="shared" si="58"/>
        <v>0</v>
      </c>
      <c r="AG171" s="56">
        <f t="shared" si="58"/>
        <v>0</v>
      </c>
      <c r="AH171" s="56">
        <f t="shared" si="58"/>
        <v>0</v>
      </c>
      <c r="AI171" s="56">
        <f t="shared" si="58"/>
        <v>0</v>
      </c>
      <c r="AJ171" s="56">
        <f t="shared" si="58"/>
        <v>0</v>
      </c>
      <c r="AK171" s="56">
        <f t="shared" si="58"/>
        <v>0</v>
      </c>
      <c r="AL171" s="56">
        <f t="shared" si="58"/>
        <v>0</v>
      </c>
      <c r="AM171" s="56">
        <f t="shared" si="58"/>
        <v>0</v>
      </c>
      <c r="AN171" s="56">
        <f t="shared" si="58"/>
        <v>0</v>
      </c>
      <c r="AO171" s="56">
        <f t="shared" si="58"/>
        <v>0</v>
      </c>
      <c r="AP171" s="56">
        <f t="shared" si="58"/>
        <v>0</v>
      </c>
      <c r="AQ171" s="153" t="s">
        <v>79</v>
      </c>
    </row>
    <row r="172" spans="1:43" s="57" customFormat="1" ht="20.25" customHeight="1" x14ac:dyDescent="0.25">
      <c r="A172" s="58" t="s">
        <v>16</v>
      </c>
      <c r="B172" s="59"/>
      <c r="C172" s="59"/>
      <c r="D172" s="59"/>
      <c r="E172" s="59"/>
      <c r="F172" s="59"/>
      <c r="G172" s="59"/>
      <c r="H172" s="59"/>
      <c r="I172" s="60"/>
      <c r="J172" s="61"/>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1"/>
      <c r="AQ172" s="154"/>
    </row>
    <row r="173" spans="1:43" s="57" customFormat="1" ht="20.25" customHeight="1" x14ac:dyDescent="0.25">
      <c r="A173" s="58" t="s">
        <v>28</v>
      </c>
      <c r="B173" s="59"/>
      <c r="C173" s="59"/>
      <c r="D173" s="59"/>
      <c r="E173" s="59"/>
      <c r="F173" s="59"/>
      <c r="G173" s="59"/>
      <c r="H173" s="59"/>
      <c r="I173" s="60"/>
      <c r="J173" s="61"/>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1"/>
      <c r="AQ173" s="154"/>
    </row>
    <row r="174" spans="1:43" s="57" customFormat="1" ht="20.25" customHeight="1" x14ac:dyDescent="0.25">
      <c r="A174" s="58" t="s">
        <v>15</v>
      </c>
      <c r="B174" s="59">
        <f>H174+K174+N174+Q174+T174+W174+Z174+AC174+AF174+AI174+AL174+AO174</f>
        <v>12508.1</v>
      </c>
      <c r="C174" s="63">
        <f>H174+K174+N174+Q174+T174+W174+Z174+AC174+AF174+AI174</f>
        <v>12508.1</v>
      </c>
      <c r="D174" s="59">
        <f>E174</f>
        <v>10845.89</v>
      </c>
      <c r="E174" s="59">
        <f>J174+M174+P174+S174+V174+Y174+AB174+AE174+AH174+AK174+AN174+AP174</f>
        <v>10845.89</v>
      </c>
      <c r="F174" s="59">
        <f>E174/B174*100</f>
        <v>86.710931316506901</v>
      </c>
      <c r="G174" s="59">
        <f>E174/C174*100</f>
        <v>86.710931316506901</v>
      </c>
      <c r="H174" s="59"/>
      <c r="I174" s="64"/>
      <c r="J174" s="65"/>
      <c r="K174" s="66"/>
      <c r="L174" s="66"/>
      <c r="M174" s="66"/>
      <c r="N174" s="66"/>
      <c r="O174" s="66"/>
      <c r="P174" s="66"/>
      <c r="Q174" s="66"/>
      <c r="R174" s="66"/>
      <c r="S174" s="66"/>
      <c r="T174" s="66"/>
      <c r="U174" s="66"/>
      <c r="V174" s="66"/>
      <c r="W174" s="66"/>
      <c r="X174" s="66"/>
      <c r="Y174" s="66"/>
      <c r="Z174" s="66">
        <v>12508.1</v>
      </c>
      <c r="AA174" s="66"/>
      <c r="AB174" s="66">
        <v>10845.89</v>
      </c>
      <c r="AC174" s="66"/>
      <c r="AD174" s="66"/>
      <c r="AE174" s="66"/>
      <c r="AF174" s="66"/>
      <c r="AG174" s="66"/>
      <c r="AH174" s="66"/>
      <c r="AI174" s="66"/>
      <c r="AJ174" s="66"/>
      <c r="AK174" s="66"/>
      <c r="AL174" s="66"/>
      <c r="AM174" s="66"/>
      <c r="AN174" s="66"/>
      <c r="AO174" s="66"/>
      <c r="AP174" s="65"/>
      <c r="AQ174" s="154"/>
    </row>
    <row r="175" spans="1:43" s="73" customFormat="1" ht="20.25" customHeight="1" x14ac:dyDescent="0.25">
      <c r="A175" s="67" t="s">
        <v>27</v>
      </c>
      <c r="B175" s="68"/>
      <c r="C175" s="68"/>
      <c r="D175" s="68"/>
      <c r="E175" s="68"/>
      <c r="F175" s="68"/>
      <c r="G175" s="68"/>
      <c r="H175" s="69"/>
      <c r="I175" s="70"/>
      <c r="J175" s="71"/>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1"/>
      <c r="AQ175" s="154"/>
    </row>
    <row r="176" spans="1:43" s="57" customFormat="1" ht="20.25" customHeight="1" x14ac:dyDescent="0.25">
      <c r="A176" s="58" t="s">
        <v>23</v>
      </c>
      <c r="B176" s="59"/>
      <c r="C176" s="59"/>
      <c r="D176" s="59"/>
      <c r="E176" s="59"/>
      <c r="F176" s="59"/>
      <c r="G176" s="59"/>
      <c r="H176" s="59"/>
      <c r="I176" s="60"/>
      <c r="J176" s="61"/>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1"/>
      <c r="AQ176" s="154"/>
    </row>
    <row r="177" spans="1:43" x14ac:dyDescent="0.25">
      <c r="A177" s="92" t="s">
        <v>70</v>
      </c>
      <c r="B177" s="30">
        <f>B178+B179+B180+B182</f>
        <v>12508.1</v>
      </c>
      <c r="C177" s="30">
        <f t="shared" ref="C177:AP177" si="59">C178+C179+C180+C182</f>
        <v>12508.1</v>
      </c>
      <c r="D177" s="30">
        <f t="shared" si="59"/>
        <v>10845.89</v>
      </c>
      <c r="E177" s="30">
        <f t="shared" si="59"/>
        <v>10845.89</v>
      </c>
      <c r="F177" s="30">
        <f t="shared" si="59"/>
        <v>86.710931316506901</v>
      </c>
      <c r="G177" s="30">
        <f t="shared" si="59"/>
        <v>86.710931316506901</v>
      </c>
      <c r="H177" s="30">
        <f t="shared" si="59"/>
        <v>0</v>
      </c>
      <c r="I177" s="30">
        <f t="shared" si="59"/>
        <v>0</v>
      </c>
      <c r="J177" s="30">
        <f t="shared" si="59"/>
        <v>0</v>
      </c>
      <c r="K177" s="30">
        <f t="shared" si="59"/>
        <v>0</v>
      </c>
      <c r="L177" s="30">
        <f t="shared" si="59"/>
        <v>0</v>
      </c>
      <c r="M177" s="30">
        <f t="shared" si="59"/>
        <v>0</v>
      </c>
      <c r="N177" s="30">
        <f t="shared" si="59"/>
        <v>0</v>
      </c>
      <c r="O177" s="30">
        <f t="shared" si="59"/>
        <v>0</v>
      </c>
      <c r="P177" s="30">
        <f t="shared" si="59"/>
        <v>0</v>
      </c>
      <c r="Q177" s="30">
        <f t="shared" si="59"/>
        <v>0</v>
      </c>
      <c r="R177" s="30">
        <f t="shared" si="59"/>
        <v>0</v>
      </c>
      <c r="S177" s="30">
        <f t="shared" si="59"/>
        <v>0</v>
      </c>
      <c r="T177" s="30">
        <f t="shared" si="59"/>
        <v>0</v>
      </c>
      <c r="U177" s="30">
        <f t="shared" si="59"/>
        <v>0</v>
      </c>
      <c r="V177" s="30">
        <f t="shared" si="59"/>
        <v>0</v>
      </c>
      <c r="W177" s="30">
        <f t="shared" si="59"/>
        <v>0</v>
      </c>
      <c r="X177" s="30">
        <f t="shared" si="59"/>
        <v>0</v>
      </c>
      <c r="Y177" s="30">
        <f t="shared" si="59"/>
        <v>0</v>
      </c>
      <c r="Z177" s="30">
        <f t="shared" si="59"/>
        <v>12508.1</v>
      </c>
      <c r="AA177" s="30">
        <f t="shared" si="59"/>
        <v>0</v>
      </c>
      <c r="AB177" s="30">
        <f t="shared" si="59"/>
        <v>10845.89</v>
      </c>
      <c r="AC177" s="30">
        <f t="shared" si="59"/>
        <v>0</v>
      </c>
      <c r="AD177" s="30">
        <f t="shared" si="59"/>
        <v>0</v>
      </c>
      <c r="AE177" s="30">
        <f t="shared" si="59"/>
        <v>0</v>
      </c>
      <c r="AF177" s="30">
        <f t="shared" si="59"/>
        <v>0</v>
      </c>
      <c r="AG177" s="30">
        <f t="shared" si="59"/>
        <v>0</v>
      </c>
      <c r="AH177" s="30">
        <f t="shared" si="59"/>
        <v>0</v>
      </c>
      <c r="AI177" s="30">
        <f t="shared" si="59"/>
        <v>0</v>
      </c>
      <c r="AJ177" s="30">
        <f t="shared" si="59"/>
        <v>0</v>
      </c>
      <c r="AK177" s="30">
        <f t="shared" si="59"/>
        <v>0</v>
      </c>
      <c r="AL177" s="30">
        <f t="shared" si="59"/>
        <v>0</v>
      </c>
      <c r="AM177" s="30">
        <f t="shared" si="59"/>
        <v>0</v>
      </c>
      <c r="AN177" s="30">
        <f t="shared" si="59"/>
        <v>0</v>
      </c>
      <c r="AO177" s="30">
        <f t="shared" si="59"/>
        <v>0</v>
      </c>
      <c r="AP177" s="30">
        <f t="shared" si="59"/>
        <v>0</v>
      </c>
      <c r="AQ177" s="99"/>
    </row>
    <row r="178" spans="1:43" x14ac:dyDescent="0.25">
      <c r="A178" s="7" t="s">
        <v>16</v>
      </c>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100"/>
    </row>
    <row r="179" spans="1:43" x14ac:dyDescent="0.25">
      <c r="A179" s="12" t="s">
        <v>28</v>
      </c>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100"/>
    </row>
    <row r="180" spans="1:43" x14ac:dyDescent="0.25">
      <c r="A180" s="12" t="s">
        <v>39</v>
      </c>
      <c r="B180" s="9">
        <f>B168</f>
        <v>12508.1</v>
      </c>
      <c r="C180" s="9">
        <f t="shared" ref="C180:AP180" si="60">C168</f>
        <v>12508.1</v>
      </c>
      <c r="D180" s="9">
        <f t="shared" si="60"/>
        <v>10845.89</v>
      </c>
      <c r="E180" s="9">
        <f t="shared" si="60"/>
        <v>10845.89</v>
      </c>
      <c r="F180" s="9">
        <f t="shared" si="60"/>
        <v>86.710931316506901</v>
      </c>
      <c r="G180" s="9">
        <f t="shared" si="60"/>
        <v>86.710931316506901</v>
      </c>
      <c r="H180" s="9">
        <f t="shared" si="60"/>
        <v>0</v>
      </c>
      <c r="I180" s="9">
        <f t="shared" si="60"/>
        <v>0</v>
      </c>
      <c r="J180" s="9">
        <f t="shared" si="60"/>
        <v>0</v>
      </c>
      <c r="K180" s="9">
        <f t="shared" si="60"/>
        <v>0</v>
      </c>
      <c r="L180" s="9">
        <f t="shared" si="60"/>
        <v>0</v>
      </c>
      <c r="M180" s="9">
        <f t="shared" si="60"/>
        <v>0</v>
      </c>
      <c r="N180" s="9">
        <f t="shared" si="60"/>
        <v>0</v>
      </c>
      <c r="O180" s="9">
        <f t="shared" si="60"/>
        <v>0</v>
      </c>
      <c r="P180" s="9">
        <f t="shared" si="60"/>
        <v>0</v>
      </c>
      <c r="Q180" s="9">
        <f t="shared" si="60"/>
        <v>0</v>
      </c>
      <c r="R180" s="9">
        <f t="shared" si="60"/>
        <v>0</v>
      </c>
      <c r="S180" s="9">
        <f t="shared" si="60"/>
        <v>0</v>
      </c>
      <c r="T180" s="9">
        <f t="shared" si="60"/>
        <v>0</v>
      </c>
      <c r="U180" s="9">
        <f t="shared" si="60"/>
        <v>0</v>
      </c>
      <c r="V180" s="9">
        <f t="shared" si="60"/>
        <v>0</v>
      </c>
      <c r="W180" s="9">
        <f t="shared" si="60"/>
        <v>0</v>
      </c>
      <c r="X180" s="9">
        <f t="shared" si="60"/>
        <v>0</v>
      </c>
      <c r="Y180" s="9">
        <f t="shared" si="60"/>
        <v>0</v>
      </c>
      <c r="Z180" s="9">
        <f t="shared" si="60"/>
        <v>12508.1</v>
      </c>
      <c r="AA180" s="9">
        <f t="shared" si="60"/>
        <v>0</v>
      </c>
      <c r="AB180" s="9">
        <f t="shared" si="60"/>
        <v>10845.89</v>
      </c>
      <c r="AC180" s="9">
        <f t="shared" si="60"/>
        <v>0</v>
      </c>
      <c r="AD180" s="9">
        <f t="shared" si="60"/>
        <v>0</v>
      </c>
      <c r="AE180" s="9">
        <f t="shared" si="60"/>
        <v>0</v>
      </c>
      <c r="AF180" s="9">
        <f t="shared" si="60"/>
        <v>0</v>
      </c>
      <c r="AG180" s="9">
        <f t="shared" si="60"/>
        <v>0</v>
      </c>
      <c r="AH180" s="9">
        <f t="shared" si="60"/>
        <v>0</v>
      </c>
      <c r="AI180" s="9">
        <f t="shared" si="60"/>
        <v>0</v>
      </c>
      <c r="AJ180" s="9">
        <f t="shared" si="60"/>
        <v>0</v>
      </c>
      <c r="AK180" s="9">
        <f t="shared" si="60"/>
        <v>0</v>
      </c>
      <c r="AL180" s="9">
        <f t="shared" si="60"/>
        <v>0</v>
      </c>
      <c r="AM180" s="9">
        <f t="shared" si="60"/>
        <v>0</v>
      </c>
      <c r="AN180" s="9">
        <f t="shared" si="60"/>
        <v>0</v>
      </c>
      <c r="AO180" s="9">
        <f t="shared" si="60"/>
        <v>0</v>
      </c>
      <c r="AP180" s="9">
        <f t="shared" si="60"/>
        <v>0</v>
      </c>
      <c r="AQ180" s="100"/>
    </row>
    <row r="181" spans="1:43" s="18" customFormat="1" x14ac:dyDescent="0.25">
      <c r="A181" s="13" t="s">
        <v>27</v>
      </c>
      <c r="B181" s="14"/>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100"/>
    </row>
    <row r="182" spans="1:43" ht="18.75" customHeight="1" x14ac:dyDescent="0.25">
      <c r="A182" s="12" t="s">
        <v>23</v>
      </c>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100"/>
    </row>
    <row r="183" spans="1:43" x14ac:dyDescent="0.25">
      <c r="A183" s="92" t="s">
        <v>18</v>
      </c>
      <c r="B183" s="93">
        <f>B184+B185+B186+B188</f>
        <v>326800.11</v>
      </c>
      <c r="C183" s="93">
        <f>C184+C185+C186+C188</f>
        <v>293528.44999999995</v>
      </c>
      <c r="D183" s="93">
        <f>D184+D185+D186+D188</f>
        <v>243622.00000000006</v>
      </c>
      <c r="E183" s="93">
        <f>E184+E185+E186+E188</f>
        <v>243622.00000000006</v>
      </c>
      <c r="F183" s="93">
        <f>E183/B183*100</f>
        <v>74.547710525556454</v>
      </c>
      <c r="G183" s="93">
        <f>E183/C183*100</f>
        <v>82.997746896425241</v>
      </c>
      <c r="H183" s="93">
        <f>H184+H185+H186+H188</f>
        <v>20983.62</v>
      </c>
      <c r="I183" s="93">
        <f t="shared" ref="I183:AP183" si="61">I184+I185+I186+I188</f>
        <v>264</v>
      </c>
      <c r="J183" s="93">
        <f t="shared" si="61"/>
        <v>13099.98</v>
      </c>
      <c r="K183" s="93">
        <f t="shared" si="61"/>
        <v>24837.24</v>
      </c>
      <c r="L183" s="93">
        <f t="shared" si="61"/>
        <v>0</v>
      </c>
      <c r="M183" s="93">
        <f t="shared" si="61"/>
        <v>18903.82</v>
      </c>
      <c r="N183" s="93">
        <f t="shared" si="61"/>
        <v>19409.73</v>
      </c>
      <c r="O183" s="93">
        <f t="shared" si="61"/>
        <v>0</v>
      </c>
      <c r="P183" s="93">
        <f t="shared" si="61"/>
        <v>18202.269999999997</v>
      </c>
      <c r="Q183" s="93">
        <f t="shared" si="61"/>
        <v>26196.42</v>
      </c>
      <c r="R183" s="93">
        <f t="shared" si="61"/>
        <v>0</v>
      </c>
      <c r="S183" s="93">
        <f t="shared" si="61"/>
        <v>23853.590000000004</v>
      </c>
      <c r="T183" s="93">
        <f t="shared" si="61"/>
        <v>20089.289999999997</v>
      </c>
      <c r="U183" s="93">
        <f t="shared" si="61"/>
        <v>0</v>
      </c>
      <c r="V183" s="93">
        <f t="shared" si="61"/>
        <v>18428.749999999996</v>
      </c>
      <c r="W183" s="93">
        <f t="shared" si="61"/>
        <v>23704.479999999996</v>
      </c>
      <c r="X183" s="93">
        <f t="shared" si="61"/>
        <v>0</v>
      </c>
      <c r="Y183" s="93">
        <f t="shared" si="61"/>
        <v>27510.509999999995</v>
      </c>
      <c r="Z183" s="93">
        <f t="shared" si="61"/>
        <v>37967.649999999994</v>
      </c>
      <c r="AA183" s="93">
        <f t="shared" si="61"/>
        <v>0</v>
      </c>
      <c r="AB183" s="93">
        <f t="shared" si="61"/>
        <v>25687.500000000004</v>
      </c>
      <c r="AC183" s="93">
        <f t="shared" si="61"/>
        <v>28782.469999999998</v>
      </c>
      <c r="AD183" s="93">
        <f t="shared" si="61"/>
        <v>0</v>
      </c>
      <c r="AE183" s="93">
        <f t="shared" si="61"/>
        <v>33942.58</v>
      </c>
      <c r="AF183" s="93">
        <f t="shared" si="61"/>
        <v>62735.76</v>
      </c>
      <c r="AG183" s="93">
        <f t="shared" si="61"/>
        <v>0</v>
      </c>
      <c r="AH183" s="93">
        <f t="shared" si="61"/>
        <v>27547.190000000006</v>
      </c>
      <c r="AI183" s="93">
        <f t="shared" si="61"/>
        <v>16313.69</v>
      </c>
      <c r="AJ183" s="93">
        <f t="shared" si="61"/>
        <v>0</v>
      </c>
      <c r="AK183" s="93">
        <f t="shared" si="61"/>
        <v>25599.919999999998</v>
      </c>
      <c r="AL183" s="93">
        <f t="shared" si="61"/>
        <v>14245.919999999998</v>
      </c>
      <c r="AM183" s="93">
        <f t="shared" si="61"/>
        <v>0</v>
      </c>
      <c r="AN183" s="93">
        <f t="shared" si="61"/>
        <v>0</v>
      </c>
      <c r="AO183" s="93">
        <f t="shared" si="61"/>
        <v>19025.739999999998</v>
      </c>
      <c r="AP183" s="93">
        <f t="shared" si="61"/>
        <v>0</v>
      </c>
      <c r="AQ183" s="100"/>
    </row>
    <row r="184" spans="1:43" x14ac:dyDescent="0.25">
      <c r="A184" s="12" t="s">
        <v>16</v>
      </c>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100"/>
    </row>
    <row r="185" spans="1:43" x14ac:dyDescent="0.25">
      <c r="A185" s="12" t="s">
        <v>28</v>
      </c>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100"/>
    </row>
    <row r="186" spans="1:43" x14ac:dyDescent="0.25">
      <c r="A186" s="12" t="s">
        <v>15</v>
      </c>
      <c r="B186" s="9">
        <f>B211</f>
        <v>326800.11</v>
      </c>
      <c r="C186" s="9">
        <f t="shared" ref="C186:E186" si="62">C211</f>
        <v>293528.44999999995</v>
      </c>
      <c r="D186" s="9">
        <f t="shared" si="62"/>
        <v>243622.00000000006</v>
      </c>
      <c r="E186" s="9">
        <f t="shared" si="62"/>
        <v>243622.00000000006</v>
      </c>
      <c r="F186" s="9">
        <f>E186/B186*100</f>
        <v>74.547710525556454</v>
      </c>
      <c r="G186" s="9">
        <f>E186/C186*100</f>
        <v>82.997746896425241</v>
      </c>
      <c r="H186" s="9">
        <f t="shared" ref="H186:AP186" si="63">H18+H134+H160</f>
        <v>20983.62</v>
      </c>
      <c r="I186" s="9">
        <f t="shared" si="63"/>
        <v>264</v>
      </c>
      <c r="J186" s="9">
        <f t="shared" si="63"/>
        <v>13099.98</v>
      </c>
      <c r="K186" s="9">
        <f t="shared" si="63"/>
        <v>24837.24</v>
      </c>
      <c r="L186" s="9">
        <f t="shared" si="63"/>
        <v>0</v>
      </c>
      <c r="M186" s="9">
        <f t="shared" si="63"/>
        <v>18903.82</v>
      </c>
      <c r="N186" s="9">
        <f t="shared" si="63"/>
        <v>19409.73</v>
      </c>
      <c r="O186" s="9">
        <f t="shared" si="63"/>
        <v>0</v>
      </c>
      <c r="P186" s="9">
        <f t="shared" si="63"/>
        <v>18202.269999999997</v>
      </c>
      <c r="Q186" s="9">
        <f t="shared" si="63"/>
        <v>26196.42</v>
      </c>
      <c r="R186" s="9">
        <f t="shared" si="63"/>
        <v>0</v>
      </c>
      <c r="S186" s="9">
        <f t="shared" si="63"/>
        <v>23853.590000000004</v>
      </c>
      <c r="T186" s="9">
        <f t="shared" si="63"/>
        <v>20089.289999999997</v>
      </c>
      <c r="U186" s="9">
        <f t="shared" si="63"/>
        <v>0</v>
      </c>
      <c r="V186" s="9">
        <f t="shared" si="63"/>
        <v>18428.749999999996</v>
      </c>
      <c r="W186" s="9">
        <f t="shared" si="63"/>
        <v>23704.479999999996</v>
      </c>
      <c r="X186" s="9">
        <f t="shared" si="63"/>
        <v>0</v>
      </c>
      <c r="Y186" s="9">
        <f t="shared" si="63"/>
        <v>27510.509999999995</v>
      </c>
      <c r="Z186" s="9">
        <f t="shared" si="63"/>
        <v>37967.649999999994</v>
      </c>
      <c r="AA186" s="9">
        <f t="shared" si="63"/>
        <v>0</v>
      </c>
      <c r="AB186" s="9">
        <f t="shared" si="63"/>
        <v>25687.500000000004</v>
      </c>
      <c r="AC186" s="9">
        <f t="shared" si="63"/>
        <v>28782.469999999998</v>
      </c>
      <c r="AD186" s="9">
        <f t="shared" si="63"/>
        <v>0</v>
      </c>
      <c r="AE186" s="9">
        <f t="shared" si="63"/>
        <v>33942.58</v>
      </c>
      <c r="AF186" s="9">
        <f t="shared" si="63"/>
        <v>62735.76</v>
      </c>
      <c r="AG186" s="9">
        <f t="shared" si="63"/>
        <v>0</v>
      </c>
      <c r="AH186" s="9">
        <f t="shared" si="63"/>
        <v>27547.190000000006</v>
      </c>
      <c r="AI186" s="9">
        <f t="shared" si="63"/>
        <v>16313.69</v>
      </c>
      <c r="AJ186" s="9">
        <f t="shared" si="63"/>
        <v>0</v>
      </c>
      <c r="AK186" s="9">
        <f t="shared" si="63"/>
        <v>25599.919999999998</v>
      </c>
      <c r="AL186" s="9">
        <f t="shared" si="63"/>
        <v>14245.919999999998</v>
      </c>
      <c r="AM186" s="9">
        <f t="shared" si="63"/>
        <v>0</v>
      </c>
      <c r="AN186" s="9">
        <f t="shared" si="63"/>
        <v>0</v>
      </c>
      <c r="AO186" s="9">
        <f t="shared" si="63"/>
        <v>19025.739999999998</v>
      </c>
      <c r="AP186" s="9">
        <f t="shared" si="63"/>
        <v>0</v>
      </c>
      <c r="AQ186" s="100"/>
    </row>
    <row r="187" spans="1:43" s="18" customFormat="1" x14ac:dyDescent="0.25">
      <c r="A187" s="13" t="s">
        <v>27</v>
      </c>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100"/>
    </row>
    <row r="188" spans="1:43" x14ac:dyDescent="0.25">
      <c r="A188" s="12" t="s">
        <v>23</v>
      </c>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101"/>
    </row>
    <row r="189" spans="1:43" hidden="1" x14ac:dyDescent="0.25">
      <c r="A189" s="33" t="s">
        <v>26</v>
      </c>
      <c r="B189" s="32"/>
      <c r="C189" s="32"/>
      <c r="D189" s="32"/>
      <c r="E189" s="32"/>
      <c r="F189" s="32"/>
      <c r="G189" s="32"/>
      <c r="H189" s="9">
        <f>H21+H137+H183</f>
        <v>20983.62</v>
      </c>
      <c r="I189" s="32"/>
      <c r="J189" s="32"/>
      <c r="K189" s="32"/>
      <c r="L189" s="32"/>
      <c r="M189" s="32"/>
      <c r="N189" s="32"/>
      <c r="O189" s="32"/>
      <c r="P189" s="32"/>
      <c r="Q189" s="32"/>
      <c r="R189" s="32"/>
      <c r="S189" s="32"/>
      <c r="T189" s="32"/>
      <c r="U189" s="32"/>
      <c r="V189" s="32"/>
      <c r="W189" s="32"/>
      <c r="X189" s="32"/>
      <c r="Y189" s="9">
        <f>Y21+Y137+Y183</f>
        <v>27510.509999999995</v>
      </c>
      <c r="Z189" s="32"/>
      <c r="AA189" s="32"/>
      <c r="AB189" s="32"/>
      <c r="AC189" s="32"/>
      <c r="AD189" s="32"/>
      <c r="AE189" s="32"/>
      <c r="AF189" s="32"/>
      <c r="AG189" s="32"/>
      <c r="AH189" s="32"/>
      <c r="AI189" s="32"/>
      <c r="AJ189" s="32"/>
      <c r="AK189" s="32"/>
      <c r="AL189" s="32"/>
      <c r="AM189" s="32"/>
      <c r="AN189" s="32"/>
      <c r="AO189" s="32"/>
    </row>
    <row r="190" spans="1:43" hidden="1" x14ac:dyDescent="0.25">
      <c r="A190" s="33" t="s">
        <v>40</v>
      </c>
      <c r="B190" s="32"/>
      <c r="C190" s="32"/>
      <c r="D190" s="32"/>
      <c r="E190" s="32"/>
      <c r="F190" s="32"/>
      <c r="G190" s="32"/>
      <c r="H190" s="9" t="e">
        <f>#REF!+#REF!+H184</f>
        <v>#REF!</v>
      </c>
      <c r="I190" s="32"/>
      <c r="J190" s="32"/>
      <c r="K190" s="32"/>
      <c r="L190" s="32"/>
      <c r="M190" s="32"/>
      <c r="N190" s="32"/>
      <c r="O190" s="32"/>
      <c r="P190" s="32"/>
      <c r="Q190" s="32"/>
      <c r="R190" s="32"/>
      <c r="S190" s="32"/>
      <c r="T190" s="32"/>
      <c r="U190" s="32"/>
      <c r="V190" s="32"/>
      <c r="W190" s="32"/>
      <c r="X190" s="32"/>
      <c r="Y190" s="9">
        <f t="shared" ref="Y190:Y195" si="64">Y23+Y139+Y184</f>
        <v>14644.829999999998</v>
      </c>
      <c r="Z190" s="32"/>
      <c r="AA190" s="32"/>
      <c r="AB190" s="32"/>
      <c r="AC190" s="32"/>
      <c r="AD190" s="32"/>
      <c r="AE190" s="32"/>
      <c r="AF190" s="32"/>
      <c r="AG190" s="32"/>
      <c r="AH190" s="32"/>
      <c r="AI190" s="32"/>
      <c r="AJ190" s="32"/>
      <c r="AK190" s="32"/>
      <c r="AL190" s="32"/>
      <c r="AM190" s="32"/>
      <c r="AN190" s="32"/>
      <c r="AO190" s="32"/>
    </row>
    <row r="191" spans="1:43" hidden="1" x14ac:dyDescent="0.25">
      <c r="A191" s="12" t="s">
        <v>16</v>
      </c>
      <c r="B191" s="32"/>
      <c r="C191" s="32"/>
      <c r="D191" s="32"/>
      <c r="E191" s="32"/>
      <c r="F191" s="32"/>
      <c r="G191" s="32"/>
      <c r="H191" s="9">
        <f t="shared" ref="H191:H202" si="65">H23+H139+H185</f>
        <v>362.07</v>
      </c>
      <c r="I191" s="32"/>
      <c r="J191" s="32"/>
      <c r="K191" s="32"/>
      <c r="L191" s="32"/>
      <c r="M191" s="32"/>
      <c r="N191" s="32"/>
      <c r="O191" s="32"/>
      <c r="P191" s="32"/>
      <c r="Q191" s="32"/>
      <c r="R191" s="32"/>
      <c r="S191" s="32"/>
      <c r="T191" s="32"/>
      <c r="U191" s="32"/>
      <c r="V191" s="32"/>
      <c r="W191" s="32"/>
      <c r="X191" s="32"/>
      <c r="Y191" s="9">
        <f t="shared" si="64"/>
        <v>0</v>
      </c>
      <c r="Z191" s="32"/>
      <c r="AA191" s="32"/>
      <c r="AB191" s="32"/>
      <c r="AC191" s="32"/>
      <c r="AD191" s="32"/>
      <c r="AE191" s="32"/>
      <c r="AF191" s="32"/>
      <c r="AG191" s="32"/>
      <c r="AH191" s="32"/>
      <c r="AI191" s="32"/>
      <c r="AJ191" s="32"/>
      <c r="AK191" s="32"/>
      <c r="AL191" s="32"/>
      <c r="AM191" s="32"/>
      <c r="AN191" s="32"/>
      <c r="AO191" s="32"/>
    </row>
    <row r="192" spans="1:43" hidden="1" x14ac:dyDescent="0.25">
      <c r="A192" s="12" t="s">
        <v>28</v>
      </c>
      <c r="B192" s="32"/>
      <c r="C192" s="32"/>
      <c r="D192" s="32"/>
      <c r="E192" s="32"/>
      <c r="F192" s="32"/>
      <c r="G192" s="32"/>
      <c r="H192" s="9">
        <f t="shared" si="65"/>
        <v>20983.62</v>
      </c>
      <c r="I192" s="32"/>
      <c r="J192" s="32"/>
      <c r="K192" s="32"/>
      <c r="L192" s="32"/>
      <c r="M192" s="32"/>
      <c r="N192" s="32"/>
      <c r="O192" s="32"/>
      <c r="P192" s="32"/>
      <c r="Q192" s="32"/>
      <c r="R192" s="32"/>
      <c r="S192" s="32"/>
      <c r="T192" s="32"/>
      <c r="U192" s="32"/>
      <c r="V192" s="32"/>
      <c r="W192" s="32"/>
      <c r="X192" s="32"/>
      <c r="Y192" s="9">
        <f t="shared" si="64"/>
        <v>27510.509999999995</v>
      </c>
      <c r="Z192" s="32"/>
      <c r="AA192" s="32"/>
      <c r="AB192" s="32"/>
      <c r="AC192" s="32"/>
      <c r="AD192" s="32"/>
      <c r="AE192" s="32"/>
      <c r="AF192" s="32"/>
      <c r="AG192" s="32"/>
      <c r="AH192" s="32"/>
      <c r="AI192" s="32"/>
      <c r="AJ192" s="32"/>
      <c r="AK192" s="32"/>
      <c r="AL192" s="32"/>
      <c r="AM192" s="32"/>
      <c r="AN192" s="32"/>
      <c r="AO192" s="32"/>
    </row>
    <row r="193" spans="1:43" hidden="1" x14ac:dyDescent="0.25">
      <c r="A193" s="12" t="s">
        <v>15</v>
      </c>
      <c r="B193" s="32"/>
      <c r="C193" s="32"/>
      <c r="D193" s="32"/>
      <c r="E193" s="32"/>
      <c r="F193" s="32"/>
      <c r="G193" s="32"/>
      <c r="H193" s="9">
        <f t="shared" si="65"/>
        <v>0</v>
      </c>
      <c r="I193" s="32"/>
      <c r="J193" s="32"/>
      <c r="K193" s="32"/>
      <c r="L193" s="32"/>
      <c r="M193" s="32"/>
      <c r="N193" s="32"/>
      <c r="O193" s="32"/>
      <c r="P193" s="32"/>
      <c r="Q193" s="32"/>
      <c r="R193" s="32"/>
      <c r="S193" s="32"/>
      <c r="T193" s="32"/>
      <c r="U193" s="32"/>
      <c r="V193" s="32"/>
      <c r="W193" s="32"/>
      <c r="X193" s="32"/>
      <c r="Y193" s="9">
        <f t="shared" si="64"/>
        <v>11645.21</v>
      </c>
      <c r="Z193" s="32"/>
      <c r="AA193" s="32"/>
      <c r="AB193" s="32"/>
      <c r="AC193" s="32"/>
      <c r="AD193" s="32"/>
      <c r="AE193" s="32"/>
      <c r="AF193" s="32"/>
      <c r="AG193" s="32"/>
      <c r="AH193" s="32"/>
      <c r="AI193" s="32"/>
      <c r="AJ193" s="32"/>
      <c r="AK193" s="32"/>
      <c r="AL193" s="32"/>
      <c r="AM193" s="32"/>
      <c r="AN193" s="32"/>
      <c r="AO193" s="32"/>
    </row>
    <row r="194" spans="1:43" hidden="1" x14ac:dyDescent="0.25">
      <c r="A194" s="34" t="s">
        <v>27</v>
      </c>
      <c r="B194" s="32"/>
      <c r="C194" s="32"/>
      <c r="D194" s="32"/>
      <c r="E194" s="32"/>
      <c r="F194" s="32"/>
      <c r="G194" s="32"/>
      <c r="H194" s="9">
        <f t="shared" si="65"/>
        <v>362.07</v>
      </c>
      <c r="I194" s="32"/>
      <c r="J194" s="32"/>
      <c r="K194" s="32"/>
      <c r="L194" s="32"/>
      <c r="M194" s="32"/>
      <c r="N194" s="32"/>
      <c r="O194" s="32"/>
      <c r="P194" s="32"/>
      <c r="Q194" s="32"/>
      <c r="R194" s="32"/>
      <c r="S194" s="32"/>
      <c r="T194" s="32"/>
      <c r="U194" s="32"/>
      <c r="V194" s="32"/>
      <c r="W194" s="32"/>
      <c r="X194" s="32"/>
      <c r="Y194" s="9">
        <f t="shared" si="64"/>
        <v>0</v>
      </c>
      <c r="Z194" s="32"/>
      <c r="AA194" s="32"/>
      <c r="AB194" s="32"/>
      <c r="AC194" s="32"/>
      <c r="AD194" s="32"/>
      <c r="AE194" s="32"/>
      <c r="AF194" s="32"/>
      <c r="AG194" s="32"/>
      <c r="AH194" s="32"/>
      <c r="AI194" s="32"/>
      <c r="AJ194" s="32"/>
      <c r="AK194" s="32"/>
      <c r="AL194" s="32"/>
      <c r="AM194" s="32"/>
      <c r="AN194" s="32"/>
      <c r="AO194" s="32"/>
    </row>
    <row r="195" spans="1:43" hidden="1" x14ac:dyDescent="0.25">
      <c r="A195" s="12" t="s">
        <v>23</v>
      </c>
      <c r="B195" s="32"/>
      <c r="C195" s="32"/>
      <c r="D195" s="32"/>
      <c r="E195" s="32"/>
      <c r="F195" s="32"/>
      <c r="G195" s="32"/>
      <c r="H195" s="9">
        <f t="shared" si="65"/>
        <v>20983.62</v>
      </c>
      <c r="I195" s="32"/>
      <c r="J195" s="32"/>
      <c r="K195" s="32"/>
      <c r="L195" s="32"/>
      <c r="M195" s="32"/>
      <c r="N195" s="32"/>
      <c r="O195" s="32"/>
      <c r="P195" s="32"/>
      <c r="Q195" s="32"/>
      <c r="R195" s="32"/>
      <c r="S195" s="32"/>
      <c r="T195" s="32"/>
      <c r="U195" s="32"/>
      <c r="V195" s="32"/>
      <c r="W195" s="32"/>
      <c r="X195" s="32"/>
      <c r="Y195" s="9">
        <f t="shared" si="64"/>
        <v>30510.129999999994</v>
      </c>
      <c r="Z195" s="32"/>
      <c r="AA195" s="32"/>
      <c r="AB195" s="32"/>
      <c r="AC195" s="32"/>
      <c r="AD195" s="32"/>
      <c r="AE195" s="32"/>
      <c r="AF195" s="32"/>
      <c r="AG195" s="32"/>
      <c r="AH195" s="32"/>
      <c r="AI195" s="32"/>
      <c r="AJ195" s="32"/>
      <c r="AK195" s="32"/>
      <c r="AL195" s="32"/>
      <c r="AM195" s="32"/>
      <c r="AN195" s="32"/>
      <c r="AO195" s="32"/>
    </row>
    <row r="196" spans="1:43" ht="32.65" hidden="1" customHeight="1" x14ac:dyDescent="0.25">
      <c r="A196" s="35" t="s">
        <v>41</v>
      </c>
      <c r="B196" s="32"/>
      <c r="C196" s="32"/>
      <c r="D196" s="32"/>
      <c r="E196" s="32"/>
      <c r="F196" s="32"/>
      <c r="G196" s="32"/>
      <c r="H196" s="9" t="e">
        <f t="shared" si="65"/>
        <v>#REF!</v>
      </c>
      <c r="I196" s="32"/>
      <c r="J196" s="32"/>
      <c r="K196" s="32"/>
      <c r="L196" s="32"/>
      <c r="M196" s="32"/>
      <c r="N196" s="32"/>
      <c r="O196" s="32"/>
      <c r="P196" s="32"/>
      <c r="Q196" s="32"/>
      <c r="R196" s="32"/>
      <c r="S196" s="32"/>
      <c r="T196" s="32"/>
      <c r="U196" s="32"/>
      <c r="V196" s="32"/>
      <c r="W196" s="32"/>
      <c r="X196" s="32"/>
      <c r="Y196" s="9" t="e">
        <f>Y29+#REF!+Y190</f>
        <v>#REF!</v>
      </c>
      <c r="Z196" s="32"/>
      <c r="AA196" s="32"/>
      <c r="AB196" s="32"/>
      <c r="AC196" s="32"/>
      <c r="AD196" s="32"/>
      <c r="AE196" s="32"/>
      <c r="AF196" s="32"/>
      <c r="AG196" s="32"/>
      <c r="AH196" s="32"/>
      <c r="AI196" s="32"/>
      <c r="AJ196" s="32"/>
      <c r="AK196" s="32"/>
      <c r="AL196" s="32"/>
      <c r="AM196" s="32"/>
      <c r="AN196" s="32"/>
      <c r="AO196" s="32"/>
    </row>
    <row r="197" spans="1:43" hidden="1" x14ac:dyDescent="0.25">
      <c r="A197" s="12" t="s">
        <v>16</v>
      </c>
      <c r="B197" s="32"/>
      <c r="C197" s="32"/>
      <c r="D197" s="32"/>
      <c r="E197" s="32"/>
      <c r="F197" s="32"/>
      <c r="G197" s="32"/>
      <c r="H197" s="9">
        <f t="shared" si="65"/>
        <v>724.14</v>
      </c>
      <c r="I197" s="32"/>
      <c r="J197" s="32"/>
      <c r="K197" s="32"/>
      <c r="L197" s="32"/>
      <c r="M197" s="32"/>
      <c r="N197" s="32"/>
      <c r="O197" s="32"/>
      <c r="P197" s="32"/>
      <c r="Q197" s="32"/>
      <c r="R197" s="32"/>
      <c r="S197" s="32"/>
      <c r="T197" s="32"/>
      <c r="U197" s="32"/>
      <c r="V197" s="32"/>
      <c r="W197" s="32"/>
      <c r="X197" s="32"/>
      <c r="Y197" s="9" t="e">
        <f>Y30+#REF!+Y191</f>
        <v>#REF!</v>
      </c>
      <c r="Z197" s="32"/>
      <c r="AA197" s="32"/>
      <c r="AB197" s="32"/>
      <c r="AC197" s="32"/>
      <c r="AD197" s="32"/>
      <c r="AE197" s="32"/>
      <c r="AF197" s="32"/>
      <c r="AG197" s="32"/>
      <c r="AH197" s="32"/>
      <c r="AI197" s="32"/>
      <c r="AJ197" s="32"/>
      <c r="AK197" s="32"/>
      <c r="AL197" s="32"/>
      <c r="AM197" s="32"/>
      <c r="AN197" s="32"/>
      <c r="AO197" s="32"/>
    </row>
    <row r="198" spans="1:43" hidden="1" x14ac:dyDescent="0.25">
      <c r="A198" s="12" t="s">
        <v>28</v>
      </c>
      <c r="B198" s="32"/>
      <c r="C198" s="32"/>
      <c r="D198" s="32"/>
      <c r="E198" s="32"/>
      <c r="F198" s="32"/>
      <c r="G198" s="32"/>
      <c r="H198" s="9">
        <f t="shared" si="65"/>
        <v>20983.62</v>
      </c>
      <c r="I198" s="32"/>
      <c r="J198" s="32"/>
      <c r="K198" s="32"/>
      <c r="L198" s="32"/>
      <c r="M198" s="32"/>
      <c r="N198" s="32"/>
      <c r="O198" s="32"/>
      <c r="P198" s="32"/>
      <c r="Q198" s="32"/>
      <c r="R198" s="32"/>
      <c r="S198" s="32"/>
      <c r="T198" s="32"/>
      <c r="U198" s="32"/>
      <c r="V198" s="32"/>
      <c r="W198" s="32"/>
      <c r="X198" s="32"/>
      <c r="Y198" s="9" t="e">
        <f>Y31+#REF!+Y192</f>
        <v>#REF!</v>
      </c>
      <c r="Z198" s="32"/>
      <c r="AA198" s="32"/>
      <c r="AB198" s="32"/>
      <c r="AC198" s="32"/>
      <c r="AD198" s="32"/>
      <c r="AE198" s="32"/>
      <c r="AF198" s="32"/>
      <c r="AG198" s="32"/>
      <c r="AH198" s="32"/>
      <c r="AI198" s="32"/>
      <c r="AJ198" s="32"/>
      <c r="AK198" s="32"/>
      <c r="AL198" s="32"/>
      <c r="AM198" s="32"/>
      <c r="AN198" s="32"/>
      <c r="AO198" s="32"/>
    </row>
    <row r="199" spans="1:43" hidden="1" x14ac:dyDescent="0.25">
      <c r="A199" s="12" t="s">
        <v>15</v>
      </c>
      <c r="B199" s="32"/>
      <c r="C199" s="32"/>
      <c r="D199" s="32"/>
      <c r="E199" s="32"/>
      <c r="F199" s="32"/>
      <c r="G199" s="32"/>
      <c r="H199" s="9">
        <f t="shared" si="65"/>
        <v>0</v>
      </c>
      <c r="I199" s="32"/>
      <c r="J199" s="32"/>
      <c r="K199" s="32"/>
      <c r="L199" s="32"/>
      <c r="M199" s="32"/>
      <c r="N199" s="32"/>
      <c r="O199" s="32"/>
      <c r="P199" s="32"/>
      <c r="Q199" s="32"/>
      <c r="R199" s="32"/>
      <c r="S199" s="32"/>
      <c r="T199" s="32"/>
      <c r="U199" s="32"/>
      <c r="V199" s="32"/>
      <c r="W199" s="32"/>
      <c r="X199" s="32"/>
      <c r="Y199" s="9" t="e">
        <f>Y32+#REF!+Y193</f>
        <v>#REF!</v>
      </c>
      <c r="Z199" s="32"/>
      <c r="AA199" s="32"/>
      <c r="AB199" s="32"/>
      <c r="AC199" s="32"/>
      <c r="AD199" s="32"/>
      <c r="AE199" s="32"/>
      <c r="AF199" s="32"/>
      <c r="AG199" s="32"/>
      <c r="AH199" s="32"/>
      <c r="AI199" s="32"/>
      <c r="AJ199" s="32"/>
      <c r="AK199" s="32"/>
      <c r="AL199" s="32"/>
      <c r="AM199" s="32"/>
      <c r="AN199" s="32"/>
      <c r="AO199" s="32"/>
    </row>
    <row r="200" spans="1:43" hidden="1" x14ac:dyDescent="0.25">
      <c r="A200" s="34" t="s">
        <v>27</v>
      </c>
      <c r="B200" s="32"/>
      <c r="C200" s="32"/>
      <c r="D200" s="32"/>
      <c r="E200" s="32"/>
      <c r="F200" s="32"/>
      <c r="G200" s="32"/>
      <c r="H200" s="9">
        <f t="shared" si="65"/>
        <v>724.14</v>
      </c>
      <c r="I200" s="32"/>
      <c r="J200" s="32"/>
      <c r="K200" s="32"/>
      <c r="L200" s="32"/>
      <c r="M200" s="32"/>
      <c r="N200" s="32"/>
      <c r="O200" s="32"/>
      <c r="P200" s="32"/>
      <c r="Q200" s="32"/>
      <c r="R200" s="32"/>
      <c r="S200" s="32"/>
      <c r="T200" s="32"/>
      <c r="U200" s="32"/>
      <c r="V200" s="32"/>
      <c r="W200" s="32"/>
      <c r="X200" s="32"/>
      <c r="Y200" s="9" t="e">
        <f>Y33+#REF!+Y194</f>
        <v>#REF!</v>
      </c>
      <c r="Z200" s="32"/>
      <c r="AA200" s="32"/>
      <c r="AB200" s="32"/>
      <c r="AC200" s="32"/>
      <c r="AD200" s="32"/>
      <c r="AE200" s="32"/>
      <c r="AF200" s="32"/>
      <c r="AG200" s="32"/>
      <c r="AH200" s="32"/>
      <c r="AI200" s="32"/>
      <c r="AJ200" s="32"/>
      <c r="AK200" s="32"/>
      <c r="AL200" s="32"/>
      <c r="AM200" s="32"/>
      <c r="AN200" s="32"/>
      <c r="AO200" s="32"/>
    </row>
    <row r="201" spans="1:43" hidden="1" x14ac:dyDescent="0.25">
      <c r="A201" s="12" t="s">
        <v>23</v>
      </c>
      <c r="B201" s="32"/>
      <c r="C201" s="32"/>
      <c r="D201" s="32"/>
      <c r="E201" s="32"/>
      <c r="F201" s="32"/>
      <c r="G201" s="32"/>
      <c r="H201" s="9">
        <f t="shared" si="65"/>
        <v>20983.62</v>
      </c>
      <c r="I201" s="32"/>
      <c r="J201" s="32"/>
      <c r="K201" s="32"/>
      <c r="L201" s="32"/>
      <c r="M201" s="32"/>
      <c r="N201" s="32"/>
      <c r="O201" s="32"/>
      <c r="P201" s="32"/>
      <c r="Q201" s="32"/>
      <c r="R201" s="32"/>
      <c r="S201" s="32"/>
      <c r="T201" s="32"/>
      <c r="U201" s="32"/>
      <c r="V201" s="32"/>
      <c r="W201" s="32"/>
      <c r="X201" s="32"/>
      <c r="Y201" s="9" t="e">
        <f>Y34+#REF!+Y195</f>
        <v>#REF!</v>
      </c>
      <c r="Z201" s="32"/>
      <c r="AA201" s="32"/>
      <c r="AB201" s="32"/>
      <c r="AC201" s="32"/>
      <c r="AD201" s="32"/>
      <c r="AE201" s="32"/>
      <c r="AF201" s="32"/>
      <c r="AG201" s="32"/>
      <c r="AH201" s="32"/>
      <c r="AI201" s="32"/>
      <c r="AJ201" s="32"/>
      <c r="AK201" s="32"/>
      <c r="AL201" s="32"/>
      <c r="AM201" s="32"/>
      <c r="AN201" s="32"/>
      <c r="AO201" s="32"/>
    </row>
    <row r="202" spans="1:43" hidden="1" x14ac:dyDescent="0.25">
      <c r="A202" s="31" t="s">
        <v>42</v>
      </c>
      <c r="H202" s="9" t="e">
        <f t="shared" si="65"/>
        <v>#REF!</v>
      </c>
      <c r="Y202" s="9" t="e">
        <f t="shared" ref="Y202:Y207" si="66">Y35+Y145+Y196</f>
        <v>#REF!</v>
      </c>
    </row>
    <row r="203" spans="1:43" hidden="1" x14ac:dyDescent="0.25">
      <c r="A203" s="12" t="s">
        <v>16</v>
      </c>
      <c r="H203" s="9">
        <f>H35+H157+H197</f>
        <v>1086.21</v>
      </c>
      <c r="Y203" s="9" t="e">
        <f t="shared" si="66"/>
        <v>#REF!</v>
      </c>
    </row>
    <row r="204" spans="1:43" hidden="1" x14ac:dyDescent="0.25">
      <c r="A204" s="12" t="s">
        <v>28</v>
      </c>
      <c r="H204" s="9">
        <f>H36+H158+H198</f>
        <v>20983.62</v>
      </c>
      <c r="Y204" s="9" t="e">
        <f t="shared" si="66"/>
        <v>#REF!</v>
      </c>
    </row>
    <row r="205" spans="1:43" hidden="1" x14ac:dyDescent="0.25">
      <c r="A205" s="12" t="s">
        <v>15</v>
      </c>
      <c r="H205" s="9">
        <f>H37+H159+H199</f>
        <v>0</v>
      </c>
      <c r="Y205" s="9" t="e">
        <f t="shared" si="66"/>
        <v>#REF!</v>
      </c>
    </row>
    <row r="206" spans="1:43" hidden="1" x14ac:dyDescent="0.25">
      <c r="A206" s="34" t="s">
        <v>27</v>
      </c>
      <c r="H206" s="9">
        <f>H38+H160+H200</f>
        <v>1086.21</v>
      </c>
      <c r="Y206" s="9" t="e">
        <f t="shared" si="66"/>
        <v>#REF!</v>
      </c>
    </row>
    <row r="207" spans="1:43" hidden="1" x14ac:dyDescent="0.25">
      <c r="A207" s="12" t="s">
        <v>23</v>
      </c>
      <c r="H207" s="9">
        <f>H39+H161+H201</f>
        <v>20983.62</v>
      </c>
      <c r="Y207" s="9" t="e">
        <f t="shared" si="66"/>
        <v>#REF!</v>
      </c>
    </row>
    <row r="208" spans="1:43" ht="33" x14ac:dyDescent="0.25">
      <c r="A208" s="74" t="s">
        <v>54</v>
      </c>
      <c r="B208" s="75">
        <f>B209+B210+B211+B213</f>
        <v>336800.11</v>
      </c>
      <c r="C208" s="75">
        <f>C209+C210+C211+C213</f>
        <v>301131.03999999998</v>
      </c>
      <c r="D208" s="75">
        <f>D209+D210+D211+D213</f>
        <v>251224.59000000005</v>
      </c>
      <c r="E208" s="75">
        <f>E209+E210+E211+E213</f>
        <v>251224.59000000005</v>
      </c>
      <c r="F208" s="75">
        <f>IFERROR(E208/B208%,0)</f>
        <v>74.591599747399144</v>
      </c>
      <c r="G208" s="75">
        <f>IFERROR(E208/C208%,0)</f>
        <v>83.426999089831483</v>
      </c>
      <c r="H208" s="75">
        <f>H209+H210+H211+H213</f>
        <v>20983.62</v>
      </c>
      <c r="I208" s="75">
        <f t="shared" ref="I208:AP208" si="67">I209+I210+I211+I213</f>
        <v>264</v>
      </c>
      <c r="J208" s="75">
        <f t="shared" si="67"/>
        <v>13099.98</v>
      </c>
      <c r="K208" s="75">
        <f t="shared" si="67"/>
        <v>24837.24</v>
      </c>
      <c r="L208" s="75">
        <f t="shared" si="67"/>
        <v>0</v>
      </c>
      <c r="M208" s="75">
        <f t="shared" si="67"/>
        <v>18903.82</v>
      </c>
      <c r="N208" s="75">
        <f t="shared" si="67"/>
        <v>19409.73</v>
      </c>
      <c r="O208" s="75">
        <f t="shared" si="67"/>
        <v>0</v>
      </c>
      <c r="P208" s="75">
        <f t="shared" si="67"/>
        <v>18202.269999999997</v>
      </c>
      <c r="Q208" s="75">
        <f t="shared" si="67"/>
        <v>26196.42</v>
      </c>
      <c r="R208" s="75">
        <f t="shared" si="67"/>
        <v>0</v>
      </c>
      <c r="S208" s="75">
        <f t="shared" si="67"/>
        <v>23853.590000000004</v>
      </c>
      <c r="T208" s="75">
        <f t="shared" si="67"/>
        <v>20089.289999999997</v>
      </c>
      <c r="U208" s="75">
        <f t="shared" si="67"/>
        <v>0</v>
      </c>
      <c r="V208" s="75">
        <f t="shared" si="67"/>
        <v>18428.749999999996</v>
      </c>
      <c r="W208" s="75">
        <f t="shared" si="67"/>
        <v>26704.479999999996</v>
      </c>
      <c r="X208" s="75">
        <f t="shared" si="67"/>
        <v>0</v>
      </c>
      <c r="Y208" s="75">
        <f t="shared" si="67"/>
        <v>30510.129999999994</v>
      </c>
      <c r="Z208" s="75">
        <f t="shared" si="67"/>
        <v>55078.34</v>
      </c>
      <c r="AA208" s="75">
        <f t="shared" si="67"/>
        <v>0</v>
      </c>
      <c r="AB208" s="75">
        <f t="shared" si="67"/>
        <v>41136.36</v>
      </c>
      <c r="AC208" s="75">
        <f t="shared" si="67"/>
        <v>28782.469999999998</v>
      </c>
      <c r="AD208" s="75">
        <f t="shared" si="67"/>
        <v>0</v>
      </c>
      <c r="AE208" s="75">
        <f t="shared" si="67"/>
        <v>33942.58</v>
      </c>
      <c r="AF208" s="75">
        <f t="shared" si="67"/>
        <v>62735.76</v>
      </c>
      <c r="AG208" s="75">
        <f t="shared" si="67"/>
        <v>0</v>
      </c>
      <c r="AH208" s="75">
        <f t="shared" si="67"/>
        <v>27547.190000000006</v>
      </c>
      <c r="AI208" s="75">
        <f t="shared" si="67"/>
        <v>16313.69</v>
      </c>
      <c r="AJ208" s="75">
        <f t="shared" si="67"/>
        <v>0</v>
      </c>
      <c r="AK208" s="75">
        <f t="shared" si="67"/>
        <v>25599.919999999998</v>
      </c>
      <c r="AL208" s="75">
        <f t="shared" si="67"/>
        <v>14245.919999999998</v>
      </c>
      <c r="AM208" s="75">
        <f t="shared" si="67"/>
        <v>0</v>
      </c>
      <c r="AN208" s="75">
        <f t="shared" si="67"/>
        <v>0</v>
      </c>
      <c r="AO208" s="75">
        <f t="shared" si="67"/>
        <v>21423.149999999998</v>
      </c>
      <c r="AP208" s="75">
        <f t="shared" si="67"/>
        <v>0</v>
      </c>
      <c r="AQ208" s="94"/>
    </row>
    <row r="209" spans="1:43" x14ac:dyDescent="0.25">
      <c r="A209" s="12" t="s">
        <v>16</v>
      </c>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5"/>
    </row>
    <row r="210" spans="1:43" x14ac:dyDescent="0.25">
      <c r="A210" s="12" t="s">
        <v>28</v>
      </c>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5"/>
    </row>
    <row r="211" spans="1:43" x14ac:dyDescent="0.25">
      <c r="A211" s="12" t="s">
        <v>15</v>
      </c>
      <c r="B211" s="9">
        <f>SUM(B18,B134,B157,B177)</f>
        <v>326800.11</v>
      </c>
      <c r="C211" s="9">
        <f t="shared" ref="C211" si="68">SUM(C18,C134,C157,C177)</f>
        <v>293528.44999999995</v>
      </c>
      <c r="D211" s="9">
        <f>SUM(D18,D134,D157,D177)</f>
        <v>243622.00000000006</v>
      </c>
      <c r="E211" s="9">
        <f>SUM(E18,E134,E157,E177)</f>
        <v>243622.00000000006</v>
      </c>
      <c r="F211" s="51">
        <f>IFERROR(E211/B211%,0)</f>
        <v>74.547710525556454</v>
      </c>
      <c r="G211" s="51">
        <f>IFERROR(E211/C211%,0)</f>
        <v>82.997746896425227</v>
      </c>
      <c r="H211" s="9">
        <f>SUM(H18,H134,H157,H177)</f>
        <v>20983.62</v>
      </c>
      <c r="I211" s="9">
        <f t="shared" ref="I211:AP211" si="69">SUM(I18,I134,I157,I177)</f>
        <v>264</v>
      </c>
      <c r="J211" s="9">
        <f t="shared" si="69"/>
        <v>13099.98</v>
      </c>
      <c r="K211" s="9">
        <f t="shared" si="69"/>
        <v>24837.24</v>
      </c>
      <c r="L211" s="9">
        <f t="shared" si="69"/>
        <v>0</v>
      </c>
      <c r="M211" s="9">
        <f t="shared" si="69"/>
        <v>18903.82</v>
      </c>
      <c r="N211" s="9">
        <f t="shared" si="69"/>
        <v>19409.73</v>
      </c>
      <c r="O211" s="9">
        <f t="shared" si="69"/>
        <v>0</v>
      </c>
      <c r="P211" s="9">
        <f t="shared" si="69"/>
        <v>18202.269999999997</v>
      </c>
      <c r="Q211" s="9">
        <f t="shared" si="69"/>
        <v>26196.42</v>
      </c>
      <c r="R211" s="9">
        <f t="shared" si="69"/>
        <v>0</v>
      </c>
      <c r="S211" s="9">
        <f t="shared" si="69"/>
        <v>23853.590000000004</v>
      </c>
      <c r="T211" s="9">
        <f t="shared" si="69"/>
        <v>20089.289999999997</v>
      </c>
      <c r="U211" s="9">
        <f t="shared" si="69"/>
        <v>0</v>
      </c>
      <c r="V211" s="9">
        <f t="shared" si="69"/>
        <v>18428.749999999996</v>
      </c>
      <c r="W211" s="9">
        <f t="shared" si="69"/>
        <v>23704.479999999996</v>
      </c>
      <c r="X211" s="9">
        <f t="shared" si="69"/>
        <v>0</v>
      </c>
      <c r="Y211" s="9">
        <f t="shared" si="69"/>
        <v>27510.509999999995</v>
      </c>
      <c r="Z211" s="9">
        <f t="shared" si="69"/>
        <v>50475.749999999993</v>
      </c>
      <c r="AA211" s="9">
        <f t="shared" si="69"/>
        <v>0</v>
      </c>
      <c r="AB211" s="9">
        <f t="shared" si="69"/>
        <v>36533.39</v>
      </c>
      <c r="AC211" s="9">
        <f t="shared" si="69"/>
        <v>28782.469999999998</v>
      </c>
      <c r="AD211" s="9">
        <f t="shared" si="69"/>
        <v>0</v>
      </c>
      <c r="AE211" s="9">
        <f t="shared" si="69"/>
        <v>33942.58</v>
      </c>
      <c r="AF211" s="9">
        <f t="shared" si="69"/>
        <v>62735.76</v>
      </c>
      <c r="AG211" s="9">
        <f t="shared" si="69"/>
        <v>0</v>
      </c>
      <c r="AH211" s="9">
        <f t="shared" si="69"/>
        <v>27547.190000000006</v>
      </c>
      <c r="AI211" s="9">
        <f t="shared" si="69"/>
        <v>16313.69</v>
      </c>
      <c r="AJ211" s="9">
        <f t="shared" si="69"/>
        <v>0</v>
      </c>
      <c r="AK211" s="9">
        <f t="shared" si="69"/>
        <v>25599.919999999998</v>
      </c>
      <c r="AL211" s="9">
        <f t="shared" si="69"/>
        <v>14245.919999999998</v>
      </c>
      <c r="AM211" s="9">
        <f t="shared" si="69"/>
        <v>0</v>
      </c>
      <c r="AN211" s="9">
        <f t="shared" si="69"/>
        <v>0</v>
      </c>
      <c r="AO211" s="9">
        <f t="shared" si="69"/>
        <v>19025.739999999998</v>
      </c>
      <c r="AP211" s="9">
        <f t="shared" si="69"/>
        <v>0</v>
      </c>
      <c r="AQ211" s="95"/>
    </row>
    <row r="212" spans="1:43" s="18" customFormat="1" x14ac:dyDescent="0.25">
      <c r="A212" s="13" t="s">
        <v>27</v>
      </c>
      <c r="B212" s="9"/>
      <c r="C212" s="9"/>
      <c r="D212" s="9"/>
      <c r="E212" s="9"/>
      <c r="F212" s="51"/>
      <c r="G212" s="51"/>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5"/>
    </row>
    <row r="213" spans="1:43" x14ac:dyDescent="0.25">
      <c r="A213" s="12" t="s">
        <v>23</v>
      </c>
      <c r="B213" s="9">
        <f t="shared" ref="B213:E213" si="70">SUM(B20,B136,B159,B179)</f>
        <v>10000</v>
      </c>
      <c r="C213" s="9">
        <f t="shared" si="70"/>
        <v>7602.59</v>
      </c>
      <c r="D213" s="9">
        <f t="shared" si="70"/>
        <v>7602.59</v>
      </c>
      <c r="E213" s="9">
        <f t="shared" si="70"/>
        <v>7602.59</v>
      </c>
      <c r="F213" s="51">
        <f t="shared" ref="F213" si="71">IFERROR(E213/B213%,0)</f>
        <v>76.025900000000007</v>
      </c>
      <c r="G213" s="51">
        <f t="shared" ref="G213" si="72">IFERROR(E213/C213%,0)</f>
        <v>99.999999999999986</v>
      </c>
      <c r="H213" s="9">
        <f t="shared" ref="H213:AP213" si="73">SUM(H20,H136,H159,H179)</f>
        <v>0</v>
      </c>
      <c r="I213" s="9">
        <f t="shared" si="73"/>
        <v>0</v>
      </c>
      <c r="J213" s="9">
        <f t="shared" si="73"/>
        <v>0</v>
      </c>
      <c r="K213" s="9">
        <f t="shared" si="73"/>
        <v>0</v>
      </c>
      <c r="L213" s="9">
        <f t="shared" si="73"/>
        <v>0</v>
      </c>
      <c r="M213" s="9">
        <f t="shared" si="73"/>
        <v>0</v>
      </c>
      <c r="N213" s="9">
        <f t="shared" si="73"/>
        <v>0</v>
      </c>
      <c r="O213" s="9">
        <f t="shared" si="73"/>
        <v>0</v>
      </c>
      <c r="P213" s="9">
        <f t="shared" si="73"/>
        <v>0</v>
      </c>
      <c r="Q213" s="9">
        <f t="shared" si="73"/>
        <v>0</v>
      </c>
      <c r="R213" s="9">
        <f t="shared" si="73"/>
        <v>0</v>
      </c>
      <c r="S213" s="9">
        <f t="shared" si="73"/>
        <v>0</v>
      </c>
      <c r="T213" s="9">
        <f t="shared" si="73"/>
        <v>0</v>
      </c>
      <c r="U213" s="9">
        <f t="shared" si="73"/>
        <v>0</v>
      </c>
      <c r="V213" s="9">
        <f t="shared" si="73"/>
        <v>0</v>
      </c>
      <c r="W213" s="9">
        <f t="shared" si="73"/>
        <v>3000</v>
      </c>
      <c r="X213" s="9">
        <f t="shared" si="73"/>
        <v>0</v>
      </c>
      <c r="Y213" s="9">
        <f t="shared" si="73"/>
        <v>2999.62</v>
      </c>
      <c r="Z213" s="9">
        <f t="shared" si="73"/>
        <v>4602.59</v>
      </c>
      <c r="AA213" s="9">
        <f t="shared" si="73"/>
        <v>0</v>
      </c>
      <c r="AB213" s="9">
        <f t="shared" si="73"/>
        <v>4602.97</v>
      </c>
      <c r="AC213" s="9">
        <f t="shared" si="73"/>
        <v>0</v>
      </c>
      <c r="AD213" s="9">
        <f t="shared" si="73"/>
        <v>0</v>
      </c>
      <c r="AE213" s="9">
        <f t="shared" si="73"/>
        <v>0</v>
      </c>
      <c r="AF213" s="9">
        <f t="shared" si="73"/>
        <v>0</v>
      </c>
      <c r="AG213" s="9">
        <f t="shared" si="73"/>
        <v>0</v>
      </c>
      <c r="AH213" s="9">
        <f t="shared" si="73"/>
        <v>0</v>
      </c>
      <c r="AI213" s="9">
        <f t="shared" si="73"/>
        <v>0</v>
      </c>
      <c r="AJ213" s="9">
        <f t="shared" si="73"/>
        <v>0</v>
      </c>
      <c r="AK213" s="9">
        <f t="shared" si="73"/>
        <v>0</v>
      </c>
      <c r="AL213" s="9">
        <f t="shared" si="73"/>
        <v>0</v>
      </c>
      <c r="AM213" s="9">
        <f t="shared" si="73"/>
        <v>0</v>
      </c>
      <c r="AN213" s="9">
        <f t="shared" si="73"/>
        <v>0</v>
      </c>
      <c r="AO213" s="9">
        <f t="shared" si="73"/>
        <v>2397.41</v>
      </c>
      <c r="AP213" s="9">
        <f t="shared" si="73"/>
        <v>0</v>
      </c>
      <c r="AQ213" s="96"/>
    </row>
    <row r="214" spans="1:43" x14ac:dyDescent="0.25">
      <c r="A214" s="36"/>
    </row>
    <row r="216" spans="1:43" x14ac:dyDescent="0.25">
      <c r="A216" s="42" t="s">
        <v>44</v>
      </c>
      <c r="B216" s="42"/>
      <c r="C216" s="42"/>
      <c r="D216" s="42"/>
      <c r="E216" s="42"/>
      <c r="F216" s="116" t="s">
        <v>24</v>
      </c>
      <c r="G216" s="116"/>
      <c r="H216" s="116"/>
      <c r="I216" s="116"/>
      <c r="J216" s="116"/>
      <c r="K216" s="116"/>
      <c r="L216" s="116"/>
      <c r="M216" s="116"/>
      <c r="N216" s="42"/>
      <c r="W216" s="42"/>
      <c r="X216" s="42"/>
      <c r="Y216" s="42"/>
      <c r="Z216" s="42"/>
      <c r="AA216" s="42"/>
      <c r="AB216" s="42"/>
      <c r="AC216" s="42"/>
      <c r="AD216" s="42"/>
      <c r="AE216" s="42"/>
      <c r="AF216" s="42"/>
      <c r="AG216" s="42"/>
      <c r="AH216" s="42"/>
      <c r="AI216" s="42"/>
    </row>
    <row r="219" spans="1:43" x14ac:dyDescent="0.25">
      <c r="A219" s="43"/>
      <c r="B219" s="116" t="s">
        <v>52</v>
      </c>
      <c r="C219" s="116"/>
      <c r="F219" s="117"/>
      <c r="G219" s="117"/>
      <c r="H219" s="116" t="s">
        <v>43</v>
      </c>
      <c r="I219" s="116"/>
      <c r="J219" s="116"/>
      <c r="K219" s="116"/>
      <c r="L219" s="116"/>
      <c r="M219" s="116"/>
      <c r="N219" s="116"/>
    </row>
  </sheetData>
  <mergeCells count="50">
    <mergeCell ref="F216:M216"/>
    <mergeCell ref="B219:C219"/>
    <mergeCell ref="F219:G219"/>
    <mergeCell ref="H219:N219"/>
    <mergeCell ref="AQ139:AQ144"/>
    <mergeCell ref="AQ145:AQ150"/>
    <mergeCell ref="AQ151:AQ156"/>
    <mergeCell ref="A163:AP163"/>
    <mergeCell ref="AQ165:AQ170"/>
    <mergeCell ref="AQ171:AQ176"/>
    <mergeCell ref="AQ41:AQ46"/>
    <mergeCell ref="AQ47:AQ52"/>
    <mergeCell ref="A137:AP137"/>
    <mergeCell ref="AQ65:AQ70"/>
    <mergeCell ref="AQ71:AQ82"/>
    <mergeCell ref="AQ83:AQ88"/>
    <mergeCell ref="AQ89:AQ94"/>
    <mergeCell ref="AQ95:AQ100"/>
    <mergeCell ref="AQ101:AQ106"/>
    <mergeCell ref="AQ107:AQ112"/>
    <mergeCell ref="AQ113:AQ118"/>
    <mergeCell ref="AQ119:AQ124"/>
    <mergeCell ref="AQ125:AQ130"/>
    <mergeCell ref="AQ131:AQ136"/>
    <mergeCell ref="AQ59:AQ64"/>
    <mergeCell ref="AI3:AK3"/>
    <mergeCell ref="AL3:AN3"/>
    <mergeCell ref="AO3:AP3"/>
    <mergeCell ref="A6:AP6"/>
    <mergeCell ref="AQ8:AQ20"/>
    <mergeCell ref="A21:AP21"/>
    <mergeCell ref="Q3:S3"/>
    <mergeCell ref="T3:V3"/>
    <mergeCell ref="W3:Y3"/>
    <mergeCell ref="Z3:AB3"/>
    <mergeCell ref="AC3:AE3"/>
    <mergeCell ref="AF3:AH3"/>
    <mergeCell ref="AQ23:AQ28"/>
    <mergeCell ref="AQ29:AQ34"/>
    <mergeCell ref="AQ35:AQ40"/>
    <mergeCell ref="A1:AO1"/>
    <mergeCell ref="A3:A4"/>
    <mergeCell ref="B3:B4"/>
    <mergeCell ref="C3:C4"/>
    <mergeCell ref="D3:D4"/>
    <mergeCell ref="E3:E4"/>
    <mergeCell ref="F3:G3"/>
    <mergeCell ref="H3:J3"/>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2022-12-12T11:04:50Z</dcterms:modified>
</cp:coreProperties>
</file>