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Documents\Сетевые\"/>
    </mc:Choice>
  </mc:AlternateContent>
  <bookViews>
    <workbookView xWindow="0" yWindow="0" windowWidth="28800" windowHeight="11490"/>
  </bookViews>
  <sheets>
    <sheet name="МП РФКиС (5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51" i="1" l="1"/>
  <c r="AD151" i="1"/>
  <c r="AC151" i="1"/>
  <c r="AC139" i="1" s="1"/>
  <c r="AB151" i="1"/>
  <c r="AB139" i="1" s="1"/>
  <c r="AA151" i="1"/>
  <c r="Z151" i="1"/>
  <c r="Y151" i="1"/>
  <c r="Y139" i="1" s="1"/>
  <c r="X151" i="1"/>
  <c r="X139" i="1" s="1"/>
  <c r="W151" i="1"/>
  <c r="V151" i="1"/>
  <c r="U151" i="1"/>
  <c r="U139" i="1" s="1"/>
  <c r="T151" i="1"/>
  <c r="T139" i="1" s="1"/>
  <c r="S151" i="1"/>
  <c r="R151" i="1"/>
  <c r="Q151" i="1"/>
  <c r="Q139" i="1" s="1"/>
  <c r="P151" i="1"/>
  <c r="P139" i="1" s="1"/>
  <c r="O151" i="1"/>
  <c r="N151" i="1"/>
  <c r="M151" i="1"/>
  <c r="M139" i="1" s="1"/>
  <c r="L151" i="1"/>
  <c r="L139" i="1" s="1"/>
  <c r="K151" i="1"/>
  <c r="J151" i="1"/>
  <c r="I151" i="1"/>
  <c r="H151" i="1"/>
  <c r="AE150" i="1"/>
  <c r="AD150" i="1"/>
  <c r="AD138" i="1" s="1"/>
  <c r="AC150" i="1"/>
  <c r="AB150" i="1"/>
  <c r="AA150" i="1"/>
  <c r="Z150" i="1"/>
  <c r="Z138" i="1" s="1"/>
  <c r="Y150" i="1"/>
  <c r="X150" i="1"/>
  <c r="W150" i="1"/>
  <c r="V150" i="1"/>
  <c r="V138" i="1" s="1"/>
  <c r="U150" i="1"/>
  <c r="T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D150" i="1"/>
  <c r="Z149" i="1"/>
  <c r="W149" i="1"/>
  <c r="W137" i="1" s="1"/>
  <c r="R149" i="1"/>
  <c r="J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C148" i="1"/>
  <c r="AE147" i="1"/>
  <c r="V147" i="1"/>
  <c r="V146" i="1" s="1"/>
  <c r="O147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C145" i="1"/>
  <c r="AE144" i="1"/>
  <c r="AD144" i="1"/>
  <c r="AC144" i="1"/>
  <c r="AC138" i="1" s="1"/>
  <c r="AB144" i="1"/>
  <c r="AA144" i="1"/>
  <c r="Z144" i="1"/>
  <c r="Y144" i="1"/>
  <c r="X144" i="1"/>
  <c r="X138" i="1" s="1"/>
  <c r="W144" i="1"/>
  <c r="V144" i="1"/>
  <c r="U144" i="1"/>
  <c r="U138" i="1" s="1"/>
  <c r="T144" i="1"/>
  <c r="S144" i="1"/>
  <c r="R144" i="1"/>
  <c r="Q144" i="1"/>
  <c r="Q138" i="1" s="1"/>
  <c r="P144" i="1"/>
  <c r="O144" i="1"/>
  <c r="N144" i="1"/>
  <c r="M144" i="1"/>
  <c r="M138" i="1" s="1"/>
  <c r="L144" i="1"/>
  <c r="L138" i="1" s="1"/>
  <c r="K144" i="1"/>
  <c r="J144" i="1"/>
  <c r="I144" i="1"/>
  <c r="H144" i="1"/>
  <c r="AE143" i="1"/>
  <c r="AE140" i="1" s="1"/>
  <c r="AD143" i="1"/>
  <c r="AD140" i="1" s="1"/>
  <c r="AC143" i="1"/>
  <c r="AB143" i="1"/>
  <c r="AA143" i="1"/>
  <c r="Z143" i="1"/>
  <c r="Y143" i="1"/>
  <c r="X143" i="1"/>
  <c r="W143" i="1"/>
  <c r="W140" i="1" s="1"/>
  <c r="V143" i="1"/>
  <c r="V140" i="1" s="1"/>
  <c r="U143" i="1"/>
  <c r="T143" i="1"/>
  <c r="S143" i="1"/>
  <c r="R143" i="1"/>
  <c r="Q143" i="1"/>
  <c r="P143" i="1"/>
  <c r="O143" i="1"/>
  <c r="O140" i="1" s="1"/>
  <c r="N143" i="1"/>
  <c r="N140" i="1" s="1"/>
  <c r="M143" i="1"/>
  <c r="L143" i="1"/>
  <c r="K143" i="1"/>
  <c r="J143" i="1"/>
  <c r="I143" i="1"/>
  <c r="H143" i="1"/>
  <c r="E143" i="1"/>
  <c r="D143" i="1"/>
  <c r="C143" i="1"/>
  <c r="B143" i="1"/>
  <c r="AE142" i="1"/>
  <c r="AD142" i="1"/>
  <c r="AC142" i="1"/>
  <c r="AB142" i="1"/>
  <c r="AB136" i="1" s="1"/>
  <c r="AA142" i="1"/>
  <c r="Z142" i="1"/>
  <c r="Y142" i="1"/>
  <c r="Y136" i="1" s="1"/>
  <c r="X142" i="1"/>
  <c r="W142" i="1"/>
  <c r="V142" i="1"/>
  <c r="U142" i="1"/>
  <c r="T142" i="1"/>
  <c r="T136" i="1" s="1"/>
  <c r="S142" i="1"/>
  <c r="R142" i="1"/>
  <c r="Q142" i="1"/>
  <c r="Q136" i="1" s="1"/>
  <c r="P142" i="1"/>
  <c r="O142" i="1"/>
  <c r="N142" i="1"/>
  <c r="M142" i="1"/>
  <c r="L142" i="1"/>
  <c r="L136" i="1" s="1"/>
  <c r="K142" i="1"/>
  <c r="J142" i="1"/>
  <c r="I142" i="1"/>
  <c r="I136" i="1" s="1"/>
  <c r="H142" i="1"/>
  <c r="E142" i="1"/>
  <c r="D142" i="1"/>
  <c r="C142" i="1"/>
  <c r="B142" i="1"/>
  <c r="E141" i="1"/>
  <c r="D141" i="1" s="1"/>
  <c r="C141" i="1"/>
  <c r="G141" i="1" s="1"/>
  <c r="T140" i="1"/>
  <c r="AE139" i="1"/>
  <c r="AD139" i="1"/>
  <c r="AA139" i="1"/>
  <c r="Z139" i="1"/>
  <c r="W139" i="1"/>
  <c r="V139" i="1"/>
  <c r="S139" i="1"/>
  <c r="R139" i="1"/>
  <c r="O139" i="1"/>
  <c r="N139" i="1"/>
  <c r="K139" i="1"/>
  <c r="J139" i="1"/>
  <c r="AE138" i="1"/>
  <c r="AB138" i="1"/>
  <c r="AA138" i="1"/>
  <c r="W138" i="1"/>
  <c r="T138" i="1"/>
  <c r="S138" i="1"/>
  <c r="R138" i="1"/>
  <c r="P138" i="1"/>
  <c r="O138" i="1"/>
  <c r="N138" i="1"/>
  <c r="K138" i="1"/>
  <c r="J138" i="1"/>
  <c r="G138" i="1"/>
  <c r="AD137" i="1"/>
  <c r="N137" i="1"/>
  <c r="AE136" i="1"/>
  <c r="AD136" i="1"/>
  <c r="AA136" i="1"/>
  <c r="Z136" i="1"/>
  <c r="W136" i="1"/>
  <c r="V136" i="1"/>
  <c r="S136" i="1"/>
  <c r="R136" i="1"/>
  <c r="O136" i="1"/>
  <c r="N136" i="1"/>
  <c r="K136" i="1"/>
  <c r="J136" i="1"/>
  <c r="C136" i="1"/>
  <c r="V135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E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P132" i="1"/>
  <c r="O132" i="1"/>
  <c r="N132" i="1"/>
  <c r="L132" i="1"/>
  <c r="L129" i="1" s="1"/>
  <c r="J132" i="1"/>
  <c r="I132" i="1"/>
  <c r="H132" i="1"/>
  <c r="G132" i="1"/>
  <c r="E132" i="1"/>
  <c r="D132" i="1"/>
  <c r="C132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R129" i="1" s="1"/>
  <c r="Q131" i="1"/>
  <c r="P131" i="1"/>
  <c r="O131" i="1"/>
  <c r="N131" i="1"/>
  <c r="N129" i="1" s="1"/>
  <c r="M131" i="1"/>
  <c r="L131" i="1"/>
  <c r="K131" i="1"/>
  <c r="J131" i="1"/>
  <c r="J129" i="1" s="1"/>
  <c r="I131" i="1"/>
  <c r="H131" i="1"/>
  <c r="E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P129" i="1" s="1"/>
  <c r="O130" i="1"/>
  <c r="N130" i="1"/>
  <c r="M130" i="1"/>
  <c r="L130" i="1"/>
  <c r="K130" i="1"/>
  <c r="K129" i="1" s="1"/>
  <c r="J130" i="1"/>
  <c r="I130" i="1"/>
  <c r="H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Q129" i="1"/>
  <c r="M129" i="1"/>
  <c r="I129" i="1"/>
  <c r="H129" i="1"/>
  <c r="E128" i="1"/>
  <c r="D128" i="1"/>
  <c r="D133" i="1" s="1"/>
  <c r="C128" i="1"/>
  <c r="B128" i="1"/>
  <c r="B133" i="1" s="1"/>
  <c r="F133" i="1" s="1"/>
  <c r="G127" i="1"/>
  <c r="F127" i="1"/>
  <c r="B127" i="1"/>
  <c r="B132" i="1" s="1"/>
  <c r="F132" i="1" s="1"/>
  <c r="E126" i="1"/>
  <c r="C126" i="1"/>
  <c r="C131" i="1" s="1"/>
  <c r="B126" i="1"/>
  <c r="E125" i="1"/>
  <c r="E130" i="1" s="1"/>
  <c r="F130" i="1" s="1"/>
  <c r="D125" i="1"/>
  <c r="D130" i="1" s="1"/>
  <c r="C125" i="1"/>
  <c r="B125" i="1"/>
  <c r="B130" i="1" s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P124" i="1"/>
  <c r="N124" i="1"/>
  <c r="M124" i="1"/>
  <c r="L124" i="1"/>
  <c r="K124" i="1"/>
  <c r="J124" i="1"/>
  <c r="I124" i="1"/>
  <c r="H124" i="1"/>
  <c r="G120" i="1"/>
  <c r="F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E119" i="1" s="1"/>
  <c r="D119" i="1" s="1"/>
  <c r="J119" i="1"/>
  <c r="I119" i="1"/>
  <c r="H119" i="1"/>
  <c r="C119" i="1"/>
  <c r="G119" i="1" s="1"/>
  <c r="B119" i="1"/>
  <c r="F119" i="1" s="1"/>
  <c r="AE118" i="1"/>
  <c r="J118" i="1"/>
  <c r="G118" i="1"/>
  <c r="F118" i="1"/>
  <c r="C118" i="1"/>
  <c r="AE117" i="1"/>
  <c r="AD117" i="1"/>
  <c r="AC117" i="1"/>
  <c r="AC115" i="1" s="1"/>
  <c r="AB117" i="1"/>
  <c r="AA117" i="1"/>
  <c r="Z117" i="1"/>
  <c r="Z115" i="1" s="1"/>
  <c r="Y117" i="1"/>
  <c r="Y115" i="1" s="1"/>
  <c r="X117" i="1"/>
  <c r="W117" i="1"/>
  <c r="V117" i="1"/>
  <c r="U117" i="1"/>
  <c r="U115" i="1" s="1"/>
  <c r="T117" i="1"/>
  <c r="S117" i="1"/>
  <c r="R117" i="1"/>
  <c r="R115" i="1" s="1"/>
  <c r="Q117" i="1"/>
  <c r="Q115" i="1" s="1"/>
  <c r="P117" i="1"/>
  <c r="O117" i="1"/>
  <c r="N117" i="1"/>
  <c r="M117" i="1"/>
  <c r="M115" i="1" s="1"/>
  <c r="L117" i="1"/>
  <c r="K117" i="1"/>
  <c r="J117" i="1"/>
  <c r="J115" i="1" s="1"/>
  <c r="I117" i="1"/>
  <c r="H117" i="1"/>
  <c r="B117" i="1"/>
  <c r="AE116" i="1"/>
  <c r="AE115" i="1" s="1"/>
  <c r="AD116" i="1"/>
  <c r="AC116" i="1"/>
  <c r="AB116" i="1"/>
  <c r="AB115" i="1" s="1"/>
  <c r="AA116" i="1"/>
  <c r="AA115" i="1" s="1"/>
  <c r="Z116" i="1"/>
  <c r="Y116" i="1"/>
  <c r="X116" i="1"/>
  <c r="X115" i="1" s="1"/>
  <c r="W116" i="1"/>
  <c r="W115" i="1" s="1"/>
  <c r="V116" i="1"/>
  <c r="U116" i="1"/>
  <c r="T116" i="1"/>
  <c r="T115" i="1" s="1"/>
  <c r="S116" i="1"/>
  <c r="S115" i="1" s="1"/>
  <c r="R116" i="1"/>
  <c r="Q116" i="1"/>
  <c r="P116" i="1"/>
  <c r="P115" i="1" s="1"/>
  <c r="O116" i="1"/>
  <c r="O115" i="1" s="1"/>
  <c r="N116" i="1"/>
  <c r="M116" i="1"/>
  <c r="L116" i="1"/>
  <c r="L115" i="1" s="1"/>
  <c r="K116" i="1"/>
  <c r="E116" i="1" s="1"/>
  <c r="D116" i="1" s="1"/>
  <c r="J116" i="1"/>
  <c r="I116" i="1"/>
  <c r="H116" i="1"/>
  <c r="AD115" i="1"/>
  <c r="V115" i="1"/>
  <c r="N115" i="1"/>
  <c r="F114" i="1"/>
  <c r="E114" i="1"/>
  <c r="D114" i="1" s="1"/>
  <c r="C114" i="1"/>
  <c r="G114" i="1" s="1"/>
  <c r="B114" i="1"/>
  <c r="B113" i="1"/>
  <c r="F112" i="1"/>
  <c r="E112" i="1"/>
  <c r="D112" i="1" s="1"/>
  <c r="C112" i="1"/>
  <c r="C110" i="1" s="1"/>
  <c r="B112" i="1"/>
  <c r="B110" i="1" s="1"/>
  <c r="E111" i="1"/>
  <c r="D111" i="1"/>
  <c r="C111" i="1"/>
  <c r="B111" i="1"/>
  <c r="B116" i="1" s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O110" i="1"/>
  <c r="M110" i="1"/>
  <c r="L110" i="1"/>
  <c r="K110" i="1"/>
  <c r="J110" i="1"/>
  <c r="H110" i="1"/>
  <c r="G107" i="1"/>
  <c r="F107" i="1"/>
  <c r="G106" i="1"/>
  <c r="F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E105" i="1" s="1"/>
  <c r="D105" i="1" s="1"/>
  <c r="J105" i="1"/>
  <c r="C105" i="1" s="1"/>
  <c r="I105" i="1"/>
  <c r="H105" i="1"/>
  <c r="F105" i="1"/>
  <c r="B105" i="1"/>
  <c r="AE104" i="1"/>
  <c r="AD104" i="1"/>
  <c r="AC104" i="1"/>
  <c r="AB104" i="1"/>
  <c r="AA104" i="1"/>
  <c r="Z104" i="1"/>
  <c r="U104" i="1"/>
  <c r="T104" i="1"/>
  <c r="O104" i="1"/>
  <c r="N104" i="1"/>
  <c r="M104" i="1"/>
  <c r="L104" i="1"/>
  <c r="K104" i="1"/>
  <c r="J104" i="1"/>
  <c r="I104" i="1"/>
  <c r="H104" i="1"/>
  <c r="E104" i="1"/>
  <c r="B104" i="1"/>
  <c r="AE103" i="1"/>
  <c r="AD103" i="1"/>
  <c r="AD149" i="1" s="1"/>
  <c r="AC103" i="1"/>
  <c r="AB103" i="1"/>
  <c r="AA103" i="1"/>
  <c r="Z103" i="1"/>
  <c r="Y103" i="1"/>
  <c r="X103" i="1"/>
  <c r="X100" i="1" s="1"/>
  <c r="W103" i="1"/>
  <c r="V103" i="1"/>
  <c r="V149" i="1" s="1"/>
  <c r="U103" i="1"/>
  <c r="T103" i="1"/>
  <c r="S103" i="1"/>
  <c r="R103" i="1"/>
  <c r="Q103" i="1"/>
  <c r="P103" i="1"/>
  <c r="O103" i="1"/>
  <c r="N103" i="1"/>
  <c r="N149" i="1" s="1"/>
  <c r="M103" i="1"/>
  <c r="L103" i="1"/>
  <c r="K103" i="1"/>
  <c r="J103" i="1"/>
  <c r="I103" i="1"/>
  <c r="E103" i="1" s="1"/>
  <c r="H103" i="1"/>
  <c r="H100" i="1" s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E102" i="1"/>
  <c r="AE101" i="1"/>
  <c r="AD101" i="1"/>
  <c r="AC101" i="1"/>
  <c r="AB101" i="1"/>
  <c r="AA101" i="1"/>
  <c r="Z101" i="1"/>
  <c r="Y101" i="1"/>
  <c r="X101" i="1"/>
  <c r="W101" i="1"/>
  <c r="W147" i="1" s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C101" i="1"/>
  <c r="B101" i="1"/>
  <c r="Y100" i="1"/>
  <c r="Q100" i="1"/>
  <c r="I100" i="1"/>
  <c r="G99" i="1"/>
  <c r="F99" i="1"/>
  <c r="E99" i="1"/>
  <c r="D99" i="1" s="1"/>
  <c r="C99" i="1"/>
  <c r="G98" i="1"/>
  <c r="F98" i="1"/>
  <c r="E98" i="1"/>
  <c r="D98" i="1"/>
  <c r="G97" i="1"/>
  <c r="E97" i="1"/>
  <c r="D97" i="1"/>
  <c r="B97" i="1"/>
  <c r="F97" i="1" s="1"/>
  <c r="E96" i="1"/>
  <c r="D96" i="1"/>
  <c r="B96" i="1"/>
  <c r="E95" i="1"/>
  <c r="C95" i="1"/>
  <c r="B95" i="1"/>
  <c r="B94" i="1" s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C94" i="1"/>
  <c r="E92" i="1"/>
  <c r="C92" i="1"/>
  <c r="G91" i="1"/>
  <c r="E91" i="1"/>
  <c r="D91" i="1" s="1"/>
  <c r="B91" i="1"/>
  <c r="F91" i="1" s="1"/>
  <c r="F90" i="1"/>
  <c r="E90" i="1"/>
  <c r="D90" i="1"/>
  <c r="C90" i="1"/>
  <c r="C88" i="1" s="1"/>
  <c r="E89" i="1"/>
  <c r="D89" i="1" s="1"/>
  <c r="C89" i="1"/>
  <c r="B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E88" i="1"/>
  <c r="B88" i="1"/>
  <c r="G85" i="1"/>
  <c r="F85" i="1"/>
  <c r="G84" i="1"/>
  <c r="F84" i="1"/>
  <c r="G83" i="1"/>
  <c r="F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E82" i="1" s="1"/>
  <c r="J82" i="1"/>
  <c r="I82" i="1"/>
  <c r="H82" i="1"/>
  <c r="G82" i="1"/>
  <c r="C82" i="1"/>
  <c r="B82" i="1"/>
  <c r="AE81" i="1"/>
  <c r="AE149" i="1" s="1"/>
  <c r="AE137" i="1" s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O149" i="1" s="1"/>
  <c r="O137" i="1" s="1"/>
  <c r="N81" i="1"/>
  <c r="M81" i="1"/>
  <c r="L81" i="1"/>
  <c r="K81" i="1"/>
  <c r="J81" i="1"/>
  <c r="I81" i="1"/>
  <c r="H81" i="1"/>
  <c r="B81" i="1"/>
  <c r="F80" i="1"/>
  <c r="E80" i="1"/>
  <c r="G80" i="1" s="1"/>
  <c r="D80" i="1"/>
  <c r="AE79" i="1"/>
  <c r="AD79" i="1"/>
  <c r="AD147" i="1" s="1"/>
  <c r="AC79" i="1"/>
  <c r="AC147" i="1" s="1"/>
  <c r="AC135" i="1" s="1"/>
  <c r="AB79" i="1"/>
  <c r="AA79" i="1"/>
  <c r="AA147" i="1" s="1"/>
  <c r="Z79" i="1"/>
  <c r="Z147" i="1" s="1"/>
  <c r="Y79" i="1"/>
  <c r="Y147" i="1" s="1"/>
  <c r="X79" i="1"/>
  <c r="W79" i="1"/>
  <c r="V79" i="1"/>
  <c r="U79" i="1"/>
  <c r="U147" i="1" s="1"/>
  <c r="U135" i="1" s="1"/>
  <c r="T79" i="1"/>
  <c r="S79" i="1"/>
  <c r="S147" i="1" s="1"/>
  <c r="R79" i="1"/>
  <c r="R147" i="1" s="1"/>
  <c r="Q79" i="1"/>
  <c r="Q147" i="1" s="1"/>
  <c r="P79" i="1"/>
  <c r="O79" i="1"/>
  <c r="N79" i="1"/>
  <c r="N147" i="1" s="1"/>
  <c r="M79" i="1"/>
  <c r="M147" i="1" s="1"/>
  <c r="M135" i="1" s="1"/>
  <c r="L79" i="1"/>
  <c r="K79" i="1"/>
  <c r="K147" i="1" s="1"/>
  <c r="J79" i="1"/>
  <c r="J147" i="1" s="1"/>
  <c r="I79" i="1"/>
  <c r="I147" i="1" s="1"/>
  <c r="H79" i="1"/>
  <c r="B79" i="1"/>
  <c r="E77" i="1"/>
  <c r="G77" i="1" s="1"/>
  <c r="D77" i="1"/>
  <c r="C77" i="1"/>
  <c r="B77" i="1"/>
  <c r="G76" i="1"/>
  <c r="F76" i="1"/>
  <c r="E76" i="1"/>
  <c r="E81" i="1" s="1"/>
  <c r="D76" i="1"/>
  <c r="B76" i="1"/>
  <c r="B73" i="1" s="1"/>
  <c r="E75" i="1"/>
  <c r="F75" i="1" s="1"/>
  <c r="D75" i="1"/>
  <c r="C75" i="1"/>
  <c r="G75" i="1" s="1"/>
  <c r="B75" i="1"/>
  <c r="E74" i="1"/>
  <c r="C74" i="1"/>
  <c r="B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E70" i="1"/>
  <c r="C70" i="1"/>
  <c r="B70" i="1"/>
  <c r="G69" i="1"/>
  <c r="E69" i="1"/>
  <c r="F69" i="1" s="1"/>
  <c r="D69" i="1"/>
  <c r="D81" i="1" s="1"/>
  <c r="B69" i="1"/>
  <c r="E68" i="1"/>
  <c r="G68" i="1" s="1"/>
  <c r="D68" i="1"/>
  <c r="C68" i="1"/>
  <c r="B68" i="1"/>
  <c r="E67" i="1"/>
  <c r="D67" i="1"/>
  <c r="C67" i="1"/>
  <c r="G67" i="1" s="1"/>
  <c r="B67" i="1"/>
  <c r="F67" i="1" s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P66" i="1"/>
  <c r="O66" i="1"/>
  <c r="N66" i="1"/>
  <c r="M66" i="1"/>
  <c r="L66" i="1"/>
  <c r="K66" i="1"/>
  <c r="J66" i="1"/>
  <c r="I66" i="1"/>
  <c r="H66" i="1"/>
  <c r="C66" i="1"/>
  <c r="G65" i="1"/>
  <c r="F65" i="1"/>
  <c r="G64" i="1"/>
  <c r="E64" i="1"/>
  <c r="F64" i="1" s="1"/>
  <c r="D64" i="1"/>
  <c r="C64" i="1"/>
  <c r="C60" i="1" s="1"/>
  <c r="B64" i="1"/>
  <c r="E63" i="1"/>
  <c r="B63" i="1"/>
  <c r="E62" i="1"/>
  <c r="D62" i="1"/>
  <c r="C62" i="1"/>
  <c r="G62" i="1" s="1"/>
  <c r="B62" i="1"/>
  <c r="F62" i="1" s="1"/>
  <c r="E61" i="1"/>
  <c r="G61" i="1" s="1"/>
  <c r="D61" i="1"/>
  <c r="C61" i="1"/>
  <c r="B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B60" i="1"/>
  <c r="E57" i="1"/>
  <c r="G57" i="1" s="1"/>
  <c r="D57" i="1"/>
  <c r="B57" i="1"/>
  <c r="E56" i="1"/>
  <c r="C56" i="1"/>
  <c r="B56" i="1"/>
  <c r="AE55" i="1"/>
  <c r="AD55" i="1"/>
  <c r="AC55" i="1"/>
  <c r="AB55" i="1"/>
  <c r="B55" i="1" s="1"/>
  <c r="AA55" i="1"/>
  <c r="E54" i="1"/>
  <c r="B54" i="1"/>
  <c r="B148" i="1" s="1"/>
  <c r="B136" i="1" s="1"/>
  <c r="E53" i="1"/>
  <c r="D53" i="1"/>
  <c r="C53" i="1"/>
  <c r="G53" i="1" s="1"/>
  <c r="B53" i="1"/>
  <c r="B22" i="1" s="1"/>
  <c r="AD52" i="1"/>
  <c r="AC52" i="1"/>
  <c r="AB52" i="1"/>
  <c r="Z52" i="1"/>
  <c r="X52" i="1"/>
  <c r="V52" i="1"/>
  <c r="T52" i="1"/>
  <c r="R52" i="1"/>
  <c r="P52" i="1"/>
  <c r="N52" i="1"/>
  <c r="L52" i="1"/>
  <c r="J52" i="1"/>
  <c r="H52" i="1"/>
  <c r="C52" i="1"/>
  <c r="G51" i="1"/>
  <c r="F51" i="1"/>
  <c r="G50" i="1"/>
  <c r="E50" i="1"/>
  <c r="F50" i="1" s="1"/>
  <c r="D50" i="1"/>
  <c r="C50" i="1"/>
  <c r="B50" i="1"/>
  <c r="E49" i="1"/>
  <c r="C49" i="1"/>
  <c r="B49" i="1"/>
  <c r="G48" i="1"/>
  <c r="E48" i="1"/>
  <c r="F48" i="1" s="1"/>
  <c r="D48" i="1"/>
  <c r="C48" i="1"/>
  <c r="B48" i="1"/>
  <c r="E47" i="1"/>
  <c r="C47" i="1"/>
  <c r="B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B46" i="1"/>
  <c r="G45" i="1"/>
  <c r="F45" i="1"/>
  <c r="F44" i="1"/>
  <c r="E44" i="1"/>
  <c r="D44" i="1" s="1"/>
  <c r="C44" i="1"/>
  <c r="G44" i="1" s="1"/>
  <c r="B44" i="1"/>
  <c r="E43" i="1"/>
  <c r="G43" i="1" s="1"/>
  <c r="D43" i="1"/>
  <c r="B43" i="1"/>
  <c r="E42" i="1"/>
  <c r="C42" i="1"/>
  <c r="F41" i="1"/>
  <c r="E41" i="1"/>
  <c r="D41" i="1" s="1"/>
  <c r="C41" i="1"/>
  <c r="C40" i="1" s="1"/>
  <c r="B41" i="1"/>
  <c r="B40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39" i="1"/>
  <c r="F39" i="1"/>
  <c r="E38" i="1"/>
  <c r="G38" i="1" s="1"/>
  <c r="D38" i="1"/>
  <c r="C38" i="1"/>
  <c r="B38" i="1"/>
  <c r="G37" i="1"/>
  <c r="F37" i="1"/>
  <c r="E37" i="1"/>
  <c r="D37" i="1"/>
  <c r="B37" i="1"/>
  <c r="G36" i="1"/>
  <c r="E36" i="1"/>
  <c r="F36" i="1" s="1"/>
  <c r="D36" i="1"/>
  <c r="B36" i="1"/>
  <c r="E35" i="1"/>
  <c r="G35" i="1" s="1"/>
  <c r="D35" i="1"/>
  <c r="D34" i="1" s="1"/>
  <c r="C35" i="1"/>
  <c r="B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C34" i="1" s="1"/>
  <c r="I34" i="1"/>
  <c r="H34" i="1"/>
  <c r="G33" i="1"/>
  <c r="F33" i="1"/>
  <c r="E32" i="1"/>
  <c r="D32" i="1"/>
  <c r="C32" i="1"/>
  <c r="G32" i="1" s="1"/>
  <c r="B32" i="1"/>
  <c r="F32" i="1" s="1"/>
  <c r="G31" i="1"/>
  <c r="D31" i="1"/>
  <c r="B31" i="1"/>
  <c r="F31" i="1" s="1"/>
  <c r="E30" i="1"/>
  <c r="G30" i="1" s="1"/>
  <c r="D30" i="1"/>
  <c r="D28" i="1" s="1"/>
  <c r="C30" i="1"/>
  <c r="B30" i="1"/>
  <c r="E29" i="1"/>
  <c r="D29" i="1"/>
  <c r="C29" i="1"/>
  <c r="G29" i="1" s="1"/>
  <c r="B29" i="1"/>
  <c r="F29" i="1" s="1"/>
  <c r="AE28" i="1"/>
  <c r="AD28" i="1"/>
  <c r="AC28" i="1"/>
  <c r="AC21" i="1" s="1"/>
  <c r="AB28" i="1"/>
  <c r="AA28" i="1"/>
  <c r="Z28" i="1"/>
  <c r="Y28" i="1"/>
  <c r="X28" i="1"/>
  <c r="X21" i="1" s="1"/>
  <c r="W28" i="1"/>
  <c r="V28" i="1"/>
  <c r="U28" i="1"/>
  <c r="T28" i="1"/>
  <c r="S28" i="1"/>
  <c r="R28" i="1"/>
  <c r="Q28" i="1"/>
  <c r="P28" i="1"/>
  <c r="P21" i="1" s="1"/>
  <c r="O28" i="1"/>
  <c r="N28" i="1"/>
  <c r="M28" i="1"/>
  <c r="L28" i="1"/>
  <c r="K28" i="1"/>
  <c r="J28" i="1"/>
  <c r="I28" i="1"/>
  <c r="H28" i="1"/>
  <c r="E28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F24" i="1"/>
  <c r="G24" i="1" s="1"/>
  <c r="C24" i="1"/>
  <c r="C149" i="1" s="1"/>
  <c r="B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O23" i="1"/>
  <c r="N23" i="1"/>
  <c r="K23" i="1"/>
  <c r="J23" i="1"/>
  <c r="I23" i="1"/>
  <c r="D23" i="1" s="1"/>
  <c r="H23" i="1"/>
  <c r="B23" i="1"/>
  <c r="E22" i="1"/>
  <c r="D22" i="1"/>
  <c r="E18" i="1"/>
  <c r="C18" i="1"/>
  <c r="B18" i="1"/>
  <c r="B145" i="1" s="1"/>
  <c r="G17" i="1"/>
  <c r="F17" i="1"/>
  <c r="G16" i="1"/>
  <c r="F16" i="1"/>
  <c r="G15" i="1"/>
  <c r="F15" i="1"/>
  <c r="E14" i="1"/>
  <c r="B14" i="1"/>
  <c r="B141" i="1" s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C13" i="1"/>
  <c r="K135" i="1" l="1"/>
  <c r="G88" i="1"/>
  <c r="G90" i="1"/>
  <c r="G131" i="1"/>
  <c r="F131" i="1"/>
  <c r="C28" i="1"/>
  <c r="C21" i="1" s="1"/>
  <c r="H21" i="1"/>
  <c r="B28" i="1"/>
  <c r="L21" i="1"/>
  <c r="L78" i="1" s="1"/>
  <c r="T21" i="1"/>
  <c r="T78" i="1" s="1"/>
  <c r="AB21" i="1"/>
  <c r="D47" i="1"/>
  <c r="G47" i="1"/>
  <c r="F47" i="1"/>
  <c r="D49" i="1"/>
  <c r="G49" i="1"/>
  <c r="E46" i="1"/>
  <c r="F49" i="1"/>
  <c r="D54" i="1"/>
  <c r="D148" i="1" s="1"/>
  <c r="D136" i="1" s="1"/>
  <c r="E148" i="1"/>
  <c r="G54" i="1"/>
  <c r="F54" i="1"/>
  <c r="AA52" i="1"/>
  <c r="AA21" i="1" s="1"/>
  <c r="U55" i="1"/>
  <c r="Y55" i="1"/>
  <c r="AE52" i="1"/>
  <c r="AE21" i="1" s="1"/>
  <c r="AE78" i="1" s="1"/>
  <c r="W55" i="1"/>
  <c r="C73" i="1"/>
  <c r="AD78" i="1"/>
  <c r="D74" i="1"/>
  <c r="D73" i="1" s="1"/>
  <c r="F74" i="1"/>
  <c r="G74" i="1"/>
  <c r="E73" i="1"/>
  <c r="F81" i="1"/>
  <c r="G81" i="1"/>
  <c r="D102" i="1"/>
  <c r="G102" i="1"/>
  <c r="C116" i="1"/>
  <c r="H115" i="1"/>
  <c r="B131" i="1"/>
  <c r="B124" i="1"/>
  <c r="D14" i="1"/>
  <c r="D13" i="1" s="1"/>
  <c r="E13" i="1"/>
  <c r="F14" i="1"/>
  <c r="G14" i="1"/>
  <c r="V78" i="1"/>
  <c r="D63" i="1"/>
  <c r="D60" i="1" s="1"/>
  <c r="E60" i="1"/>
  <c r="G63" i="1"/>
  <c r="F63" i="1"/>
  <c r="AA135" i="1"/>
  <c r="W146" i="1"/>
  <c r="W135" i="1"/>
  <c r="W134" i="1" s="1"/>
  <c r="Y138" i="1"/>
  <c r="Y140" i="1"/>
  <c r="E145" i="1"/>
  <c r="D18" i="1"/>
  <c r="D145" i="1" s="1"/>
  <c r="F18" i="1"/>
  <c r="G18" i="1"/>
  <c r="B52" i="1"/>
  <c r="B66" i="1"/>
  <c r="AA78" i="1"/>
  <c r="H149" i="1"/>
  <c r="H137" i="1" s="1"/>
  <c r="B103" i="1"/>
  <c r="B149" i="1" s="1"/>
  <c r="L149" i="1"/>
  <c r="L137" i="1" s="1"/>
  <c r="L100" i="1"/>
  <c r="P149" i="1"/>
  <c r="P137" i="1" s="1"/>
  <c r="T149" i="1"/>
  <c r="T137" i="1" s="1"/>
  <c r="T100" i="1"/>
  <c r="X149" i="1"/>
  <c r="X137" i="1" s="1"/>
  <c r="AB149" i="1"/>
  <c r="AB137" i="1" s="1"/>
  <c r="AB100" i="1"/>
  <c r="G125" i="1"/>
  <c r="C124" i="1"/>
  <c r="C130" i="1"/>
  <c r="O146" i="1"/>
  <c r="O135" i="1"/>
  <c r="O134" i="1" s="1"/>
  <c r="G28" i="1"/>
  <c r="B34" i="1"/>
  <c r="D56" i="1"/>
  <c r="F56" i="1"/>
  <c r="G56" i="1"/>
  <c r="D70" i="1"/>
  <c r="D66" i="1" s="1"/>
  <c r="F70" i="1"/>
  <c r="G70" i="1"/>
  <c r="S135" i="1"/>
  <c r="I138" i="1"/>
  <c r="E144" i="1"/>
  <c r="I140" i="1"/>
  <c r="AE146" i="1"/>
  <c r="AE135" i="1"/>
  <c r="AE134" i="1" s="1"/>
  <c r="B151" i="1"/>
  <c r="H139" i="1"/>
  <c r="B139" i="1"/>
  <c r="J21" i="1"/>
  <c r="J78" i="1" s="1"/>
  <c r="N21" i="1"/>
  <c r="N78" i="1" s="1"/>
  <c r="R21" i="1"/>
  <c r="R78" i="1" s="1"/>
  <c r="V21" i="1"/>
  <c r="Z21" i="1"/>
  <c r="Z78" i="1" s="1"/>
  <c r="AD21" i="1"/>
  <c r="D42" i="1"/>
  <c r="D40" i="1" s="1"/>
  <c r="F42" i="1"/>
  <c r="E40" i="1"/>
  <c r="G42" i="1"/>
  <c r="F53" i="1"/>
  <c r="H78" i="1"/>
  <c r="P78" i="1"/>
  <c r="X78" i="1"/>
  <c r="AB78" i="1"/>
  <c r="N146" i="1"/>
  <c r="N135" i="1"/>
  <c r="N134" i="1" s="1"/>
  <c r="AD146" i="1"/>
  <c r="AD135" i="1"/>
  <c r="AD134" i="1" s="1"/>
  <c r="D82" i="1"/>
  <c r="F82" i="1"/>
  <c r="D88" i="1"/>
  <c r="P100" i="1"/>
  <c r="G103" i="1"/>
  <c r="F103" i="1"/>
  <c r="D103" i="1"/>
  <c r="E117" i="1"/>
  <c r="I115" i="1"/>
  <c r="I113" i="1" s="1"/>
  <c r="E129" i="1"/>
  <c r="H147" i="1"/>
  <c r="C79" i="1"/>
  <c r="T147" i="1"/>
  <c r="AB147" i="1"/>
  <c r="E135" i="1"/>
  <c r="D95" i="1"/>
  <c r="G95" i="1"/>
  <c r="E94" i="1"/>
  <c r="C100" i="1"/>
  <c r="M149" i="1"/>
  <c r="U149" i="1"/>
  <c r="U137" i="1" s="1"/>
  <c r="AC149" i="1"/>
  <c r="G111" i="1"/>
  <c r="F111" i="1"/>
  <c r="P140" i="1"/>
  <c r="P136" i="1"/>
  <c r="R140" i="1"/>
  <c r="R137" i="1"/>
  <c r="Z140" i="1"/>
  <c r="Z137" i="1"/>
  <c r="B140" i="1"/>
  <c r="F141" i="1"/>
  <c r="C22" i="1"/>
  <c r="F28" i="1"/>
  <c r="F30" i="1"/>
  <c r="F35" i="1"/>
  <c r="F38" i="1"/>
  <c r="F43" i="1"/>
  <c r="F57" i="1"/>
  <c r="F61" i="1"/>
  <c r="E66" i="1"/>
  <c r="F68" i="1"/>
  <c r="AC78" i="1"/>
  <c r="F77" i="1"/>
  <c r="E147" i="1"/>
  <c r="I135" i="1"/>
  <c r="Q135" i="1"/>
  <c r="Q134" i="1" s="1"/>
  <c r="Y135" i="1"/>
  <c r="Y146" i="1"/>
  <c r="F88" i="1"/>
  <c r="D92" i="1"/>
  <c r="G92" i="1"/>
  <c r="F95" i="1"/>
  <c r="J100" i="1"/>
  <c r="N100" i="1"/>
  <c r="R100" i="1"/>
  <c r="V100" i="1"/>
  <c r="Z100" i="1"/>
  <c r="AD100" i="1"/>
  <c r="B102" i="1"/>
  <c r="F102" i="1" s="1"/>
  <c r="B115" i="1"/>
  <c r="G112" i="1"/>
  <c r="D126" i="1"/>
  <c r="E124" i="1"/>
  <c r="G126" i="1"/>
  <c r="V137" i="1"/>
  <c r="V134" i="1" s="1"/>
  <c r="L140" i="1"/>
  <c r="AB140" i="1"/>
  <c r="M136" i="1"/>
  <c r="M140" i="1"/>
  <c r="U136" i="1"/>
  <c r="U134" i="1" s="1"/>
  <c r="U140" i="1"/>
  <c r="AC136" i="1"/>
  <c r="AC140" i="1"/>
  <c r="C137" i="1"/>
  <c r="C134" i="1" s="1"/>
  <c r="C146" i="1" s="1"/>
  <c r="G143" i="1"/>
  <c r="K140" i="1"/>
  <c r="S140" i="1"/>
  <c r="S137" i="1"/>
  <c r="AA140" i="1"/>
  <c r="G41" i="1"/>
  <c r="L147" i="1"/>
  <c r="P147" i="1"/>
  <c r="X147" i="1"/>
  <c r="G96" i="1"/>
  <c r="F96" i="1"/>
  <c r="Q149" i="1"/>
  <c r="Q137" i="1" s="1"/>
  <c r="Y149" i="1"/>
  <c r="Y137" i="1" s="1"/>
  <c r="G104" i="1"/>
  <c r="F104" i="1"/>
  <c r="G105" i="1"/>
  <c r="H140" i="1"/>
  <c r="H136" i="1"/>
  <c r="X140" i="1"/>
  <c r="X136" i="1"/>
  <c r="B137" i="1"/>
  <c r="F143" i="1"/>
  <c r="J140" i="1"/>
  <c r="J137" i="1"/>
  <c r="I139" i="1"/>
  <c r="E151" i="1"/>
  <c r="E34" i="1"/>
  <c r="E79" i="1"/>
  <c r="J146" i="1"/>
  <c r="J135" i="1"/>
  <c r="J134" i="1" s="1"/>
  <c r="R146" i="1"/>
  <c r="R135" i="1"/>
  <c r="R134" i="1" s="1"/>
  <c r="Z146" i="1"/>
  <c r="Z135" i="1"/>
  <c r="Z134" i="1" s="1"/>
  <c r="G89" i="1"/>
  <c r="F89" i="1"/>
  <c r="F92" i="1"/>
  <c r="M100" i="1"/>
  <c r="U100" i="1"/>
  <c r="AC100" i="1"/>
  <c r="E101" i="1"/>
  <c r="K100" i="1"/>
  <c r="O100" i="1"/>
  <c r="S100" i="1"/>
  <c r="W100" i="1"/>
  <c r="AA100" i="1"/>
  <c r="AE100" i="1"/>
  <c r="K149" i="1"/>
  <c r="K137" i="1" s="1"/>
  <c r="S149" i="1"/>
  <c r="S146" i="1" s="1"/>
  <c r="AA149" i="1"/>
  <c r="AA137" i="1" s="1"/>
  <c r="F116" i="1"/>
  <c r="C117" i="1"/>
  <c r="F126" i="1"/>
  <c r="Q140" i="1"/>
  <c r="C144" i="1"/>
  <c r="B144" i="1"/>
  <c r="B138" i="1" s="1"/>
  <c r="F138" i="1" s="1"/>
  <c r="H138" i="1"/>
  <c r="F128" i="1"/>
  <c r="G130" i="1"/>
  <c r="S129" i="1"/>
  <c r="B129" i="1"/>
  <c r="F125" i="1"/>
  <c r="C140" i="1"/>
  <c r="C133" i="1"/>
  <c r="G133" i="1" s="1"/>
  <c r="G128" i="1"/>
  <c r="G142" i="1"/>
  <c r="F142" i="1"/>
  <c r="G124" i="1" l="1"/>
  <c r="F124" i="1"/>
  <c r="D147" i="1"/>
  <c r="D131" i="1"/>
  <c r="D129" i="1" s="1"/>
  <c r="D124" i="1"/>
  <c r="Y134" i="1"/>
  <c r="M137" i="1"/>
  <c r="M134" i="1" s="1"/>
  <c r="M146" i="1"/>
  <c r="D135" i="1"/>
  <c r="D94" i="1"/>
  <c r="I149" i="1"/>
  <c r="I110" i="1"/>
  <c r="E113" i="1"/>
  <c r="AA146" i="1"/>
  <c r="C115" i="1"/>
  <c r="G116" i="1"/>
  <c r="Q55" i="1"/>
  <c r="W52" i="1"/>
  <c r="W21" i="1" s="1"/>
  <c r="W78" i="1" s="1"/>
  <c r="G148" i="1"/>
  <c r="F148" i="1"/>
  <c r="E136" i="1"/>
  <c r="B21" i="1"/>
  <c r="K146" i="1"/>
  <c r="G151" i="1"/>
  <c r="F151" i="1"/>
  <c r="D151" i="1"/>
  <c r="T135" i="1"/>
  <c r="T134" i="1" s="1"/>
  <c r="T146" i="1"/>
  <c r="O55" i="1"/>
  <c r="U52" i="1"/>
  <c r="U21" i="1" s="1"/>
  <c r="U78" i="1" s="1"/>
  <c r="K134" i="1"/>
  <c r="X135" i="1"/>
  <c r="X134" i="1" s="1"/>
  <c r="X146" i="1"/>
  <c r="U146" i="1"/>
  <c r="G79" i="1"/>
  <c r="D79" i="1"/>
  <c r="D78" i="1" s="1"/>
  <c r="E78" i="1"/>
  <c r="F79" i="1"/>
  <c r="P135" i="1"/>
  <c r="P134" i="1" s="1"/>
  <c r="P146" i="1"/>
  <c r="G135" i="1"/>
  <c r="H135" i="1"/>
  <c r="H134" i="1" s="1"/>
  <c r="C147" i="1"/>
  <c r="G147" i="1" s="1"/>
  <c r="B147" i="1"/>
  <c r="H146" i="1"/>
  <c r="D117" i="1"/>
  <c r="D115" i="1" s="1"/>
  <c r="G117" i="1"/>
  <c r="F117" i="1"/>
  <c r="E115" i="1"/>
  <c r="B100" i="1"/>
  <c r="G40" i="1"/>
  <c r="F40" i="1"/>
  <c r="S134" i="1"/>
  <c r="D139" i="1"/>
  <c r="G60" i="1"/>
  <c r="F60" i="1"/>
  <c r="D46" i="1"/>
  <c r="D21" i="1" s="1"/>
  <c r="AA134" i="1"/>
  <c r="F73" i="1"/>
  <c r="G73" i="1"/>
  <c r="F46" i="1"/>
  <c r="G46" i="1"/>
  <c r="D101" i="1"/>
  <c r="D100" i="1" s="1"/>
  <c r="G101" i="1"/>
  <c r="E100" i="1"/>
  <c r="F101" i="1"/>
  <c r="F115" i="1"/>
  <c r="G34" i="1"/>
  <c r="F34" i="1"/>
  <c r="L135" i="1"/>
  <c r="L134" i="1" s="1"/>
  <c r="L146" i="1"/>
  <c r="Q146" i="1"/>
  <c r="F66" i="1"/>
  <c r="G66" i="1"/>
  <c r="AC137" i="1"/>
  <c r="AC134" i="1" s="1"/>
  <c r="AC146" i="1"/>
  <c r="F94" i="1"/>
  <c r="G94" i="1"/>
  <c r="AB135" i="1"/>
  <c r="AB134" i="1" s="1"/>
  <c r="AB146" i="1"/>
  <c r="F129" i="1"/>
  <c r="G144" i="1"/>
  <c r="F144" i="1"/>
  <c r="D144" i="1"/>
  <c r="D140" i="1" s="1"/>
  <c r="C129" i="1"/>
  <c r="G129" i="1" s="1"/>
  <c r="B78" i="1"/>
  <c r="E139" i="1"/>
  <c r="G145" i="1"/>
  <c r="F145" i="1"/>
  <c r="E140" i="1"/>
  <c r="G13" i="1"/>
  <c r="F13" i="1"/>
  <c r="Y52" i="1"/>
  <c r="Y21" i="1" s="1"/>
  <c r="Y78" i="1" s="1"/>
  <c r="S55" i="1"/>
  <c r="S52" i="1" l="1"/>
  <c r="S21" i="1" s="1"/>
  <c r="S78" i="1" s="1"/>
  <c r="M55" i="1"/>
  <c r="M52" i="1" s="1"/>
  <c r="M21" i="1" s="1"/>
  <c r="M78" i="1" s="1"/>
  <c r="B146" i="1"/>
  <c r="B135" i="1"/>
  <c r="G140" i="1"/>
  <c r="F140" i="1"/>
  <c r="I137" i="1"/>
  <c r="I134" i="1" s="1"/>
  <c r="I146" i="1"/>
  <c r="F78" i="1"/>
  <c r="G78" i="1"/>
  <c r="I55" i="1"/>
  <c r="I52" i="1" s="1"/>
  <c r="I21" i="1" s="1"/>
  <c r="I78" i="1" s="1"/>
  <c r="O52" i="1"/>
  <c r="O21" i="1" s="1"/>
  <c r="O78" i="1" s="1"/>
  <c r="G136" i="1"/>
  <c r="F136" i="1"/>
  <c r="Q52" i="1"/>
  <c r="Q21" i="1" s="1"/>
  <c r="Q78" i="1" s="1"/>
  <c r="K55" i="1"/>
  <c r="E149" i="1"/>
  <c r="D113" i="1"/>
  <c r="G113" i="1"/>
  <c r="E110" i="1"/>
  <c r="F113" i="1"/>
  <c r="F147" i="1"/>
  <c r="F139" i="1"/>
  <c r="G139" i="1"/>
  <c r="G100" i="1"/>
  <c r="F100" i="1"/>
  <c r="G115" i="1"/>
  <c r="K52" i="1" l="1"/>
  <c r="K21" i="1" s="1"/>
  <c r="K78" i="1" s="1"/>
  <c r="E55" i="1"/>
  <c r="B134" i="1"/>
  <c r="F135" i="1"/>
  <c r="D149" i="1"/>
  <c r="D110" i="1"/>
  <c r="G110" i="1"/>
  <c r="F110" i="1"/>
  <c r="E137" i="1"/>
  <c r="F149" i="1"/>
  <c r="G149" i="1"/>
  <c r="E146" i="1"/>
  <c r="G146" i="1" l="1"/>
  <c r="F146" i="1"/>
  <c r="F55" i="1"/>
  <c r="G55" i="1"/>
  <c r="E52" i="1"/>
  <c r="G137" i="1"/>
  <c r="F137" i="1"/>
  <c r="E134" i="1"/>
  <c r="D137" i="1"/>
  <c r="D134" i="1" s="1"/>
  <c r="D146" i="1"/>
  <c r="F134" i="1" l="1"/>
  <c r="G134" i="1"/>
  <c r="G52" i="1"/>
  <c r="F52" i="1"/>
  <c r="E21" i="1"/>
  <c r="F21" i="1" l="1"/>
  <c r="G21" i="1"/>
</calcChain>
</file>

<file path=xl/sharedStrings.xml><?xml version="1.0" encoding="utf-8"?>
<sst xmlns="http://schemas.openxmlformats.org/spreadsheetml/2006/main" count="213" uniqueCount="80">
  <si>
    <t>Отчет о ходе реализации муниципальной программы (сетевой график)</t>
  </si>
  <si>
    <t>"Развитие физической культуры и спорта в городе Когалыме"</t>
  </si>
  <si>
    <t xml:space="preserve"> </t>
  </si>
  <si>
    <t xml:space="preserve">                                                      Постановление Администрации города Когалыма от 11.10.2013 №2920 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</si>
  <si>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</si>
  <si>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</si>
  <si>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</si>
  <si>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</si>
  <si>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</si>
  <si>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</si>
  <si>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</si>
  <si>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</si>
  <si>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</si>
  <si>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</si>
  <si>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</si>
  <si>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</si>
  <si>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</si>
  <si>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</si>
  <si>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</si>
  <si>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</si>
  <si>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</si>
  <si>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</si>
  <si>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</si>
  <si>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</si>
  <si>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</si>
  <si>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</si>
  <si>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"Развитие физической культуры, массового и детско-юношеского спорта"</t>
  </si>
  <si>
    <t>Задачи: 1. Создание условий для привлечения граждан к систематическим занятиям физической культурой и спортом. 2. Создание эффективной системы физического воспитания различных категорий и групп населения.3. Повышение доступности спортивной инфраструктуры для всех категорий и групп населения</t>
  </si>
  <si>
    <t>ПРОЕКТНАЯ ЧАСТЬ</t>
  </si>
  <si>
    <t>Портфель проектов "Демография", региональный проект "Спорт норма жизни" (I)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</si>
  <si>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</si>
  <si>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</si>
  <si>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</si>
  <si>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</si>
  <si>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</si>
  <si>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</si>
  <si>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ПРОЦЕССНАЯ ЧАСТЬ</t>
  </si>
  <si>
    <t>1.1."Мероприятия по развитию физической культуры и спорта" (I,1,2,3,4,5,6)</t>
  </si>
  <si>
    <t>1.1.1."Организация и проведение спортивно-массовых мероприятий"</t>
  </si>
  <si>
    <t xml:space="preserve">В марте запланированы денежные средства на сумму 481,8 тыс. руб., израсходованы денежные средства в размере 411,5 тыс. руб. 
Остаток на текущую дату в размере 763,1 тыс. руб., из них: 
-на оплату по договорам ГПХ за март в апреле месяце в связи с несвоевременным предоставлением табеля рабочего времени;
- мед. услуги в связи с фактическими расходами;
-типография,  в связи с не предоставлением платежных документов;
-приобретение канцелярских товаров на стадии заключения договора, выбор поставщика;
-приобретение наградной атрибутики и поощрительных призов для награждения спортсменов, согласно фактических расходов.
</t>
  </si>
  <si>
    <t>1.1.2."Содержание муниципального автономного учреждения дополнительного образования "Спортивная школа "Дворец спорта"</t>
  </si>
  <si>
    <t>На текущую дату образовался остаток денежных средств в размере 10193,5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</t>
  </si>
  <si>
    <t>1.1.3."Проведение мероприятий по внедрению ВФСК "ГТО" в городе Когалыме"</t>
  </si>
  <si>
    <t>1.1.4. "Организация работы по присвоению спортивных разрядов, квалификационных категорий"</t>
  </si>
  <si>
    <t xml:space="preserve">В марте запланированы денежные средства на сумму 26,0 тыс. руб., израсходованы денежные средства в размере 24,2 тыс. руб. 
Остаток на текущую дату в размере 24,6 тыс. руб., из них: 
-на оплату по договорам ГПХ за март в апреле месяце в связи с несвоевременным предоставлением табеля рабочего времени;
- мед услуги в связи с фактическими расходами;
-приобретение наградной атрибутики и поощрительных призов для награждения спортсменов согласно фактическим расходам
</t>
  </si>
  <si>
    <t>1.1.5. Развитие материально-технической базы МАУ ДО "СШ "Дворец спорта"</t>
  </si>
  <si>
    <t xml:space="preserve">В марте запланированы  денежные средства в размере 2153,1 тыс.руб, израсходованные средства в размере 505,03 тыс.руб. Остаток на текущую дату 1648,0 тыс.руб, образовался в связи с не предоставлением платежных документов. </t>
  </si>
  <si>
    <t>в т.ч. в части софинансирования</t>
  </si>
  <si>
    <t>1.2. Обеспечение  комфортных условий в учреждениях физической культуры и спорта (II,1,2,3,4,5,6,7)</t>
  </si>
  <si>
    <t>1.2.1.Обеспечение хозяйственной деятельности учреждений спорта города Когалыма</t>
  </si>
  <si>
    <t xml:space="preserve"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помещений, уборщик территории, маляр, токарь, столяр, электрогазосварщик, подсобный рабочий).        </t>
  </si>
  <si>
    <t>1.3. Поддержка некоммерческих организаций, реализующих проекты в сфере массовой физической культуры (II,1,2,3,4,8)</t>
  </si>
  <si>
    <t>1.4. Строительство и ремонт объектов спорта (I)</t>
  </si>
  <si>
    <t>1.4.1. Строительство  велосипедной дорожки от комплекса зданий по улице Янтарная, дом 10 до автобусной остановки расположенной в районе улицы Дружбы Народов, 41</t>
  </si>
  <si>
    <t>Муниципальный контракт №0187300013723000018 от 16.03.2023 на выполнение проектно-изыскательских работ на сумму 965,47 тыс. руб., срок окончания выполнения работ 07.08.2023, ведется выполнение работ.</t>
  </si>
  <si>
    <t>Итого по подпрограмме 1</t>
  </si>
  <si>
    <t>в т.ч. бюджет города Когама в части софинансирования</t>
  </si>
  <si>
    <t>Подпрограмма 2. "Развитие спорта высших достижений и системы подготовки спортивного резерва"</t>
  </si>
  <si>
    <t>Задача: 4. Совершенствование системы подготовки спортсменов высокого класса</t>
  </si>
  <si>
    <t>2.1."Организация участия спортсменов города Когалыма в соревнованиях различного уровня  окружного и всероссийского масштаба" (1,2,5,6,7,8)</t>
  </si>
  <si>
    <t>В марте запланированы денежные средства на сумму 611,9 тыс. руб., израсходовано 886,3 тыс. руб. На текущую дату образовался остаток средств в размере 493,4,9 тыс. руб. в связи с меньшим количеством участников соревнований, фактическими расходами за проживание</t>
  </si>
  <si>
    <t>2.2."Обеспечение подготовки спортивного резерва и сборных команд города Когалыма по видам спорта" (1,4,5,6,7)</t>
  </si>
  <si>
    <t>В марте денежные средства запланированы в сумме 1318,0 тыс.руб., израсходованно в размере 1529,3 тыс.руб., Остаток денежных средств 524,1  сформировался согласно фактически предоставленным документам</t>
  </si>
  <si>
    <t>Итого по подпрограмме 2</t>
  </si>
  <si>
    <t>Подпрограмма 3 "Управление развитием отрасли физической культуры и спорта"</t>
  </si>
  <si>
    <t>Задача: 5. Обеспечение оптимизации деятельности Управления культуры и спорта   и повышение эффективности бюджетных расходов</t>
  </si>
  <si>
    <t xml:space="preserve">3.1."Содержание отдела физической культуры и спорта  Управления культурыи  спорта  Администрации города Когалыма" </t>
  </si>
  <si>
    <t>Итого по подпрограмме 3</t>
  </si>
  <si>
    <t>Подпрограмма 4 «Укрепление общественного здоровья»</t>
  </si>
  <si>
    <t>Задача 6. Реализация профилактических мероприятий, направленных на формирование у населения современного уровня знаний о рациональном и полноценном питании, здоровом образе и мотивации к отказу от психоактивных веществ (табака, алкоголя, наркотиков)</t>
  </si>
  <si>
    <t>4.1.Организация и проведение физкультурно-оздоровительных мероприятий (II,8)</t>
  </si>
  <si>
    <t>В марте запланированны денежные средства на сумму 27,2 тыс.руб., израсходованы денежные средства в размере 22,8 тыс.руб. 
Остаток на текущую дату  в размере 167,7 тыс.руб., из них: 
-на  оплату по договорам ГПХ за март в апреле месяце в связи с несвоевременным предоставлением табеля рабочего времени;
- мед услуги в связи с фактическими расходами;
-типография  в сязи с не предоставлением платежных документов;
-приобретение канцелярских товаров на стадии заключения договора, выбор поставщика;
-приобретение наградной атрибутики и поощрительных призов для награждения спортсменов согласно фактических расходов</t>
  </si>
  <si>
    <t>Итого по подпрограмме 4</t>
  </si>
  <si>
    <t>Итого по муниципальной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</si>
  <si>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</si>
  <si>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</si>
  <si>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Начальник Управления культуры и спорта   _______________________________Г.И.Жук</t>
  </si>
  <si>
    <t>Ответственный за составление сетевого графика:  специалист -эксперт ОФКиС УКиС</t>
  </si>
  <si>
    <t xml:space="preserve"> ________________</t>
  </si>
  <si>
    <t>Федорова О.В.  (93628)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</si>
</sst>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.000_ ;[Red]\-#,##0.000\ 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6">
    <xf numFmtId="0" fontId="0" fillId="0" borderId="0" xfId="0"/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Fill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" fontId="4" fillId="0" borderId="9" xfId="1" applyNumberFormat="1" applyFont="1" applyFill="1" applyBorder="1" applyAlignment="1">
      <alignment horizontal="center" vertical="center" wrapText="1"/>
    </xf>
    <xf numFmtId="1" fontId="6" fillId="0" borderId="9" xfId="1" applyNumberFormat="1" applyFont="1" applyFill="1" applyBorder="1" applyAlignment="1">
      <alignment horizontal="center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>
      <alignment vertical="center" wrapText="1"/>
    </xf>
    <xf numFmtId="4" fontId="10" fillId="0" borderId="9" xfId="1" applyNumberFormat="1" applyFont="1" applyFill="1" applyBorder="1" applyAlignment="1">
      <alignment vertical="center" wrapText="1"/>
    </xf>
    <xf numFmtId="0" fontId="11" fillId="0" borderId="0" xfId="0" applyFont="1"/>
    <xf numFmtId="0" fontId="2" fillId="0" borderId="9" xfId="1" applyFont="1" applyBorder="1" applyAlignment="1">
      <alignment horizontal="left"/>
    </xf>
    <xf numFmtId="0" fontId="2" fillId="0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vertical="center"/>
    </xf>
    <xf numFmtId="0" fontId="12" fillId="2" borderId="10" xfId="2" applyFont="1" applyFill="1" applyBorder="1" applyAlignment="1">
      <alignment horizontal="left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6" fillId="0" borderId="0" xfId="2" applyFont="1" applyFill="1"/>
    <xf numFmtId="0" fontId="9" fillId="0" borderId="9" xfId="1" applyFont="1" applyFill="1" applyBorder="1" applyAlignment="1">
      <alignment horizontal="left" vertical="center" wrapText="1"/>
    </xf>
    <xf numFmtId="4" fontId="9" fillId="0" borderId="9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  <xf numFmtId="4" fontId="4" fillId="0" borderId="9" xfId="1" applyNumberFormat="1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left" vertical="center" wrapText="1"/>
    </xf>
    <xf numFmtId="0" fontId="14" fillId="3" borderId="11" xfId="2" applyFont="1" applyFill="1" applyBorder="1" applyAlignment="1">
      <alignment horizontal="center" vertical="center" wrapText="1"/>
    </xf>
    <xf numFmtId="0" fontId="14" fillId="3" borderId="12" xfId="2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5" fillId="0" borderId="0" xfId="2" applyFont="1" applyFill="1"/>
    <xf numFmtId="0" fontId="16" fillId="0" borderId="0" xfId="0" applyFont="1"/>
    <xf numFmtId="4" fontId="17" fillId="0" borderId="9" xfId="1" applyNumberFormat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vertical="center" wrapText="1"/>
    </xf>
    <xf numFmtId="4" fontId="18" fillId="0" borderId="9" xfId="1" applyNumberFormat="1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left" wrapText="1"/>
    </xf>
    <xf numFmtId="4" fontId="19" fillId="0" borderId="9" xfId="1" applyNumberFormat="1" applyFont="1" applyFill="1" applyBorder="1" applyAlignment="1">
      <alignment horizontal="center" vertical="center" wrapText="1"/>
    </xf>
    <xf numFmtId="4" fontId="17" fillId="0" borderId="9" xfId="1" applyNumberFormat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>
      <alignment horizontal="left" wrapText="1"/>
    </xf>
    <xf numFmtId="4" fontId="4" fillId="0" borderId="9" xfId="1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>
      <alignment vertical="center" wrapText="1"/>
    </xf>
    <xf numFmtId="4" fontId="19" fillId="0" borderId="9" xfId="1" applyNumberFormat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>
      <alignment horizontal="justify" vertical="center" wrapText="1"/>
    </xf>
    <xf numFmtId="0" fontId="10" fillId="0" borderId="9" xfId="1" applyNumberFormat="1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horizontal="justify" wrapText="1"/>
    </xf>
    <xf numFmtId="0" fontId="4" fillId="0" borderId="9" xfId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vertical="center" wrapText="1"/>
    </xf>
    <xf numFmtId="0" fontId="9" fillId="0" borderId="9" xfId="1" applyFont="1" applyFill="1" applyBorder="1" applyAlignment="1">
      <alignment horizontal="left" vertical="top" wrapText="1"/>
    </xf>
    <xf numFmtId="4" fontId="10" fillId="0" borderId="9" xfId="1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left" vertical="center" wrapText="1"/>
    </xf>
    <xf numFmtId="165" fontId="21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>
      <alignment vertical="center" wrapText="1"/>
    </xf>
    <xf numFmtId="4" fontId="6" fillId="0" borderId="9" xfId="1" applyNumberFormat="1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0" fontId="9" fillId="4" borderId="9" xfId="1" applyFont="1" applyFill="1" applyBorder="1" applyAlignment="1">
      <alignment horizontal="justify" vertical="center" wrapText="1"/>
    </xf>
    <xf numFmtId="4" fontId="9" fillId="4" borderId="9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top" wrapText="1"/>
    </xf>
    <xf numFmtId="164" fontId="6" fillId="0" borderId="9" xfId="1" applyNumberFormat="1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left"/>
    </xf>
    <xf numFmtId="0" fontId="9" fillId="0" borderId="11" xfId="1" applyFont="1" applyFill="1" applyBorder="1" applyAlignment="1">
      <alignment horizontal="left" wrapText="1"/>
    </xf>
    <xf numFmtId="0" fontId="9" fillId="0" borderId="12" xfId="1" applyFont="1" applyFill="1" applyBorder="1" applyAlignment="1">
      <alignment horizontal="left" wrapText="1"/>
    </xf>
    <xf numFmtId="0" fontId="9" fillId="0" borderId="12" xfId="1" applyFont="1" applyFill="1" applyBorder="1" applyAlignment="1">
      <alignment horizontal="left"/>
    </xf>
    <xf numFmtId="0" fontId="22" fillId="3" borderId="10" xfId="2" applyFont="1" applyFill="1" applyBorder="1" applyAlignment="1">
      <alignment horizontal="left" vertical="center" wrapText="1"/>
    </xf>
    <xf numFmtId="0" fontId="13" fillId="3" borderId="11" xfId="2" applyFont="1" applyFill="1" applyBorder="1" applyAlignment="1">
      <alignment horizontal="center" vertical="center" wrapText="1"/>
    </xf>
    <xf numFmtId="0" fontId="13" fillId="3" borderId="12" xfId="2" applyFont="1" applyFill="1" applyBorder="1" applyAlignment="1">
      <alignment horizontal="center" vertical="center" wrapText="1"/>
    </xf>
    <xf numFmtId="0" fontId="13" fillId="3" borderId="9" xfId="2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justify" wrapText="1"/>
    </xf>
    <xf numFmtId="4" fontId="10" fillId="0" borderId="9" xfId="1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left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0" fontId="9" fillId="0" borderId="12" xfId="1" applyFont="1" applyFill="1" applyBorder="1" applyAlignment="1" applyProtection="1">
      <alignment horizontal="left" vertical="center"/>
    </xf>
    <xf numFmtId="4" fontId="10" fillId="0" borderId="9" xfId="1" applyNumberFormat="1" applyFont="1" applyFill="1" applyBorder="1" applyAlignment="1">
      <alignment vertical="center"/>
    </xf>
    <xf numFmtId="166" fontId="4" fillId="0" borderId="9" xfId="1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9" fillId="5" borderId="9" xfId="1" applyFont="1" applyFill="1" applyBorder="1" applyAlignment="1">
      <alignment horizontal="justify" vertical="center" wrapText="1"/>
    </xf>
    <xf numFmtId="4" fontId="9" fillId="5" borderId="9" xfId="1" applyNumberFormat="1" applyFont="1" applyFill="1" applyBorder="1" applyAlignment="1">
      <alignment horizontal="center" vertical="center" wrapText="1"/>
    </xf>
    <xf numFmtId="164" fontId="10" fillId="0" borderId="9" xfId="1" applyNumberFormat="1" applyFont="1" applyFill="1" applyBorder="1" applyAlignment="1">
      <alignment vertical="center" wrapText="1"/>
    </xf>
    <xf numFmtId="0" fontId="9" fillId="6" borderId="9" xfId="1" applyFont="1" applyFill="1" applyBorder="1" applyAlignment="1">
      <alignment horizontal="justify" vertical="center" wrapText="1"/>
    </xf>
    <xf numFmtId="4" fontId="9" fillId="6" borderId="9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justify" vertical="center" wrapText="1"/>
    </xf>
    <xf numFmtId="4" fontId="9" fillId="2" borderId="9" xfId="1" applyNumberFormat="1" applyFont="1" applyFill="1" applyBorder="1" applyAlignment="1">
      <alignment horizontal="center" vertical="center" wrapText="1"/>
    </xf>
    <xf numFmtId="4" fontId="9" fillId="7" borderId="9" xfId="1" applyNumberFormat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justify" vertical="center" wrapText="1"/>
    </xf>
    <xf numFmtId="4" fontId="9" fillId="3" borderId="9" xfId="1" applyNumberFormat="1" applyFont="1" applyFill="1" applyBorder="1" applyAlignment="1">
      <alignment horizontal="center" vertical="center" wrapText="1"/>
    </xf>
    <xf numFmtId="4" fontId="9" fillId="8" borderId="9" xfId="1" applyNumberFormat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left" vertical="center" wrapText="1"/>
    </xf>
    <xf numFmtId="0" fontId="23" fillId="0" borderId="0" xfId="1" applyFont="1" applyFill="1" applyAlignment="1">
      <alignment vertical="center" wrapText="1"/>
    </xf>
    <xf numFmtId="164" fontId="19" fillId="0" borderId="13" xfId="1" applyNumberFormat="1" applyFont="1" applyFill="1" applyBorder="1" applyAlignment="1">
      <alignment horizontal="left" vertical="center" wrapText="1"/>
    </xf>
    <xf numFmtId="164" fontId="19" fillId="0" borderId="0" xfId="1" applyNumberFormat="1" applyFont="1" applyFill="1" applyAlignment="1">
      <alignment horizontal="left" vertical="center" wrapText="1"/>
    </xf>
    <xf numFmtId="164" fontId="19" fillId="0" borderId="0" xfId="1" applyNumberFormat="1" applyFont="1" applyFill="1" applyAlignment="1">
      <alignment vertical="center" wrapText="1"/>
    </xf>
    <xf numFmtId="0" fontId="19" fillId="0" borderId="0" xfId="1" applyFont="1" applyFill="1" applyAlignment="1">
      <alignment vertical="center" wrapText="1"/>
    </xf>
    <xf numFmtId="0" fontId="19" fillId="9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left" vertical="center" wrapText="1"/>
    </xf>
    <xf numFmtId="4" fontId="17" fillId="0" borderId="0" xfId="1" applyNumberFormat="1" applyFont="1" applyFill="1" applyAlignment="1">
      <alignment vertical="center" wrapText="1"/>
    </xf>
    <xf numFmtId="0" fontId="17" fillId="9" borderId="0" xfId="1" applyFont="1" applyFill="1" applyAlignment="1">
      <alignment vertical="center" wrapText="1"/>
    </xf>
    <xf numFmtId="0" fontId="4" fillId="0" borderId="0" xfId="1" applyFont="1" applyFill="1" applyAlignment="1">
      <alignment horizontal="left"/>
    </xf>
    <xf numFmtId="0" fontId="19" fillId="0" borderId="0" xfId="1" applyFont="1" applyFill="1" applyAlignment="1">
      <alignment horizontal="left"/>
    </xf>
    <xf numFmtId="0" fontId="19" fillId="0" borderId="0" xfId="1" applyFont="1" applyFill="1" applyAlignment="1">
      <alignment horizontal="left" wrapText="1"/>
    </xf>
    <xf numFmtId="14" fontId="19" fillId="0" borderId="0" xfId="1" applyNumberFormat="1" applyFont="1" applyFill="1" applyAlignment="1">
      <alignment horizontal="justify" vertical="center" wrapText="1"/>
    </xf>
    <xf numFmtId="0" fontId="24" fillId="0" borderId="0" xfId="1" applyFont="1" applyFill="1" applyAlignment="1">
      <alignment vertical="center" wrapText="1"/>
    </xf>
    <xf numFmtId="0" fontId="21" fillId="0" borderId="0" xfId="1" applyFont="1" applyFill="1" applyAlignment="1">
      <alignment horizontal="justify" vertical="center" wrapText="1"/>
    </xf>
    <xf numFmtId="0" fontId="21" fillId="0" borderId="0" xfId="1" applyFont="1" applyFill="1" applyAlignment="1">
      <alignment horizontal="left" vertical="center" wrapText="1"/>
    </xf>
    <xf numFmtId="0" fontId="21" fillId="0" borderId="0" xfId="1" applyFont="1" applyFill="1" applyAlignment="1">
      <alignment vertical="center" wrapText="1"/>
    </xf>
    <xf numFmtId="164" fontId="21" fillId="0" borderId="0" xfId="1" applyNumberFormat="1" applyFont="1" applyFill="1" applyAlignment="1">
      <alignment vertical="center" wrapText="1"/>
    </xf>
    <xf numFmtId="164" fontId="21" fillId="9" borderId="0" xfId="1" applyNumberFormat="1" applyFont="1" applyFill="1" applyAlignment="1">
      <alignment vertical="center" wrapText="1"/>
    </xf>
    <xf numFmtId="0" fontId="7" fillId="0" borderId="0" xfId="0" applyFont="1"/>
  </cellXfs>
  <cellStyles count="3">
    <cellStyle name="Обычный" xfId="0" builtinId="0"/>
    <cellStyle name="Обычный 2" xfId="1"/>
    <cellStyle name="Обычный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156"/>
  <sheetViews>
    <sheetView tabSelected="1" view="pageBreakPreview" zoomScale="60" zoomScaleNormal="55" zoomScaleSheetLayoutView="55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G159" sqref="G159"/>
    </sheetView>
  </sheetViews>
  <sheetFormatPr defaultRowHeight="15" x14ac:dyDescent="0.25"/>
  <cols>
    <col min="1" max="1" width="62.5703125" customWidth="1"/>
    <col min="2" max="2" width="24.7109375" customWidth="1"/>
    <col min="3" max="3" width="23.5703125" customWidth="1"/>
    <col min="4" max="4" width="26.42578125" customWidth="1"/>
    <col min="5" max="7" width="24.7109375" customWidth="1"/>
    <col min="8" max="9" width="18.28515625" customWidth="1"/>
    <col min="10" max="11" width="18.42578125" customWidth="1"/>
    <col min="12" max="13" width="19.28515625" customWidth="1"/>
    <col min="14" max="15" width="18.7109375" customWidth="1"/>
    <col min="16" max="17" width="19.28515625" customWidth="1"/>
    <col min="18" max="19" width="18.7109375" customWidth="1"/>
    <col min="20" max="21" width="18.42578125" customWidth="1"/>
    <col min="22" max="23" width="18.7109375" customWidth="1"/>
    <col min="24" max="25" width="19.28515625" customWidth="1"/>
    <col min="26" max="27" width="19.5703125" customWidth="1"/>
    <col min="28" max="28" width="21.28515625" customWidth="1"/>
    <col min="29" max="29" width="19" customWidth="1"/>
    <col min="30" max="30" width="18.5703125" customWidth="1"/>
    <col min="31" max="31" width="19.85546875" customWidth="1"/>
    <col min="32" max="32" width="162.7109375" style="145" customWidth="1"/>
  </cols>
  <sheetData>
    <row r="1" spans="1:32" ht="23.25" x14ac:dyDescent="0.25">
      <c r="A1" s="1"/>
      <c r="B1" s="2"/>
      <c r="C1" s="2"/>
      <c r="D1" s="2"/>
      <c r="E1" s="3"/>
      <c r="F1" s="3"/>
      <c r="G1" s="3"/>
      <c r="H1" s="2"/>
      <c r="I1" s="2"/>
      <c r="J1" s="2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2"/>
      <c r="AF1" s="5"/>
    </row>
    <row r="2" spans="1:32" ht="22.5" x14ac:dyDescent="0.25">
      <c r="A2" s="6"/>
      <c r="B2" s="6"/>
      <c r="C2" s="7"/>
      <c r="D2" s="7"/>
      <c r="E2" s="6"/>
      <c r="F2" s="6"/>
      <c r="G2" s="6"/>
      <c r="H2" s="6" t="s">
        <v>1</v>
      </c>
      <c r="I2" s="6"/>
      <c r="J2" s="6"/>
      <c r="K2" s="6"/>
      <c r="L2" s="6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8"/>
      <c r="AF2" s="5"/>
    </row>
    <row r="3" spans="1:32" ht="18.75" x14ac:dyDescent="0.25">
      <c r="A3" s="9"/>
      <c r="B3" s="10"/>
      <c r="C3" s="10"/>
      <c r="D3" s="10"/>
      <c r="E3" s="10"/>
      <c r="F3" s="10"/>
      <c r="G3" s="10" t="s">
        <v>2</v>
      </c>
      <c r="H3" s="10"/>
      <c r="I3" s="11" t="s">
        <v>3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2"/>
    </row>
    <row r="4" spans="1:32" ht="18.7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  <c r="AE4" s="16"/>
      <c r="AF4" s="12"/>
    </row>
    <row r="5" spans="1:32" x14ac:dyDescent="0.25">
      <c r="A5" s="17" t="s">
        <v>4</v>
      </c>
      <c r="B5" s="18" t="s">
        <v>5</v>
      </c>
      <c r="C5" s="18" t="s">
        <v>5</v>
      </c>
      <c r="D5" s="18" t="s">
        <v>6</v>
      </c>
      <c r="E5" s="19" t="s">
        <v>7</v>
      </c>
      <c r="F5" s="20" t="s">
        <v>8</v>
      </c>
      <c r="G5" s="21"/>
      <c r="H5" s="20" t="s">
        <v>9</v>
      </c>
      <c r="I5" s="21"/>
      <c r="J5" s="20" t="s">
        <v>10</v>
      </c>
      <c r="K5" s="21"/>
      <c r="L5" s="20" t="s">
        <v>11</v>
      </c>
      <c r="M5" s="21"/>
      <c r="N5" s="20" t="s">
        <v>12</v>
      </c>
      <c r="O5" s="21"/>
      <c r="P5" s="20" t="s">
        <v>13</v>
      </c>
      <c r="Q5" s="21"/>
      <c r="R5" s="20" t="s">
        <v>14</v>
      </c>
      <c r="S5" s="21"/>
      <c r="T5" s="20" t="s">
        <v>15</v>
      </c>
      <c r="U5" s="21"/>
      <c r="V5" s="20" t="s">
        <v>16</v>
      </c>
      <c r="W5" s="21"/>
      <c r="X5" s="20" t="s">
        <v>17</v>
      </c>
      <c r="Y5" s="21"/>
      <c r="Z5" s="20" t="s">
        <v>18</v>
      </c>
      <c r="AA5" s="21"/>
      <c r="AB5" s="20" t="s">
        <v>19</v>
      </c>
      <c r="AC5" s="21"/>
      <c r="AD5" s="20" t="s">
        <v>20</v>
      </c>
      <c r="AE5" s="21"/>
      <c r="AF5" s="22" t="s">
        <v>21</v>
      </c>
    </row>
    <row r="6" spans="1:32" ht="24.75" customHeight="1" x14ac:dyDescent="0.25">
      <c r="A6" s="23"/>
      <c r="B6" s="24"/>
      <c r="C6" s="24"/>
      <c r="D6" s="24"/>
      <c r="E6" s="25"/>
      <c r="F6" s="26"/>
      <c r="G6" s="27"/>
      <c r="H6" s="26"/>
      <c r="I6" s="27"/>
      <c r="J6" s="26"/>
      <c r="K6" s="27"/>
      <c r="L6" s="26"/>
      <c r="M6" s="27"/>
      <c r="N6" s="26"/>
      <c r="O6" s="27"/>
      <c r="P6" s="26"/>
      <c r="Q6" s="27"/>
      <c r="R6" s="26"/>
      <c r="S6" s="27"/>
      <c r="T6" s="26"/>
      <c r="U6" s="27"/>
      <c r="V6" s="26"/>
      <c r="W6" s="27"/>
      <c r="X6" s="26"/>
      <c r="Y6" s="27"/>
      <c r="Z6" s="26"/>
      <c r="AA6" s="27"/>
      <c r="AB6" s="26"/>
      <c r="AC6" s="27"/>
      <c r="AD6" s="26"/>
      <c r="AE6" s="27"/>
      <c r="AF6" s="28"/>
    </row>
    <row r="7" spans="1:32" ht="37.5" x14ac:dyDescent="0.25">
      <c r="A7" s="29"/>
      <c r="B7" s="30">
        <v>2023</v>
      </c>
      <c r="C7" s="31">
        <v>45017</v>
      </c>
      <c r="D7" s="31">
        <v>44958</v>
      </c>
      <c r="E7" s="31">
        <v>44958</v>
      </c>
      <c r="F7" s="32" t="s">
        <v>22</v>
      </c>
      <c r="G7" s="32" t="s">
        <v>23</v>
      </c>
      <c r="H7" s="32" t="s">
        <v>24</v>
      </c>
      <c r="I7" s="32" t="s">
        <v>25</v>
      </c>
      <c r="J7" s="32" t="s">
        <v>24</v>
      </c>
      <c r="K7" s="32" t="s">
        <v>25</v>
      </c>
      <c r="L7" s="32" t="s">
        <v>24</v>
      </c>
      <c r="M7" s="32" t="s">
        <v>25</v>
      </c>
      <c r="N7" s="32" t="s">
        <v>24</v>
      </c>
      <c r="O7" s="32" t="s">
        <v>25</v>
      </c>
      <c r="P7" s="32" t="s">
        <v>24</v>
      </c>
      <c r="Q7" s="32" t="s">
        <v>25</v>
      </c>
      <c r="R7" s="32" t="s">
        <v>24</v>
      </c>
      <c r="S7" s="32" t="s">
        <v>25</v>
      </c>
      <c r="T7" s="32" t="s">
        <v>24</v>
      </c>
      <c r="U7" s="32" t="s">
        <v>25</v>
      </c>
      <c r="V7" s="32" t="s">
        <v>24</v>
      </c>
      <c r="W7" s="32" t="s">
        <v>25</v>
      </c>
      <c r="X7" s="32" t="s">
        <v>24</v>
      </c>
      <c r="Y7" s="32" t="s">
        <v>25</v>
      </c>
      <c r="Z7" s="32" t="s">
        <v>24</v>
      </c>
      <c r="AA7" s="32" t="s">
        <v>25</v>
      </c>
      <c r="AB7" s="32" t="s">
        <v>24</v>
      </c>
      <c r="AC7" s="32" t="s">
        <v>25</v>
      </c>
      <c r="AD7" s="32" t="s">
        <v>24</v>
      </c>
      <c r="AE7" s="32" t="s">
        <v>25</v>
      </c>
      <c r="AF7" s="33"/>
    </row>
    <row r="8" spans="1:32" ht="18.75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  <c r="S8" s="34">
        <v>19</v>
      </c>
      <c r="T8" s="34">
        <v>20</v>
      </c>
      <c r="U8" s="34">
        <v>21</v>
      </c>
      <c r="V8" s="34">
        <v>22</v>
      </c>
      <c r="W8" s="34">
        <v>23</v>
      </c>
      <c r="X8" s="34">
        <v>24</v>
      </c>
      <c r="Y8" s="34">
        <v>25</v>
      </c>
      <c r="Z8" s="34">
        <v>26</v>
      </c>
      <c r="AA8" s="34">
        <v>27</v>
      </c>
      <c r="AB8" s="34">
        <v>28</v>
      </c>
      <c r="AC8" s="34">
        <v>29</v>
      </c>
      <c r="AD8" s="34">
        <v>30</v>
      </c>
      <c r="AE8" s="34">
        <v>31</v>
      </c>
      <c r="AF8" s="35">
        <v>32</v>
      </c>
    </row>
    <row r="9" spans="1:32" s="40" customFormat="1" ht="18.75" x14ac:dyDescent="0.25">
      <c r="A9" s="36" t="s">
        <v>26</v>
      </c>
      <c r="B9" s="36"/>
      <c r="C9" s="36"/>
      <c r="D9" s="36"/>
      <c r="E9" s="36"/>
      <c r="F9" s="36"/>
      <c r="G9" s="36"/>
      <c r="H9" s="36"/>
      <c r="I9" s="36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2" s="40" customFormat="1" ht="18.75" x14ac:dyDescent="0.25">
      <c r="A10" s="36" t="s">
        <v>27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2"/>
      <c r="AA10" s="41"/>
      <c r="AB10" s="41"/>
      <c r="AC10" s="41"/>
      <c r="AD10" s="41"/>
      <c r="AE10" s="43"/>
      <c r="AF10" s="39"/>
    </row>
    <row r="11" spans="1:32" s="40" customFormat="1" ht="20.25" x14ac:dyDescent="0.25">
      <c r="A11" s="44" t="s">
        <v>28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6"/>
      <c r="AE11" s="47"/>
      <c r="AF11" s="48"/>
    </row>
    <row r="12" spans="1:32" s="40" customFormat="1" ht="56.25" x14ac:dyDescent="0.25">
      <c r="A12" s="49" t="s">
        <v>29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38"/>
      <c r="AF12" s="39"/>
    </row>
    <row r="13" spans="1:32" s="40" customFormat="1" ht="18.75" x14ac:dyDescent="0.25">
      <c r="A13" s="49" t="s">
        <v>30</v>
      </c>
      <c r="B13" s="50">
        <v>0</v>
      </c>
      <c r="C13" s="50">
        <f>C14+C15+C16</f>
        <v>0</v>
      </c>
      <c r="D13" s="50">
        <f>D14+D15+D16</f>
        <v>0</v>
      </c>
      <c r="E13" s="50">
        <f>E14+E15+E16</f>
        <v>0</v>
      </c>
      <c r="F13" s="50" t="e">
        <f>E13/B13*100</f>
        <v>#DIV/0!</v>
      </c>
      <c r="G13" s="50" t="e">
        <f>E13/C13*100</f>
        <v>#DIV/0!</v>
      </c>
      <c r="H13" s="50">
        <f>H14+H15+H16+H18</f>
        <v>0</v>
      </c>
      <c r="I13" s="50">
        <f t="shared" ref="I13:AE13" si="0">I14+I15+I16+I18</f>
        <v>0</v>
      </c>
      <c r="J13" s="50">
        <f t="shared" si="0"/>
        <v>0</v>
      </c>
      <c r="K13" s="50">
        <f t="shared" si="0"/>
        <v>0</v>
      </c>
      <c r="L13" s="50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0</v>
      </c>
      <c r="P13" s="50">
        <f t="shared" si="0"/>
        <v>0</v>
      </c>
      <c r="Q13" s="50">
        <f t="shared" si="0"/>
        <v>0</v>
      </c>
      <c r="R13" s="50">
        <f t="shared" si="0"/>
        <v>0</v>
      </c>
      <c r="S13" s="50">
        <f t="shared" si="0"/>
        <v>0</v>
      </c>
      <c r="T13" s="50">
        <f t="shared" si="0"/>
        <v>0</v>
      </c>
      <c r="U13" s="50">
        <f t="shared" si="0"/>
        <v>0</v>
      </c>
      <c r="V13" s="50">
        <f t="shared" si="0"/>
        <v>0</v>
      </c>
      <c r="W13" s="50">
        <f t="shared" si="0"/>
        <v>0</v>
      </c>
      <c r="X13" s="50">
        <f t="shared" si="0"/>
        <v>0</v>
      </c>
      <c r="Y13" s="50">
        <f t="shared" si="0"/>
        <v>0</v>
      </c>
      <c r="Z13" s="50">
        <f t="shared" si="0"/>
        <v>0</v>
      </c>
      <c r="AA13" s="50">
        <f t="shared" si="0"/>
        <v>0</v>
      </c>
      <c r="AB13" s="50">
        <f t="shared" si="0"/>
        <v>0</v>
      </c>
      <c r="AC13" s="50">
        <f t="shared" si="0"/>
        <v>0</v>
      </c>
      <c r="AD13" s="50">
        <f t="shared" si="0"/>
        <v>0</v>
      </c>
      <c r="AE13" s="50">
        <f t="shared" si="0"/>
        <v>0</v>
      </c>
      <c r="AF13" s="39"/>
    </row>
    <row r="14" spans="1:32" s="40" customFormat="1" ht="18.75" x14ac:dyDescent="0.25">
      <c r="A14" s="51" t="s">
        <v>31</v>
      </c>
      <c r="B14" s="52">
        <f>H14+J14+L14+N14+P14+R14+T14+V14+X14+Z14+AB14+AD14</f>
        <v>0</v>
      </c>
      <c r="C14" s="52">
        <v>0</v>
      </c>
      <c r="D14" s="52">
        <f>E14</f>
        <v>0</v>
      </c>
      <c r="E14" s="52">
        <f>I14+K14+M14+O14+Q14+S14+U14+W14+Y14+AA14+AC14+AE14</f>
        <v>0</v>
      </c>
      <c r="F14" s="52" t="e">
        <f t="shared" ref="F14:F19" si="1">E14/B14*100</f>
        <v>#DIV/0!</v>
      </c>
      <c r="G14" s="50" t="e">
        <f t="shared" ref="G14:G18" si="2">E14/C14*100</f>
        <v>#DIV/0!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/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/>
      <c r="AE14" s="52">
        <v>0</v>
      </c>
      <c r="AF14" s="39"/>
    </row>
    <row r="15" spans="1:32" s="40" customFormat="1" ht="37.5" x14ac:dyDescent="0.25">
      <c r="A15" s="51" t="s">
        <v>32</v>
      </c>
      <c r="B15" s="52">
        <v>0</v>
      </c>
      <c r="C15" s="52">
        <v>0</v>
      </c>
      <c r="D15" s="52">
        <v>0</v>
      </c>
      <c r="E15" s="52">
        <v>0</v>
      </c>
      <c r="F15" s="52" t="e">
        <f t="shared" si="1"/>
        <v>#DIV/0!</v>
      </c>
      <c r="G15" s="50" t="e">
        <f t="shared" si="2"/>
        <v>#DIV/0!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/>
      <c r="AE15" s="52">
        <v>0</v>
      </c>
      <c r="AF15" s="39"/>
    </row>
    <row r="16" spans="1:32" s="40" customFormat="1" ht="18.75" x14ac:dyDescent="0.25">
      <c r="A16" s="51" t="s">
        <v>33</v>
      </c>
      <c r="B16" s="52">
        <v>0</v>
      </c>
      <c r="C16" s="52">
        <v>0</v>
      </c>
      <c r="D16" s="52">
        <v>0</v>
      </c>
      <c r="E16" s="52">
        <v>0</v>
      </c>
      <c r="F16" s="52" t="e">
        <f t="shared" si="1"/>
        <v>#DIV/0!</v>
      </c>
      <c r="G16" s="50" t="e">
        <f t="shared" si="2"/>
        <v>#DIV/0!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39"/>
    </row>
    <row r="17" spans="1:32" s="40" customFormat="1" ht="37.5" x14ac:dyDescent="0.25">
      <c r="A17" s="51" t="s">
        <v>34</v>
      </c>
      <c r="B17" s="52">
        <v>0</v>
      </c>
      <c r="C17" s="52">
        <v>0</v>
      </c>
      <c r="D17" s="52">
        <v>0</v>
      </c>
      <c r="E17" s="52">
        <v>0</v>
      </c>
      <c r="F17" s="52" t="e">
        <f t="shared" si="1"/>
        <v>#DIV/0!</v>
      </c>
      <c r="G17" s="50" t="e">
        <f t="shared" si="2"/>
        <v>#DIV/0!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39"/>
    </row>
    <row r="18" spans="1:32" s="40" customFormat="1" ht="18.75" x14ac:dyDescent="0.25">
      <c r="A18" s="51" t="s">
        <v>35</v>
      </c>
      <c r="B18" s="52">
        <f>H18+J18+L18+N18+P18+R18+T18+V18+X18+Z18+AB18+AD18</f>
        <v>0</v>
      </c>
      <c r="C18" s="52">
        <f t="shared" ref="C18" si="3">H18+J18+L18+N18+P18+R18+T18+V18+X18+Z18+AB18</f>
        <v>0</v>
      </c>
      <c r="D18" s="52">
        <f>E18</f>
        <v>0</v>
      </c>
      <c r="E18" s="52">
        <f>I18+K18+M18+O18+Q18+S18+U18+W18+Y18+AA18+AC18+AE18</f>
        <v>0</v>
      </c>
      <c r="F18" s="52" t="e">
        <f t="shared" si="1"/>
        <v>#DIV/0!</v>
      </c>
      <c r="G18" s="50" t="e">
        <f t="shared" si="2"/>
        <v>#DIV/0!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/>
      <c r="AE18" s="52">
        <v>0</v>
      </c>
      <c r="AF18" s="39"/>
    </row>
    <row r="19" spans="1:32" s="58" customFormat="1" ht="20.25" x14ac:dyDescent="0.25">
      <c r="A19" s="53" t="s">
        <v>36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  <c r="AE19" s="56"/>
      <c r="AF19" s="57"/>
    </row>
    <row r="20" spans="1:32" s="58" customFormat="1" ht="37.5" x14ac:dyDescent="0.25">
      <c r="A20" s="49" t="s">
        <v>37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60"/>
      <c r="AF20" s="61"/>
    </row>
    <row r="21" spans="1:32" s="40" customFormat="1" ht="18.75" x14ac:dyDescent="0.25">
      <c r="A21" s="49" t="s">
        <v>30</v>
      </c>
      <c r="B21" s="50">
        <f>B28+B34+B40+B46+B52</f>
        <v>217680.92</v>
      </c>
      <c r="C21" s="50">
        <f t="shared" ref="C21:AE21" si="4">C28+C34+C40+C46+C52</f>
        <v>56872.85</v>
      </c>
      <c r="D21" s="50">
        <f t="shared" si="4"/>
        <v>88228</v>
      </c>
      <c r="E21" s="50">
        <f t="shared" si="4"/>
        <v>88228</v>
      </c>
      <c r="F21" s="50">
        <f>E21/B21*100%</f>
        <v>0.40530883460066225</v>
      </c>
      <c r="G21" s="50">
        <f>E21/C21*100%</f>
        <v>1.5513201817739044</v>
      </c>
      <c r="H21" s="50">
        <f t="shared" si="4"/>
        <v>16885.400000000001</v>
      </c>
      <c r="I21" s="50">
        <f t="shared" si="4"/>
        <v>10052.699999999999</v>
      </c>
      <c r="J21" s="50">
        <f t="shared" si="4"/>
        <v>20409.330000000002</v>
      </c>
      <c r="K21" s="50">
        <f t="shared" si="4"/>
        <v>19408.8</v>
      </c>
      <c r="L21" s="50">
        <f t="shared" si="4"/>
        <v>20112.05</v>
      </c>
      <c r="M21" s="50">
        <f t="shared" si="4"/>
        <v>15416.2</v>
      </c>
      <c r="N21" s="50">
        <f t="shared" si="4"/>
        <v>22183.040000000001</v>
      </c>
      <c r="O21" s="50">
        <f t="shared" si="4"/>
        <v>0</v>
      </c>
      <c r="P21" s="50">
        <f t="shared" si="4"/>
        <v>25019.98</v>
      </c>
      <c r="Q21" s="50">
        <f t="shared" si="4"/>
        <v>0</v>
      </c>
      <c r="R21" s="50">
        <f t="shared" si="4"/>
        <v>21800.300000000003</v>
      </c>
      <c r="S21" s="50">
        <f t="shared" si="4"/>
        <v>0</v>
      </c>
      <c r="T21" s="50">
        <f t="shared" si="4"/>
        <v>20502.8</v>
      </c>
      <c r="U21" s="50">
        <f t="shared" si="4"/>
        <v>0</v>
      </c>
      <c r="V21" s="50">
        <f t="shared" si="4"/>
        <v>12461.24</v>
      </c>
      <c r="W21" s="50">
        <f t="shared" si="4"/>
        <v>0</v>
      </c>
      <c r="X21" s="50">
        <f t="shared" si="4"/>
        <v>9692.57</v>
      </c>
      <c r="Y21" s="50">
        <f t="shared" si="4"/>
        <v>0</v>
      </c>
      <c r="Z21" s="50">
        <f t="shared" si="4"/>
        <v>15222.61</v>
      </c>
      <c r="AA21" s="50">
        <f t="shared" si="4"/>
        <v>0</v>
      </c>
      <c r="AB21" s="50">
        <f t="shared" si="4"/>
        <v>13355.300000000001</v>
      </c>
      <c r="AC21" s="50">
        <f t="shared" si="4"/>
        <v>0</v>
      </c>
      <c r="AD21" s="50">
        <f t="shared" si="4"/>
        <v>20036.3</v>
      </c>
      <c r="AE21" s="50">
        <f t="shared" si="4"/>
        <v>0</v>
      </c>
      <c r="AF21" s="39"/>
    </row>
    <row r="22" spans="1:32" s="40" customFormat="1" ht="18.75" x14ac:dyDescent="0.25">
      <c r="A22" s="51" t="s">
        <v>31</v>
      </c>
      <c r="B22" s="52">
        <f>B53</f>
        <v>0</v>
      </c>
      <c r="C22" s="52">
        <f>C29+C35+C41+C47+C53</f>
        <v>0</v>
      </c>
      <c r="D22" s="52">
        <f>D53</f>
        <v>0</v>
      </c>
      <c r="E22" s="52">
        <f>E53</f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39"/>
    </row>
    <row r="23" spans="1:32" s="40" customFormat="1" ht="37.5" x14ac:dyDescent="0.25">
      <c r="A23" s="51" t="s">
        <v>32</v>
      </c>
      <c r="B23" s="52">
        <f>C23</f>
        <v>0</v>
      </c>
      <c r="C23" s="52">
        <v>0</v>
      </c>
      <c r="D23" s="52">
        <f>I23+K23+M23+O23+Q23+S23+U23+W23+Y23+AA23+AC23+AE23</f>
        <v>0</v>
      </c>
      <c r="E23" s="52">
        <v>0</v>
      </c>
      <c r="F23" s="52">
        <v>0</v>
      </c>
      <c r="G23" s="52">
        <v>0</v>
      </c>
      <c r="H23" s="52">
        <f t="shared" ref="H23:AE23" si="5">H30+H36+H42+H48+H54</f>
        <v>0</v>
      </c>
      <c r="I23" s="52">
        <f t="shared" si="5"/>
        <v>0</v>
      </c>
      <c r="J23" s="52">
        <f t="shared" si="5"/>
        <v>0</v>
      </c>
      <c r="K23" s="52">
        <f t="shared" si="5"/>
        <v>0</v>
      </c>
      <c r="L23" s="52">
        <v>0</v>
      </c>
      <c r="M23" s="52">
        <v>0</v>
      </c>
      <c r="N23" s="52">
        <f t="shared" si="5"/>
        <v>1435.1</v>
      </c>
      <c r="O23" s="52">
        <f t="shared" si="5"/>
        <v>0</v>
      </c>
      <c r="P23" s="52">
        <v>0</v>
      </c>
      <c r="Q23" s="52">
        <v>0</v>
      </c>
      <c r="R23" s="52">
        <v>0</v>
      </c>
      <c r="S23" s="52">
        <f t="shared" si="5"/>
        <v>0</v>
      </c>
      <c r="T23" s="52">
        <f t="shared" si="5"/>
        <v>0</v>
      </c>
      <c r="U23" s="52">
        <f t="shared" si="5"/>
        <v>0</v>
      </c>
      <c r="V23" s="52">
        <f t="shared" si="5"/>
        <v>0</v>
      </c>
      <c r="W23" s="52">
        <f t="shared" si="5"/>
        <v>0</v>
      </c>
      <c r="X23" s="52">
        <f t="shared" si="5"/>
        <v>0</v>
      </c>
      <c r="Y23" s="52">
        <f t="shared" si="5"/>
        <v>0</v>
      </c>
      <c r="Z23" s="52">
        <f t="shared" si="5"/>
        <v>0</v>
      </c>
      <c r="AA23" s="52">
        <f t="shared" si="5"/>
        <v>0</v>
      </c>
      <c r="AB23" s="52">
        <f t="shared" si="5"/>
        <v>0</v>
      </c>
      <c r="AC23" s="52">
        <f t="shared" si="5"/>
        <v>0</v>
      </c>
      <c r="AD23" s="52">
        <f t="shared" si="5"/>
        <v>0</v>
      </c>
      <c r="AE23" s="52">
        <f t="shared" si="5"/>
        <v>0</v>
      </c>
      <c r="AF23" s="39"/>
    </row>
    <row r="24" spans="1:32" s="40" customFormat="1" ht="18.75" x14ac:dyDescent="0.25">
      <c r="A24" s="51" t="s">
        <v>33</v>
      </c>
      <c r="B24" s="52">
        <f>C24</f>
        <v>0</v>
      </c>
      <c r="C24" s="52">
        <f>H24+J24+L24+N24+P24+R24+T24+V24+X24+Z24+AB24+AD24</f>
        <v>0</v>
      </c>
      <c r="D24" s="52">
        <v>0</v>
      </c>
      <c r="E24" s="52">
        <v>0</v>
      </c>
      <c r="F24" s="52" t="e">
        <f t="shared" ref="F24:G24" si="6">E24/B24*100</f>
        <v>#DIV/0!</v>
      </c>
      <c r="G24" s="52" t="e">
        <f t="shared" si="6"/>
        <v>#DIV/0!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39"/>
    </row>
    <row r="25" spans="1:32" s="40" customFormat="1" ht="37.5" x14ac:dyDescent="0.3">
      <c r="A25" s="62" t="s">
        <v>34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f t="shared" ref="H25:AE25" si="7">H56</f>
        <v>0</v>
      </c>
      <c r="I25" s="52">
        <f t="shared" si="7"/>
        <v>0</v>
      </c>
      <c r="J25" s="52">
        <f t="shared" si="7"/>
        <v>0</v>
      </c>
      <c r="K25" s="52">
        <f t="shared" si="7"/>
        <v>0</v>
      </c>
      <c r="L25" s="52">
        <f t="shared" si="7"/>
        <v>0</v>
      </c>
      <c r="M25" s="52">
        <f t="shared" si="7"/>
        <v>0</v>
      </c>
      <c r="N25" s="52">
        <f t="shared" si="7"/>
        <v>0</v>
      </c>
      <c r="O25" s="52">
        <f t="shared" si="7"/>
        <v>0</v>
      </c>
      <c r="P25" s="52">
        <f t="shared" si="7"/>
        <v>0</v>
      </c>
      <c r="Q25" s="52">
        <f t="shared" si="7"/>
        <v>0</v>
      </c>
      <c r="R25" s="52">
        <f t="shared" si="7"/>
        <v>0</v>
      </c>
      <c r="S25" s="52">
        <f t="shared" si="7"/>
        <v>0</v>
      </c>
      <c r="T25" s="52">
        <f t="shared" si="7"/>
        <v>0</v>
      </c>
      <c r="U25" s="52">
        <f t="shared" si="7"/>
        <v>0</v>
      </c>
      <c r="V25" s="52">
        <f t="shared" si="7"/>
        <v>0</v>
      </c>
      <c r="W25" s="52">
        <f t="shared" si="7"/>
        <v>0</v>
      </c>
      <c r="X25" s="52">
        <f t="shared" si="7"/>
        <v>0</v>
      </c>
      <c r="Y25" s="52">
        <f t="shared" si="7"/>
        <v>0</v>
      </c>
      <c r="Z25" s="52">
        <f t="shared" si="7"/>
        <v>0</v>
      </c>
      <c r="AA25" s="52">
        <f t="shared" si="7"/>
        <v>0</v>
      </c>
      <c r="AB25" s="52">
        <f t="shared" si="7"/>
        <v>0</v>
      </c>
      <c r="AC25" s="52">
        <f t="shared" si="7"/>
        <v>0</v>
      </c>
      <c r="AD25" s="52">
        <f t="shared" si="7"/>
        <v>0</v>
      </c>
      <c r="AE25" s="52">
        <f t="shared" si="7"/>
        <v>0</v>
      </c>
      <c r="AF25" s="39"/>
    </row>
    <row r="26" spans="1:32" s="40" customFormat="1" ht="18.75" x14ac:dyDescent="0.25">
      <c r="A26" s="51" t="s">
        <v>35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39"/>
    </row>
    <row r="27" spans="1:32" s="58" customFormat="1" ht="37.5" x14ac:dyDescent="0.25">
      <c r="A27" s="49" t="s">
        <v>38</v>
      </c>
      <c r="B27" s="63"/>
      <c r="C27" s="63"/>
      <c r="D27" s="63"/>
      <c r="E27" s="63"/>
      <c r="F27" s="63"/>
      <c r="G27" s="63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0"/>
      <c r="AF27" s="61"/>
    </row>
    <row r="28" spans="1:32" s="40" customFormat="1" ht="18.75" x14ac:dyDescent="0.3">
      <c r="A28" s="65" t="s">
        <v>30</v>
      </c>
      <c r="B28" s="50">
        <f>H28+J28+L28+N28+P28+R28+T28+V28+X28+Z28+AB28+AD28</f>
        <v>2757.6699999999996</v>
      </c>
      <c r="C28" s="50">
        <f>H28+J28+L28</f>
        <v>1508.7</v>
      </c>
      <c r="D28" s="50">
        <f>D30+D37+D29+D32</f>
        <v>44095.9</v>
      </c>
      <c r="E28" s="50">
        <f>E30+E37+E29+E32</f>
        <v>44095.9</v>
      </c>
      <c r="F28" s="50">
        <f>E28/B28*100%</f>
        <v>15.990274398314522</v>
      </c>
      <c r="G28" s="50">
        <f>E28/C28*100%</f>
        <v>29.227745741366739</v>
      </c>
      <c r="H28" s="50">
        <f>H29+H30+H31+H32</f>
        <v>394.2</v>
      </c>
      <c r="I28" s="50">
        <f>SUM(I29+I30+I31+I32)</f>
        <v>12.8</v>
      </c>
      <c r="J28" s="50">
        <f>J29+J32+J31+J30</f>
        <v>632.70000000000005</v>
      </c>
      <c r="K28" s="50">
        <f t="shared" ref="K28:AE28" si="8">K29+K32+K31+K30</f>
        <v>321.3</v>
      </c>
      <c r="L28" s="50">
        <f t="shared" si="8"/>
        <v>481.8</v>
      </c>
      <c r="M28" s="50">
        <f t="shared" si="8"/>
        <v>411.5</v>
      </c>
      <c r="N28" s="50">
        <f t="shared" si="8"/>
        <v>226.8</v>
      </c>
      <c r="O28" s="50">
        <f t="shared" si="8"/>
        <v>0</v>
      </c>
      <c r="P28" s="50">
        <f t="shared" si="8"/>
        <v>152.6</v>
      </c>
      <c r="Q28" s="50">
        <f t="shared" si="8"/>
        <v>0</v>
      </c>
      <c r="R28" s="50">
        <f t="shared" si="8"/>
        <v>111.4</v>
      </c>
      <c r="S28" s="50">
        <f t="shared" si="8"/>
        <v>0</v>
      </c>
      <c r="T28" s="50">
        <f>T29+T32+T31+T30</f>
        <v>38.799999999999997</v>
      </c>
      <c r="U28" s="50">
        <f t="shared" si="8"/>
        <v>0</v>
      </c>
      <c r="V28" s="50">
        <f t="shared" si="8"/>
        <v>113.84</v>
      </c>
      <c r="W28" s="50">
        <f t="shared" si="8"/>
        <v>0</v>
      </c>
      <c r="X28" s="50">
        <f t="shared" si="8"/>
        <v>59.41</v>
      </c>
      <c r="Y28" s="50">
        <f t="shared" si="8"/>
        <v>0</v>
      </c>
      <c r="Z28" s="50">
        <f t="shared" si="8"/>
        <v>271.7</v>
      </c>
      <c r="AA28" s="50">
        <f t="shared" si="8"/>
        <v>0</v>
      </c>
      <c r="AB28" s="50">
        <f t="shared" si="8"/>
        <v>228</v>
      </c>
      <c r="AC28" s="50">
        <f t="shared" si="8"/>
        <v>0</v>
      </c>
      <c r="AD28" s="50">
        <f t="shared" si="8"/>
        <v>46.42</v>
      </c>
      <c r="AE28" s="50">
        <f t="shared" si="8"/>
        <v>0</v>
      </c>
      <c r="AF28" s="39"/>
    </row>
    <row r="29" spans="1:32" s="40" customFormat="1" ht="18.75" x14ac:dyDescent="0.3">
      <c r="A29" s="62" t="s">
        <v>31</v>
      </c>
      <c r="B29" s="50">
        <f t="shared" ref="B29:B32" si="9">H29+J29+L29+N29+P29+R29+T29+V29+X29+Z29+AB29+AD29</f>
        <v>0</v>
      </c>
      <c r="C29" s="52">
        <f>H29+J29+L29+N29+P29</f>
        <v>0</v>
      </c>
      <c r="D29" s="52">
        <f>E29</f>
        <v>0</v>
      </c>
      <c r="E29" s="52">
        <f>I29+K29+M29+O29+Q29+S29+U29+W29+Y29+AA29+AC29+AE29</f>
        <v>0</v>
      </c>
      <c r="F29" s="50" t="e">
        <f t="shared" ref="F29:F92" si="10">E29/B29*100</f>
        <v>#DIV/0!</v>
      </c>
      <c r="G29" s="50" t="e">
        <f t="shared" ref="G29:G92" si="11">E29/C29*100</f>
        <v>#DIV/0!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7"/>
    </row>
    <row r="30" spans="1:32" s="40" customFormat="1" ht="37.5" x14ac:dyDescent="0.25">
      <c r="A30" s="68" t="s">
        <v>32</v>
      </c>
      <c r="B30" s="50">
        <f t="shared" si="9"/>
        <v>0</v>
      </c>
      <c r="C30" s="52">
        <f>H30+J30+L30+N30+P30</f>
        <v>0</v>
      </c>
      <c r="D30" s="52">
        <f>E30</f>
        <v>0</v>
      </c>
      <c r="E30" s="52">
        <f>I30+K30+M30+O30+Q30+S30+U30+W30+Y30+AA30+AC30+AE30</f>
        <v>0</v>
      </c>
      <c r="F30" s="50" t="e">
        <f t="shared" si="10"/>
        <v>#DIV/0!</v>
      </c>
      <c r="G30" s="50" t="e">
        <f t="shared" si="11"/>
        <v>#DIV/0!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7"/>
    </row>
    <row r="31" spans="1:32" s="40" customFormat="1" ht="120" x14ac:dyDescent="0.25">
      <c r="A31" s="51" t="s">
        <v>33</v>
      </c>
      <c r="B31" s="50">
        <f t="shared" si="9"/>
        <v>2757.6699999999996</v>
      </c>
      <c r="C31" s="52">
        <v>490.73</v>
      </c>
      <c r="D31" s="52">
        <f>I31+K31+M31+O31+Q31+S31+U31+W31+Y31+AA31+AC31+AE31</f>
        <v>745.6</v>
      </c>
      <c r="E31" s="52">
        <v>0</v>
      </c>
      <c r="F31" s="50">
        <f t="shared" si="10"/>
        <v>0</v>
      </c>
      <c r="G31" s="50">
        <f t="shared" si="11"/>
        <v>0</v>
      </c>
      <c r="H31" s="52">
        <v>394.2</v>
      </c>
      <c r="I31" s="52">
        <v>12.8</v>
      </c>
      <c r="J31" s="52">
        <v>632.70000000000005</v>
      </c>
      <c r="K31" s="52">
        <v>321.3</v>
      </c>
      <c r="L31" s="52">
        <v>481.8</v>
      </c>
      <c r="M31" s="52">
        <v>411.5</v>
      </c>
      <c r="N31" s="52">
        <v>226.8</v>
      </c>
      <c r="O31" s="52">
        <v>0</v>
      </c>
      <c r="P31" s="52">
        <v>152.6</v>
      </c>
      <c r="Q31" s="52">
        <v>0</v>
      </c>
      <c r="R31" s="52">
        <v>111.4</v>
      </c>
      <c r="S31" s="52">
        <v>0</v>
      </c>
      <c r="T31" s="52">
        <v>38.799999999999997</v>
      </c>
      <c r="U31" s="52">
        <v>0</v>
      </c>
      <c r="V31" s="52">
        <v>113.84</v>
      </c>
      <c r="W31" s="52">
        <v>0</v>
      </c>
      <c r="X31" s="52">
        <v>59.41</v>
      </c>
      <c r="Y31" s="52">
        <v>0</v>
      </c>
      <c r="Z31" s="52">
        <v>271.7</v>
      </c>
      <c r="AA31" s="52">
        <v>0</v>
      </c>
      <c r="AB31" s="52">
        <v>228</v>
      </c>
      <c r="AC31" s="52">
        <v>0</v>
      </c>
      <c r="AD31" s="52">
        <v>46.42</v>
      </c>
      <c r="AE31" s="52">
        <v>0</v>
      </c>
      <c r="AF31" s="69" t="s">
        <v>39</v>
      </c>
    </row>
    <row r="32" spans="1:32" s="40" customFormat="1" ht="18.75" x14ac:dyDescent="0.25">
      <c r="A32" s="68" t="s">
        <v>35</v>
      </c>
      <c r="B32" s="50">
        <f t="shared" si="9"/>
        <v>0</v>
      </c>
      <c r="C32" s="52">
        <f>H32+J32+L32+N32+P32</f>
        <v>0</v>
      </c>
      <c r="D32" s="52">
        <f>E32</f>
        <v>0</v>
      </c>
      <c r="E32" s="52">
        <f>I32+K32+M32+O32+Q32+S32+U32+W32+Y32+AA32+AC32+AE32</f>
        <v>0</v>
      </c>
      <c r="F32" s="50" t="e">
        <f t="shared" si="10"/>
        <v>#DIV/0!</v>
      </c>
      <c r="G32" s="50" t="e">
        <f t="shared" si="11"/>
        <v>#DIV/0!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7"/>
    </row>
    <row r="33" spans="1:32" s="58" customFormat="1" ht="57.75" customHeight="1" x14ac:dyDescent="0.25">
      <c r="A33" s="37" t="s">
        <v>40</v>
      </c>
      <c r="B33" s="70"/>
      <c r="C33" s="70"/>
      <c r="D33" s="70"/>
      <c r="E33" s="70"/>
      <c r="F33" s="50" t="e">
        <f t="shared" si="10"/>
        <v>#DIV/0!</v>
      </c>
      <c r="G33" s="50" t="e">
        <f t="shared" si="11"/>
        <v>#DIV/0!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0"/>
      <c r="AF33" s="61"/>
    </row>
    <row r="34" spans="1:32" s="40" customFormat="1" ht="18.75" x14ac:dyDescent="0.25">
      <c r="A34" s="71" t="s">
        <v>30</v>
      </c>
      <c r="B34" s="50">
        <f>H34+J34+L34+N34+P34+R34+T34+V34+X34+Z34+AB34+AD34+AF34</f>
        <v>210836.51</v>
      </c>
      <c r="C34" s="50">
        <f>H34+J34+L34</f>
        <v>53684.08</v>
      </c>
      <c r="D34" s="50">
        <f t="shared" ref="D34:AE34" si="12">D35+D36+D37+D38</f>
        <v>44095.9</v>
      </c>
      <c r="E34" s="50">
        <f t="shared" si="12"/>
        <v>44095.9</v>
      </c>
      <c r="F34" s="50">
        <f>E34/B34*100%</f>
        <v>0.20914736257017344</v>
      </c>
      <c r="G34" s="50">
        <f>E34/C34*100%</f>
        <v>0.82139621280647823</v>
      </c>
      <c r="H34" s="50">
        <f t="shared" si="12"/>
        <v>16491.2</v>
      </c>
      <c r="I34" s="50">
        <f t="shared" si="12"/>
        <v>10039.9</v>
      </c>
      <c r="J34" s="50">
        <f t="shared" si="12"/>
        <v>19741.73</v>
      </c>
      <c r="K34" s="50">
        <f t="shared" si="12"/>
        <v>19075.5</v>
      </c>
      <c r="L34" s="50">
        <f t="shared" si="12"/>
        <v>17451.150000000001</v>
      </c>
      <c r="M34" s="50">
        <f t="shared" si="12"/>
        <v>14980.5</v>
      </c>
      <c r="N34" s="50">
        <f t="shared" si="12"/>
        <v>20389.34</v>
      </c>
      <c r="O34" s="50">
        <f t="shared" si="12"/>
        <v>0</v>
      </c>
      <c r="P34" s="50">
        <f t="shared" si="12"/>
        <v>24802.44</v>
      </c>
      <c r="Q34" s="50">
        <f t="shared" si="12"/>
        <v>0</v>
      </c>
      <c r="R34" s="50">
        <f t="shared" si="12"/>
        <v>21636.400000000001</v>
      </c>
      <c r="S34" s="50">
        <f t="shared" si="12"/>
        <v>0</v>
      </c>
      <c r="T34" s="50">
        <f t="shared" si="12"/>
        <v>20443.5</v>
      </c>
      <c r="U34" s="50">
        <f t="shared" si="12"/>
        <v>0</v>
      </c>
      <c r="V34" s="50">
        <f t="shared" si="12"/>
        <v>12326.9</v>
      </c>
      <c r="W34" s="50">
        <f t="shared" si="12"/>
        <v>0</v>
      </c>
      <c r="X34" s="50">
        <f t="shared" si="12"/>
        <v>9612.66</v>
      </c>
      <c r="Y34" s="50">
        <f t="shared" si="12"/>
        <v>0</v>
      </c>
      <c r="Z34" s="50">
        <f t="shared" si="12"/>
        <v>14924.91</v>
      </c>
      <c r="AA34" s="50">
        <f t="shared" si="12"/>
        <v>0</v>
      </c>
      <c r="AB34" s="50">
        <f t="shared" si="12"/>
        <v>13099.2</v>
      </c>
      <c r="AC34" s="50">
        <f t="shared" si="12"/>
        <v>0</v>
      </c>
      <c r="AD34" s="50">
        <f t="shared" si="12"/>
        <v>19917.080000000002</v>
      </c>
      <c r="AE34" s="50">
        <f t="shared" si="12"/>
        <v>0</v>
      </c>
      <c r="AF34" s="39"/>
    </row>
    <row r="35" spans="1:32" s="40" customFormat="1" ht="18.75" x14ac:dyDescent="0.25">
      <c r="A35" s="51" t="s">
        <v>31</v>
      </c>
      <c r="B35" s="50">
        <f t="shared" ref="B35:B38" si="13">C35</f>
        <v>0</v>
      </c>
      <c r="C35" s="52">
        <f>H35+J35</f>
        <v>0</v>
      </c>
      <c r="D35" s="52">
        <f>E35</f>
        <v>0</v>
      </c>
      <c r="E35" s="52">
        <f>I35+K35+M35+O35+Q35+S35+U35+W35+Y35+AA35+AC35+AE35</f>
        <v>0</v>
      </c>
      <c r="F35" s="50" t="e">
        <f t="shared" si="10"/>
        <v>#DIV/0!</v>
      </c>
      <c r="G35" s="50" t="e">
        <f t="shared" si="11"/>
        <v>#DIV/0!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72"/>
    </row>
    <row r="36" spans="1:32" s="40" customFormat="1" ht="37.5" x14ac:dyDescent="0.3">
      <c r="A36" s="73" t="s">
        <v>32</v>
      </c>
      <c r="B36" s="50">
        <f t="shared" si="13"/>
        <v>0</v>
      </c>
      <c r="C36" s="52">
        <v>0</v>
      </c>
      <c r="D36" s="52">
        <f>E36</f>
        <v>0</v>
      </c>
      <c r="E36" s="52">
        <f>I36+K36+M36+O36+Q36+S36+U36+W36+Y36+AA36+AC36+AE36</f>
        <v>0</v>
      </c>
      <c r="F36" s="50" t="e">
        <f t="shared" si="10"/>
        <v>#DIV/0!</v>
      </c>
      <c r="G36" s="50" t="e">
        <f t="shared" si="11"/>
        <v>#DIV/0!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72"/>
    </row>
    <row r="37" spans="1:32" s="40" customFormat="1" ht="120" x14ac:dyDescent="0.25">
      <c r="A37" s="68" t="s">
        <v>33</v>
      </c>
      <c r="B37" s="50">
        <f t="shared" si="13"/>
        <v>66828.179999999993</v>
      </c>
      <c r="C37" s="52">
        <v>66828.179999999993</v>
      </c>
      <c r="D37" s="52">
        <f>E37</f>
        <v>44095.9</v>
      </c>
      <c r="E37" s="52">
        <f>I37+K37+M37+O37+Q37+S37+U37+W37+Y37+AA37+AC37+AE37</f>
        <v>44095.9</v>
      </c>
      <c r="F37" s="50">
        <f t="shared" si="10"/>
        <v>65.983990586007295</v>
      </c>
      <c r="G37" s="50">
        <f t="shared" si="11"/>
        <v>65.983990586007295</v>
      </c>
      <c r="H37" s="66">
        <v>16491.2</v>
      </c>
      <c r="I37" s="66">
        <v>10039.9</v>
      </c>
      <c r="J37" s="66">
        <v>19741.73</v>
      </c>
      <c r="K37" s="66">
        <v>19075.5</v>
      </c>
      <c r="L37" s="66">
        <v>17451.150000000001</v>
      </c>
      <c r="M37" s="66">
        <v>14980.5</v>
      </c>
      <c r="N37" s="66">
        <v>20389.34</v>
      </c>
      <c r="O37" s="66">
        <v>0</v>
      </c>
      <c r="P37" s="66">
        <v>24802.44</v>
      </c>
      <c r="Q37" s="66">
        <v>0</v>
      </c>
      <c r="R37" s="66">
        <v>21636.400000000001</v>
      </c>
      <c r="S37" s="66">
        <v>0</v>
      </c>
      <c r="T37" s="66">
        <v>20443.5</v>
      </c>
      <c r="U37" s="66">
        <v>0</v>
      </c>
      <c r="V37" s="66">
        <v>12326.9</v>
      </c>
      <c r="W37" s="66">
        <v>0</v>
      </c>
      <c r="X37" s="66">
        <v>9612.66</v>
      </c>
      <c r="Y37" s="66">
        <v>0</v>
      </c>
      <c r="Z37" s="66">
        <v>14924.91</v>
      </c>
      <c r="AA37" s="66">
        <v>0</v>
      </c>
      <c r="AB37" s="66">
        <v>13099.2</v>
      </c>
      <c r="AC37" s="66">
        <v>0</v>
      </c>
      <c r="AD37" s="66">
        <v>19917.080000000002</v>
      </c>
      <c r="AE37" s="74"/>
      <c r="AF37" s="75" t="s">
        <v>41</v>
      </c>
    </row>
    <row r="38" spans="1:32" s="40" customFormat="1" ht="18.75" x14ac:dyDescent="0.3">
      <c r="A38" s="73" t="s">
        <v>35</v>
      </c>
      <c r="B38" s="50">
        <f t="shared" si="13"/>
        <v>0</v>
      </c>
      <c r="C38" s="52">
        <f>H38+J38</f>
        <v>0</v>
      </c>
      <c r="D38" s="52">
        <f>E38</f>
        <v>0</v>
      </c>
      <c r="E38" s="52">
        <f>I38+K38+M38+O38+Q38+S38+U38+W38+Y38+AA38+AC38+AE38</f>
        <v>0</v>
      </c>
      <c r="F38" s="50" t="e">
        <f t="shared" si="10"/>
        <v>#DIV/0!</v>
      </c>
      <c r="G38" s="50" t="e">
        <f t="shared" si="11"/>
        <v>#DIV/0!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72"/>
    </row>
    <row r="39" spans="1:32" s="58" customFormat="1" ht="37.5" x14ac:dyDescent="0.3">
      <c r="A39" s="65" t="s">
        <v>42</v>
      </c>
      <c r="B39" s="59"/>
      <c r="C39" s="59"/>
      <c r="D39" s="59"/>
      <c r="E39" s="59"/>
      <c r="F39" s="50" t="e">
        <f t="shared" si="10"/>
        <v>#DIV/0!</v>
      </c>
      <c r="G39" s="50" t="e">
        <f t="shared" si="11"/>
        <v>#DIV/0!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0"/>
      <c r="AF39" s="61"/>
    </row>
    <row r="40" spans="1:32" s="40" customFormat="1" ht="18.75" x14ac:dyDescent="0.3">
      <c r="A40" s="65" t="s">
        <v>30</v>
      </c>
      <c r="B40" s="50">
        <f>B43+B42+B41+B44</f>
        <v>386.00000000000006</v>
      </c>
      <c r="C40" s="50">
        <f>C43+C42+C41+C44</f>
        <v>138.83000000000001</v>
      </c>
      <c r="D40" s="50">
        <f>D43+D42+D41+D44</f>
        <v>36.200000000000003</v>
      </c>
      <c r="E40" s="50">
        <f>E43+E42+E41+E44</f>
        <v>36.200000000000003</v>
      </c>
      <c r="F40" s="50">
        <f t="shared" si="10"/>
        <v>9.3782383419689115</v>
      </c>
      <c r="G40" s="50">
        <f t="shared" si="11"/>
        <v>26.075055823669235</v>
      </c>
      <c r="H40" s="50">
        <f t="shared" ref="H40:AE40" si="14">H43+H42+H41+H44</f>
        <v>0</v>
      </c>
      <c r="I40" s="50">
        <f t="shared" si="14"/>
        <v>0</v>
      </c>
      <c r="J40" s="50">
        <f t="shared" si="14"/>
        <v>34.9</v>
      </c>
      <c r="K40" s="50">
        <f t="shared" si="14"/>
        <v>12</v>
      </c>
      <c r="L40" s="50">
        <f t="shared" si="14"/>
        <v>26</v>
      </c>
      <c r="M40" s="50">
        <f t="shared" si="14"/>
        <v>24.2</v>
      </c>
      <c r="N40" s="50">
        <f t="shared" si="14"/>
        <v>56.2</v>
      </c>
      <c r="O40" s="50">
        <f t="shared" si="14"/>
        <v>0</v>
      </c>
      <c r="P40" s="50">
        <f t="shared" si="14"/>
        <v>28</v>
      </c>
      <c r="Q40" s="50">
        <f t="shared" si="14"/>
        <v>0</v>
      </c>
      <c r="R40" s="50">
        <f t="shared" si="14"/>
        <v>52.5</v>
      </c>
      <c r="S40" s="50">
        <f t="shared" si="14"/>
        <v>0</v>
      </c>
      <c r="T40" s="50">
        <f t="shared" si="14"/>
        <v>20.5</v>
      </c>
      <c r="U40" s="50">
        <f t="shared" si="14"/>
        <v>0</v>
      </c>
      <c r="V40" s="50">
        <f t="shared" si="14"/>
        <v>20.5</v>
      </c>
      <c r="W40" s="50">
        <f t="shared" si="14"/>
        <v>0</v>
      </c>
      <c r="X40" s="50">
        <f t="shared" si="14"/>
        <v>20.5</v>
      </c>
      <c r="Y40" s="50">
        <f t="shared" si="14"/>
        <v>0</v>
      </c>
      <c r="Z40" s="50">
        <f t="shared" si="14"/>
        <v>26</v>
      </c>
      <c r="AA40" s="50">
        <f t="shared" si="14"/>
        <v>0</v>
      </c>
      <c r="AB40" s="50">
        <f t="shared" si="14"/>
        <v>28.1</v>
      </c>
      <c r="AC40" s="50">
        <f t="shared" si="14"/>
        <v>0</v>
      </c>
      <c r="AD40" s="50">
        <f t="shared" si="14"/>
        <v>72.8</v>
      </c>
      <c r="AE40" s="50">
        <f t="shared" si="14"/>
        <v>0</v>
      </c>
      <c r="AF40" s="39"/>
    </row>
    <row r="41" spans="1:32" s="40" customFormat="1" ht="18.75" x14ac:dyDescent="0.3">
      <c r="A41" s="62" t="s">
        <v>31</v>
      </c>
      <c r="B41" s="52">
        <f>SUM(H41:AD41)</f>
        <v>0</v>
      </c>
      <c r="C41" s="52">
        <f>H41+J41</f>
        <v>0</v>
      </c>
      <c r="D41" s="52">
        <f>E41</f>
        <v>0</v>
      </c>
      <c r="E41" s="52">
        <f>I41+K41+M41+O41+Q41+S41+U41+W41+Y41+AA41+AC41+AE41</f>
        <v>0</v>
      </c>
      <c r="F41" s="50" t="e">
        <f t="shared" si="10"/>
        <v>#DIV/0!</v>
      </c>
      <c r="G41" s="50" t="e">
        <f t="shared" si="11"/>
        <v>#DIV/0!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72"/>
    </row>
    <row r="42" spans="1:32" s="40" customFormat="1" ht="37.5" x14ac:dyDescent="0.3">
      <c r="A42" s="62" t="s">
        <v>32</v>
      </c>
      <c r="B42" s="52">
        <v>0</v>
      </c>
      <c r="C42" s="52">
        <f>H42+J42</f>
        <v>0</v>
      </c>
      <c r="D42" s="52">
        <f>E42</f>
        <v>0</v>
      </c>
      <c r="E42" s="52">
        <f>I42+K42+M42+O42+Q42+S42+U42+W42+Y42+AA42+AC42+AE42</f>
        <v>0</v>
      </c>
      <c r="F42" s="50" t="e">
        <f t="shared" si="10"/>
        <v>#DIV/0!</v>
      </c>
      <c r="G42" s="50" t="e">
        <f t="shared" si="11"/>
        <v>#DIV/0!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72"/>
    </row>
    <row r="43" spans="1:32" s="40" customFormat="1" ht="18.75" x14ac:dyDescent="0.25">
      <c r="A43" s="51" t="s">
        <v>33</v>
      </c>
      <c r="B43" s="52">
        <f>H43+J43+L43+N43+P43+R43+T43+V43+X43+Z43+AB43+AD43</f>
        <v>386.00000000000006</v>
      </c>
      <c r="C43" s="52">
        <v>138.83000000000001</v>
      </c>
      <c r="D43" s="52">
        <f>E43</f>
        <v>36.200000000000003</v>
      </c>
      <c r="E43" s="52">
        <f>I43+K43+M43+O43+Q43+S43+U43+W43+Y43+AA43+AC43+AE43</f>
        <v>36.200000000000003</v>
      </c>
      <c r="F43" s="50">
        <f t="shared" si="10"/>
        <v>9.3782383419689115</v>
      </c>
      <c r="G43" s="50">
        <f t="shared" si="11"/>
        <v>26.075055823669235</v>
      </c>
      <c r="H43" s="66">
        <v>0</v>
      </c>
      <c r="I43" s="66">
        <v>0</v>
      </c>
      <c r="J43" s="66">
        <v>34.9</v>
      </c>
      <c r="K43" s="66">
        <v>12</v>
      </c>
      <c r="L43" s="66">
        <v>26</v>
      </c>
      <c r="M43" s="66">
        <v>24.2</v>
      </c>
      <c r="N43" s="66">
        <v>56.2</v>
      </c>
      <c r="O43" s="66">
        <v>0</v>
      </c>
      <c r="P43" s="66">
        <v>28</v>
      </c>
      <c r="Q43" s="66">
        <v>0</v>
      </c>
      <c r="R43" s="66">
        <v>52.5</v>
      </c>
      <c r="S43" s="66">
        <v>0</v>
      </c>
      <c r="T43" s="66">
        <v>20.5</v>
      </c>
      <c r="U43" s="66">
        <v>0</v>
      </c>
      <c r="V43" s="66">
        <v>20.5</v>
      </c>
      <c r="W43" s="66">
        <v>0</v>
      </c>
      <c r="X43" s="66">
        <v>20.5</v>
      </c>
      <c r="Y43" s="66">
        <v>0</v>
      </c>
      <c r="Z43" s="66">
        <v>26</v>
      </c>
      <c r="AA43" s="66">
        <v>0</v>
      </c>
      <c r="AB43" s="66">
        <v>28.1</v>
      </c>
      <c r="AC43" s="66">
        <v>0</v>
      </c>
      <c r="AD43" s="66">
        <v>72.8</v>
      </c>
      <c r="AE43" s="74"/>
      <c r="AF43" s="72"/>
    </row>
    <row r="44" spans="1:32" s="40" customFormat="1" ht="18.75" x14ac:dyDescent="0.3">
      <c r="A44" s="62" t="s">
        <v>35</v>
      </c>
      <c r="B44" s="52">
        <f>H44+J44+L44+N44+P44+R44+T44+V44+X44+Z44+AB44+AD44</f>
        <v>0</v>
      </c>
      <c r="C44" s="52">
        <f>H44+J44</f>
        <v>0</v>
      </c>
      <c r="D44" s="52">
        <f>E44</f>
        <v>0</v>
      </c>
      <c r="E44" s="52">
        <f>I44+K44+M44+O44+Q44+S44+U44+W44+Y44+AA44+AC44+AE44</f>
        <v>0</v>
      </c>
      <c r="F44" s="50" t="e">
        <f t="shared" si="10"/>
        <v>#DIV/0!</v>
      </c>
      <c r="G44" s="50" t="e">
        <f t="shared" si="11"/>
        <v>#DIV/0!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72"/>
    </row>
    <row r="45" spans="1:32" s="58" customFormat="1" ht="56.25" x14ac:dyDescent="0.25">
      <c r="A45" s="76" t="s">
        <v>43</v>
      </c>
      <c r="B45" s="59"/>
      <c r="C45" s="59"/>
      <c r="D45" s="59"/>
      <c r="E45" s="59"/>
      <c r="F45" s="50" t="e">
        <f t="shared" si="10"/>
        <v>#DIV/0!</v>
      </c>
      <c r="G45" s="50" t="e">
        <f t="shared" si="11"/>
        <v>#DIV/0!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0"/>
      <c r="AF45" s="61"/>
    </row>
    <row r="46" spans="1:32" s="40" customFormat="1" ht="18.75" x14ac:dyDescent="0.3">
      <c r="A46" s="65" t="s">
        <v>30</v>
      </c>
      <c r="B46" s="50">
        <f>B49+B47+B48+B50</f>
        <v>6.4</v>
      </c>
      <c r="C46" s="50">
        <v>0</v>
      </c>
      <c r="D46" s="50">
        <f>D49+D47+D48+D50</f>
        <v>0</v>
      </c>
      <c r="E46" s="50">
        <f>E49+E47+E48+E50</f>
        <v>0</v>
      </c>
      <c r="F46" s="50">
        <f t="shared" si="10"/>
        <v>0</v>
      </c>
      <c r="G46" s="50" t="e">
        <f t="shared" si="11"/>
        <v>#DIV/0!</v>
      </c>
      <c r="H46" s="50">
        <f t="shared" ref="H46:AE46" si="15">H49+H47+H48+H50</f>
        <v>0</v>
      </c>
      <c r="I46" s="50">
        <f t="shared" si="15"/>
        <v>0</v>
      </c>
      <c r="J46" s="50">
        <f t="shared" si="15"/>
        <v>0</v>
      </c>
      <c r="K46" s="50">
        <f t="shared" si="15"/>
        <v>0</v>
      </c>
      <c r="L46" s="50">
        <f t="shared" si="15"/>
        <v>0</v>
      </c>
      <c r="M46" s="50">
        <f t="shared" si="15"/>
        <v>0</v>
      </c>
      <c r="N46" s="50">
        <f t="shared" si="15"/>
        <v>0</v>
      </c>
      <c r="O46" s="50">
        <f t="shared" si="15"/>
        <v>0</v>
      </c>
      <c r="P46" s="50">
        <f t="shared" si="15"/>
        <v>6.4</v>
      </c>
      <c r="Q46" s="50">
        <f t="shared" si="15"/>
        <v>0</v>
      </c>
      <c r="R46" s="50">
        <f t="shared" si="15"/>
        <v>0</v>
      </c>
      <c r="S46" s="50">
        <f t="shared" si="15"/>
        <v>0</v>
      </c>
      <c r="T46" s="50">
        <f t="shared" si="15"/>
        <v>0</v>
      </c>
      <c r="U46" s="50">
        <f t="shared" si="15"/>
        <v>0</v>
      </c>
      <c r="V46" s="50">
        <f t="shared" si="15"/>
        <v>0</v>
      </c>
      <c r="W46" s="50">
        <f t="shared" si="15"/>
        <v>0</v>
      </c>
      <c r="X46" s="50">
        <f t="shared" si="15"/>
        <v>0</v>
      </c>
      <c r="Y46" s="50">
        <f t="shared" si="15"/>
        <v>0</v>
      </c>
      <c r="Z46" s="50">
        <f t="shared" si="15"/>
        <v>0</v>
      </c>
      <c r="AA46" s="50">
        <f t="shared" si="15"/>
        <v>0</v>
      </c>
      <c r="AB46" s="50">
        <f t="shared" si="15"/>
        <v>0</v>
      </c>
      <c r="AC46" s="50">
        <f t="shared" si="15"/>
        <v>0</v>
      </c>
      <c r="AD46" s="50">
        <f t="shared" si="15"/>
        <v>0</v>
      </c>
      <c r="AE46" s="50">
        <f t="shared" si="15"/>
        <v>0</v>
      </c>
      <c r="AF46" s="39"/>
    </row>
    <row r="47" spans="1:32" s="40" customFormat="1" ht="18.75" x14ac:dyDescent="0.3">
      <c r="A47" s="62" t="s">
        <v>31</v>
      </c>
      <c r="B47" s="52">
        <f>H47+J47+L47+N47+P47+R47+T47+V47+X47+Z47+AB47+AD47</f>
        <v>0</v>
      </c>
      <c r="C47" s="52">
        <f>H47+J47</f>
        <v>0</v>
      </c>
      <c r="D47" s="52">
        <f>E47</f>
        <v>0</v>
      </c>
      <c r="E47" s="52">
        <f>I47+K47+M47+O47+Q47+S47+U47+W47+Y47+AA47+AC47+AE47</f>
        <v>0</v>
      </c>
      <c r="F47" s="50" t="e">
        <f t="shared" si="10"/>
        <v>#DIV/0!</v>
      </c>
      <c r="G47" s="50" t="e">
        <f t="shared" si="11"/>
        <v>#DIV/0!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77"/>
    </row>
    <row r="48" spans="1:32" s="40" customFormat="1" ht="37.5" x14ac:dyDescent="0.3">
      <c r="A48" s="62" t="s">
        <v>32</v>
      </c>
      <c r="B48" s="52">
        <f>H48+J48+L48+N48+P48+R48+T48+V48+X48+Z48+AB48+AD48</f>
        <v>0</v>
      </c>
      <c r="C48" s="52">
        <f>H48+J48</f>
        <v>0</v>
      </c>
      <c r="D48" s="52">
        <f>E48</f>
        <v>0</v>
      </c>
      <c r="E48" s="52">
        <f>I48+K48+M48+O48+Q48+S48+U48+W48+Y48+AA48+AC48+AE48</f>
        <v>0</v>
      </c>
      <c r="F48" s="50" t="e">
        <f t="shared" si="10"/>
        <v>#DIV/0!</v>
      </c>
      <c r="G48" s="50" t="e">
        <f t="shared" si="11"/>
        <v>#DIV/0!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2">
        <v>0</v>
      </c>
      <c r="AE48" s="52">
        <v>0</v>
      </c>
      <c r="AF48" s="77"/>
    </row>
    <row r="49" spans="1:32" s="40" customFormat="1" ht="90" x14ac:dyDescent="0.3">
      <c r="A49" s="62" t="s">
        <v>33</v>
      </c>
      <c r="B49" s="52">
        <f>H49+J49+L49+N49+P49+R49+T49+V49+X49+Z49+AB49+AD49</f>
        <v>6.4</v>
      </c>
      <c r="C49" s="52">
        <f>H49+J49+L49+N49+P49+R49+T49+V49+X49+Z49</f>
        <v>6.4</v>
      </c>
      <c r="D49" s="52">
        <f>E49</f>
        <v>0</v>
      </c>
      <c r="E49" s="52">
        <f>I49+K49+M49+O49+Q49+S49+U49+W49+Y49+AA49+AC49+AE49</f>
        <v>0</v>
      </c>
      <c r="F49" s="50">
        <f t="shared" si="10"/>
        <v>0</v>
      </c>
      <c r="G49" s="50">
        <f t="shared" si="11"/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6.4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/>
      <c r="X49" s="66">
        <v>0</v>
      </c>
      <c r="Y49" s="66"/>
      <c r="Z49" s="66">
        <v>0</v>
      </c>
      <c r="AA49" s="66"/>
      <c r="AB49" s="66">
        <v>0</v>
      </c>
      <c r="AC49" s="66"/>
      <c r="AD49" s="66">
        <v>0</v>
      </c>
      <c r="AE49" s="38"/>
      <c r="AF49" s="78" t="s">
        <v>44</v>
      </c>
    </row>
    <row r="50" spans="1:32" s="40" customFormat="1" ht="18.75" x14ac:dyDescent="0.3">
      <c r="A50" s="62" t="s">
        <v>35</v>
      </c>
      <c r="B50" s="52">
        <f>H50+J50+L50+N50+P50+R50+T50+V50+X50+Z50+AB50+AD50</f>
        <v>0</v>
      </c>
      <c r="C50" s="52">
        <f>H50+J50+L50</f>
        <v>0</v>
      </c>
      <c r="D50" s="52">
        <f>E50</f>
        <v>0</v>
      </c>
      <c r="E50" s="52">
        <f>I50+K50+M50+O50+Q50+S50+U50+W50+Y50+AA50+AC50+AE50</f>
        <v>0</v>
      </c>
      <c r="F50" s="50" t="e">
        <f t="shared" si="10"/>
        <v>#DIV/0!</v>
      </c>
      <c r="G50" s="50" t="e">
        <f t="shared" si="11"/>
        <v>#DIV/0!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77"/>
    </row>
    <row r="51" spans="1:32" s="58" customFormat="1" ht="37.5" x14ac:dyDescent="0.3">
      <c r="A51" s="65" t="s">
        <v>45</v>
      </c>
      <c r="B51" s="59"/>
      <c r="C51" s="59"/>
      <c r="D51" s="59"/>
      <c r="E51" s="59"/>
      <c r="F51" s="50" t="e">
        <f t="shared" si="10"/>
        <v>#DIV/0!</v>
      </c>
      <c r="G51" s="50" t="e">
        <f t="shared" si="11"/>
        <v>#DIV/0!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0"/>
      <c r="AF51" s="61"/>
    </row>
    <row r="52" spans="1:32" s="40" customFormat="1" ht="18.75" x14ac:dyDescent="0.3">
      <c r="A52" s="65" t="s">
        <v>30</v>
      </c>
      <c r="B52" s="50">
        <f>SUM(B57+B56+B55+B54)</f>
        <v>3694.3399999999997</v>
      </c>
      <c r="C52" s="50">
        <f>C53+C54+C55+C56+C57</f>
        <v>1541.24</v>
      </c>
      <c r="D52" s="50">
        <v>0</v>
      </c>
      <c r="E52" s="50">
        <f t="shared" ref="E52:AE52" si="16">E53+E54+E55+E56+E57</f>
        <v>0</v>
      </c>
      <c r="F52" s="50">
        <f t="shared" si="10"/>
        <v>0</v>
      </c>
      <c r="G52" s="50">
        <f t="shared" si="11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2153.1</v>
      </c>
      <c r="M52" s="50">
        <f t="shared" si="16"/>
        <v>0</v>
      </c>
      <c r="N52" s="50">
        <f>N53+N54+N55+N56+N57</f>
        <v>1510.6999999999998</v>
      </c>
      <c r="O52" s="50">
        <f t="shared" si="16"/>
        <v>0</v>
      </c>
      <c r="P52" s="50">
        <f t="shared" si="16"/>
        <v>30.54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  <c r="AD52" s="50">
        <f t="shared" si="16"/>
        <v>0</v>
      </c>
      <c r="AE52" s="50">
        <f t="shared" si="16"/>
        <v>0</v>
      </c>
      <c r="AF52" s="39"/>
    </row>
    <row r="53" spans="1:32" s="40" customFormat="1" ht="18.75" x14ac:dyDescent="0.3">
      <c r="A53" s="62" t="s">
        <v>31</v>
      </c>
      <c r="B53" s="52">
        <f>SUM(H53:AD53)</f>
        <v>0</v>
      </c>
      <c r="C53" s="52">
        <f>H53+J53+L53+N53+P53</f>
        <v>0</v>
      </c>
      <c r="D53" s="52">
        <f>E53</f>
        <v>0</v>
      </c>
      <c r="E53" s="52">
        <f>I53+K53+M53+O53+Q53+S53+U53+W53+Y53+AA53+AC53+AE53</f>
        <v>0</v>
      </c>
      <c r="F53" s="50" t="e">
        <f t="shared" si="10"/>
        <v>#DIV/0!</v>
      </c>
      <c r="G53" s="50" t="e">
        <f t="shared" si="11"/>
        <v>#DIV/0!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39"/>
    </row>
    <row r="54" spans="1:32" s="40" customFormat="1" ht="37.5" x14ac:dyDescent="0.25">
      <c r="A54" s="51" t="s">
        <v>32</v>
      </c>
      <c r="B54" s="52">
        <f>H54+J54+L54+N54+P54+T54+V54+X54+Z54+AB54+AD54</f>
        <v>1435.1</v>
      </c>
      <c r="C54" s="52">
        <v>1435.1</v>
      </c>
      <c r="D54" s="52">
        <f>E54</f>
        <v>0</v>
      </c>
      <c r="E54" s="52">
        <f>I54+K54+M54+O54+Q54+S54+U54+W54+Y54+AA54+AC54+AE54</f>
        <v>0</v>
      </c>
      <c r="F54" s="50">
        <f t="shared" si="10"/>
        <v>0</v>
      </c>
      <c r="G54" s="50">
        <f t="shared" si="11"/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1435.1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/>
      <c r="X54" s="66">
        <v>0</v>
      </c>
      <c r="Y54" s="66"/>
      <c r="Z54" s="66">
        <v>0</v>
      </c>
      <c r="AA54" s="66"/>
      <c r="AB54" s="66">
        <v>0</v>
      </c>
      <c r="AC54" s="66"/>
      <c r="AD54" s="66">
        <v>0</v>
      </c>
      <c r="AE54" s="79"/>
      <c r="AF54" s="80"/>
    </row>
    <row r="55" spans="1:32" s="40" customFormat="1" ht="30" x14ac:dyDescent="0.3">
      <c r="A55" s="62" t="s">
        <v>33</v>
      </c>
      <c r="B55" s="52">
        <f>H55+J55+L55+N55+P55+R55+T55+V55+X55+Z55+AB55+AD55</f>
        <v>2109.2399999999998</v>
      </c>
      <c r="C55" s="52">
        <v>106.14</v>
      </c>
      <c r="D55" s="52">
        <v>0</v>
      </c>
      <c r="E55" s="52">
        <f t="shared" ref="E55:AE55" si="17">K55+M55+O55+Q55+S55+U55+W55+Y55+AA55+AC55+AE55+AG55</f>
        <v>0</v>
      </c>
      <c r="F55" s="50">
        <f t="shared" si="10"/>
        <v>0</v>
      </c>
      <c r="G55" s="50">
        <f t="shared" si="11"/>
        <v>0</v>
      </c>
      <c r="H55" s="52">
        <v>0</v>
      </c>
      <c r="I55" s="52">
        <f t="shared" si="17"/>
        <v>0</v>
      </c>
      <c r="J55" s="52">
        <v>0</v>
      </c>
      <c r="K55" s="52">
        <f t="shared" si="17"/>
        <v>0</v>
      </c>
      <c r="L55" s="52">
        <v>2003.1</v>
      </c>
      <c r="M55" s="52">
        <f t="shared" si="17"/>
        <v>0</v>
      </c>
      <c r="N55" s="66">
        <v>75.599999999999994</v>
      </c>
      <c r="O55" s="52">
        <f t="shared" si="17"/>
        <v>0</v>
      </c>
      <c r="P55" s="52">
        <v>30.54</v>
      </c>
      <c r="Q55" s="52">
        <f t="shared" si="17"/>
        <v>0</v>
      </c>
      <c r="R55" s="52">
        <v>0</v>
      </c>
      <c r="S55" s="52">
        <f t="shared" si="17"/>
        <v>0</v>
      </c>
      <c r="T55" s="52">
        <v>0</v>
      </c>
      <c r="U55" s="52">
        <f t="shared" si="17"/>
        <v>0</v>
      </c>
      <c r="V55" s="52">
        <v>0</v>
      </c>
      <c r="W55" s="52">
        <f t="shared" si="17"/>
        <v>0</v>
      </c>
      <c r="X55" s="52">
        <v>0</v>
      </c>
      <c r="Y55" s="52">
        <f t="shared" si="17"/>
        <v>0</v>
      </c>
      <c r="Z55" s="52">
        <v>0</v>
      </c>
      <c r="AA55" s="52">
        <f t="shared" si="17"/>
        <v>0</v>
      </c>
      <c r="AB55" s="52">
        <f t="shared" si="17"/>
        <v>0</v>
      </c>
      <c r="AC55" s="52">
        <f t="shared" si="17"/>
        <v>0</v>
      </c>
      <c r="AD55" s="52">
        <f t="shared" si="17"/>
        <v>0</v>
      </c>
      <c r="AE55" s="52">
        <f t="shared" si="17"/>
        <v>0</v>
      </c>
      <c r="AF55" s="78" t="s">
        <v>46</v>
      </c>
    </row>
    <row r="56" spans="1:32" s="40" customFormat="1" ht="18.75" x14ac:dyDescent="0.3">
      <c r="A56" s="62" t="s">
        <v>47</v>
      </c>
      <c r="B56" s="52">
        <f>H56+J56+L56+N56+P56+R56+T56+V56+X56+Z56+AB56+AD56</f>
        <v>0</v>
      </c>
      <c r="C56" s="52">
        <f t="shared" ref="C56" si="18">H56+J56+L56+N56+P56+R56+T56+V56+X56+Z56+AB56</f>
        <v>0</v>
      </c>
      <c r="D56" s="52">
        <f>E56</f>
        <v>0</v>
      </c>
      <c r="E56" s="52">
        <f>I56+K56+M56+O56+Q56+S56+U56+W56+Y56+AA56+AC56+AE56</f>
        <v>0</v>
      </c>
      <c r="F56" s="50" t="e">
        <f t="shared" si="10"/>
        <v>#DIV/0!</v>
      </c>
      <c r="G56" s="50" t="e">
        <f t="shared" si="11"/>
        <v>#DIV/0!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78"/>
    </row>
    <row r="57" spans="1:32" s="40" customFormat="1" ht="18.75" x14ac:dyDescent="0.3">
      <c r="A57" s="62" t="s">
        <v>35</v>
      </c>
      <c r="B57" s="52">
        <f>H57+J57+L57+N57+P57+R57+T57+V57+X57+Z57+AB57+AD57</f>
        <v>150</v>
      </c>
      <c r="C57" s="52">
        <v>0</v>
      </c>
      <c r="D57" s="52">
        <f>E57</f>
        <v>0</v>
      </c>
      <c r="E57" s="52">
        <f>I57+K57+M57+O57+Q57+S57+U57+W57+Y57+AA57+AC57+AE57</f>
        <v>0</v>
      </c>
      <c r="F57" s="50">
        <f t="shared" si="10"/>
        <v>0</v>
      </c>
      <c r="G57" s="50" t="e">
        <f t="shared" si="11"/>
        <v>#DIV/0!</v>
      </c>
      <c r="H57" s="66">
        <v>0</v>
      </c>
      <c r="I57" s="66">
        <v>0</v>
      </c>
      <c r="J57" s="66">
        <v>0</v>
      </c>
      <c r="K57" s="66">
        <v>0</v>
      </c>
      <c r="L57" s="66">
        <v>150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78"/>
    </row>
    <row r="58" spans="1:32" s="58" customFormat="1" ht="56.25" x14ac:dyDescent="0.25">
      <c r="A58" s="49" t="s">
        <v>48</v>
      </c>
      <c r="B58" s="59"/>
      <c r="C58" s="59"/>
      <c r="D58" s="59"/>
      <c r="E58" s="59"/>
      <c r="F58" s="50" t="s">
        <v>2</v>
      </c>
      <c r="G58" s="50" t="s">
        <v>2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60"/>
      <c r="AF58" s="61"/>
    </row>
    <row r="59" spans="1:32" s="58" customFormat="1" ht="37.5" x14ac:dyDescent="0.3">
      <c r="A59" s="62" t="s">
        <v>49</v>
      </c>
      <c r="B59" s="63"/>
      <c r="C59" s="63"/>
      <c r="D59" s="63"/>
      <c r="E59" s="63"/>
      <c r="F59" s="50" t="s">
        <v>2</v>
      </c>
      <c r="G59" s="50" t="s">
        <v>2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0"/>
      <c r="AF59" s="61"/>
    </row>
    <row r="60" spans="1:32" s="40" customFormat="1" ht="18.75" x14ac:dyDescent="0.3">
      <c r="A60" s="65" t="s">
        <v>30</v>
      </c>
      <c r="B60" s="50">
        <f>B62+B63+B61+B64</f>
        <v>82489.933000000005</v>
      </c>
      <c r="C60" s="50">
        <f>C62+C63+C61+C64</f>
        <v>21690.33</v>
      </c>
      <c r="D60" s="50">
        <f>D62+D63+D61+D64</f>
        <v>10874.127</v>
      </c>
      <c r="E60" s="50">
        <f>E62+E63+E61+E64</f>
        <v>10874.127</v>
      </c>
      <c r="F60" s="50">
        <f t="shared" si="10"/>
        <v>13.182368568537933</v>
      </c>
      <c r="G60" s="50">
        <f t="shared" si="11"/>
        <v>50.133524939454588</v>
      </c>
      <c r="H60" s="50">
        <f t="shared" ref="H60:AE60" si="19">H62+H63</f>
        <v>4467.6570000000002</v>
      </c>
      <c r="I60" s="50">
        <f t="shared" si="19"/>
        <v>2387</v>
      </c>
      <c r="J60" s="50">
        <f t="shared" si="19"/>
        <v>7025.07</v>
      </c>
      <c r="K60" s="50">
        <f t="shared" si="19"/>
        <v>4655.8450000000003</v>
      </c>
      <c r="L60" s="50">
        <f t="shared" si="19"/>
        <v>6887.7560000000003</v>
      </c>
      <c r="M60" s="50">
        <f t="shared" si="19"/>
        <v>3831.2820000000002</v>
      </c>
      <c r="N60" s="50">
        <f t="shared" si="19"/>
        <v>7322.58</v>
      </c>
      <c r="O60" s="50">
        <f t="shared" si="19"/>
        <v>0</v>
      </c>
      <c r="P60" s="50">
        <f t="shared" si="19"/>
        <v>7128.99</v>
      </c>
      <c r="Q60" s="50">
        <f t="shared" si="19"/>
        <v>0</v>
      </c>
      <c r="R60" s="50">
        <f t="shared" si="19"/>
        <v>7238.77</v>
      </c>
      <c r="S60" s="50">
        <f t="shared" si="19"/>
        <v>0</v>
      </c>
      <c r="T60" s="50">
        <f t="shared" si="19"/>
        <v>7215.15</v>
      </c>
      <c r="U60" s="50">
        <f t="shared" si="19"/>
        <v>0</v>
      </c>
      <c r="V60" s="50">
        <f t="shared" si="19"/>
        <v>7327.54</v>
      </c>
      <c r="W60" s="50">
        <f t="shared" si="19"/>
        <v>0</v>
      </c>
      <c r="X60" s="50">
        <f t="shared" si="19"/>
        <v>7036.94</v>
      </c>
      <c r="Y60" s="50">
        <f t="shared" si="19"/>
        <v>0</v>
      </c>
      <c r="Z60" s="50">
        <f t="shared" si="19"/>
        <v>6754.62</v>
      </c>
      <c r="AA60" s="50">
        <f t="shared" si="19"/>
        <v>0</v>
      </c>
      <c r="AB60" s="50">
        <f t="shared" si="19"/>
        <v>6778.24</v>
      </c>
      <c r="AC60" s="50">
        <f t="shared" si="19"/>
        <v>0</v>
      </c>
      <c r="AD60" s="50">
        <f t="shared" si="19"/>
        <v>7306.62</v>
      </c>
      <c r="AE60" s="50">
        <f t="shared" si="19"/>
        <v>0</v>
      </c>
      <c r="AF60" s="77"/>
    </row>
    <row r="61" spans="1:32" s="40" customFormat="1" ht="18.75" x14ac:dyDescent="0.3">
      <c r="A61" s="62" t="s">
        <v>31</v>
      </c>
      <c r="B61" s="52">
        <f>SUM(H61:AD61)</f>
        <v>0</v>
      </c>
      <c r="C61" s="52">
        <f>H61+J61</f>
        <v>0</v>
      </c>
      <c r="D61" s="52">
        <f>E61</f>
        <v>0</v>
      </c>
      <c r="E61" s="52">
        <f>I61+K61+M61+O61+Q61+S61+U61+W61+Y61+AA61+AC61+AE61</f>
        <v>0</v>
      </c>
      <c r="F61" s="50" t="e">
        <f t="shared" si="10"/>
        <v>#DIV/0!</v>
      </c>
      <c r="G61" s="50" t="e">
        <f t="shared" si="11"/>
        <v>#DIV/0!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77"/>
    </row>
    <row r="62" spans="1:32" s="40" customFormat="1" ht="37.5" x14ac:dyDescent="0.3">
      <c r="A62" s="62" t="s">
        <v>32</v>
      </c>
      <c r="B62" s="52">
        <f>SUM(H62:AD62)</f>
        <v>0</v>
      </c>
      <c r="C62" s="52">
        <f>H62+J62</f>
        <v>0</v>
      </c>
      <c r="D62" s="52">
        <f>E62</f>
        <v>0</v>
      </c>
      <c r="E62" s="52">
        <f>I62+K62+M62+O62+Q62+S62+U62+W62+Y62+AA62+AC62+AE62</f>
        <v>0</v>
      </c>
      <c r="F62" s="50" t="e">
        <f t="shared" si="10"/>
        <v>#DIV/0!</v>
      </c>
      <c r="G62" s="50" t="e">
        <f t="shared" si="11"/>
        <v>#DIV/0!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77"/>
    </row>
    <row r="63" spans="1:32" s="40" customFormat="1" ht="30" x14ac:dyDescent="0.25">
      <c r="A63" s="51" t="s">
        <v>33</v>
      </c>
      <c r="B63" s="52">
        <f>H63+J63+L63+N63+P63+R63+T63+V63+X63+Z63+AB63+AD63</f>
        <v>82489.933000000005</v>
      </c>
      <c r="C63" s="52">
        <v>21690.33</v>
      </c>
      <c r="D63" s="52">
        <f>E63</f>
        <v>10874.127</v>
      </c>
      <c r="E63" s="52">
        <f>I63+K63+M63+O63+Q63+S63+U63+W63+Y63+AA63+AC63+AE63</f>
        <v>10874.127</v>
      </c>
      <c r="F63" s="50">
        <f t="shared" si="10"/>
        <v>13.182368568537933</v>
      </c>
      <c r="G63" s="50">
        <f t="shared" si="11"/>
        <v>50.133524939454588</v>
      </c>
      <c r="H63" s="66">
        <v>4467.6570000000002</v>
      </c>
      <c r="I63" s="66">
        <v>2387</v>
      </c>
      <c r="J63" s="66">
        <v>7025.07</v>
      </c>
      <c r="K63" s="66">
        <v>4655.8450000000003</v>
      </c>
      <c r="L63" s="66">
        <v>6887.7560000000003</v>
      </c>
      <c r="M63" s="66">
        <v>3831.2820000000002</v>
      </c>
      <c r="N63" s="66">
        <v>7322.58</v>
      </c>
      <c r="O63" s="66">
        <v>0</v>
      </c>
      <c r="P63" s="66">
        <v>7128.99</v>
      </c>
      <c r="Q63" s="66">
        <v>0</v>
      </c>
      <c r="R63" s="66">
        <v>7238.77</v>
      </c>
      <c r="S63" s="66">
        <v>0</v>
      </c>
      <c r="T63" s="66">
        <v>7215.15</v>
      </c>
      <c r="U63" s="66">
        <v>0</v>
      </c>
      <c r="V63" s="66">
        <v>7327.54</v>
      </c>
      <c r="W63" s="81">
        <v>0</v>
      </c>
      <c r="X63" s="66">
        <v>7036.94</v>
      </c>
      <c r="Y63" s="66">
        <v>0</v>
      </c>
      <c r="Z63" s="66">
        <v>6754.62</v>
      </c>
      <c r="AA63" s="66">
        <v>0</v>
      </c>
      <c r="AB63" s="66">
        <v>6778.24</v>
      </c>
      <c r="AC63" s="66">
        <v>0</v>
      </c>
      <c r="AD63" s="66">
        <v>7306.62</v>
      </c>
      <c r="AE63" s="82"/>
      <c r="AF63" s="83" t="s">
        <v>50</v>
      </c>
    </row>
    <row r="64" spans="1:32" s="40" customFormat="1" ht="18.75" x14ac:dyDescent="0.3">
      <c r="A64" s="62" t="s">
        <v>35</v>
      </c>
      <c r="B64" s="52">
        <f>SUM(H64:AD64)</f>
        <v>0</v>
      </c>
      <c r="C64" s="52">
        <f>H64+J64</f>
        <v>0</v>
      </c>
      <c r="D64" s="52">
        <f>E64</f>
        <v>0</v>
      </c>
      <c r="E64" s="52">
        <f>I64+K64+M64+O64+Q64+S64+U64+W64+Y64+AA64+AC64+AE64</f>
        <v>0</v>
      </c>
      <c r="F64" s="50" t="e">
        <f t="shared" si="10"/>
        <v>#DIV/0!</v>
      </c>
      <c r="G64" s="50" t="e">
        <f t="shared" si="11"/>
        <v>#DIV/0!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77"/>
    </row>
    <row r="65" spans="1:32" s="58" customFormat="1" ht="56.25" x14ac:dyDescent="0.25">
      <c r="A65" s="49" t="s">
        <v>51</v>
      </c>
      <c r="B65" s="59"/>
      <c r="C65" s="59"/>
      <c r="D65" s="59"/>
      <c r="E65" s="59"/>
      <c r="F65" s="50" t="e">
        <f t="shared" si="10"/>
        <v>#DIV/0!</v>
      </c>
      <c r="G65" s="50" t="e">
        <f t="shared" si="11"/>
        <v>#DIV/0!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0"/>
      <c r="AF65" s="61"/>
    </row>
    <row r="66" spans="1:32" s="40" customFormat="1" ht="18.75" x14ac:dyDescent="0.3">
      <c r="A66" s="65" t="s">
        <v>30</v>
      </c>
      <c r="B66" s="50">
        <f>B69+B67+B68+B70</f>
        <v>656.4</v>
      </c>
      <c r="C66" s="50">
        <f>C69+C67+C68+C70</f>
        <v>150</v>
      </c>
      <c r="D66" s="50">
        <f>D69+D67+D68+D70</f>
        <v>0</v>
      </c>
      <c r="E66" s="50">
        <f>E69+E67+E68+E70</f>
        <v>0</v>
      </c>
      <c r="F66" s="50">
        <f t="shared" si="10"/>
        <v>0</v>
      </c>
      <c r="G66" s="50">
        <f t="shared" si="11"/>
        <v>0</v>
      </c>
      <c r="H66" s="50">
        <f t="shared" ref="H66:AE66" si="20">H69+H67+H68+H70</f>
        <v>0</v>
      </c>
      <c r="I66" s="50">
        <f t="shared" si="20"/>
        <v>0</v>
      </c>
      <c r="J66" s="50">
        <f t="shared" si="20"/>
        <v>0</v>
      </c>
      <c r="K66" s="50">
        <f t="shared" si="20"/>
        <v>0</v>
      </c>
      <c r="L66" s="50">
        <f t="shared" si="20"/>
        <v>0</v>
      </c>
      <c r="M66" s="50">
        <f t="shared" si="20"/>
        <v>0</v>
      </c>
      <c r="N66" s="50">
        <f t="shared" si="20"/>
        <v>150</v>
      </c>
      <c r="O66" s="50">
        <f t="shared" si="20"/>
        <v>0</v>
      </c>
      <c r="P66" s="50">
        <f t="shared" si="20"/>
        <v>0</v>
      </c>
      <c r="Q66" s="50">
        <v>0</v>
      </c>
      <c r="R66" s="50">
        <f t="shared" si="20"/>
        <v>0</v>
      </c>
      <c r="S66" s="50">
        <f t="shared" si="20"/>
        <v>0</v>
      </c>
      <c r="T66" s="50">
        <f t="shared" si="20"/>
        <v>0</v>
      </c>
      <c r="U66" s="50">
        <f t="shared" si="20"/>
        <v>0</v>
      </c>
      <c r="V66" s="50">
        <f t="shared" si="20"/>
        <v>0</v>
      </c>
      <c r="W66" s="50">
        <f>W67+W68+W69+W70</f>
        <v>0</v>
      </c>
      <c r="X66" s="50">
        <f t="shared" si="20"/>
        <v>506.4</v>
      </c>
      <c r="Y66" s="50">
        <f t="shared" si="20"/>
        <v>0</v>
      </c>
      <c r="Z66" s="50">
        <f t="shared" si="20"/>
        <v>0</v>
      </c>
      <c r="AA66" s="50">
        <f t="shared" si="20"/>
        <v>0</v>
      </c>
      <c r="AB66" s="50">
        <f t="shared" si="20"/>
        <v>0</v>
      </c>
      <c r="AC66" s="50">
        <f t="shared" si="20"/>
        <v>0</v>
      </c>
      <c r="AD66" s="50">
        <f t="shared" si="20"/>
        <v>0</v>
      </c>
      <c r="AE66" s="50">
        <f t="shared" si="20"/>
        <v>0</v>
      </c>
      <c r="AF66" s="39"/>
    </row>
    <row r="67" spans="1:32" s="40" customFormat="1" ht="18.75" x14ac:dyDescent="0.3">
      <c r="A67" s="62" t="s">
        <v>31</v>
      </c>
      <c r="B67" s="52">
        <f>SUM(H67:AD67)</f>
        <v>0</v>
      </c>
      <c r="C67" s="52">
        <f>H67</f>
        <v>0</v>
      </c>
      <c r="D67" s="52">
        <f>E67</f>
        <v>0</v>
      </c>
      <c r="E67" s="52">
        <f>I67+K67+M67+O67+Q67+S67+U67+W67+Y67+AA67+AC67+AE67</f>
        <v>0</v>
      </c>
      <c r="F67" s="50" t="e">
        <f t="shared" si="10"/>
        <v>#DIV/0!</v>
      </c>
      <c r="G67" s="50" t="e">
        <f t="shared" si="11"/>
        <v>#DIV/0!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39"/>
    </row>
    <row r="68" spans="1:32" s="40" customFormat="1" ht="37.5" x14ac:dyDescent="0.3">
      <c r="A68" s="62" t="s">
        <v>32</v>
      </c>
      <c r="B68" s="52">
        <f>SUM(H68:AD68)</f>
        <v>0</v>
      </c>
      <c r="C68" s="52">
        <f>H68+J68</f>
        <v>0</v>
      </c>
      <c r="D68" s="52">
        <f>E68</f>
        <v>0</v>
      </c>
      <c r="E68" s="52">
        <f>I68+K68+M68+O68+Q68+S68+U68+W68+Y68+AA68+AC68+AE68</f>
        <v>0</v>
      </c>
      <c r="F68" s="50" t="e">
        <f t="shared" si="10"/>
        <v>#DIV/0!</v>
      </c>
      <c r="G68" s="50" t="e">
        <f t="shared" si="11"/>
        <v>#DIV/0!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0</v>
      </c>
      <c r="AE68" s="52">
        <v>0</v>
      </c>
      <c r="AF68" s="39"/>
    </row>
    <row r="69" spans="1:32" s="40" customFormat="1" ht="18.75" x14ac:dyDescent="0.3">
      <c r="A69" s="62" t="s">
        <v>33</v>
      </c>
      <c r="B69" s="52">
        <f>H69+J69+L69+N69+P69+R69+T69+V69+X69+Z69+AB69+AD69</f>
        <v>656.4</v>
      </c>
      <c r="C69" s="52">
        <v>150</v>
      </c>
      <c r="D69" s="52">
        <f>E69</f>
        <v>0</v>
      </c>
      <c r="E69" s="52">
        <f>I69+K69+M69+O69+Q69+S69+U69+W69+Y69+AA69+AC69+AE69</f>
        <v>0</v>
      </c>
      <c r="F69" s="50">
        <f t="shared" si="10"/>
        <v>0</v>
      </c>
      <c r="G69" s="50">
        <f t="shared" si="11"/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150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506.4</v>
      </c>
      <c r="Y69" s="66">
        <v>0</v>
      </c>
      <c r="Z69" s="66">
        <v>0</v>
      </c>
      <c r="AA69" s="66">
        <v>0</v>
      </c>
      <c r="AB69" s="66">
        <v>0</v>
      </c>
      <c r="AC69" s="66"/>
      <c r="AD69" s="66">
        <v>0</v>
      </c>
      <c r="AE69" s="79">
        <v>0</v>
      </c>
      <c r="AF69" s="39"/>
    </row>
    <row r="70" spans="1:32" s="40" customFormat="1" ht="18.75" x14ac:dyDescent="0.3">
      <c r="A70" s="62" t="s">
        <v>35</v>
      </c>
      <c r="B70" s="52">
        <f>SUM(H70:AD70)</f>
        <v>0</v>
      </c>
      <c r="C70" s="52">
        <f>H70+J70</f>
        <v>0</v>
      </c>
      <c r="D70" s="52">
        <f>E70</f>
        <v>0</v>
      </c>
      <c r="E70" s="52">
        <f>I70+K70+M70+O70+Q70+S70+U70+W70+Y70+AA70+AC70+AE70</f>
        <v>0</v>
      </c>
      <c r="F70" s="50" t="e">
        <f t="shared" si="10"/>
        <v>#DIV/0!</v>
      </c>
      <c r="G70" s="50" t="e">
        <f t="shared" si="11"/>
        <v>#DIV/0!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39"/>
    </row>
    <row r="71" spans="1:32" s="58" customFormat="1" ht="37.5" x14ac:dyDescent="0.25">
      <c r="A71" s="49" t="s">
        <v>52</v>
      </c>
      <c r="B71" s="59"/>
      <c r="C71" s="59"/>
      <c r="D71" s="59"/>
      <c r="E71" s="59"/>
      <c r="F71" s="50" t="s">
        <v>2</v>
      </c>
      <c r="G71" s="50" t="s">
        <v>2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0"/>
      <c r="AF71" s="61"/>
    </row>
    <row r="72" spans="1:32" s="58" customFormat="1" ht="75" x14ac:dyDescent="0.25">
      <c r="A72" s="51" t="s">
        <v>53</v>
      </c>
      <c r="B72" s="59"/>
      <c r="C72" s="59"/>
      <c r="D72" s="59"/>
      <c r="E72" s="59"/>
      <c r="F72" s="50" t="s">
        <v>2</v>
      </c>
      <c r="G72" s="50" t="s">
        <v>2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0"/>
      <c r="AF72" s="61"/>
    </row>
    <row r="73" spans="1:32" s="40" customFormat="1" ht="18.75" x14ac:dyDescent="0.3">
      <c r="A73" s="65" t="s">
        <v>30</v>
      </c>
      <c r="B73" s="50">
        <f>B76+B74+B75+B77</f>
        <v>969.3</v>
      </c>
      <c r="C73" s="50">
        <f>C76+C74+C75+C77</f>
        <v>0</v>
      </c>
      <c r="D73" s="50">
        <f>D76+D74+D75+D77</f>
        <v>0</v>
      </c>
      <c r="E73" s="50">
        <f>E76+E74+E75+E77</f>
        <v>0</v>
      </c>
      <c r="F73" s="50">
        <f t="shared" si="10"/>
        <v>0</v>
      </c>
      <c r="G73" s="50" t="e">
        <f t="shared" si="11"/>
        <v>#DIV/0!</v>
      </c>
      <c r="H73" s="50">
        <f>H76+H74+H75+H77</f>
        <v>0</v>
      </c>
      <c r="I73" s="50">
        <f t="shared" ref="I73:AE73" si="21">I76+I74+I75+I77</f>
        <v>0</v>
      </c>
      <c r="J73" s="50">
        <f t="shared" si="21"/>
        <v>0</v>
      </c>
      <c r="K73" s="50">
        <f t="shared" si="21"/>
        <v>0</v>
      </c>
      <c r="L73" s="50">
        <f t="shared" si="21"/>
        <v>0</v>
      </c>
      <c r="M73" s="50">
        <f t="shared" si="21"/>
        <v>0</v>
      </c>
      <c r="N73" s="50">
        <f t="shared" si="21"/>
        <v>0</v>
      </c>
      <c r="O73" s="50">
        <f t="shared" si="21"/>
        <v>0</v>
      </c>
      <c r="P73" s="50">
        <f t="shared" si="21"/>
        <v>0</v>
      </c>
      <c r="Q73" s="50">
        <f>Q77+Q76+Q75</f>
        <v>0</v>
      </c>
      <c r="R73" s="50">
        <f t="shared" si="21"/>
        <v>0</v>
      </c>
      <c r="S73" s="50">
        <f t="shared" si="21"/>
        <v>0</v>
      </c>
      <c r="T73" s="50">
        <f t="shared" si="21"/>
        <v>0</v>
      </c>
      <c r="U73" s="50">
        <f t="shared" si="21"/>
        <v>0</v>
      </c>
      <c r="V73" s="50">
        <f t="shared" si="21"/>
        <v>969.3</v>
      </c>
      <c r="W73" s="50">
        <f t="shared" si="21"/>
        <v>0</v>
      </c>
      <c r="X73" s="50">
        <f t="shared" si="21"/>
        <v>0</v>
      </c>
      <c r="Y73" s="50">
        <f t="shared" si="21"/>
        <v>0</v>
      </c>
      <c r="Z73" s="50">
        <f t="shared" si="21"/>
        <v>0</v>
      </c>
      <c r="AA73" s="50">
        <f t="shared" si="21"/>
        <v>0</v>
      </c>
      <c r="AB73" s="50">
        <f t="shared" si="21"/>
        <v>0</v>
      </c>
      <c r="AC73" s="50">
        <f t="shared" si="21"/>
        <v>0</v>
      </c>
      <c r="AD73" s="50">
        <f t="shared" si="21"/>
        <v>0</v>
      </c>
      <c r="AE73" s="50">
        <f t="shared" si="21"/>
        <v>0</v>
      </c>
      <c r="AF73" s="39"/>
    </row>
    <row r="74" spans="1:32" s="40" customFormat="1" ht="18.75" x14ac:dyDescent="0.3">
      <c r="A74" s="62" t="s">
        <v>31</v>
      </c>
      <c r="B74" s="52">
        <f>H74+J74+L74+N74+P74+R74+T74+V74+X74+Z74+AB74+AD74</f>
        <v>0</v>
      </c>
      <c r="C74" s="52">
        <f>H74+J74+L74+N74+P74</f>
        <v>0</v>
      </c>
      <c r="D74" s="52">
        <f>E74</f>
        <v>0</v>
      </c>
      <c r="E74" s="52">
        <f>I74+K74+M74+O74+Q74+S74+U74+W74+Y74+AA74+AC74+AE74</f>
        <v>0</v>
      </c>
      <c r="F74" s="50" t="e">
        <f t="shared" si="10"/>
        <v>#DIV/0!</v>
      </c>
      <c r="G74" s="50" t="e">
        <f t="shared" si="11"/>
        <v>#DIV/0!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0</v>
      </c>
      <c r="AD74" s="52">
        <v>0</v>
      </c>
      <c r="AE74" s="52">
        <v>0</v>
      </c>
      <c r="AF74" s="39"/>
    </row>
    <row r="75" spans="1:32" s="40" customFormat="1" ht="37.5" x14ac:dyDescent="0.3">
      <c r="A75" s="62" t="s">
        <v>32</v>
      </c>
      <c r="B75" s="52">
        <f>H75+J75+L75+N75+P75+R75+T75+V75+X75+Z75+AB75+AD75</f>
        <v>0</v>
      </c>
      <c r="C75" s="52">
        <f>H75+J75+L75+N75+P75</f>
        <v>0</v>
      </c>
      <c r="D75" s="52">
        <f>E75</f>
        <v>0</v>
      </c>
      <c r="E75" s="52">
        <f>I75+K75+M75+O75+Q75+S75+U75+W75+Y75+AA75+AC75+AE75</f>
        <v>0</v>
      </c>
      <c r="F75" s="50" t="e">
        <f t="shared" si="10"/>
        <v>#DIV/0!</v>
      </c>
      <c r="G75" s="50" t="e">
        <f t="shared" si="11"/>
        <v>#DIV/0!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39"/>
    </row>
    <row r="76" spans="1:32" s="40" customFormat="1" ht="45" customHeight="1" x14ac:dyDescent="0.25">
      <c r="A76" s="74" t="s">
        <v>33</v>
      </c>
      <c r="B76" s="52">
        <f>H76+J76+L76+N76+P76+R76+T76+V76+X76+Z76+AB76+AD76</f>
        <v>969.3</v>
      </c>
      <c r="C76" s="52">
        <v>0</v>
      </c>
      <c r="D76" s="52">
        <f>E76</f>
        <v>0</v>
      </c>
      <c r="E76" s="52">
        <f>I76+K76+M76+O76+Q76+S76+U76+W76+Y76+AA76+AC76+AE76</f>
        <v>0</v>
      </c>
      <c r="F76" s="50">
        <f t="shared" si="10"/>
        <v>0</v>
      </c>
      <c r="G76" s="50" t="e">
        <f t="shared" si="11"/>
        <v>#DIV/0!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/>
      <c r="R76" s="52">
        <v>0</v>
      </c>
      <c r="S76" s="52">
        <v>0</v>
      </c>
      <c r="T76" s="52">
        <v>0</v>
      </c>
      <c r="U76" s="52">
        <v>0</v>
      </c>
      <c r="V76" s="52">
        <v>969.3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84" t="s">
        <v>54</v>
      </c>
    </row>
    <row r="77" spans="1:32" s="40" customFormat="1" ht="18.75" x14ac:dyDescent="0.3">
      <c r="A77" s="62" t="s">
        <v>35</v>
      </c>
      <c r="B77" s="52">
        <f>H77+J77+L77+N77+P77+R77+T77+V77+X77+Z77+AB77+AD77</f>
        <v>0</v>
      </c>
      <c r="C77" s="52">
        <f>H77+J77+L77+N77+P77</f>
        <v>0</v>
      </c>
      <c r="D77" s="52">
        <f>E77</f>
        <v>0</v>
      </c>
      <c r="E77" s="52">
        <f>I77+K77+M77+O77+Q77+S77+U77+W77+Y77+AA77+AC77+AE77</f>
        <v>0</v>
      </c>
      <c r="F77" s="50" t="e">
        <f t="shared" si="10"/>
        <v>#DIV/0!</v>
      </c>
      <c r="G77" s="50" t="e">
        <f t="shared" si="11"/>
        <v>#DIV/0!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2">
        <v>0</v>
      </c>
      <c r="AF77" s="85"/>
    </row>
    <row r="78" spans="1:32" s="40" customFormat="1" ht="18.75" x14ac:dyDescent="0.25">
      <c r="A78" s="86" t="s">
        <v>55</v>
      </c>
      <c r="B78" s="87">
        <f>+B73+B66+B60+B21</f>
        <v>301796.55300000001</v>
      </c>
      <c r="C78" s="87">
        <v>0</v>
      </c>
      <c r="D78" s="87">
        <f>D79+D80+D81+D83</f>
        <v>0</v>
      </c>
      <c r="E78" s="87">
        <f>E79+E80+E81+E83</f>
        <v>0</v>
      </c>
      <c r="F78" s="87">
        <f t="shared" si="10"/>
        <v>0</v>
      </c>
      <c r="G78" s="87" t="e">
        <f t="shared" si="11"/>
        <v>#DIV/0!</v>
      </c>
      <c r="H78" s="87">
        <f>H73+H66+H60+H21</f>
        <v>21353.057000000001</v>
      </c>
      <c r="I78" s="87">
        <f t="shared" ref="I78:AE78" si="22">I73+I66+I60+I21</f>
        <v>12439.699999999999</v>
      </c>
      <c r="J78" s="87">
        <f t="shared" si="22"/>
        <v>27434.400000000001</v>
      </c>
      <c r="K78" s="87">
        <f t="shared" si="22"/>
        <v>24064.645</v>
      </c>
      <c r="L78" s="87">
        <f t="shared" si="22"/>
        <v>26999.806</v>
      </c>
      <c r="M78" s="87">
        <f t="shared" si="22"/>
        <v>19247.482</v>
      </c>
      <c r="N78" s="87">
        <f t="shared" si="22"/>
        <v>29655.620000000003</v>
      </c>
      <c r="O78" s="87">
        <f t="shared" si="22"/>
        <v>0</v>
      </c>
      <c r="P78" s="87">
        <f t="shared" si="22"/>
        <v>32148.97</v>
      </c>
      <c r="Q78" s="87">
        <f t="shared" si="22"/>
        <v>0</v>
      </c>
      <c r="R78" s="87">
        <f t="shared" si="22"/>
        <v>29039.070000000003</v>
      </c>
      <c r="S78" s="87">
        <f t="shared" si="22"/>
        <v>0</v>
      </c>
      <c r="T78" s="87">
        <f t="shared" si="22"/>
        <v>27717.949999999997</v>
      </c>
      <c r="U78" s="87">
        <f t="shared" si="22"/>
        <v>0</v>
      </c>
      <c r="V78" s="87">
        <f t="shared" si="22"/>
        <v>20758.080000000002</v>
      </c>
      <c r="W78" s="87">
        <f t="shared" si="22"/>
        <v>0</v>
      </c>
      <c r="X78" s="87">
        <f t="shared" si="22"/>
        <v>17235.91</v>
      </c>
      <c r="Y78" s="87">
        <f t="shared" si="22"/>
        <v>0</v>
      </c>
      <c r="Z78" s="87">
        <f t="shared" si="22"/>
        <v>21977.23</v>
      </c>
      <c r="AA78" s="87">
        <f t="shared" si="22"/>
        <v>0</v>
      </c>
      <c r="AB78" s="87">
        <f t="shared" si="22"/>
        <v>20133.54</v>
      </c>
      <c r="AC78" s="87">
        <f t="shared" si="22"/>
        <v>0</v>
      </c>
      <c r="AD78" s="87">
        <f t="shared" si="22"/>
        <v>27342.92</v>
      </c>
      <c r="AE78" s="87">
        <f t="shared" si="22"/>
        <v>0</v>
      </c>
      <c r="AF78" s="85"/>
    </row>
    <row r="79" spans="1:32" s="40" customFormat="1" ht="18.75" x14ac:dyDescent="0.25">
      <c r="A79" s="51" t="s">
        <v>31</v>
      </c>
      <c r="B79" s="52">
        <f>SUM(H79+J79+L79+N79+P79+R79+T79+V79+X79+Z79+AB79+AD79)</f>
        <v>0</v>
      </c>
      <c r="C79" s="52">
        <f>H79+J79+L79+N79+P79+R79+T79+V79+X79+Z79+AB79</f>
        <v>0</v>
      </c>
      <c r="D79" s="52">
        <f>E79</f>
        <v>0</v>
      </c>
      <c r="E79" s="52">
        <f>I79+K79+M79+O79+Q79+S79+U79+W79+Y79+AA79+AC79+AE79</f>
        <v>0</v>
      </c>
      <c r="F79" s="50" t="e">
        <f t="shared" si="10"/>
        <v>#DIV/0!</v>
      </c>
      <c r="G79" s="50" t="e">
        <f t="shared" si="11"/>
        <v>#DIV/0!</v>
      </c>
      <c r="H79" s="52">
        <f t="shared" ref="H79:AE79" si="23">H29+H35+H41+H47+H53+H61+H67</f>
        <v>0</v>
      </c>
      <c r="I79" s="52">
        <f t="shared" si="23"/>
        <v>0</v>
      </c>
      <c r="J79" s="52">
        <f t="shared" si="23"/>
        <v>0</v>
      </c>
      <c r="K79" s="52">
        <f t="shared" si="23"/>
        <v>0</v>
      </c>
      <c r="L79" s="52">
        <f t="shared" si="23"/>
        <v>0</v>
      </c>
      <c r="M79" s="52">
        <f t="shared" si="23"/>
        <v>0</v>
      </c>
      <c r="N79" s="52">
        <f t="shared" si="23"/>
        <v>0</v>
      </c>
      <c r="O79" s="52">
        <f t="shared" si="23"/>
        <v>0</v>
      </c>
      <c r="P79" s="52">
        <f t="shared" si="23"/>
        <v>0</v>
      </c>
      <c r="Q79" s="52">
        <f t="shared" si="23"/>
        <v>0</v>
      </c>
      <c r="R79" s="52">
        <f t="shared" si="23"/>
        <v>0</v>
      </c>
      <c r="S79" s="52">
        <f t="shared" si="23"/>
        <v>0</v>
      </c>
      <c r="T79" s="52">
        <f t="shared" si="23"/>
        <v>0</v>
      </c>
      <c r="U79" s="52">
        <f t="shared" si="23"/>
        <v>0</v>
      </c>
      <c r="V79" s="52">
        <f t="shared" si="23"/>
        <v>0</v>
      </c>
      <c r="W79" s="52">
        <f t="shared" si="23"/>
        <v>0</v>
      </c>
      <c r="X79" s="52">
        <f t="shared" si="23"/>
        <v>0</v>
      </c>
      <c r="Y79" s="52">
        <f t="shared" si="23"/>
        <v>0</v>
      </c>
      <c r="Z79" s="52">
        <f t="shared" si="23"/>
        <v>0</v>
      </c>
      <c r="AA79" s="52">
        <f t="shared" si="23"/>
        <v>0</v>
      </c>
      <c r="AB79" s="52">
        <f t="shared" si="23"/>
        <v>0</v>
      </c>
      <c r="AC79" s="52">
        <f t="shared" si="23"/>
        <v>0</v>
      </c>
      <c r="AD79" s="52">
        <f t="shared" si="23"/>
        <v>0</v>
      </c>
      <c r="AE79" s="52">
        <f t="shared" si="23"/>
        <v>0</v>
      </c>
      <c r="AF79" s="85"/>
    </row>
    <row r="80" spans="1:32" s="40" customFormat="1" ht="37.5" x14ac:dyDescent="0.3">
      <c r="A80" s="73" t="s">
        <v>32</v>
      </c>
      <c r="B80" s="52">
        <v>0</v>
      </c>
      <c r="C80" s="52">
        <v>0</v>
      </c>
      <c r="D80" s="52">
        <f>E80</f>
        <v>0</v>
      </c>
      <c r="E80" s="52">
        <f>I80+K80+M80+O80+Q80+S80+U80+W80+Y80+AA80+AC80+AE80</f>
        <v>0</v>
      </c>
      <c r="F80" s="50" t="e">
        <f t="shared" si="10"/>
        <v>#DIV/0!</v>
      </c>
      <c r="G80" s="50" t="e">
        <f t="shared" si="11"/>
        <v>#DIV/0!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85"/>
    </row>
    <row r="81" spans="1:32" s="40" customFormat="1" ht="18.75" x14ac:dyDescent="0.3">
      <c r="A81" s="73" t="s">
        <v>33</v>
      </c>
      <c r="B81" s="52">
        <f>B76+B69+B24</f>
        <v>1625.6999999999998</v>
      </c>
      <c r="C81" s="52">
        <v>0</v>
      </c>
      <c r="D81" s="52">
        <f t="shared" ref="D81:AE81" si="24">D76+D69+D24</f>
        <v>0</v>
      </c>
      <c r="E81" s="52">
        <f t="shared" si="24"/>
        <v>0</v>
      </c>
      <c r="F81" s="50">
        <f t="shared" si="10"/>
        <v>0</v>
      </c>
      <c r="G81" s="50" t="e">
        <f t="shared" si="11"/>
        <v>#DIV/0!</v>
      </c>
      <c r="H81" s="52">
        <f t="shared" si="24"/>
        <v>0</v>
      </c>
      <c r="I81" s="52">
        <f t="shared" si="24"/>
        <v>0</v>
      </c>
      <c r="J81" s="52">
        <f t="shared" si="24"/>
        <v>0</v>
      </c>
      <c r="K81" s="52">
        <f t="shared" si="24"/>
        <v>0</v>
      </c>
      <c r="L81" s="52">
        <f t="shared" si="24"/>
        <v>0</v>
      </c>
      <c r="M81" s="52">
        <f t="shared" si="24"/>
        <v>0</v>
      </c>
      <c r="N81" s="52">
        <f t="shared" si="24"/>
        <v>150</v>
      </c>
      <c r="O81" s="52">
        <f t="shared" si="24"/>
        <v>0</v>
      </c>
      <c r="P81" s="52">
        <f t="shared" si="24"/>
        <v>0</v>
      </c>
      <c r="Q81" s="52">
        <f t="shared" si="24"/>
        <v>0</v>
      </c>
      <c r="R81" s="52">
        <f t="shared" si="24"/>
        <v>0</v>
      </c>
      <c r="S81" s="52">
        <f t="shared" si="24"/>
        <v>0</v>
      </c>
      <c r="T81" s="52">
        <f t="shared" si="24"/>
        <v>0</v>
      </c>
      <c r="U81" s="52">
        <f t="shared" si="24"/>
        <v>0</v>
      </c>
      <c r="V81" s="52">
        <f t="shared" si="24"/>
        <v>969.3</v>
      </c>
      <c r="W81" s="52">
        <f t="shared" si="24"/>
        <v>0</v>
      </c>
      <c r="X81" s="52">
        <f t="shared" si="24"/>
        <v>506.4</v>
      </c>
      <c r="Y81" s="52">
        <f t="shared" si="24"/>
        <v>0</v>
      </c>
      <c r="Z81" s="52">
        <f t="shared" si="24"/>
        <v>0</v>
      </c>
      <c r="AA81" s="52">
        <f t="shared" si="24"/>
        <v>0</v>
      </c>
      <c r="AB81" s="52">
        <f t="shared" si="24"/>
        <v>0</v>
      </c>
      <c r="AC81" s="52">
        <f t="shared" si="24"/>
        <v>0</v>
      </c>
      <c r="AD81" s="52">
        <f t="shared" si="24"/>
        <v>0</v>
      </c>
      <c r="AE81" s="52">
        <f t="shared" si="24"/>
        <v>0</v>
      </c>
      <c r="AF81" s="85"/>
    </row>
    <row r="82" spans="1:32" s="40" customFormat="1" ht="37.5" x14ac:dyDescent="0.3">
      <c r="A82" s="62" t="s">
        <v>56</v>
      </c>
      <c r="B82" s="52">
        <f>SUM(H82+J82+L82+N82+P82+R82+T82+V82+X82+Z82+AB82+AD82)</f>
        <v>0</v>
      </c>
      <c r="C82" s="52">
        <f t="shared" ref="C82" si="25">H82+J82+L82+N82+P82+R82+T82+V82+X82+Z82+AB82</f>
        <v>0</v>
      </c>
      <c r="D82" s="52">
        <f>E82</f>
        <v>0</v>
      </c>
      <c r="E82" s="52">
        <f>I82+K82+M82+O82+Q82+S82+U82+W82+Y82+AA82+AC82+AE82</f>
        <v>0</v>
      </c>
      <c r="F82" s="50" t="e">
        <f t="shared" si="10"/>
        <v>#DIV/0!</v>
      </c>
      <c r="G82" s="50" t="e">
        <f t="shared" si="11"/>
        <v>#DIV/0!</v>
      </c>
      <c r="H82" s="52">
        <f t="shared" ref="H82:AE82" si="26">H56+H17</f>
        <v>0</v>
      </c>
      <c r="I82" s="52">
        <f t="shared" si="26"/>
        <v>0</v>
      </c>
      <c r="J82" s="52">
        <f t="shared" si="26"/>
        <v>0</v>
      </c>
      <c r="K82" s="52">
        <f t="shared" si="26"/>
        <v>0</v>
      </c>
      <c r="L82" s="52">
        <f t="shared" si="26"/>
        <v>0</v>
      </c>
      <c r="M82" s="52">
        <f t="shared" si="26"/>
        <v>0</v>
      </c>
      <c r="N82" s="52">
        <f t="shared" si="26"/>
        <v>0</v>
      </c>
      <c r="O82" s="52">
        <f t="shared" si="26"/>
        <v>0</v>
      </c>
      <c r="P82" s="52">
        <f t="shared" si="26"/>
        <v>0</v>
      </c>
      <c r="Q82" s="52">
        <f t="shared" si="26"/>
        <v>0</v>
      </c>
      <c r="R82" s="52">
        <f t="shared" si="26"/>
        <v>0</v>
      </c>
      <c r="S82" s="52">
        <f t="shared" si="26"/>
        <v>0</v>
      </c>
      <c r="T82" s="52">
        <f t="shared" si="26"/>
        <v>0</v>
      </c>
      <c r="U82" s="52">
        <f t="shared" si="26"/>
        <v>0</v>
      </c>
      <c r="V82" s="52">
        <f t="shared" si="26"/>
        <v>0</v>
      </c>
      <c r="W82" s="52">
        <f t="shared" si="26"/>
        <v>0</v>
      </c>
      <c r="X82" s="52">
        <f t="shared" si="26"/>
        <v>0</v>
      </c>
      <c r="Y82" s="52">
        <f t="shared" si="26"/>
        <v>0</v>
      </c>
      <c r="Z82" s="52">
        <f t="shared" si="26"/>
        <v>0</v>
      </c>
      <c r="AA82" s="52">
        <f t="shared" si="26"/>
        <v>0</v>
      </c>
      <c r="AB82" s="52">
        <f t="shared" si="26"/>
        <v>0</v>
      </c>
      <c r="AC82" s="52">
        <f t="shared" si="26"/>
        <v>0</v>
      </c>
      <c r="AD82" s="52">
        <f t="shared" si="26"/>
        <v>0</v>
      </c>
      <c r="AE82" s="52">
        <f t="shared" si="26"/>
        <v>0</v>
      </c>
      <c r="AF82" s="88"/>
    </row>
    <row r="83" spans="1:32" s="40" customFormat="1" ht="18.75" x14ac:dyDescent="0.3">
      <c r="A83" s="73" t="s">
        <v>35</v>
      </c>
      <c r="B83" s="52">
        <v>0</v>
      </c>
      <c r="C83" s="52">
        <v>0</v>
      </c>
      <c r="D83" s="52">
        <v>0</v>
      </c>
      <c r="E83" s="52">
        <v>0</v>
      </c>
      <c r="F83" s="50" t="e">
        <f t="shared" si="10"/>
        <v>#DIV/0!</v>
      </c>
      <c r="G83" s="50" t="e">
        <f t="shared" si="11"/>
        <v>#DIV/0!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0</v>
      </c>
      <c r="AD83" s="52">
        <v>0</v>
      </c>
      <c r="AE83" s="52">
        <v>0</v>
      </c>
      <c r="AF83" s="89"/>
    </row>
    <row r="84" spans="1:32" s="40" customFormat="1" ht="18.75" x14ac:dyDescent="0.3">
      <c r="A84" s="90" t="s">
        <v>57</v>
      </c>
      <c r="B84" s="91"/>
      <c r="C84" s="91"/>
      <c r="D84" s="91"/>
      <c r="E84" s="91"/>
      <c r="F84" s="50" t="e">
        <f t="shared" si="10"/>
        <v>#DIV/0!</v>
      </c>
      <c r="G84" s="50" t="e">
        <f t="shared" si="11"/>
        <v>#DIV/0!</v>
      </c>
      <c r="H84" s="91"/>
      <c r="I84" s="91"/>
      <c r="J84" s="91"/>
      <c r="K84" s="91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3"/>
      <c r="AE84" s="38"/>
      <c r="AF84" s="39"/>
    </row>
    <row r="85" spans="1:32" s="40" customFormat="1" ht="18.75" x14ac:dyDescent="0.3">
      <c r="A85" s="90" t="s">
        <v>58</v>
      </c>
      <c r="B85" s="91"/>
      <c r="C85" s="91"/>
      <c r="D85" s="91"/>
      <c r="E85" s="91"/>
      <c r="F85" s="50" t="e">
        <f t="shared" si="10"/>
        <v>#DIV/0!</v>
      </c>
      <c r="G85" s="50" t="e">
        <f t="shared" si="11"/>
        <v>#DIV/0!</v>
      </c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4"/>
      <c r="AE85" s="43"/>
      <c r="AF85" s="39"/>
    </row>
    <row r="86" spans="1:32" s="40" customFormat="1" ht="20.25" x14ac:dyDescent="0.25">
      <c r="A86" s="95" t="s">
        <v>36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7"/>
      <c r="AE86" s="98"/>
      <c r="AF86" s="48"/>
    </row>
    <row r="87" spans="1:32" s="40" customFormat="1" ht="75" x14ac:dyDescent="0.25">
      <c r="A87" s="49" t="s">
        <v>59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38"/>
      <c r="AF87" s="39"/>
    </row>
    <row r="88" spans="1:32" s="40" customFormat="1" ht="18.75" x14ac:dyDescent="0.3">
      <c r="A88" s="99" t="s">
        <v>30</v>
      </c>
      <c r="B88" s="50">
        <f>H88+J88+L88+N88+P88+R88+T88+V88+X88+Z88+AB88+AD88</f>
        <v>4663.6000000000004</v>
      </c>
      <c r="C88" s="50">
        <f>C89+C90+C91+C92</f>
        <v>861.95</v>
      </c>
      <c r="D88" s="50">
        <f>D89+D90+D91+D92</f>
        <v>2199.3999999999996</v>
      </c>
      <c r="E88" s="50">
        <f>E89+E90+E91+E92</f>
        <v>2199.3999999999996</v>
      </c>
      <c r="F88" s="50">
        <f t="shared" si="10"/>
        <v>47.160991508705706</v>
      </c>
      <c r="G88" s="50">
        <f t="shared" si="11"/>
        <v>255.16561285457388</v>
      </c>
      <c r="H88" s="50">
        <f t="shared" ref="H88:AE88" si="27">H89+H90+H91+H92</f>
        <v>1103.77</v>
      </c>
      <c r="I88" s="50">
        <f t="shared" si="27"/>
        <v>578.6</v>
      </c>
      <c r="J88" s="50">
        <f t="shared" si="27"/>
        <v>977.18</v>
      </c>
      <c r="K88" s="50">
        <f t="shared" si="27"/>
        <v>734.5</v>
      </c>
      <c r="L88" s="50">
        <f t="shared" si="27"/>
        <v>611.9</v>
      </c>
      <c r="M88" s="50">
        <f t="shared" si="27"/>
        <v>886.3</v>
      </c>
      <c r="N88" s="50">
        <f t="shared" si="27"/>
        <v>497.15</v>
      </c>
      <c r="O88" s="50">
        <f t="shared" si="27"/>
        <v>0</v>
      </c>
      <c r="P88" s="50">
        <f t="shared" si="27"/>
        <v>241.2</v>
      </c>
      <c r="Q88" s="50">
        <f t="shared" si="27"/>
        <v>0</v>
      </c>
      <c r="R88" s="50">
        <f t="shared" si="27"/>
        <v>123.6</v>
      </c>
      <c r="S88" s="50">
        <f t="shared" si="27"/>
        <v>0</v>
      </c>
      <c r="T88" s="50">
        <f t="shared" si="27"/>
        <v>0</v>
      </c>
      <c r="U88" s="50">
        <f t="shared" si="27"/>
        <v>0</v>
      </c>
      <c r="V88" s="50">
        <f t="shared" si="27"/>
        <v>0</v>
      </c>
      <c r="W88" s="50">
        <f t="shared" si="27"/>
        <v>0</v>
      </c>
      <c r="X88" s="50">
        <f t="shared" si="27"/>
        <v>130.19999999999999</v>
      </c>
      <c r="Y88" s="50">
        <f t="shared" si="27"/>
        <v>0</v>
      </c>
      <c r="Z88" s="50">
        <f>Z92+Z91+Z90</f>
        <v>412.5</v>
      </c>
      <c r="AA88" s="50">
        <f t="shared" si="27"/>
        <v>0</v>
      </c>
      <c r="AB88" s="50">
        <f t="shared" si="27"/>
        <v>566.1</v>
      </c>
      <c r="AC88" s="50">
        <f t="shared" si="27"/>
        <v>0</v>
      </c>
      <c r="AD88" s="50">
        <f t="shared" si="27"/>
        <v>0</v>
      </c>
      <c r="AE88" s="50">
        <f t="shared" si="27"/>
        <v>0</v>
      </c>
      <c r="AF88" s="39"/>
    </row>
    <row r="89" spans="1:32" s="40" customFormat="1" ht="18.75" x14ac:dyDescent="0.3">
      <c r="A89" s="73" t="s">
        <v>31</v>
      </c>
      <c r="B89" s="52">
        <f>SUM(H89:AD89)</f>
        <v>0</v>
      </c>
      <c r="C89" s="52">
        <f>H89+J89</f>
        <v>0</v>
      </c>
      <c r="D89" s="52">
        <f>E89</f>
        <v>0</v>
      </c>
      <c r="E89" s="52">
        <f>I89+K89+M89+O89+Q89+S89+U89+W89+Y89+AA89+AC89+AE89</f>
        <v>0</v>
      </c>
      <c r="F89" s="50" t="e">
        <f t="shared" si="10"/>
        <v>#DIV/0!</v>
      </c>
      <c r="G89" s="50" t="e">
        <f t="shared" si="11"/>
        <v>#DIV/0!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100"/>
    </row>
    <row r="90" spans="1:32" s="40" customFormat="1" ht="37.5" x14ac:dyDescent="0.3">
      <c r="A90" s="73" t="s">
        <v>32</v>
      </c>
      <c r="B90" s="52">
        <v>0</v>
      </c>
      <c r="C90" s="52">
        <f>H90+J90</f>
        <v>0</v>
      </c>
      <c r="D90" s="52">
        <f>E90</f>
        <v>0</v>
      </c>
      <c r="E90" s="52">
        <f>I90+K90+M90+O90+Q90+S90+U90+W90+Y90+AA90+AC90+AE90</f>
        <v>0</v>
      </c>
      <c r="F90" s="50" t="e">
        <f t="shared" si="10"/>
        <v>#DIV/0!</v>
      </c>
      <c r="G90" s="50" t="e">
        <f t="shared" si="11"/>
        <v>#DIV/0!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100"/>
    </row>
    <row r="91" spans="1:32" s="40" customFormat="1" ht="30" x14ac:dyDescent="0.25">
      <c r="A91" s="68" t="s">
        <v>33</v>
      </c>
      <c r="B91" s="52">
        <f>SUM(H91+J91+L91+N91+P91+R91+T91+V91+X91+Z91+AB91+AD91)</f>
        <v>4663.6000000000004</v>
      </c>
      <c r="C91" s="52">
        <v>861.95</v>
      </c>
      <c r="D91" s="52">
        <f>E91</f>
        <v>2199.3999999999996</v>
      </c>
      <c r="E91" s="52">
        <f>I91+K91+M91+O91+Q91+S91+U91+W91+Y91+AA91+AC91+AE91</f>
        <v>2199.3999999999996</v>
      </c>
      <c r="F91" s="50">
        <f t="shared" si="10"/>
        <v>47.160991508705706</v>
      </c>
      <c r="G91" s="50">
        <f t="shared" si="11"/>
        <v>255.16561285457388</v>
      </c>
      <c r="H91" s="66">
        <v>1103.77</v>
      </c>
      <c r="I91" s="66">
        <v>578.6</v>
      </c>
      <c r="J91" s="66">
        <v>977.18</v>
      </c>
      <c r="K91" s="66">
        <v>734.5</v>
      </c>
      <c r="L91" s="66">
        <v>611.9</v>
      </c>
      <c r="M91" s="66">
        <v>886.3</v>
      </c>
      <c r="N91" s="66">
        <v>497.15</v>
      </c>
      <c r="O91" s="66">
        <v>0</v>
      </c>
      <c r="P91" s="66">
        <v>241.2</v>
      </c>
      <c r="Q91" s="66">
        <v>0</v>
      </c>
      <c r="R91" s="66">
        <v>123.6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130.19999999999999</v>
      </c>
      <c r="Y91" s="66">
        <v>0</v>
      </c>
      <c r="Z91" s="66">
        <v>412.5</v>
      </c>
      <c r="AA91" s="66">
        <v>0</v>
      </c>
      <c r="AB91" s="66">
        <v>566.1</v>
      </c>
      <c r="AC91" s="66">
        <v>0</v>
      </c>
      <c r="AD91" s="66">
        <v>0</v>
      </c>
      <c r="AE91" s="66">
        <v>0</v>
      </c>
      <c r="AF91" s="69" t="s">
        <v>60</v>
      </c>
    </row>
    <row r="92" spans="1:32" s="40" customFormat="1" ht="18.75" x14ac:dyDescent="0.3">
      <c r="A92" s="73" t="s">
        <v>35</v>
      </c>
      <c r="B92" s="52">
        <v>0</v>
      </c>
      <c r="C92" s="52">
        <f>H92+J92</f>
        <v>0</v>
      </c>
      <c r="D92" s="52">
        <f>E92</f>
        <v>0</v>
      </c>
      <c r="E92" s="52">
        <f>I92+K92+M92+O92+Q92+S92+U92+W92+Y92+AA92+AC92+AE92</f>
        <v>0</v>
      </c>
      <c r="F92" s="50" t="e">
        <f t="shared" si="10"/>
        <v>#DIV/0!</v>
      </c>
      <c r="G92" s="50" t="e">
        <f t="shared" si="11"/>
        <v>#DIV/0!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100"/>
    </row>
    <row r="93" spans="1:32" s="40" customFormat="1" ht="56.25" x14ac:dyDescent="0.25">
      <c r="A93" s="49" t="s">
        <v>61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38"/>
      <c r="AF93" s="39"/>
    </row>
    <row r="94" spans="1:32" s="40" customFormat="1" ht="18.75" x14ac:dyDescent="0.3">
      <c r="A94" s="99" t="s">
        <v>30</v>
      </c>
      <c r="B94" s="50">
        <f>B95+B96+B97+B99</f>
        <v>21768.1</v>
      </c>
      <c r="C94" s="50">
        <f>C95+C96+C97+C99</f>
        <v>11572.3</v>
      </c>
      <c r="D94" s="50">
        <f>D95+D96+D97+D99</f>
        <v>4039.5000000000005</v>
      </c>
      <c r="E94" s="50">
        <f>E95+E96+E97+E99</f>
        <v>4039.5000000000005</v>
      </c>
      <c r="F94" s="50">
        <f t="shared" ref="F94:F151" si="28">E94/B94*100</f>
        <v>18.556970980471426</v>
      </c>
      <c r="G94" s="50">
        <f t="shared" ref="G94:G152" si="29">E94/C94*100</f>
        <v>34.906630488321255</v>
      </c>
      <c r="H94" s="50">
        <f t="shared" ref="H94:AE94" si="30">H95+H96+H97+H99</f>
        <v>1872.9</v>
      </c>
      <c r="I94" s="50">
        <f t="shared" si="30"/>
        <v>29.3</v>
      </c>
      <c r="J94" s="50">
        <f>SUM(J95:J99)</f>
        <v>1351.7</v>
      </c>
      <c r="K94" s="50">
        <f t="shared" si="30"/>
        <v>2459.8000000000002</v>
      </c>
      <c r="L94" s="50">
        <f t="shared" si="30"/>
        <v>1318</v>
      </c>
      <c r="M94" s="50">
        <f t="shared" si="30"/>
        <v>1550.4</v>
      </c>
      <c r="N94" s="50">
        <f t="shared" si="30"/>
        <v>2719.3900000000003</v>
      </c>
      <c r="O94" s="50">
        <f t="shared" si="30"/>
        <v>0</v>
      </c>
      <c r="P94" s="50">
        <f t="shared" si="30"/>
        <v>4848</v>
      </c>
      <c r="Q94" s="50">
        <f t="shared" si="30"/>
        <v>0</v>
      </c>
      <c r="R94" s="50">
        <f t="shared" si="30"/>
        <v>4004.91</v>
      </c>
      <c r="S94" s="50">
        <f t="shared" si="30"/>
        <v>0</v>
      </c>
      <c r="T94" s="50">
        <f t="shared" si="30"/>
        <v>839.2</v>
      </c>
      <c r="U94" s="50">
        <f t="shared" si="30"/>
        <v>0</v>
      </c>
      <c r="V94" s="50">
        <f t="shared" si="30"/>
        <v>909.90000000000009</v>
      </c>
      <c r="W94" s="50">
        <f t="shared" si="30"/>
        <v>0</v>
      </c>
      <c r="X94" s="50">
        <f t="shared" si="30"/>
        <v>1470.4</v>
      </c>
      <c r="Y94" s="50">
        <f t="shared" si="30"/>
        <v>0</v>
      </c>
      <c r="Z94" s="50">
        <f t="shared" si="30"/>
        <v>1329.2</v>
      </c>
      <c r="AA94" s="50">
        <f t="shared" si="30"/>
        <v>0</v>
      </c>
      <c r="AB94" s="50">
        <f t="shared" si="30"/>
        <v>681.9</v>
      </c>
      <c r="AC94" s="50">
        <f t="shared" si="30"/>
        <v>0</v>
      </c>
      <c r="AD94" s="50">
        <f t="shared" si="30"/>
        <v>422.6</v>
      </c>
      <c r="AE94" s="50">
        <f t="shared" si="30"/>
        <v>0</v>
      </c>
      <c r="AF94" s="39"/>
    </row>
    <row r="95" spans="1:32" s="40" customFormat="1" ht="18.75" x14ac:dyDescent="0.3">
      <c r="A95" s="73" t="s">
        <v>31</v>
      </c>
      <c r="B95" s="52">
        <f>SUM(H95:AD95)</f>
        <v>0</v>
      </c>
      <c r="C95" s="52">
        <f>H95+J95+L95+N95+P95+R95+T95+V95+X95+Z95+AB95</f>
        <v>0</v>
      </c>
      <c r="D95" s="52">
        <f>E95</f>
        <v>0</v>
      </c>
      <c r="E95" s="52">
        <f>I95+K95+M95+O95+Q95+S95+U95+W95+Y95+AA95+AC95+AE95</f>
        <v>0</v>
      </c>
      <c r="F95" s="50" t="e">
        <f t="shared" si="28"/>
        <v>#DIV/0!</v>
      </c>
      <c r="G95" s="50" t="e">
        <f t="shared" si="29"/>
        <v>#DIV/0!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100"/>
    </row>
    <row r="96" spans="1:32" s="40" customFormat="1" ht="37.5" x14ac:dyDescent="0.3">
      <c r="A96" s="73" t="s">
        <v>32</v>
      </c>
      <c r="B96" s="52">
        <f>H96+J96+L96+N96+P96+R96+T96+V96+X96+Z96+AB96+AD96</f>
        <v>6662.5</v>
      </c>
      <c r="C96" s="52">
        <v>5928.5</v>
      </c>
      <c r="D96" s="52">
        <f>E96</f>
        <v>0</v>
      </c>
      <c r="E96" s="52">
        <f>I96+K96+M96+O96+Q96+S96+U96+W96+Y96+AA96+AC96+AE96</f>
        <v>0</v>
      </c>
      <c r="F96" s="50">
        <f t="shared" si="28"/>
        <v>0</v>
      </c>
      <c r="G96" s="50">
        <f t="shared" si="29"/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1168.99</v>
      </c>
      <c r="O96" s="66">
        <v>0</v>
      </c>
      <c r="P96" s="66">
        <v>3416.2</v>
      </c>
      <c r="Q96" s="66">
        <v>0</v>
      </c>
      <c r="R96" s="66">
        <v>1343.31</v>
      </c>
      <c r="S96" s="66">
        <v>0</v>
      </c>
      <c r="T96" s="66">
        <v>0</v>
      </c>
      <c r="U96" s="66">
        <v>0</v>
      </c>
      <c r="V96" s="66">
        <v>561.1</v>
      </c>
      <c r="W96" s="66">
        <v>0</v>
      </c>
      <c r="X96" s="66">
        <v>172.9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100"/>
    </row>
    <row r="97" spans="1:32" s="40" customFormat="1" ht="30" x14ac:dyDescent="0.3">
      <c r="A97" s="73" t="s">
        <v>33</v>
      </c>
      <c r="B97" s="52">
        <f>H97+J97+L97+N97+P97+R97+T97+V97+X97+Z97+AB97+AD97</f>
        <v>15105.6</v>
      </c>
      <c r="C97" s="52">
        <v>5643.8</v>
      </c>
      <c r="D97" s="52">
        <f>E97</f>
        <v>4039.5000000000005</v>
      </c>
      <c r="E97" s="52">
        <f>I97+K97+M97+O97+Q97+S97+U97+W97+Y97+AA97+AC97+AE97</f>
        <v>4039.5000000000005</v>
      </c>
      <c r="F97" s="50">
        <f t="shared" si="28"/>
        <v>26.741738163330158</v>
      </c>
      <c r="G97" s="50">
        <f t="shared" si="29"/>
        <v>71.574116729862865</v>
      </c>
      <c r="H97" s="66">
        <v>1872.9</v>
      </c>
      <c r="I97" s="66">
        <v>29.3</v>
      </c>
      <c r="J97" s="66">
        <v>1351.7</v>
      </c>
      <c r="K97" s="66">
        <v>2459.8000000000002</v>
      </c>
      <c r="L97" s="66">
        <v>1318</v>
      </c>
      <c r="M97" s="66">
        <v>1550.4</v>
      </c>
      <c r="N97" s="66">
        <v>1550.4</v>
      </c>
      <c r="O97" s="66">
        <v>0</v>
      </c>
      <c r="P97" s="66">
        <v>1431.8</v>
      </c>
      <c r="Q97" s="66">
        <v>0</v>
      </c>
      <c r="R97" s="66">
        <v>2661.6</v>
      </c>
      <c r="S97" s="66">
        <v>0</v>
      </c>
      <c r="T97" s="66">
        <v>839.2</v>
      </c>
      <c r="U97" s="66">
        <v>0</v>
      </c>
      <c r="V97" s="66">
        <v>348.8</v>
      </c>
      <c r="W97" s="66">
        <v>0</v>
      </c>
      <c r="X97" s="66">
        <v>1297.5</v>
      </c>
      <c r="Y97" s="66">
        <v>0</v>
      </c>
      <c r="Z97" s="66">
        <v>1329.2</v>
      </c>
      <c r="AA97" s="66">
        <v>0</v>
      </c>
      <c r="AB97" s="66">
        <v>681.9</v>
      </c>
      <c r="AC97" s="66">
        <v>0</v>
      </c>
      <c r="AD97" s="66">
        <v>422.6</v>
      </c>
      <c r="AE97" s="66">
        <v>0</v>
      </c>
      <c r="AF97" s="101" t="s">
        <v>62</v>
      </c>
    </row>
    <row r="98" spans="1:32" s="40" customFormat="1" ht="37.5" x14ac:dyDescent="0.3">
      <c r="A98" s="62" t="s">
        <v>34</v>
      </c>
      <c r="B98" s="52">
        <v>0</v>
      </c>
      <c r="C98" s="52">
        <v>0</v>
      </c>
      <c r="D98" s="52">
        <f>E98</f>
        <v>0</v>
      </c>
      <c r="E98" s="52">
        <f>I98+K98+M98+O98+Q98+S98+U98+W98+Y98+AA98+AC98+AE98</f>
        <v>0</v>
      </c>
      <c r="F98" s="50" t="e">
        <f t="shared" si="28"/>
        <v>#DIV/0!</v>
      </c>
      <c r="G98" s="50" t="e">
        <f t="shared" si="29"/>
        <v>#DIV/0!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102"/>
    </row>
    <row r="99" spans="1:32" s="40" customFormat="1" ht="18.75" x14ac:dyDescent="0.3">
      <c r="A99" s="73" t="s">
        <v>35</v>
      </c>
      <c r="B99" s="52">
        <v>0</v>
      </c>
      <c r="C99" s="52">
        <f t="shared" ref="C99" si="31">H99+J99+L99+N99+P99+R99+T99+V99+X99+Z99+AB99</f>
        <v>0</v>
      </c>
      <c r="D99" s="52">
        <f>E99</f>
        <v>0</v>
      </c>
      <c r="E99" s="52">
        <f>I99+K99+M99+O99+Q99+S99+U99+W99+Y99+AA99+AC99+AE99</f>
        <v>0</v>
      </c>
      <c r="F99" s="50" t="e">
        <f t="shared" si="28"/>
        <v>#DIV/0!</v>
      </c>
      <c r="G99" s="50" t="e">
        <f t="shared" si="29"/>
        <v>#DIV/0!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39"/>
    </row>
    <row r="100" spans="1:32" s="40" customFormat="1" ht="18.75" x14ac:dyDescent="0.25">
      <c r="A100" s="86" t="s">
        <v>63</v>
      </c>
      <c r="B100" s="87">
        <f>B101+B102+B103+B105</f>
        <v>26431.7</v>
      </c>
      <c r="C100" s="87">
        <f>C101+C102+C103+C105</f>
        <v>0</v>
      </c>
      <c r="D100" s="87">
        <f>D101+D102+D103+D105</f>
        <v>6238.9</v>
      </c>
      <c r="E100" s="87">
        <f>E101+E102+E103+E105</f>
        <v>6238.9</v>
      </c>
      <c r="F100" s="87">
        <f t="shared" si="28"/>
        <v>23.60385446263388</v>
      </c>
      <c r="G100" s="87" t="e">
        <f t="shared" si="29"/>
        <v>#DIV/0!</v>
      </c>
      <c r="H100" s="87">
        <f t="shared" ref="H100:AE100" si="32">H101+H102+H103+H105</f>
        <v>2976.67</v>
      </c>
      <c r="I100" s="87">
        <f t="shared" si="32"/>
        <v>607.9</v>
      </c>
      <c r="J100" s="87">
        <f t="shared" si="32"/>
        <v>2328.88</v>
      </c>
      <c r="K100" s="87">
        <f t="shared" si="32"/>
        <v>3194.3</v>
      </c>
      <c r="L100" s="87">
        <f t="shared" si="32"/>
        <v>1929.9</v>
      </c>
      <c r="M100" s="87">
        <f t="shared" si="32"/>
        <v>2436.6999999999998</v>
      </c>
      <c r="N100" s="87">
        <f t="shared" si="32"/>
        <v>3216.54</v>
      </c>
      <c r="O100" s="87">
        <f t="shared" si="32"/>
        <v>0</v>
      </c>
      <c r="P100" s="87">
        <f t="shared" si="32"/>
        <v>5089.2</v>
      </c>
      <c r="Q100" s="87">
        <f t="shared" si="32"/>
        <v>0</v>
      </c>
      <c r="R100" s="87">
        <f t="shared" si="32"/>
        <v>4128.51</v>
      </c>
      <c r="S100" s="87">
        <f t="shared" si="32"/>
        <v>0</v>
      </c>
      <c r="T100" s="87">
        <f t="shared" si="32"/>
        <v>839.2</v>
      </c>
      <c r="U100" s="87">
        <f t="shared" si="32"/>
        <v>0</v>
      </c>
      <c r="V100" s="87">
        <f t="shared" si="32"/>
        <v>909.90000000000009</v>
      </c>
      <c r="W100" s="87">
        <f t="shared" si="32"/>
        <v>0</v>
      </c>
      <c r="X100" s="87">
        <f t="shared" si="32"/>
        <v>1600.6000000000001</v>
      </c>
      <c r="Y100" s="87">
        <f t="shared" si="32"/>
        <v>0</v>
      </c>
      <c r="Z100" s="87">
        <f t="shared" si="32"/>
        <v>1741.7</v>
      </c>
      <c r="AA100" s="87">
        <f t="shared" si="32"/>
        <v>0</v>
      </c>
      <c r="AB100" s="87">
        <f t="shared" si="32"/>
        <v>1248</v>
      </c>
      <c r="AC100" s="87">
        <f t="shared" si="32"/>
        <v>0</v>
      </c>
      <c r="AD100" s="87">
        <f t="shared" si="32"/>
        <v>422.6</v>
      </c>
      <c r="AE100" s="87">
        <f t="shared" si="32"/>
        <v>0</v>
      </c>
      <c r="AF100" s="89"/>
    </row>
    <row r="101" spans="1:32" s="40" customFormat="1" ht="18.75" x14ac:dyDescent="0.25">
      <c r="A101" s="51" t="s">
        <v>31</v>
      </c>
      <c r="B101" s="52">
        <f>B89+B95</f>
        <v>0</v>
      </c>
      <c r="C101" s="52">
        <f>H101+J101+L101+N101+P101+R101+T101+V101+X101+Z101+AB101</f>
        <v>0</v>
      </c>
      <c r="D101" s="52">
        <f>E101</f>
        <v>0</v>
      </c>
      <c r="E101" s="52">
        <f>I101+K101+M101+O101+Q101+S101+U101+W101+Y101+AA101+AC101+AE101</f>
        <v>0</v>
      </c>
      <c r="F101" s="50" t="e">
        <f t="shared" si="28"/>
        <v>#DIV/0!</v>
      </c>
      <c r="G101" s="50" t="e">
        <f t="shared" si="29"/>
        <v>#DIV/0!</v>
      </c>
      <c r="H101" s="52">
        <f t="shared" ref="H101:AE103" si="33">H89+H95</f>
        <v>0</v>
      </c>
      <c r="I101" s="52">
        <f t="shared" si="33"/>
        <v>0</v>
      </c>
      <c r="J101" s="52">
        <f t="shared" si="33"/>
        <v>0</v>
      </c>
      <c r="K101" s="52">
        <f t="shared" si="33"/>
        <v>0</v>
      </c>
      <c r="L101" s="52">
        <f t="shared" si="33"/>
        <v>0</v>
      </c>
      <c r="M101" s="52">
        <f t="shared" si="33"/>
        <v>0</v>
      </c>
      <c r="N101" s="52">
        <f t="shared" si="33"/>
        <v>0</v>
      </c>
      <c r="O101" s="52">
        <f t="shared" si="33"/>
        <v>0</v>
      </c>
      <c r="P101" s="52">
        <f t="shared" si="33"/>
        <v>0</v>
      </c>
      <c r="Q101" s="52">
        <f t="shared" si="33"/>
        <v>0</v>
      </c>
      <c r="R101" s="52">
        <f t="shared" si="33"/>
        <v>0</v>
      </c>
      <c r="S101" s="52">
        <f t="shared" si="33"/>
        <v>0</v>
      </c>
      <c r="T101" s="52">
        <f t="shared" si="33"/>
        <v>0</v>
      </c>
      <c r="U101" s="52">
        <f t="shared" si="33"/>
        <v>0</v>
      </c>
      <c r="V101" s="52">
        <f t="shared" si="33"/>
        <v>0</v>
      </c>
      <c r="W101" s="52">
        <f t="shared" si="33"/>
        <v>0</v>
      </c>
      <c r="X101" s="52">
        <f t="shared" si="33"/>
        <v>0</v>
      </c>
      <c r="Y101" s="52">
        <f t="shared" si="33"/>
        <v>0</v>
      </c>
      <c r="Z101" s="52">
        <f t="shared" si="33"/>
        <v>0</v>
      </c>
      <c r="AA101" s="52">
        <f t="shared" si="33"/>
        <v>0</v>
      </c>
      <c r="AB101" s="52">
        <f t="shared" si="33"/>
        <v>0</v>
      </c>
      <c r="AC101" s="52">
        <f t="shared" si="33"/>
        <v>0</v>
      </c>
      <c r="AD101" s="52">
        <f t="shared" si="33"/>
        <v>0</v>
      </c>
      <c r="AE101" s="52">
        <f t="shared" si="33"/>
        <v>0</v>
      </c>
      <c r="AF101" s="89"/>
    </row>
    <row r="102" spans="1:32" s="40" customFormat="1" ht="37.5" x14ac:dyDescent="0.3">
      <c r="A102" s="73" t="s">
        <v>32</v>
      </c>
      <c r="B102" s="52">
        <f>H102+J102+L102+N102+P102+R102+T102+V102+X102+Z102+AB102+AD102</f>
        <v>6662.5</v>
      </c>
      <c r="C102" s="52">
        <v>0</v>
      </c>
      <c r="D102" s="52">
        <f>E102</f>
        <v>0</v>
      </c>
      <c r="E102" s="52">
        <f>I102+K102+M102+O102+Q102+S102+U102+W102+Y102+AA102+AC102+AE102</f>
        <v>0</v>
      </c>
      <c r="F102" s="50">
        <f t="shared" si="28"/>
        <v>0</v>
      </c>
      <c r="G102" s="50" t="e">
        <f t="shared" si="29"/>
        <v>#DIV/0!</v>
      </c>
      <c r="H102" s="52">
        <f t="shared" si="33"/>
        <v>0</v>
      </c>
      <c r="I102" s="52">
        <f t="shared" si="33"/>
        <v>0</v>
      </c>
      <c r="J102" s="52">
        <f t="shared" si="33"/>
        <v>0</v>
      </c>
      <c r="K102" s="52">
        <f t="shared" si="33"/>
        <v>0</v>
      </c>
      <c r="L102" s="52">
        <f>L96</f>
        <v>0</v>
      </c>
      <c r="M102" s="52">
        <f t="shared" si="33"/>
        <v>0</v>
      </c>
      <c r="N102" s="52">
        <f t="shared" si="33"/>
        <v>1168.99</v>
      </c>
      <c r="O102" s="52">
        <f t="shared" si="33"/>
        <v>0</v>
      </c>
      <c r="P102" s="52">
        <f t="shared" si="33"/>
        <v>3416.2</v>
      </c>
      <c r="Q102" s="52">
        <f t="shared" si="33"/>
        <v>0</v>
      </c>
      <c r="R102" s="52">
        <f t="shared" si="33"/>
        <v>1343.31</v>
      </c>
      <c r="S102" s="52">
        <f t="shared" si="33"/>
        <v>0</v>
      </c>
      <c r="T102" s="52">
        <f t="shared" si="33"/>
        <v>0</v>
      </c>
      <c r="U102" s="52">
        <f t="shared" si="33"/>
        <v>0</v>
      </c>
      <c r="V102" s="52">
        <f t="shared" si="33"/>
        <v>561.1</v>
      </c>
      <c r="W102" s="52">
        <f t="shared" si="33"/>
        <v>0</v>
      </c>
      <c r="X102" s="52">
        <f t="shared" si="33"/>
        <v>172.9</v>
      </c>
      <c r="Y102" s="52">
        <f t="shared" si="33"/>
        <v>0</v>
      </c>
      <c r="Z102" s="52">
        <f t="shared" si="33"/>
        <v>0</v>
      </c>
      <c r="AA102" s="52">
        <f t="shared" si="33"/>
        <v>0</v>
      </c>
      <c r="AB102" s="52">
        <f t="shared" si="33"/>
        <v>0</v>
      </c>
      <c r="AC102" s="52">
        <f t="shared" si="33"/>
        <v>0</v>
      </c>
      <c r="AD102" s="52">
        <f t="shared" si="33"/>
        <v>0</v>
      </c>
      <c r="AE102" s="52">
        <f t="shared" si="33"/>
        <v>0</v>
      </c>
      <c r="AF102" s="89"/>
    </row>
    <row r="103" spans="1:32" s="40" customFormat="1" ht="18.75" x14ac:dyDescent="0.3">
      <c r="A103" s="73" t="s">
        <v>33</v>
      </c>
      <c r="B103" s="52">
        <f>H103+J103+L103+N103+P103+R103+T103+V103+X103+Z103+AB103+AD103</f>
        <v>19769.2</v>
      </c>
      <c r="C103" s="52">
        <v>0</v>
      </c>
      <c r="D103" s="52">
        <f>E103</f>
        <v>6238.9</v>
      </c>
      <c r="E103" s="52">
        <f>I103+K103+M103+O103+Q103+S103+U103+W103+Y103+AA103+AC103+AE103</f>
        <v>6238.9</v>
      </c>
      <c r="F103" s="50">
        <f t="shared" si="28"/>
        <v>31.558687250875096</v>
      </c>
      <c r="G103" s="50" t="e">
        <f t="shared" si="29"/>
        <v>#DIV/0!</v>
      </c>
      <c r="H103" s="52">
        <f>H91+H97</f>
        <v>2976.67</v>
      </c>
      <c r="I103" s="52">
        <f t="shared" si="33"/>
        <v>607.9</v>
      </c>
      <c r="J103" s="52">
        <f t="shared" si="33"/>
        <v>2328.88</v>
      </c>
      <c r="K103" s="52">
        <f t="shared" si="33"/>
        <v>3194.3</v>
      </c>
      <c r="L103" s="52">
        <f t="shared" si="33"/>
        <v>1929.9</v>
      </c>
      <c r="M103" s="52">
        <f t="shared" si="33"/>
        <v>2436.6999999999998</v>
      </c>
      <c r="N103" s="52">
        <f t="shared" si="33"/>
        <v>2047.5500000000002</v>
      </c>
      <c r="O103" s="52">
        <f t="shared" si="33"/>
        <v>0</v>
      </c>
      <c r="P103" s="52">
        <f t="shared" si="33"/>
        <v>1673</v>
      </c>
      <c r="Q103" s="52">
        <f t="shared" si="33"/>
        <v>0</v>
      </c>
      <c r="R103" s="52">
        <f t="shared" si="33"/>
        <v>2785.2</v>
      </c>
      <c r="S103" s="52">
        <f t="shared" si="33"/>
        <v>0</v>
      </c>
      <c r="T103" s="52">
        <f t="shared" si="33"/>
        <v>839.2</v>
      </c>
      <c r="U103" s="52">
        <f t="shared" si="33"/>
        <v>0</v>
      </c>
      <c r="V103" s="52">
        <f t="shared" si="33"/>
        <v>348.8</v>
      </c>
      <c r="W103" s="52">
        <f t="shared" si="33"/>
        <v>0</v>
      </c>
      <c r="X103" s="52">
        <f t="shared" si="33"/>
        <v>1427.7</v>
      </c>
      <c r="Y103" s="52">
        <f t="shared" si="33"/>
        <v>0</v>
      </c>
      <c r="Z103" s="52">
        <f t="shared" si="33"/>
        <v>1741.7</v>
      </c>
      <c r="AA103" s="52">
        <f t="shared" si="33"/>
        <v>0</v>
      </c>
      <c r="AB103" s="52">
        <f t="shared" si="33"/>
        <v>1248</v>
      </c>
      <c r="AC103" s="52">
        <f t="shared" si="33"/>
        <v>0</v>
      </c>
      <c r="AD103" s="52">
        <f t="shared" si="33"/>
        <v>422.6</v>
      </c>
      <c r="AE103" s="52">
        <f t="shared" si="33"/>
        <v>0</v>
      </c>
      <c r="AF103" s="89"/>
    </row>
    <row r="104" spans="1:32" s="40" customFormat="1" ht="37.5" x14ac:dyDescent="0.3">
      <c r="A104" s="73" t="s">
        <v>34</v>
      </c>
      <c r="B104" s="52">
        <f>B92+B98</f>
        <v>0</v>
      </c>
      <c r="C104" s="52">
        <v>0</v>
      </c>
      <c r="D104" s="52">
        <v>0</v>
      </c>
      <c r="E104" s="52">
        <f>I104+K104+M104+O104+Q104+S104+U104+W104+Y104+AA104+AC104+AE104</f>
        <v>0</v>
      </c>
      <c r="F104" s="50" t="e">
        <f t="shared" si="28"/>
        <v>#DIV/0!</v>
      </c>
      <c r="G104" s="50" t="e">
        <f t="shared" si="29"/>
        <v>#DIV/0!</v>
      </c>
      <c r="H104" s="52">
        <f>H98</f>
        <v>0</v>
      </c>
      <c r="I104" s="52">
        <f t="shared" ref="I104:AE104" si="34">I98</f>
        <v>0</v>
      </c>
      <c r="J104" s="52">
        <f t="shared" si="34"/>
        <v>0</v>
      </c>
      <c r="K104" s="52">
        <f t="shared" si="34"/>
        <v>0</v>
      </c>
      <c r="L104" s="52">
        <f t="shared" si="34"/>
        <v>0</v>
      </c>
      <c r="M104" s="52">
        <f t="shared" si="34"/>
        <v>0</v>
      </c>
      <c r="N104" s="52">
        <f t="shared" si="34"/>
        <v>0</v>
      </c>
      <c r="O104" s="52">
        <f t="shared" si="34"/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f t="shared" si="34"/>
        <v>0</v>
      </c>
      <c r="U104" s="52">
        <f t="shared" si="34"/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f t="shared" si="34"/>
        <v>0</v>
      </c>
      <c r="AA104" s="52">
        <f t="shared" si="34"/>
        <v>0</v>
      </c>
      <c r="AB104" s="52">
        <f t="shared" si="34"/>
        <v>0</v>
      </c>
      <c r="AC104" s="52">
        <f t="shared" si="34"/>
        <v>0</v>
      </c>
      <c r="AD104" s="52">
        <f t="shared" si="34"/>
        <v>0</v>
      </c>
      <c r="AE104" s="52">
        <f t="shared" si="34"/>
        <v>0</v>
      </c>
      <c r="AF104" s="89"/>
    </row>
    <row r="105" spans="1:32" s="40" customFormat="1" ht="18.75" x14ac:dyDescent="0.3">
      <c r="A105" s="73" t="s">
        <v>35</v>
      </c>
      <c r="B105" s="52">
        <f>B92+B99</f>
        <v>0</v>
      </c>
      <c r="C105" s="52">
        <f t="shared" ref="C105" si="35">H105+J105+L105+N105+P105+R105+T105+V105+X105+Z105+AB105</f>
        <v>0</v>
      </c>
      <c r="D105" s="52">
        <f>E105</f>
        <v>0</v>
      </c>
      <c r="E105" s="52">
        <f>I105+K105+M105+O105+Q105+S105+U105+W105+Y105+AA105+AC105+AE105</f>
        <v>0</v>
      </c>
      <c r="F105" s="50" t="e">
        <f t="shared" si="28"/>
        <v>#DIV/0!</v>
      </c>
      <c r="G105" s="50" t="e">
        <f t="shared" si="29"/>
        <v>#DIV/0!</v>
      </c>
      <c r="H105" s="52">
        <f t="shared" ref="H105:AE105" si="36">H92+H99</f>
        <v>0</v>
      </c>
      <c r="I105" s="52">
        <f t="shared" si="36"/>
        <v>0</v>
      </c>
      <c r="J105" s="52">
        <f t="shared" si="36"/>
        <v>0</v>
      </c>
      <c r="K105" s="52">
        <f t="shared" si="36"/>
        <v>0</v>
      </c>
      <c r="L105" s="52">
        <f t="shared" si="36"/>
        <v>0</v>
      </c>
      <c r="M105" s="52">
        <f t="shared" si="36"/>
        <v>0</v>
      </c>
      <c r="N105" s="52">
        <f t="shared" si="36"/>
        <v>0</v>
      </c>
      <c r="O105" s="52">
        <f t="shared" si="36"/>
        <v>0</v>
      </c>
      <c r="P105" s="52">
        <f t="shared" si="36"/>
        <v>0</v>
      </c>
      <c r="Q105" s="52">
        <f t="shared" si="36"/>
        <v>0</v>
      </c>
      <c r="R105" s="52">
        <f t="shared" si="36"/>
        <v>0</v>
      </c>
      <c r="S105" s="52">
        <f t="shared" si="36"/>
        <v>0</v>
      </c>
      <c r="T105" s="52">
        <f t="shared" si="36"/>
        <v>0</v>
      </c>
      <c r="U105" s="52">
        <f t="shared" si="36"/>
        <v>0</v>
      </c>
      <c r="V105" s="52">
        <f t="shared" si="36"/>
        <v>0</v>
      </c>
      <c r="W105" s="52">
        <f t="shared" si="36"/>
        <v>0</v>
      </c>
      <c r="X105" s="52">
        <f t="shared" si="36"/>
        <v>0</v>
      </c>
      <c r="Y105" s="52">
        <f t="shared" si="36"/>
        <v>0</v>
      </c>
      <c r="Z105" s="52">
        <f t="shared" si="36"/>
        <v>0</v>
      </c>
      <c r="AA105" s="52">
        <f t="shared" si="36"/>
        <v>0</v>
      </c>
      <c r="AB105" s="52">
        <f t="shared" si="36"/>
        <v>0</v>
      </c>
      <c r="AC105" s="52">
        <f t="shared" si="36"/>
        <v>0</v>
      </c>
      <c r="AD105" s="52">
        <f t="shared" si="36"/>
        <v>0</v>
      </c>
      <c r="AE105" s="52">
        <f t="shared" si="36"/>
        <v>0</v>
      </c>
      <c r="AF105" s="89"/>
    </row>
    <row r="106" spans="1:32" s="40" customFormat="1" ht="18.75" x14ac:dyDescent="0.25">
      <c r="A106" s="36" t="s">
        <v>64</v>
      </c>
      <c r="B106" s="36"/>
      <c r="C106" s="36"/>
      <c r="D106" s="36"/>
      <c r="E106" s="36"/>
      <c r="F106" s="50" t="e">
        <f t="shared" si="28"/>
        <v>#DIV/0!</v>
      </c>
      <c r="G106" s="50" t="e">
        <f t="shared" si="29"/>
        <v>#DIV/0!</v>
      </c>
      <c r="H106" s="36"/>
      <c r="I106" s="36"/>
      <c r="J106" s="36"/>
      <c r="K106" s="36"/>
      <c r="L106" s="36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8"/>
      <c r="AF106" s="39"/>
    </row>
    <row r="107" spans="1:32" s="40" customFormat="1" ht="18.75" x14ac:dyDescent="0.25">
      <c r="A107" s="36" t="s">
        <v>65</v>
      </c>
      <c r="B107" s="36"/>
      <c r="C107" s="36"/>
      <c r="D107" s="36"/>
      <c r="E107" s="36"/>
      <c r="F107" s="50" t="e">
        <f t="shared" si="28"/>
        <v>#DIV/0!</v>
      </c>
      <c r="G107" s="50" t="e">
        <f t="shared" si="29"/>
        <v>#DIV/0!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43"/>
      <c r="AF107" s="39"/>
    </row>
    <row r="108" spans="1:32" s="40" customFormat="1" ht="20.25" x14ac:dyDescent="0.25">
      <c r="A108" s="95" t="s">
        <v>36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7"/>
      <c r="AE108" s="98"/>
      <c r="AF108" s="48"/>
    </row>
    <row r="109" spans="1:32" s="40" customFormat="1" ht="56.25" x14ac:dyDescent="0.25">
      <c r="A109" s="49" t="s">
        <v>66</v>
      </c>
      <c r="B109" s="103"/>
      <c r="C109" s="103"/>
      <c r="D109" s="103"/>
      <c r="E109" s="103"/>
      <c r="F109" s="50"/>
      <c r="G109" s="50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4"/>
      <c r="AF109" s="39"/>
    </row>
    <row r="110" spans="1:32" s="40" customFormat="1" ht="18.75" x14ac:dyDescent="0.25">
      <c r="A110" s="71" t="s">
        <v>30</v>
      </c>
      <c r="B110" s="50">
        <f>B112+B113+B111+B114</f>
        <v>6515.9800000000005</v>
      </c>
      <c r="C110" s="50">
        <f>C111+C112+C113+C114</f>
        <v>1632.45</v>
      </c>
      <c r="D110" s="50">
        <f>D112+D113+D111+D114</f>
        <v>408.47200000000004</v>
      </c>
      <c r="E110" s="50">
        <f>E112+E113+E111+E114</f>
        <v>408.47200000000004</v>
      </c>
      <c r="F110" s="50">
        <f t="shared" si="28"/>
        <v>6.2687730778793052</v>
      </c>
      <c r="G110" s="50">
        <f t="shared" si="29"/>
        <v>25.022022114000432</v>
      </c>
      <c r="H110" s="50">
        <f t="shared" ref="H110:S110" si="37">H112+H113</f>
        <v>917.29</v>
      </c>
      <c r="I110" s="50">
        <f t="shared" si="37"/>
        <v>125.974</v>
      </c>
      <c r="J110" s="50">
        <f t="shared" si="37"/>
        <v>471.25</v>
      </c>
      <c r="K110" s="50">
        <f t="shared" si="37"/>
        <v>228.20500000000001</v>
      </c>
      <c r="L110" s="50">
        <f t="shared" si="37"/>
        <v>311.08</v>
      </c>
      <c r="M110" s="50">
        <f t="shared" si="37"/>
        <v>54.292999999999999</v>
      </c>
      <c r="N110" s="50">
        <v>624.14</v>
      </c>
      <c r="O110" s="50">
        <f t="shared" si="37"/>
        <v>0</v>
      </c>
      <c r="P110" s="50">
        <v>532.29999999999995</v>
      </c>
      <c r="Q110" s="50">
        <f t="shared" si="37"/>
        <v>0</v>
      </c>
      <c r="R110" s="50">
        <f t="shared" si="37"/>
        <v>476.01</v>
      </c>
      <c r="S110" s="50">
        <f t="shared" si="37"/>
        <v>0</v>
      </c>
      <c r="T110" s="50">
        <f>T111+T112+T113+T114</f>
        <v>662.4</v>
      </c>
      <c r="U110" s="50">
        <f t="shared" ref="U110:AE110" si="38">U111+U112+U113+U114</f>
        <v>0</v>
      </c>
      <c r="V110" s="50">
        <f t="shared" si="38"/>
        <v>532.29999999999995</v>
      </c>
      <c r="W110" s="50">
        <f t="shared" si="38"/>
        <v>0</v>
      </c>
      <c r="X110" s="50">
        <f t="shared" si="38"/>
        <v>476.01</v>
      </c>
      <c r="Y110" s="50">
        <f t="shared" si="38"/>
        <v>0</v>
      </c>
      <c r="Z110" s="50">
        <f t="shared" si="38"/>
        <v>476.01</v>
      </c>
      <c r="AA110" s="50">
        <f t="shared" si="38"/>
        <v>0</v>
      </c>
      <c r="AB110" s="50">
        <f t="shared" si="38"/>
        <v>476.01</v>
      </c>
      <c r="AC110" s="50">
        <f t="shared" si="38"/>
        <v>0</v>
      </c>
      <c r="AD110" s="50">
        <f t="shared" si="38"/>
        <v>561.17999999999995</v>
      </c>
      <c r="AE110" s="50">
        <f t="shared" si="38"/>
        <v>0</v>
      </c>
      <c r="AF110" s="77"/>
    </row>
    <row r="111" spans="1:32" s="40" customFormat="1" ht="18.75" x14ac:dyDescent="0.25">
      <c r="A111" s="68" t="s">
        <v>31</v>
      </c>
      <c r="B111" s="52">
        <f>H111+J111+L111+N111+P111+R111+T111+V111+X111+Z111+AB111+AD111</f>
        <v>0</v>
      </c>
      <c r="C111" s="52">
        <f>H111+J111</f>
        <v>0</v>
      </c>
      <c r="D111" s="52">
        <f>E111</f>
        <v>0</v>
      </c>
      <c r="E111" s="52">
        <f>I111+K111+M111+O111+Q111+S111+U111+W111+Y111+AA111+AC111+AE111</f>
        <v>0</v>
      </c>
      <c r="F111" s="50" t="e">
        <f t="shared" si="28"/>
        <v>#DIV/0!</v>
      </c>
      <c r="G111" s="50" t="e">
        <f t="shared" si="29"/>
        <v>#DIV/0!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77"/>
    </row>
    <row r="112" spans="1:32" s="40" customFormat="1" ht="37.5" x14ac:dyDescent="0.3">
      <c r="A112" s="73" t="s">
        <v>32</v>
      </c>
      <c r="B112" s="52">
        <f>H112+J112+L112+N112+P112+R112+T112+V112+X112+Z112+AB112+AD112</f>
        <v>0</v>
      </c>
      <c r="C112" s="52">
        <f>H112+J112</f>
        <v>0</v>
      </c>
      <c r="D112" s="52">
        <f>E112</f>
        <v>0</v>
      </c>
      <c r="E112" s="52">
        <f>I112+K112+M112+O112+Q112+S112+U112+W112+Y112+AA112+AC112+AE112</f>
        <v>0</v>
      </c>
      <c r="F112" s="50" t="e">
        <f t="shared" si="28"/>
        <v>#DIV/0!</v>
      </c>
      <c r="G112" s="50" t="e">
        <f t="shared" si="29"/>
        <v>#DIV/0!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0</v>
      </c>
      <c r="AD112" s="52">
        <v>0</v>
      </c>
      <c r="AE112" s="52">
        <v>0</v>
      </c>
      <c r="AF112" s="77"/>
    </row>
    <row r="113" spans="1:32" s="40" customFormat="1" ht="18.75" x14ac:dyDescent="0.3">
      <c r="A113" s="73" t="s">
        <v>33</v>
      </c>
      <c r="B113" s="52">
        <f>H113+J113+L113+N113+P113+R113+T113+V113+X113+Z113+AB113+AD113</f>
        <v>6515.9800000000005</v>
      </c>
      <c r="C113" s="52">
        <v>1632.45</v>
      </c>
      <c r="D113" s="52">
        <f>E113</f>
        <v>408.47200000000004</v>
      </c>
      <c r="E113" s="52">
        <f>I113+K113+M113+O113+Q113+S113+U113+W113+Y113+AA113+AC113+AE113</f>
        <v>408.47200000000004</v>
      </c>
      <c r="F113" s="50">
        <f t="shared" si="28"/>
        <v>6.2687730778793052</v>
      </c>
      <c r="G113" s="50">
        <f t="shared" si="29"/>
        <v>25.022022114000432</v>
      </c>
      <c r="H113" s="52">
        <v>917.29</v>
      </c>
      <c r="I113" s="52">
        <f>I115</f>
        <v>125.974</v>
      </c>
      <c r="J113" s="52">
        <v>471.25</v>
      </c>
      <c r="K113" s="52">
        <v>228.20500000000001</v>
      </c>
      <c r="L113" s="52">
        <v>311.08</v>
      </c>
      <c r="M113" s="52">
        <v>54.292999999999999</v>
      </c>
      <c r="N113" s="52">
        <v>624.14</v>
      </c>
      <c r="O113" s="52">
        <v>0</v>
      </c>
      <c r="P113" s="52">
        <v>532.29999999999995</v>
      </c>
      <c r="Q113" s="52">
        <v>0</v>
      </c>
      <c r="R113" s="52">
        <v>476.01</v>
      </c>
      <c r="S113" s="52">
        <v>0</v>
      </c>
      <c r="T113" s="52">
        <v>662.4</v>
      </c>
      <c r="U113" s="52">
        <v>0</v>
      </c>
      <c r="V113" s="52">
        <v>532.29999999999995</v>
      </c>
      <c r="W113" s="52">
        <v>0</v>
      </c>
      <c r="X113" s="52">
        <v>476.01</v>
      </c>
      <c r="Y113" s="52">
        <v>0</v>
      </c>
      <c r="Z113" s="52">
        <v>476.01</v>
      </c>
      <c r="AA113" s="52">
        <v>0</v>
      </c>
      <c r="AB113" s="52">
        <v>476.01</v>
      </c>
      <c r="AC113" s="52">
        <v>0</v>
      </c>
      <c r="AD113" s="52">
        <v>561.17999999999995</v>
      </c>
      <c r="AE113" s="79">
        <v>0</v>
      </c>
      <c r="AF113" s="77"/>
    </row>
    <row r="114" spans="1:32" s="40" customFormat="1" ht="18.75" x14ac:dyDescent="0.3">
      <c r="A114" s="73" t="s">
        <v>35</v>
      </c>
      <c r="B114" s="52">
        <f>H114+J114+L114+N114+P114+R114+T114+V114+X114+Z114+AB114+AD114</f>
        <v>0</v>
      </c>
      <c r="C114" s="52">
        <f>H114+J114</f>
        <v>0</v>
      </c>
      <c r="D114" s="52">
        <f>E114</f>
        <v>0</v>
      </c>
      <c r="E114" s="52">
        <f>I114+K114+M114+O114+Q114+S114+U114+W114+Y114+AA114+AC114+AE114</f>
        <v>0</v>
      </c>
      <c r="F114" s="50" t="e">
        <f t="shared" si="28"/>
        <v>#DIV/0!</v>
      </c>
      <c r="G114" s="50" t="e">
        <f t="shared" si="29"/>
        <v>#DIV/0!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77"/>
    </row>
    <row r="115" spans="1:32" s="40" customFormat="1" ht="18.75" x14ac:dyDescent="0.25">
      <c r="A115" s="86" t="s">
        <v>67</v>
      </c>
      <c r="B115" s="87">
        <f>B116+B117+B118+B119</f>
        <v>0</v>
      </c>
      <c r="C115" s="87">
        <f>C116+C117+C118+C119</f>
        <v>1699.62</v>
      </c>
      <c r="D115" s="87">
        <f>D116+D117+D118+D119</f>
        <v>0</v>
      </c>
      <c r="E115" s="87">
        <f>E116+E117+E118+E119</f>
        <v>0</v>
      </c>
      <c r="F115" s="87" t="e">
        <f t="shared" ref="F115:AE115" si="39">F116+F117+F118+F119</f>
        <v>#DIV/0!</v>
      </c>
      <c r="G115" s="87" t="e">
        <f t="shared" si="39"/>
        <v>#DIV/0!</v>
      </c>
      <c r="H115" s="87">
        <f t="shared" si="39"/>
        <v>917.29</v>
      </c>
      <c r="I115" s="87">
        <f>I116+I117+I118+I119</f>
        <v>125.974</v>
      </c>
      <c r="J115" s="87">
        <f t="shared" si="39"/>
        <v>471.25</v>
      </c>
      <c r="K115" s="87">
        <v>228.20500000000001</v>
      </c>
      <c r="L115" s="87">
        <f t="shared" si="39"/>
        <v>311.08</v>
      </c>
      <c r="M115" s="87">
        <f>M116+M117+M118+M119</f>
        <v>54.292999999999999</v>
      </c>
      <c r="N115" s="87">
        <f t="shared" si="39"/>
        <v>0</v>
      </c>
      <c r="O115" s="87">
        <f t="shared" si="39"/>
        <v>0</v>
      </c>
      <c r="P115" s="87">
        <f t="shared" si="39"/>
        <v>0</v>
      </c>
      <c r="Q115" s="87">
        <f t="shared" si="39"/>
        <v>0</v>
      </c>
      <c r="R115" s="87">
        <f t="shared" si="39"/>
        <v>0</v>
      </c>
      <c r="S115" s="87">
        <f t="shared" si="39"/>
        <v>0</v>
      </c>
      <c r="T115" s="87">
        <f t="shared" si="39"/>
        <v>0</v>
      </c>
      <c r="U115" s="87">
        <f t="shared" si="39"/>
        <v>0</v>
      </c>
      <c r="V115" s="87">
        <f t="shared" si="39"/>
        <v>0</v>
      </c>
      <c r="W115" s="87">
        <f t="shared" si="39"/>
        <v>0</v>
      </c>
      <c r="X115" s="87">
        <f t="shared" si="39"/>
        <v>0</v>
      </c>
      <c r="Y115" s="87">
        <f t="shared" si="39"/>
        <v>0</v>
      </c>
      <c r="Z115" s="87">
        <f t="shared" si="39"/>
        <v>0</v>
      </c>
      <c r="AA115" s="87">
        <f t="shared" si="39"/>
        <v>0</v>
      </c>
      <c r="AB115" s="87">
        <f t="shared" si="39"/>
        <v>0</v>
      </c>
      <c r="AC115" s="87">
        <f t="shared" si="39"/>
        <v>0</v>
      </c>
      <c r="AD115" s="87">
        <f t="shared" si="39"/>
        <v>0</v>
      </c>
      <c r="AE115" s="87">
        <f t="shared" si="39"/>
        <v>0</v>
      </c>
      <c r="AF115" s="89"/>
    </row>
    <row r="116" spans="1:32" s="40" customFormat="1" ht="18.75" x14ac:dyDescent="0.25">
      <c r="A116" s="51" t="s">
        <v>31</v>
      </c>
      <c r="B116" s="52">
        <f>B111</f>
        <v>0</v>
      </c>
      <c r="C116" s="52">
        <f>H116+J116+L116+N116+P116+R116+T116+V116+X116+Z116+AB116</f>
        <v>0</v>
      </c>
      <c r="D116" s="52">
        <f>E116</f>
        <v>0</v>
      </c>
      <c r="E116" s="52">
        <f>I116+K116+M116+O116+Q116+S116+U116+W116+Y116+AA116+AC116+AE116</f>
        <v>0</v>
      </c>
      <c r="F116" s="50" t="e">
        <f t="shared" si="28"/>
        <v>#DIV/0!</v>
      </c>
      <c r="G116" s="50" t="e">
        <f t="shared" si="29"/>
        <v>#DIV/0!</v>
      </c>
      <c r="H116" s="52">
        <f t="shared" ref="H116:AE119" si="40">H111</f>
        <v>0</v>
      </c>
      <c r="I116" s="52">
        <f t="shared" si="40"/>
        <v>0</v>
      </c>
      <c r="J116" s="52">
        <f t="shared" si="40"/>
        <v>0</v>
      </c>
      <c r="K116" s="52">
        <f t="shared" si="40"/>
        <v>0</v>
      </c>
      <c r="L116" s="52">
        <f t="shared" si="40"/>
        <v>0</v>
      </c>
      <c r="M116" s="52">
        <f t="shared" si="40"/>
        <v>0</v>
      </c>
      <c r="N116" s="52">
        <f t="shared" si="40"/>
        <v>0</v>
      </c>
      <c r="O116" s="52">
        <f t="shared" si="40"/>
        <v>0</v>
      </c>
      <c r="P116" s="52">
        <f t="shared" si="40"/>
        <v>0</v>
      </c>
      <c r="Q116" s="52">
        <f t="shared" si="40"/>
        <v>0</v>
      </c>
      <c r="R116" s="52">
        <f t="shared" si="40"/>
        <v>0</v>
      </c>
      <c r="S116" s="52">
        <f t="shared" si="40"/>
        <v>0</v>
      </c>
      <c r="T116" s="52">
        <f t="shared" si="40"/>
        <v>0</v>
      </c>
      <c r="U116" s="52">
        <f t="shared" si="40"/>
        <v>0</v>
      </c>
      <c r="V116" s="52">
        <f t="shared" si="40"/>
        <v>0</v>
      </c>
      <c r="W116" s="52">
        <f t="shared" si="40"/>
        <v>0</v>
      </c>
      <c r="X116" s="52">
        <f t="shared" si="40"/>
        <v>0</v>
      </c>
      <c r="Y116" s="52">
        <f t="shared" si="40"/>
        <v>0</v>
      </c>
      <c r="Z116" s="52">
        <f t="shared" si="40"/>
        <v>0</v>
      </c>
      <c r="AA116" s="52">
        <f t="shared" si="40"/>
        <v>0</v>
      </c>
      <c r="AB116" s="52">
        <f t="shared" si="40"/>
        <v>0</v>
      </c>
      <c r="AC116" s="52">
        <f t="shared" si="40"/>
        <v>0</v>
      </c>
      <c r="AD116" s="52">
        <f t="shared" si="40"/>
        <v>0</v>
      </c>
      <c r="AE116" s="52">
        <f t="shared" si="40"/>
        <v>0</v>
      </c>
      <c r="AF116" s="89"/>
    </row>
    <row r="117" spans="1:32" s="40" customFormat="1" ht="37.5" x14ac:dyDescent="0.3">
      <c r="A117" s="73" t="s">
        <v>32</v>
      </c>
      <c r="B117" s="52">
        <f>B112</f>
        <v>0</v>
      </c>
      <c r="C117" s="52">
        <f t="shared" ref="C117:C119" si="41">H117+J117+L117+N117+P117+R117+T117+V117+X117+Z117+AB117</f>
        <v>0</v>
      </c>
      <c r="D117" s="52">
        <f>E117</f>
        <v>0</v>
      </c>
      <c r="E117" s="52">
        <f>I117+K117+M117+O117+Q117+S117+U117+W117+Y117+AA117+AC117+AE117</f>
        <v>0</v>
      </c>
      <c r="F117" s="50" t="e">
        <f t="shared" si="28"/>
        <v>#DIV/0!</v>
      </c>
      <c r="G117" s="50" t="e">
        <f t="shared" si="29"/>
        <v>#DIV/0!</v>
      </c>
      <c r="H117" s="52">
        <f t="shared" si="40"/>
        <v>0</v>
      </c>
      <c r="I117" s="52">
        <f t="shared" si="40"/>
        <v>0</v>
      </c>
      <c r="J117" s="52">
        <f t="shared" si="40"/>
        <v>0</v>
      </c>
      <c r="K117" s="52">
        <f t="shared" si="40"/>
        <v>0</v>
      </c>
      <c r="L117" s="52">
        <f t="shared" si="40"/>
        <v>0</v>
      </c>
      <c r="M117" s="52">
        <f t="shared" si="40"/>
        <v>0</v>
      </c>
      <c r="N117" s="52">
        <f t="shared" si="40"/>
        <v>0</v>
      </c>
      <c r="O117" s="52">
        <f t="shared" si="40"/>
        <v>0</v>
      </c>
      <c r="P117" s="52">
        <f t="shared" si="40"/>
        <v>0</v>
      </c>
      <c r="Q117" s="52">
        <f t="shared" si="40"/>
        <v>0</v>
      </c>
      <c r="R117" s="52">
        <f t="shared" si="40"/>
        <v>0</v>
      </c>
      <c r="S117" s="52">
        <f t="shared" si="40"/>
        <v>0</v>
      </c>
      <c r="T117" s="52">
        <f t="shared" si="40"/>
        <v>0</v>
      </c>
      <c r="U117" s="52">
        <f t="shared" si="40"/>
        <v>0</v>
      </c>
      <c r="V117" s="52">
        <f t="shared" si="40"/>
        <v>0</v>
      </c>
      <c r="W117" s="52">
        <f t="shared" si="40"/>
        <v>0</v>
      </c>
      <c r="X117" s="52">
        <f t="shared" si="40"/>
        <v>0</v>
      </c>
      <c r="Y117" s="52">
        <f t="shared" si="40"/>
        <v>0</v>
      </c>
      <c r="Z117" s="52">
        <f t="shared" si="40"/>
        <v>0</v>
      </c>
      <c r="AA117" s="52">
        <f t="shared" si="40"/>
        <v>0</v>
      </c>
      <c r="AB117" s="52">
        <f t="shared" si="40"/>
        <v>0</v>
      </c>
      <c r="AC117" s="52">
        <f t="shared" si="40"/>
        <v>0</v>
      </c>
      <c r="AD117" s="52">
        <f t="shared" si="40"/>
        <v>0</v>
      </c>
      <c r="AE117" s="52">
        <f t="shared" si="40"/>
        <v>0</v>
      </c>
      <c r="AF117" s="89"/>
    </row>
    <row r="118" spans="1:32" s="40" customFormat="1" ht="18.75" x14ac:dyDescent="0.3">
      <c r="A118" s="73" t="s">
        <v>33</v>
      </c>
      <c r="B118" s="52">
        <v>0</v>
      </c>
      <c r="C118" s="52">
        <f>H118+J118+L118+N118+P118+R118+T118+V118+X118+Z118+AB118</f>
        <v>1699.62</v>
      </c>
      <c r="D118" s="52">
        <v>0</v>
      </c>
      <c r="E118" s="52">
        <v>0</v>
      </c>
      <c r="F118" s="50" t="e">
        <f t="shared" si="28"/>
        <v>#DIV/0!</v>
      </c>
      <c r="G118" s="50">
        <f t="shared" si="29"/>
        <v>0</v>
      </c>
      <c r="H118" s="52">
        <v>917.29</v>
      </c>
      <c r="I118" s="52">
        <v>125.974</v>
      </c>
      <c r="J118" s="52">
        <f>J113</f>
        <v>471.25</v>
      </c>
      <c r="K118" s="52">
        <v>228.20500000000001</v>
      </c>
      <c r="L118" s="52">
        <v>311.08</v>
      </c>
      <c r="M118" s="52">
        <v>54.292999999999999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0</v>
      </c>
      <c r="W118" s="52">
        <v>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  <c r="AD118" s="52">
        <v>0</v>
      </c>
      <c r="AE118" s="52">
        <f t="shared" si="40"/>
        <v>0</v>
      </c>
      <c r="AF118" s="89"/>
    </row>
    <row r="119" spans="1:32" s="40" customFormat="1" ht="18.75" x14ac:dyDescent="0.3">
      <c r="A119" s="73" t="s">
        <v>35</v>
      </c>
      <c r="B119" s="52">
        <f>B114</f>
        <v>0</v>
      </c>
      <c r="C119" s="52">
        <f t="shared" si="41"/>
        <v>0</v>
      </c>
      <c r="D119" s="52">
        <f>E119</f>
        <v>0</v>
      </c>
      <c r="E119" s="52">
        <f>I119+K119+M119+O119+Q119+S119+U119+W119+Y119+AA119+AC119+AE119</f>
        <v>0</v>
      </c>
      <c r="F119" s="50" t="e">
        <f t="shared" si="28"/>
        <v>#DIV/0!</v>
      </c>
      <c r="G119" s="50" t="e">
        <f t="shared" si="29"/>
        <v>#DIV/0!</v>
      </c>
      <c r="H119" s="52">
        <f t="shared" si="40"/>
        <v>0</v>
      </c>
      <c r="I119" s="52">
        <f t="shared" si="40"/>
        <v>0</v>
      </c>
      <c r="J119" s="52">
        <f t="shared" si="40"/>
        <v>0</v>
      </c>
      <c r="K119" s="52">
        <f t="shared" si="40"/>
        <v>0</v>
      </c>
      <c r="L119" s="52">
        <f t="shared" si="40"/>
        <v>0</v>
      </c>
      <c r="M119" s="52">
        <f t="shared" si="40"/>
        <v>0</v>
      </c>
      <c r="N119" s="52">
        <f t="shared" si="40"/>
        <v>0</v>
      </c>
      <c r="O119" s="52">
        <f t="shared" si="40"/>
        <v>0</v>
      </c>
      <c r="P119" s="52">
        <f t="shared" si="40"/>
        <v>0</v>
      </c>
      <c r="Q119" s="52">
        <f t="shared" si="40"/>
        <v>0</v>
      </c>
      <c r="R119" s="52">
        <f t="shared" si="40"/>
        <v>0</v>
      </c>
      <c r="S119" s="52">
        <f t="shared" si="40"/>
        <v>0</v>
      </c>
      <c r="T119" s="52">
        <f t="shared" si="40"/>
        <v>0</v>
      </c>
      <c r="U119" s="52">
        <f t="shared" si="40"/>
        <v>0</v>
      </c>
      <c r="V119" s="52">
        <f t="shared" si="40"/>
        <v>0</v>
      </c>
      <c r="W119" s="52">
        <f t="shared" si="40"/>
        <v>0</v>
      </c>
      <c r="X119" s="52">
        <f t="shared" si="40"/>
        <v>0</v>
      </c>
      <c r="Y119" s="52">
        <f t="shared" si="40"/>
        <v>0</v>
      </c>
      <c r="Z119" s="52">
        <f t="shared" si="40"/>
        <v>0</v>
      </c>
      <c r="AA119" s="52">
        <f t="shared" si="40"/>
        <v>0</v>
      </c>
      <c r="AB119" s="52">
        <f t="shared" si="40"/>
        <v>0</v>
      </c>
      <c r="AC119" s="52">
        <f t="shared" si="40"/>
        <v>0</v>
      </c>
      <c r="AD119" s="52">
        <f t="shared" si="40"/>
        <v>0</v>
      </c>
      <c r="AE119" s="52">
        <f t="shared" si="40"/>
        <v>0</v>
      </c>
      <c r="AF119" s="89"/>
    </row>
    <row r="120" spans="1:32" s="40" customFormat="1" ht="18.75" x14ac:dyDescent="0.25">
      <c r="A120" s="105" t="s">
        <v>68</v>
      </c>
      <c r="B120" s="106"/>
      <c r="C120" s="106"/>
      <c r="D120" s="106"/>
      <c r="E120" s="106"/>
      <c r="F120" s="50" t="e">
        <f t="shared" si="28"/>
        <v>#DIV/0!</v>
      </c>
      <c r="G120" s="50" t="e">
        <f t="shared" si="29"/>
        <v>#DIV/0!</v>
      </c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7"/>
      <c r="AF120" s="108"/>
    </row>
    <row r="121" spans="1:32" s="40" customFormat="1" ht="18.75" x14ac:dyDescent="0.25">
      <c r="A121" s="105" t="s">
        <v>69</v>
      </c>
      <c r="B121" s="106"/>
      <c r="C121" s="106"/>
      <c r="D121" s="106"/>
      <c r="E121" s="106"/>
      <c r="F121" s="50"/>
      <c r="G121" s="50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7"/>
      <c r="AF121" s="39"/>
    </row>
    <row r="122" spans="1:32" s="40" customFormat="1" ht="20.25" x14ac:dyDescent="0.25">
      <c r="A122" s="95" t="s">
        <v>36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7"/>
      <c r="AE122" s="98"/>
      <c r="AF122" s="48"/>
    </row>
    <row r="123" spans="1:32" s="40" customFormat="1" ht="37.5" x14ac:dyDescent="0.25">
      <c r="A123" s="49" t="s">
        <v>70</v>
      </c>
      <c r="B123" s="103"/>
      <c r="C123" s="103"/>
      <c r="D123" s="103"/>
      <c r="E123" s="103"/>
      <c r="F123" s="50"/>
      <c r="G123" s="50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4"/>
      <c r="AF123" s="39"/>
    </row>
    <row r="124" spans="1:32" s="40" customFormat="1" ht="18.75" x14ac:dyDescent="0.25">
      <c r="A124" s="71" t="s">
        <v>30</v>
      </c>
      <c r="B124" s="50">
        <f>B126+B127+B125+B128</f>
        <v>688.99</v>
      </c>
      <c r="C124" s="50">
        <f>C126+C127+C125+C128</f>
        <v>15</v>
      </c>
      <c r="D124" s="50">
        <f>D126+D127+D125+D128</f>
        <v>0</v>
      </c>
      <c r="E124" s="50">
        <f>E126+E127+E125+E128</f>
        <v>0</v>
      </c>
      <c r="F124" s="50">
        <f t="shared" si="28"/>
        <v>0</v>
      </c>
      <c r="G124" s="50">
        <f t="shared" si="29"/>
        <v>0</v>
      </c>
      <c r="H124" s="50">
        <f t="shared" ref="H124:AE124" si="42">H126+H127+H125+H128</f>
        <v>64</v>
      </c>
      <c r="I124" s="50">
        <f t="shared" si="42"/>
        <v>0</v>
      </c>
      <c r="J124" s="50">
        <f t="shared" si="42"/>
        <v>105.14</v>
      </c>
      <c r="K124" s="50">
        <f t="shared" si="42"/>
        <v>5.7</v>
      </c>
      <c r="L124" s="50">
        <f t="shared" si="42"/>
        <v>27.15</v>
      </c>
      <c r="M124" s="50">
        <f t="shared" si="42"/>
        <v>22.8</v>
      </c>
      <c r="N124" s="50">
        <f t="shared" si="42"/>
        <v>0</v>
      </c>
      <c r="O124" s="50">
        <v>0</v>
      </c>
      <c r="P124" s="50">
        <f t="shared" si="42"/>
        <v>15</v>
      </c>
      <c r="Q124" s="50">
        <v>0</v>
      </c>
      <c r="R124" s="50">
        <v>0</v>
      </c>
      <c r="S124" s="50">
        <f t="shared" si="42"/>
        <v>0</v>
      </c>
      <c r="T124" s="50">
        <f t="shared" si="42"/>
        <v>147.74</v>
      </c>
      <c r="U124" s="50">
        <f t="shared" si="42"/>
        <v>0</v>
      </c>
      <c r="V124" s="50">
        <f t="shared" si="42"/>
        <v>141.6</v>
      </c>
      <c r="W124" s="50">
        <f t="shared" si="42"/>
        <v>0</v>
      </c>
      <c r="X124" s="50">
        <f t="shared" si="42"/>
        <v>146.85</v>
      </c>
      <c r="Y124" s="50">
        <f t="shared" si="42"/>
        <v>0</v>
      </c>
      <c r="Z124" s="50">
        <f t="shared" si="42"/>
        <v>41.51</v>
      </c>
      <c r="AA124" s="50">
        <f t="shared" si="42"/>
        <v>0</v>
      </c>
      <c r="AB124" s="50">
        <f t="shared" si="42"/>
        <v>0</v>
      </c>
      <c r="AC124" s="50">
        <f t="shared" si="42"/>
        <v>0</v>
      </c>
      <c r="AD124" s="50">
        <f t="shared" si="42"/>
        <v>0</v>
      </c>
      <c r="AE124" s="50">
        <f t="shared" si="42"/>
        <v>0</v>
      </c>
      <c r="AF124" s="77"/>
    </row>
    <row r="125" spans="1:32" s="40" customFormat="1" ht="18.75" x14ac:dyDescent="0.25">
      <c r="A125" s="68" t="s">
        <v>31</v>
      </c>
      <c r="B125" s="52">
        <f>H125+J125+L125+N125+P125+R125+T125+V125+X125+Z125+AB125+AD125</f>
        <v>0</v>
      </c>
      <c r="C125" s="52">
        <f>H125+J125+L125+N125+P125</f>
        <v>0</v>
      </c>
      <c r="D125" s="52">
        <f>E125</f>
        <v>0</v>
      </c>
      <c r="E125" s="52">
        <f>I125+K125+M125+O125+Q125+S125+U125+W125+Y125+AA125+AC125+AE125</f>
        <v>0</v>
      </c>
      <c r="F125" s="50" t="e">
        <f t="shared" si="28"/>
        <v>#DIV/0!</v>
      </c>
      <c r="G125" s="50" t="e">
        <f t="shared" si="29"/>
        <v>#DIV/0!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  <c r="AC125" s="52">
        <v>0</v>
      </c>
      <c r="AD125" s="52">
        <v>0</v>
      </c>
      <c r="AE125" s="52">
        <v>0</v>
      </c>
      <c r="AF125" s="100"/>
    </row>
    <row r="126" spans="1:32" s="40" customFormat="1" ht="37.5" x14ac:dyDescent="0.3">
      <c r="A126" s="73" t="s">
        <v>32</v>
      </c>
      <c r="B126" s="52">
        <f>H126+J126+L126+N126+P126+R126+T126+V126+X126+Z126+AB126+AD126</f>
        <v>0</v>
      </c>
      <c r="C126" s="52">
        <f>H126+J126+L126+N126+P126</f>
        <v>0</v>
      </c>
      <c r="D126" s="52">
        <f>E126</f>
        <v>0</v>
      </c>
      <c r="E126" s="52">
        <f>I126+K126+M126+O126+Q126+S126+U126+W126+Y126+AA126+AC126+AE126</f>
        <v>0</v>
      </c>
      <c r="F126" s="50" t="e">
        <f t="shared" si="28"/>
        <v>#DIV/0!</v>
      </c>
      <c r="G126" s="50" t="e">
        <f t="shared" si="29"/>
        <v>#DIV/0!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100"/>
    </row>
    <row r="127" spans="1:32" s="40" customFormat="1" ht="105" x14ac:dyDescent="0.25">
      <c r="A127" s="74" t="s">
        <v>33</v>
      </c>
      <c r="B127" s="52">
        <f>H127+J127+L127+N127+P127+R127+T127+V127+X127+Z127+AB127+AD127</f>
        <v>688.99</v>
      </c>
      <c r="C127" s="52">
        <v>15</v>
      </c>
      <c r="D127" s="52">
        <v>0</v>
      </c>
      <c r="E127" s="52">
        <v>0</v>
      </c>
      <c r="F127" s="50">
        <f t="shared" si="28"/>
        <v>0</v>
      </c>
      <c r="G127" s="50">
        <f t="shared" si="29"/>
        <v>0</v>
      </c>
      <c r="H127" s="52">
        <v>64</v>
      </c>
      <c r="I127" s="52">
        <v>0</v>
      </c>
      <c r="J127" s="52">
        <v>105.14</v>
      </c>
      <c r="K127" s="52">
        <v>5.7</v>
      </c>
      <c r="L127" s="52">
        <v>27.15</v>
      </c>
      <c r="M127" s="52">
        <v>22.8</v>
      </c>
      <c r="N127" s="52">
        <v>0</v>
      </c>
      <c r="O127" s="52">
        <v>0</v>
      </c>
      <c r="P127" s="52">
        <v>15</v>
      </c>
      <c r="Q127" s="52">
        <v>0</v>
      </c>
      <c r="R127" s="52">
        <v>0</v>
      </c>
      <c r="S127" s="52">
        <v>0</v>
      </c>
      <c r="T127" s="52">
        <v>147.74</v>
      </c>
      <c r="U127" s="52">
        <v>0</v>
      </c>
      <c r="V127" s="52">
        <v>141.6</v>
      </c>
      <c r="W127" s="52">
        <v>0</v>
      </c>
      <c r="X127" s="52">
        <v>146.85</v>
      </c>
      <c r="Y127" s="52">
        <v>0</v>
      </c>
      <c r="Z127" s="52">
        <v>41.51</v>
      </c>
      <c r="AA127" s="52">
        <v>0</v>
      </c>
      <c r="AB127" s="52">
        <v>0</v>
      </c>
      <c r="AC127" s="52">
        <v>0</v>
      </c>
      <c r="AD127" s="52">
        <v>0</v>
      </c>
      <c r="AE127" s="109"/>
      <c r="AF127" s="110" t="s">
        <v>71</v>
      </c>
    </row>
    <row r="128" spans="1:32" s="40" customFormat="1" ht="18.75" x14ac:dyDescent="0.3">
      <c r="A128" s="73" t="s">
        <v>35</v>
      </c>
      <c r="B128" s="52">
        <f>H128+J128+L128+N128+P128+R128+T128+V128+X128+Z128+AB128+AD128</f>
        <v>0</v>
      </c>
      <c r="C128" s="52">
        <f>H128+J128+L128+N128+P128</f>
        <v>0</v>
      </c>
      <c r="D128" s="52">
        <f>E128</f>
        <v>0</v>
      </c>
      <c r="E128" s="52">
        <f>I128+K128+M128+O128+Q128+S128+U128+W128+Y128+AA128+AC128+AE128</f>
        <v>0</v>
      </c>
      <c r="F128" s="50" t="e">
        <f t="shared" si="28"/>
        <v>#DIV/0!</v>
      </c>
      <c r="G128" s="50" t="e">
        <f t="shared" si="29"/>
        <v>#DIV/0!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  <c r="X128" s="52">
        <v>0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0</v>
      </c>
      <c r="AF128" s="100"/>
    </row>
    <row r="129" spans="1:32" s="40" customFormat="1" ht="18.75" x14ac:dyDescent="0.25">
      <c r="A129" s="111" t="s">
        <v>72</v>
      </c>
      <c r="B129" s="112">
        <f>B130+B131+B132+B133</f>
        <v>688.99</v>
      </c>
      <c r="C129" s="112">
        <f>C130+C131+C132+C133</f>
        <v>15</v>
      </c>
      <c r="D129" s="112">
        <f>D130+D131+D132+D133</f>
        <v>0</v>
      </c>
      <c r="E129" s="112">
        <f>E130+E131+E132+E133</f>
        <v>0</v>
      </c>
      <c r="F129" s="87">
        <f t="shared" si="28"/>
        <v>0</v>
      </c>
      <c r="G129" s="87">
        <f t="shared" si="29"/>
        <v>0</v>
      </c>
      <c r="H129" s="112">
        <f t="shared" ref="H129:S129" si="43">H130+H131+H132+H133</f>
        <v>64</v>
      </c>
      <c r="I129" s="112">
        <f t="shared" si="43"/>
        <v>0</v>
      </c>
      <c r="J129" s="112">
        <f t="shared" si="43"/>
        <v>105.14</v>
      </c>
      <c r="K129" s="112">
        <f t="shared" si="43"/>
        <v>0</v>
      </c>
      <c r="L129" s="112">
        <f t="shared" si="43"/>
        <v>27.15</v>
      </c>
      <c r="M129" s="112">
        <f t="shared" si="43"/>
        <v>0</v>
      </c>
      <c r="N129" s="112">
        <f t="shared" si="43"/>
        <v>0</v>
      </c>
      <c r="O129" s="112">
        <v>0</v>
      </c>
      <c r="P129" s="112">
        <f t="shared" si="43"/>
        <v>15</v>
      </c>
      <c r="Q129" s="112">
        <f t="shared" si="43"/>
        <v>0</v>
      </c>
      <c r="R129" s="112">
        <f t="shared" si="43"/>
        <v>0</v>
      </c>
      <c r="S129" s="112">
        <f t="shared" si="43"/>
        <v>0</v>
      </c>
      <c r="T129" s="112">
        <f>T127</f>
        <v>147.74</v>
      </c>
      <c r="U129" s="112">
        <f t="shared" ref="U129:AE129" si="44">U127</f>
        <v>0</v>
      </c>
      <c r="V129" s="112">
        <f t="shared" si="44"/>
        <v>141.6</v>
      </c>
      <c r="W129" s="112">
        <f t="shared" si="44"/>
        <v>0</v>
      </c>
      <c r="X129" s="112">
        <f t="shared" si="44"/>
        <v>146.85</v>
      </c>
      <c r="Y129" s="112">
        <f t="shared" si="44"/>
        <v>0</v>
      </c>
      <c r="Z129" s="112">
        <f t="shared" si="44"/>
        <v>41.51</v>
      </c>
      <c r="AA129" s="112">
        <f t="shared" si="44"/>
        <v>0</v>
      </c>
      <c r="AB129" s="112">
        <f t="shared" si="44"/>
        <v>0</v>
      </c>
      <c r="AC129" s="112">
        <f t="shared" si="44"/>
        <v>0</v>
      </c>
      <c r="AD129" s="112">
        <f>AD127</f>
        <v>0</v>
      </c>
      <c r="AE129" s="112">
        <f t="shared" si="44"/>
        <v>0</v>
      </c>
      <c r="AF129" s="89"/>
    </row>
    <row r="130" spans="1:32" s="40" customFormat="1" ht="18.75" x14ac:dyDescent="0.25">
      <c r="A130" s="51" t="s">
        <v>31</v>
      </c>
      <c r="B130" s="52">
        <f t="shared" ref="B130:E133" si="45">B125</f>
        <v>0</v>
      </c>
      <c r="C130" s="52">
        <f>C125</f>
        <v>0</v>
      </c>
      <c r="D130" s="52">
        <f t="shared" si="45"/>
        <v>0</v>
      </c>
      <c r="E130" s="52">
        <f t="shared" si="45"/>
        <v>0</v>
      </c>
      <c r="F130" s="50" t="e">
        <f t="shared" si="28"/>
        <v>#DIV/0!</v>
      </c>
      <c r="G130" s="50" t="e">
        <f t="shared" si="29"/>
        <v>#DIV/0!</v>
      </c>
      <c r="H130" s="52">
        <f t="shared" ref="H130:AE133" si="46">H125</f>
        <v>0</v>
      </c>
      <c r="I130" s="52">
        <f t="shared" si="46"/>
        <v>0</v>
      </c>
      <c r="J130" s="52">
        <f t="shared" si="46"/>
        <v>0</v>
      </c>
      <c r="K130" s="52">
        <f t="shared" si="46"/>
        <v>0</v>
      </c>
      <c r="L130" s="52">
        <f t="shared" si="46"/>
        <v>0</v>
      </c>
      <c r="M130" s="52">
        <f t="shared" si="46"/>
        <v>0</v>
      </c>
      <c r="N130" s="52">
        <f t="shared" si="46"/>
        <v>0</v>
      </c>
      <c r="O130" s="52">
        <f t="shared" si="46"/>
        <v>0</v>
      </c>
      <c r="P130" s="52">
        <f t="shared" si="46"/>
        <v>0</v>
      </c>
      <c r="Q130" s="52">
        <f t="shared" si="46"/>
        <v>0</v>
      </c>
      <c r="R130" s="52">
        <f t="shared" si="46"/>
        <v>0</v>
      </c>
      <c r="S130" s="52">
        <f t="shared" si="46"/>
        <v>0</v>
      </c>
      <c r="T130" s="52">
        <f t="shared" si="46"/>
        <v>0</v>
      </c>
      <c r="U130" s="52">
        <f t="shared" si="46"/>
        <v>0</v>
      </c>
      <c r="V130" s="52">
        <f t="shared" si="46"/>
        <v>0</v>
      </c>
      <c r="W130" s="52">
        <f t="shared" si="46"/>
        <v>0</v>
      </c>
      <c r="X130" s="52">
        <f t="shared" si="46"/>
        <v>0</v>
      </c>
      <c r="Y130" s="52">
        <f t="shared" si="46"/>
        <v>0</v>
      </c>
      <c r="Z130" s="52">
        <f t="shared" si="46"/>
        <v>0</v>
      </c>
      <c r="AA130" s="52">
        <f t="shared" si="46"/>
        <v>0</v>
      </c>
      <c r="AB130" s="52">
        <f t="shared" si="46"/>
        <v>0</v>
      </c>
      <c r="AC130" s="52">
        <f t="shared" si="46"/>
        <v>0</v>
      </c>
      <c r="AD130" s="52">
        <f t="shared" si="46"/>
        <v>0</v>
      </c>
      <c r="AE130" s="52">
        <f t="shared" si="46"/>
        <v>0</v>
      </c>
      <c r="AF130" s="89"/>
    </row>
    <row r="131" spans="1:32" s="40" customFormat="1" ht="37.5" x14ac:dyDescent="0.3">
      <c r="A131" s="73" t="s">
        <v>32</v>
      </c>
      <c r="B131" s="52">
        <f t="shared" si="45"/>
        <v>0</v>
      </c>
      <c r="C131" s="52">
        <f t="shared" si="45"/>
        <v>0</v>
      </c>
      <c r="D131" s="52">
        <f t="shared" si="45"/>
        <v>0</v>
      </c>
      <c r="E131" s="52">
        <f t="shared" si="45"/>
        <v>0</v>
      </c>
      <c r="F131" s="50" t="e">
        <f t="shared" si="28"/>
        <v>#DIV/0!</v>
      </c>
      <c r="G131" s="50" t="e">
        <f t="shared" si="29"/>
        <v>#DIV/0!</v>
      </c>
      <c r="H131" s="52">
        <f t="shared" si="46"/>
        <v>0</v>
      </c>
      <c r="I131" s="52">
        <f t="shared" si="46"/>
        <v>0</v>
      </c>
      <c r="J131" s="52">
        <f t="shared" si="46"/>
        <v>0</v>
      </c>
      <c r="K131" s="52">
        <f t="shared" si="46"/>
        <v>0</v>
      </c>
      <c r="L131" s="52">
        <f t="shared" si="46"/>
        <v>0</v>
      </c>
      <c r="M131" s="52">
        <f t="shared" si="46"/>
        <v>0</v>
      </c>
      <c r="N131" s="52">
        <f t="shared" si="46"/>
        <v>0</v>
      </c>
      <c r="O131" s="52">
        <f t="shared" si="46"/>
        <v>0</v>
      </c>
      <c r="P131" s="52">
        <f t="shared" si="46"/>
        <v>0</v>
      </c>
      <c r="Q131" s="52">
        <f t="shared" si="46"/>
        <v>0</v>
      </c>
      <c r="R131" s="52">
        <f t="shared" si="46"/>
        <v>0</v>
      </c>
      <c r="S131" s="52">
        <f t="shared" si="46"/>
        <v>0</v>
      </c>
      <c r="T131" s="52">
        <f t="shared" si="46"/>
        <v>0</v>
      </c>
      <c r="U131" s="52">
        <f t="shared" si="46"/>
        <v>0</v>
      </c>
      <c r="V131" s="52">
        <f t="shared" si="46"/>
        <v>0</v>
      </c>
      <c r="W131" s="52">
        <f t="shared" si="46"/>
        <v>0</v>
      </c>
      <c r="X131" s="52">
        <f t="shared" si="46"/>
        <v>0</v>
      </c>
      <c r="Y131" s="52">
        <f t="shared" si="46"/>
        <v>0</v>
      </c>
      <c r="Z131" s="52">
        <f t="shared" si="46"/>
        <v>0</v>
      </c>
      <c r="AA131" s="52">
        <f t="shared" si="46"/>
        <v>0</v>
      </c>
      <c r="AB131" s="52">
        <f t="shared" si="46"/>
        <v>0</v>
      </c>
      <c r="AC131" s="52">
        <f t="shared" si="46"/>
        <v>0</v>
      </c>
      <c r="AD131" s="52">
        <f t="shared" si="46"/>
        <v>0</v>
      </c>
      <c r="AE131" s="52">
        <f t="shared" si="46"/>
        <v>0</v>
      </c>
      <c r="AF131" s="89"/>
    </row>
    <row r="132" spans="1:32" s="40" customFormat="1" ht="18.75" x14ac:dyDescent="0.3">
      <c r="A132" s="73" t="s">
        <v>33</v>
      </c>
      <c r="B132" s="52">
        <f>B127</f>
        <v>688.99</v>
      </c>
      <c r="C132" s="52">
        <f>C127</f>
        <v>15</v>
      </c>
      <c r="D132" s="52">
        <f t="shared" si="45"/>
        <v>0</v>
      </c>
      <c r="E132" s="52">
        <f t="shared" si="45"/>
        <v>0</v>
      </c>
      <c r="F132" s="50">
        <f t="shared" si="28"/>
        <v>0</v>
      </c>
      <c r="G132" s="50">
        <f t="shared" si="29"/>
        <v>0</v>
      </c>
      <c r="H132" s="52">
        <f t="shared" si="46"/>
        <v>64</v>
      </c>
      <c r="I132" s="52">
        <f t="shared" si="46"/>
        <v>0</v>
      </c>
      <c r="J132" s="52">
        <f t="shared" si="46"/>
        <v>105.14</v>
      </c>
      <c r="K132" s="52">
        <v>0</v>
      </c>
      <c r="L132" s="52">
        <f t="shared" si="46"/>
        <v>27.15</v>
      </c>
      <c r="M132" s="52">
        <v>0</v>
      </c>
      <c r="N132" s="52">
        <f t="shared" si="46"/>
        <v>0</v>
      </c>
      <c r="O132" s="52">
        <f t="shared" si="46"/>
        <v>0</v>
      </c>
      <c r="P132" s="52">
        <f>P127</f>
        <v>15</v>
      </c>
      <c r="Q132" s="52">
        <v>0</v>
      </c>
      <c r="R132" s="52">
        <v>0</v>
      </c>
      <c r="S132" s="52">
        <f>S127</f>
        <v>0</v>
      </c>
      <c r="T132" s="52">
        <f>T127</f>
        <v>147.74</v>
      </c>
      <c r="U132" s="52">
        <f t="shared" si="46"/>
        <v>0</v>
      </c>
      <c r="V132" s="52">
        <f t="shared" si="46"/>
        <v>141.6</v>
      </c>
      <c r="W132" s="52">
        <f t="shared" si="46"/>
        <v>0</v>
      </c>
      <c r="X132" s="52">
        <f t="shared" si="46"/>
        <v>146.85</v>
      </c>
      <c r="Y132" s="52">
        <f t="shared" si="46"/>
        <v>0</v>
      </c>
      <c r="Z132" s="52">
        <f t="shared" si="46"/>
        <v>41.51</v>
      </c>
      <c r="AA132" s="52">
        <f t="shared" si="46"/>
        <v>0</v>
      </c>
      <c r="AB132" s="52">
        <f t="shared" si="46"/>
        <v>0</v>
      </c>
      <c r="AC132" s="52">
        <f t="shared" si="46"/>
        <v>0</v>
      </c>
      <c r="AD132" s="52">
        <f t="shared" si="46"/>
        <v>0</v>
      </c>
      <c r="AE132" s="52">
        <f t="shared" si="46"/>
        <v>0</v>
      </c>
      <c r="AF132" s="113"/>
    </row>
    <row r="133" spans="1:32" s="40" customFormat="1" ht="18.75" x14ac:dyDescent="0.3">
      <c r="A133" s="73" t="s">
        <v>35</v>
      </c>
      <c r="B133" s="52">
        <f t="shared" si="45"/>
        <v>0</v>
      </c>
      <c r="C133" s="52">
        <f t="shared" si="45"/>
        <v>0</v>
      </c>
      <c r="D133" s="52">
        <f t="shared" si="45"/>
        <v>0</v>
      </c>
      <c r="E133" s="52">
        <f t="shared" si="45"/>
        <v>0</v>
      </c>
      <c r="F133" s="50" t="e">
        <f t="shared" si="28"/>
        <v>#DIV/0!</v>
      </c>
      <c r="G133" s="50" t="e">
        <f t="shared" si="29"/>
        <v>#DIV/0!</v>
      </c>
      <c r="H133" s="52">
        <f t="shared" si="46"/>
        <v>0</v>
      </c>
      <c r="I133" s="52">
        <f t="shared" si="46"/>
        <v>0</v>
      </c>
      <c r="J133" s="52">
        <f t="shared" si="46"/>
        <v>0</v>
      </c>
      <c r="K133" s="52">
        <f t="shared" si="46"/>
        <v>0</v>
      </c>
      <c r="L133" s="52">
        <f t="shared" si="46"/>
        <v>0</v>
      </c>
      <c r="M133" s="52">
        <f t="shared" si="46"/>
        <v>0</v>
      </c>
      <c r="N133" s="52">
        <f t="shared" si="46"/>
        <v>0</v>
      </c>
      <c r="O133" s="52">
        <f t="shared" si="46"/>
        <v>0</v>
      </c>
      <c r="P133" s="52">
        <f>P128</f>
        <v>0</v>
      </c>
      <c r="Q133" s="52">
        <f>Q128</f>
        <v>0</v>
      </c>
      <c r="R133" s="52">
        <f>R128</f>
        <v>0</v>
      </c>
      <c r="S133" s="52">
        <f>S128</f>
        <v>0</v>
      </c>
      <c r="T133" s="52">
        <f>T128</f>
        <v>0</v>
      </c>
      <c r="U133" s="52">
        <f>U128</f>
        <v>0</v>
      </c>
      <c r="V133" s="52">
        <f>V128</f>
        <v>0</v>
      </c>
      <c r="W133" s="52">
        <f t="shared" si="46"/>
        <v>0</v>
      </c>
      <c r="X133" s="52">
        <f t="shared" si="46"/>
        <v>0</v>
      </c>
      <c r="Y133" s="52">
        <f t="shared" si="46"/>
        <v>0</v>
      </c>
      <c r="Z133" s="52">
        <f t="shared" si="46"/>
        <v>0</v>
      </c>
      <c r="AA133" s="52">
        <f t="shared" si="46"/>
        <v>0</v>
      </c>
      <c r="AB133" s="52">
        <f t="shared" si="46"/>
        <v>0</v>
      </c>
      <c r="AC133" s="52">
        <f t="shared" si="46"/>
        <v>0</v>
      </c>
      <c r="AD133" s="52">
        <f t="shared" si="46"/>
        <v>0</v>
      </c>
      <c r="AE133" s="52">
        <f t="shared" si="46"/>
        <v>0</v>
      </c>
      <c r="AF133" s="89"/>
    </row>
    <row r="134" spans="1:32" s="40" customFormat="1" ht="18.75" x14ac:dyDescent="0.25">
      <c r="A134" s="114" t="s">
        <v>73</v>
      </c>
      <c r="B134" s="115">
        <f>B135+B136+B137+B138+B139</f>
        <v>34848.57</v>
      </c>
      <c r="C134" s="115">
        <f>C135+C136+C137+C139</f>
        <v>3944.5</v>
      </c>
      <c r="D134" s="115">
        <f>D135+D136+D137+D139</f>
        <v>8846.771999999999</v>
      </c>
      <c r="E134" s="115">
        <f>E135+E136+E137+E139</f>
        <v>8846.771999999999</v>
      </c>
      <c r="F134" s="115">
        <f t="shared" si="28"/>
        <v>25.3863271864527</v>
      </c>
      <c r="G134" s="115">
        <f t="shared" si="29"/>
        <v>224.28120167321586</v>
      </c>
      <c r="H134" s="115">
        <f>H135+H136+H137+H139</f>
        <v>5061.7299999999996</v>
      </c>
      <c r="I134" s="115">
        <f t="shared" ref="I134:AE134" si="47">I135+I136+I137+I139</f>
        <v>1312.4740000000002</v>
      </c>
      <c r="J134" s="115">
        <f t="shared" si="47"/>
        <v>3882.45</v>
      </c>
      <c r="K134" s="115">
        <f t="shared" si="47"/>
        <v>4162.7049999999999</v>
      </c>
      <c r="L134" s="115">
        <f t="shared" si="47"/>
        <v>3030.03</v>
      </c>
      <c r="M134" s="115">
        <f t="shared" si="47"/>
        <v>3400.0929999999998</v>
      </c>
      <c r="N134" s="115">
        <f t="shared" si="47"/>
        <v>4753.9400000000005</v>
      </c>
      <c r="O134" s="115">
        <f t="shared" si="47"/>
        <v>0</v>
      </c>
      <c r="P134" s="115">
        <f t="shared" si="47"/>
        <v>2461.5</v>
      </c>
      <c r="Q134" s="115">
        <f t="shared" si="47"/>
        <v>0</v>
      </c>
      <c r="R134" s="115">
        <f t="shared" si="47"/>
        <v>3384.81</v>
      </c>
      <c r="S134" s="115">
        <f t="shared" si="47"/>
        <v>0</v>
      </c>
      <c r="T134" s="115">
        <f t="shared" si="47"/>
        <v>1649.3400000000001</v>
      </c>
      <c r="U134" s="115">
        <f t="shared" si="47"/>
        <v>0</v>
      </c>
      <c r="V134" s="115">
        <f t="shared" si="47"/>
        <v>1992</v>
      </c>
      <c r="W134" s="115">
        <f t="shared" si="47"/>
        <v>0</v>
      </c>
      <c r="X134" s="115">
        <f t="shared" si="47"/>
        <v>2687.16</v>
      </c>
      <c r="Y134" s="115">
        <f t="shared" si="47"/>
        <v>0</v>
      </c>
      <c r="Z134" s="115">
        <f t="shared" si="47"/>
        <v>2671.7200000000003</v>
      </c>
      <c r="AA134" s="115">
        <f t="shared" si="47"/>
        <v>0</v>
      </c>
      <c r="AB134" s="115">
        <f t="shared" si="47"/>
        <v>2290.11</v>
      </c>
      <c r="AC134" s="115">
        <f t="shared" si="47"/>
        <v>0</v>
      </c>
      <c r="AD134" s="115">
        <f t="shared" si="47"/>
        <v>983.78</v>
      </c>
      <c r="AE134" s="115">
        <f t="shared" si="47"/>
        <v>0</v>
      </c>
      <c r="AF134" s="89"/>
    </row>
    <row r="135" spans="1:32" s="40" customFormat="1" ht="18.75" x14ac:dyDescent="0.25">
      <c r="A135" s="51" t="s">
        <v>31</v>
      </c>
      <c r="B135" s="50">
        <f>B141+B147</f>
        <v>0</v>
      </c>
      <c r="C135" s="52">
        <v>0</v>
      </c>
      <c r="D135" s="52">
        <f>D95+D22</f>
        <v>0</v>
      </c>
      <c r="E135" s="52">
        <f>E95+E22</f>
        <v>0</v>
      </c>
      <c r="F135" s="50" t="e">
        <f t="shared" si="28"/>
        <v>#DIV/0!</v>
      </c>
      <c r="G135" s="50" t="e">
        <f t="shared" si="29"/>
        <v>#DIV/0!</v>
      </c>
      <c r="H135" s="52">
        <f t="shared" ref="H135:AE139" si="48">H141+H147</f>
        <v>0</v>
      </c>
      <c r="I135" s="52">
        <f t="shared" si="48"/>
        <v>0</v>
      </c>
      <c r="J135" s="52">
        <f t="shared" si="48"/>
        <v>0</v>
      </c>
      <c r="K135" s="52">
        <f t="shared" si="48"/>
        <v>0</v>
      </c>
      <c r="L135" s="52">
        <f t="shared" si="48"/>
        <v>0</v>
      </c>
      <c r="M135" s="52">
        <f t="shared" si="48"/>
        <v>0</v>
      </c>
      <c r="N135" s="52">
        <f t="shared" si="48"/>
        <v>0</v>
      </c>
      <c r="O135" s="52">
        <f t="shared" si="48"/>
        <v>0</v>
      </c>
      <c r="P135" s="52">
        <f t="shared" si="48"/>
        <v>0</v>
      </c>
      <c r="Q135" s="52">
        <f t="shared" si="48"/>
        <v>0</v>
      </c>
      <c r="R135" s="52">
        <f t="shared" si="48"/>
        <v>0</v>
      </c>
      <c r="S135" s="52">
        <f t="shared" si="48"/>
        <v>0</v>
      </c>
      <c r="T135" s="52">
        <f t="shared" si="48"/>
        <v>0</v>
      </c>
      <c r="U135" s="52">
        <f t="shared" si="48"/>
        <v>0</v>
      </c>
      <c r="V135" s="52">
        <f t="shared" si="48"/>
        <v>0</v>
      </c>
      <c r="W135" s="52">
        <f t="shared" si="48"/>
        <v>0</v>
      </c>
      <c r="X135" s="52">
        <f t="shared" si="48"/>
        <v>0</v>
      </c>
      <c r="Y135" s="52">
        <f t="shared" si="48"/>
        <v>0</v>
      </c>
      <c r="Z135" s="52">
        <f t="shared" si="48"/>
        <v>0</v>
      </c>
      <c r="AA135" s="52">
        <f t="shared" si="48"/>
        <v>0</v>
      </c>
      <c r="AB135" s="52">
        <f t="shared" si="48"/>
        <v>0</v>
      </c>
      <c r="AC135" s="52">
        <f t="shared" si="48"/>
        <v>0</v>
      </c>
      <c r="AD135" s="52">
        <f t="shared" si="48"/>
        <v>0</v>
      </c>
      <c r="AE135" s="52">
        <f t="shared" si="48"/>
        <v>0</v>
      </c>
      <c r="AF135" s="89"/>
    </row>
    <row r="136" spans="1:32" s="40" customFormat="1" ht="37.5" x14ac:dyDescent="0.3">
      <c r="A136" s="73" t="s">
        <v>32</v>
      </c>
      <c r="B136" s="50">
        <f>B142+B148</f>
        <v>1435.1</v>
      </c>
      <c r="C136" s="52">
        <f>C142+C148</f>
        <v>1435.1</v>
      </c>
      <c r="D136" s="52">
        <f t="shared" ref="C136:F137" si="49">D142+D148</f>
        <v>0</v>
      </c>
      <c r="E136" s="52">
        <f t="shared" si="49"/>
        <v>0</v>
      </c>
      <c r="F136" s="50">
        <f t="shared" si="28"/>
        <v>0</v>
      </c>
      <c r="G136" s="50">
        <f t="shared" si="29"/>
        <v>0</v>
      </c>
      <c r="H136" s="52">
        <f t="shared" si="48"/>
        <v>0</v>
      </c>
      <c r="I136" s="52">
        <f t="shared" si="48"/>
        <v>0</v>
      </c>
      <c r="J136" s="52">
        <f t="shared" si="48"/>
        <v>0</v>
      </c>
      <c r="K136" s="52">
        <f t="shared" si="48"/>
        <v>0</v>
      </c>
      <c r="L136" s="52">
        <f t="shared" si="48"/>
        <v>0</v>
      </c>
      <c r="M136" s="52">
        <f t="shared" si="48"/>
        <v>0</v>
      </c>
      <c r="N136" s="52">
        <f t="shared" si="48"/>
        <v>1435.1</v>
      </c>
      <c r="O136" s="52">
        <f t="shared" si="48"/>
        <v>0</v>
      </c>
      <c r="P136" s="52">
        <f t="shared" si="48"/>
        <v>0</v>
      </c>
      <c r="Q136" s="52">
        <f t="shared" si="48"/>
        <v>0</v>
      </c>
      <c r="R136" s="52">
        <f t="shared" si="48"/>
        <v>0</v>
      </c>
      <c r="S136" s="52">
        <f t="shared" si="48"/>
        <v>0</v>
      </c>
      <c r="T136" s="52">
        <f t="shared" si="48"/>
        <v>0</v>
      </c>
      <c r="U136" s="52">
        <f t="shared" si="48"/>
        <v>0</v>
      </c>
      <c r="V136" s="52">
        <f t="shared" si="48"/>
        <v>0</v>
      </c>
      <c r="W136" s="52">
        <f t="shared" si="48"/>
        <v>0</v>
      </c>
      <c r="X136" s="52">
        <f t="shared" si="48"/>
        <v>0</v>
      </c>
      <c r="Y136" s="52">
        <f t="shared" si="48"/>
        <v>0</v>
      </c>
      <c r="Z136" s="52">
        <f t="shared" si="48"/>
        <v>0</v>
      </c>
      <c r="AA136" s="52">
        <f t="shared" si="48"/>
        <v>0</v>
      </c>
      <c r="AB136" s="52">
        <f t="shared" si="48"/>
        <v>0</v>
      </c>
      <c r="AC136" s="52">
        <f t="shared" si="48"/>
        <v>0</v>
      </c>
      <c r="AD136" s="52">
        <f t="shared" si="48"/>
        <v>0</v>
      </c>
      <c r="AE136" s="52">
        <f t="shared" si="48"/>
        <v>0</v>
      </c>
      <c r="AF136" s="89"/>
    </row>
    <row r="137" spans="1:32" s="40" customFormat="1" ht="18.75" x14ac:dyDescent="0.3">
      <c r="A137" s="73" t="s">
        <v>33</v>
      </c>
      <c r="B137" s="50">
        <f t="shared" ref="B137:B139" si="50">B143+B149</f>
        <v>33263.47</v>
      </c>
      <c r="C137" s="52">
        <f t="shared" si="49"/>
        <v>2509.4</v>
      </c>
      <c r="D137" s="52">
        <f t="shared" si="49"/>
        <v>8846.771999999999</v>
      </c>
      <c r="E137" s="52">
        <f t="shared" si="49"/>
        <v>8846.771999999999</v>
      </c>
      <c r="F137" s="50">
        <f>E137/B137*100%</f>
        <v>0.2659605867938612</v>
      </c>
      <c r="G137" s="50">
        <f>E137/C137*100%</f>
        <v>3.5254530963576944</v>
      </c>
      <c r="H137" s="52">
        <f t="shared" si="48"/>
        <v>5061.7299999999996</v>
      </c>
      <c r="I137" s="52">
        <f t="shared" si="48"/>
        <v>1312.4740000000002</v>
      </c>
      <c r="J137" s="52">
        <f t="shared" si="48"/>
        <v>3882.45</v>
      </c>
      <c r="K137" s="52">
        <f t="shared" si="48"/>
        <v>4162.7049999999999</v>
      </c>
      <c r="L137" s="52">
        <f t="shared" si="48"/>
        <v>2880.03</v>
      </c>
      <c r="M137" s="52">
        <f t="shared" si="48"/>
        <v>3400.0929999999998</v>
      </c>
      <c r="N137" s="52">
        <f t="shared" si="48"/>
        <v>3318.84</v>
      </c>
      <c r="O137" s="52">
        <f t="shared" si="48"/>
        <v>0</v>
      </c>
      <c r="P137" s="52">
        <f t="shared" si="48"/>
        <v>2461.5</v>
      </c>
      <c r="Q137" s="52">
        <f t="shared" si="48"/>
        <v>0</v>
      </c>
      <c r="R137" s="52">
        <f t="shared" si="48"/>
        <v>3384.81</v>
      </c>
      <c r="S137" s="52">
        <f t="shared" si="48"/>
        <v>0</v>
      </c>
      <c r="T137" s="52">
        <f t="shared" si="48"/>
        <v>1649.3400000000001</v>
      </c>
      <c r="U137" s="52">
        <f t="shared" si="48"/>
        <v>0</v>
      </c>
      <c r="V137" s="52">
        <f t="shared" si="48"/>
        <v>1992</v>
      </c>
      <c r="W137" s="52">
        <f t="shared" si="48"/>
        <v>0</v>
      </c>
      <c r="X137" s="52">
        <f t="shared" si="48"/>
        <v>2687.16</v>
      </c>
      <c r="Y137" s="52">
        <f t="shared" si="48"/>
        <v>0</v>
      </c>
      <c r="Z137" s="52">
        <f t="shared" si="48"/>
        <v>2671.7200000000003</v>
      </c>
      <c r="AA137" s="52">
        <f t="shared" si="48"/>
        <v>0</v>
      </c>
      <c r="AB137" s="52">
        <f t="shared" si="48"/>
        <v>2290.11</v>
      </c>
      <c r="AC137" s="52">
        <f t="shared" si="48"/>
        <v>0</v>
      </c>
      <c r="AD137" s="52">
        <f t="shared" si="48"/>
        <v>983.78</v>
      </c>
      <c r="AE137" s="52">
        <f t="shared" si="48"/>
        <v>0</v>
      </c>
      <c r="AF137" s="89"/>
    </row>
    <row r="138" spans="1:32" s="40" customFormat="1" ht="37.5" x14ac:dyDescent="0.3">
      <c r="A138" s="62" t="s">
        <v>56</v>
      </c>
      <c r="B138" s="50">
        <f t="shared" si="50"/>
        <v>0</v>
      </c>
      <c r="C138" s="52">
        <v>0</v>
      </c>
      <c r="D138" s="52">
        <v>0</v>
      </c>
      <c r="E138" s="52">
        <v>0</v>
      </c>
      <c r="F138" s="50" t="e">
        <f t="shared" si="28"/>
        <v>#DIV/0!</v>
      </c>
      <c r="G138" s="50" t="e">
        <f t="shared" si="29"/>
        <v>#DIV/0!</v>
      </c>
      <c r="H138" s="52">
        <f t="shared" si="48"/>
        <v>0</v>
      </c>
      <c r="I138" s="52">
        <f t="shared" si="48"/>
        <v>0</v>
      </c>
      <c r="J138" s="52">
        <f t="shared" si="48"/>
        <v>0</v>
      </c>
      <c r="K138" s="52">
        <f t="shared" si="48"/>
        <v>0</v>
      </c>
      <c r="L138" s="52">
        <f t="shared" si="48"/>
        <v>0</v>
      </c>
      <c r="M138" s="52">
        <f t="shared" si="48"/>
        <v>0</v>
      </c>
      <c r="N138" s="52">
        <f t="shared" si="48"/>
        <v>0</v>
      </c>
      <c r="O138" s="52">
        <f t="shared" si="48"/>
        <v>0</v>
      </c>
      <c r="P138" s="52">
        <f t="shared" si="48"/>
        <v>0</v>
      </c>
      <c r="Q138" s="52">
        <f t="shared" si="48"/>
        <v>0</v>
      </c>
      <c r="R138" s="52">
        <f t="shared" si="48"/>
        <v>0</v>
      </c>
      <c r="S138" s="52">
        <f t="shared" si="48"/>
        <v>0</v>
      </c>
      <c r="T138" s="52">
        <f t="shared" si="48"/>
        <v>0</v>
      </c>
      <c r="U138" s="52">
        <f t="shared" si="48"/>
        <v>0</v>
      </c>
      <c r="V138" s="52">
        <f t="shared" si="48"/>
        <v>0</v>
      </c>
      <c r="W138" s="52">
        <f t="shared" si="48"/>
        <v>0</v>
      </c>
      <c r="X138" s="52">
        <f t="shared" si="48"/>
        <v>0</v>
      </c>
      <c r="Y138" s="52">
        <f t="shared" si="48"/>
        <v>0</v>
      </c>
      <c r="Z138" s="52">
        <f t="shared" si="48"/>
        <v>0</v>
      </c>
      <c r="AA138" s="52">
        <f t="shared" si="48"/>
        <v>0</v>
      </c>
      <c r="AB138" s="52">
        <f t="shared" si="48"/>
        <v>0</v>
      </c>
      <c r="AC138" s="52">
        <f t="shared" si="48"/>
        <v>0</v>
      </c>
      <c r="AD138" s="52">
        <f t="shared" si="48"/>
        <v>0</v>
      </c>
      <c r="AE138" s="52">
        <f t="shared" si="48"/>
        <v>0</v>
      </c>
      <c r="AF138" s="89"/>
    </row>
    <row r="139" spans="1:32" s="40" customFormat="1" ht="18.75" x14ac:dyDescent="0.3">
      <c r="A139" s="73" t="s">
        <v>35</v>
      </c>
      <c r="B139" s="50">
        <f t="shared" si="50"/>
        <v>150</v>
      </c>
      <c r="C139" s="52">
        <v>0</v>
      </c>
      <c r="D139" s="52">
        <f>D145+D151</f>
        <v>0</v>
      </c>
      <c r="E139" s="52">
        <f>E145+E151</f>
        <v>0</v>
      </c>
      <c r="F139" s="50">
        <f t="shared" si="28"/>
        <v>0</v>
      </c>
      <c r="G139" s="50" t="e">
        <f t="shared" si="29"/>
        <v>#DIV/0!</v>
      </c>
      <c r="H139" s="52">
        <f t="shared" si="48"/>
        <v>0</v>
      </c>
      <c r="I139" s="52">
        <f t="shared" si="48"/>
        <v>0</v>
      </c>
      <c r="J139" s="52">
        <f t="shared" si="48"/>
        <v>0</v>
      </c>
      <c r="K139" s="52">
        <f t="shared" si="48"/>
        <v>0</v>
      </c>
      <c r="L139" s="52">
        <f t="shared" si="48"/>
        <v>150</v>
      </c>
      <c r="M139" s="52">
        <f t="shared" si="48"/>
        <v>0</v>
      </c>
      <c r="N139" s="52">
        <f t="shared" si="48"/>
        <v>0</v>
      </c>
      <c r="O139" s="52">
        <f t="shared" si="48"/>
        <v>0</v>
      </c>
      <c r="P139" s="52">
        <f t="shared" si="48"/>
        <v>0</v>
      </c>
      <c r="Q139" s="52">
        <f t="shared" si="48"/>
        <v>0</v>
      </c>
      <c r="R139" s="52">
        <f t="shared" si="48"/>
        <v>0</v>
      </c>
      <c r="S139" s="52">
        <f t="shared" si="48"/>
        <v>0</v>
      </c>
      <c r="T139" s="52">
        <f t="shared" si="48"/>
        <v>0</v>
      </c>
      <c r="U139" s="52">
        <f t="shared" si="48"/>
        <v>0</v>
      </c>
      <c r="V139" s="52">
        <f t="shared" si="48"/>
        <v>0</v>
      </c>
      <c r="W139" s="52">
        <f t="shared" si="48"/>
        <v>0</v>
      </c>
      <c r="X139" s="52">
        <f t="shared" si="48"/>
        <v>0</v>
      </c>
      <c r="Y139" s="52">
        <f t="shared" si="48"/>
        <v>0</v>
      </c>
      <c r="Z139" s="52">
        <f t="shared" si="48"/>
        <v>0</v>
      </c>
      <c r="AA139" s="52">
        <f t="shared" si="48"/>
        <v>0</v>
      </c>
      <c r="AB139" s="52">
        <f t="shared" si="48"/>
        <v>0</v>
      </c>
      <c r="AC139" s="52">
        <f t="shared" si="48"/>
        <v>0</v>
      </c>
      <c r="AD139" s="52">
        <f t="shared" si="48"/>
        <v>0</v>
      </c>
      <c r="AE139" s="52">
        <f t="shared" si="48"/>
        <v>0</v>
      </c>
      <c r="AF139" s="89"/>
    </row>
    <row r="140" spans="1:32" s="40" customFormat="1" ht="37.5" x14ac:dyDescent="0.25">
      <c r="A140" s="116" t="s">
        <v>74</v>
      </c>
      <c r="B140" s="117">
        <f>B141+B142+B143+B145</f>
        <v>0</v>
      </c>
      <c r="C140" s="117">
        <f>C128</f>
        <v>0</v>
      </c>
      <c r="D140" s="117">
        <f>D141+D142+D143+D145+D144</f>
        <v>0</v>
      </c>
      <c r="E140" s="117">
        <f>E141+E142+E143+E145+E144</f>
        <v>0</v>
      </c>
      <c r="F140" s="118" t="e">
        <f t="shared" si="28"/>
        <v>#DIV/0!</v>
      </c>
      <c r="G140" s="118" t="e">
        <f t="shared" si="29"/>
        <v>#DIV/0!</v>
      </c>
      <c r="H140" s="117">
        <f t="shared" ref="H140:AE140" si="51">H141+H142+H143+H145+H144</f>
        <v>0</v>
      </c>
      <c r="I140" s="117">
        <f t="shared" si="51"/>
        <v>0</v>
      </c>
      <c r="J140" s="117">
        <f t="shared" si="51"/>
        <v>0</v>
      </c>
      <c r="K140" s="117">
        <f t="shared" si="51"/>
        <v>0</v>
      </c>
      <c r="L140" s="117">
        <f t="shared" si="51"/>
        <v>0</v>
      </c>
      <c r="M140" s="117">
        <f t="shared" si="51"/>
        <v>0</v>
      </c>
      <c r="N140" s="117">
        <f t="shared" si="51"/>
        <v>0</v>
      </c>
      <c r="O140" s="117">
        <f t="shared" si="51"/>
        <v>0</v>
      </c>
      <c r="P140" s="117">
        <f t="shared" si="51"/>
        <v>0</v>
      </c>
      <c r="Q140" s="117">
        <f t="shared" si="51"/>
        <v>0</v>
      </c>
      <c r="R140" s="117">
        <f t="shared" si="51"/>
        <v>0</v>
      </c>
      <c r="S140" s="117">
        <f t="shared" si="51"/>
        <v>0</v>
      </c>
      <c r="T140" s="117">
        <f t="shared" si="51"/>
        <v>0</v>
      </c>
      <c r="U140" s="117">
        <f t="shared" si="51"/>
        <v>0</v>
      </c>
      <c r="V140" s="117">
        <f t="shared" si="51"/>
        <v>0</v>
      </c>
      <c r="W140" s="117">
        <f t="shared" si="51"/>
        <v>0</v>
      </c>
      <c r="X140" s="117">
        <f t="shared" si="51"/>
        <v>0</v>
      </c>
      <c r="Y140" s="117">
        <f t="shared" si="51"/>
        <v>0</v>
      </c>
      <c r="Z140" s="117">
        <f t="shared" si="51"/>
        <v>0</v>
      </c>
      <c r="AA140" s="117">
        <f t="shared" si="51"/>
        <v>0</v>
      </c>
      <c r="AB140" s="117">
        <f t="shared" si="51"/>
        <v>0</v>
      </c>
      <c r="AC140" s="117">
        <f t="shared" si="51"/>
        <v>0</v>
      </c>
      <c r="AD140" s="117">
        <f t="shared" si="51"/>
        <v>0</v>
      </c>
      <c r="AE140" s="117">
        <f t="shared" si="51"/>
        <v>0</v>
      </c>
      <c r="AF140" s="89"/>
    </row>
    <row r="141" spans="1:32" s="40" customFormat="1" ht="18.75" x14ac:dyDescent="0.25">
      <c r="A141" s="51" t="s">
        <v>31</v>
      </c>
      <c r="B141" s="50">
        <f>B14</f>
        <v>0</v>
      </c>
      <c r="C141" s="52">
        <f>H141+J141+L141+N141+P141+R141+T141+V141+X141</f>
        <v>0</v>
      </c>
      <c r="D141" s="52">
        <f>E141</f>
        <v>0</v>
      </c>
      <c r="E141" s="52">
        <f>I141+K141+M141+O141+Q141+S141+U141+W141+Y141+AA141+AC141+AE141</f>
        <v>0</v>
      </c>
      <c r="F141" s="50" t="e">
        <f t="shared" si="28"/>
        <v>#DIV/0!</v>
      </c>
      <c r="G141" s="50" t="e">
        <f t="shared" si="29"/>
        <v>#DIV/0!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2">
        <v>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  <c r="AC141" s="52">
        <v>0</v>
      </c>
      <c r="AD141" s="52">
        <v>0</v>
      </c>
      <c r="AE141" s="52">
        <v>0</v>
      </c>
      <c r="AF141" s="89"/>
    </row>
    <row r="142" spans="1:32" s="40" customFormat="1" ht="37.5" x14ac:dyDescent="0.3">
      <c r="A142" s="73" t="s">
        <v>32</v>
      </c>
      <c r="B142" s="50">
        <f>B15</f>
        <v>0</v>
      </c>
      <c r="C142" s="50">
        <f t="shared" ref="C142:AE144" si="52">C15</f>
        <v>0</v>
      </c>
      <c r="D142" s="50">
        <f t="shared" si="52"/>
        <v>0</v>
      </c>
      <c r="E142" s="50">
        <f t="shared" si="52"/>
        <v>0</v>
      </c>
      <c r="F142" s="50" t="e">
        <f t="shared" si="28"/>
        <v>#DIV/0!</v>
      </c>
      <c r="G142" s="50" t="e">
        <f t="shared" si="29"/>
        <v>#DIV/0!</v>
      </c>
      <c r="H142" s="50">
        <f t="shared" si="52"/>
        <v>0</v>
      </c>
      <c r="I142" s="50">
        <f t="shared" si="52"/>
        <v>0</v>
      </c>
      <c r="J142" s="50">
        <f t="shared" si="52"/>
        <v>0</v>
      </c>
      <c r="K142" s="50">
        <f t="shared" si="52"/>
        <v>0</v>
      </c>
      <c r="L142" s="50">
        <f t="shared" si="52"/>
        <v>0</v>
      </c>
      <c r="M142" s="50">
        <f t="shared" si="52"/>
        <v>0</v>
      </c>
      <c r="N142" s="50">
        <f t="shared" si="52"/>
        <v>0</v>
      </c>
      <c r="O142" s="50">
        <f t="shared" si="52"/>
        <v>0</v>
      </c>
      <c r="P142" s="50">
        <f t="shared" si="52"/>
        <v>0</v>
      </c>
      <c r="Q142" s="50">
        <f t="shared" si="52"/>
        <v>0</v>
      </c>
      <c r="R142" s="50">
        <f t="shared" si="52"/>
        <v>0</v>
      </c>
      <c r="S142" s="50">
        <f t="shared" si="52"/>
        <v>0</v>
      </c>
      <c r="T142" s="50">
        <f t="shared" si="52"/>
        <v>0</v>
      </c>
      <c r="U142" s="50">
        <f t="shared" si="52"/>
        <v>0</v>
      </c>
      <c r="V142" s="50">
        <f t="shared" si="52"/>
        <v>0</v>
      </c>
      <c r="W142" s="50">
        <f t="shared" si="52"/>
        <v>0</v>
      </c>
      <c r="X142" s="50">
        <f t="shared" si="52"/>
        <v>0</v>
      </c>
      <c r="Y142" s="50">
        <f t="shared" si="52"/>
        <v>0</v>
      </c>
      <c r="Z142" s="50">
        <f t="shared" si="52"/>
        <v>0</v>
      </c>
      <c r="AA142" s="50">
        <f t="shared" si="52"/>
        <v>0</v>
      </c>
      <c r="AB142" s="50">
        <f t="shared" si="52"/>
        <v>0</v>
      </c>
      <c r="AC142" s="50">
        <f t="shared" si="52"/>
        <v>0</v>
      </c>
      <c r="AD142" s="50">
        <f t="shared" si="52"/>
        <v>0</v>
      </c>
      <c r="AE142" s="50">
        <f t="shared" si="52"/>
        <v>0</v>
      </c>
      <c r="AF142" s="89"/>
    </row>
    <row r="143" spans="1:32" s="40" customFormat="1" ht="18.75" x14ac:dyDescent="0.3">
      <c r="A143" s="73" t="s">
        <v>33</v>
      </c>
      <c r="B143" s="50">
        <f>B16</f>
        <v>0</v>
      </c>
      <c r="C143" s="50">
        <f t="shared" si="52"/>
        <v>0</v>
      </c>
      <c r="D143" s="50">
        <f t="shared" si="52"/>
        <v>0</v>
      </c>
      <c r="E143" s="50">
        <f t="shared" si="52"/>
        <v>0</v>
      </c>
      <c r="F143" s="50" t="e">
        <f t="shared" si="28"/>
        <v>#DIV/0!</v>
      </c>
      <c r="G143" s="50" t="e">
        <f t="shared" si="29"/>
        <v>#DIV/0!</v>
      </c>
      <c r="H143" s="50">
        <f t="shared" si="52"/>
        <v>0</v>
      </c>
      <c r="I143" s="50">
        <f t="shared" si="52"/>
        <v>0</v>
      </c>
      <c r="J143" s="50">
        <f t="shared" si="52"/>
        <v>0</v>
      </c>
      <c r="K143" s="50">
        <f t="shared" si="52"/>
        <v>0</v>
      </c>
      <c r="L143" s="50">
        <f t="shared" si="52"/>
        <v>0</v>
      </c>
      <c r="M143" s="50">
        <f t="shared" si="52"/>
        <v>0</v>
      </c>
      <c r="N143" s="50">
        <f t="shared" si="52"/>
        <v>0</v>
      </c>
      <c r="O143" s="50">
        <f t="shared" si="52"/>
        <v>0</v>
      </c>
      <c r="P143" s="50">
        <f t="shared" si="52"/>
        <v>0</v>
      </c>
      <c r="Q143" s="50">
        <f t="shared" si="52"/>
        <v>0</v>
      </c>
      <c r="R143" s="50">
        <f t="shared" si="52"/>
        <v>0</v>
      </c>
      <c r="S143" s="50">
        <f t="shared" si="52"/>
        <v>0</v>
      </c>
      <c r="T143" s="50">
        <f t="shared" si="52"/>
        <v>0</v>
      </c>
      <c r="U143" s="50">
        <f t="shared" si="52"/>
        <v>0</v>
      </c>
      <c r="V143" s="50">
        <f t="shared" si="52"/>
        <v>0</v>
      </c>
      <c r="W143" s="50">
        <f t="shared" si="52"/>
        <v>0</v>
      </c>
      <c r="X143" s="50">
        <f t="shared" si="52"/>
        <v>0</v>
      </c>
      <c r="Y143" s="50">
        <f t="shared" si="52"/>
        <v>0</v>
      </c>
      <c r="Z143" s="50">
        <f t="shared" si="52"/>
        <v>0</v>
      </c>
      <c r="AA143" s="50">
        <f t="shared" si="52"/>
        <v>0</v>
      </c>
      <c r="AB143" s="50">
        <f t="shared" si="52"/>
        <v>0</v>
      </c>
      <c r="AC143" s="50">
        <f t="shared" si="52"/>
        <v>0</v>
      </c>
      <c r="AD143" s="50">
        <f t="shared" si="52"/>
        <v>0</v>
      </c>
      <c r="AE143" s="50">
        <f t="shared" si="52"/>
        <v>0</v>
      </c>
      <c r="AF143" s="89"/>
    </row>
    <row r="144" spans="1:32" s="40" customFormat="1" ht="37.5" x14ac:dyDescent="0.3">
      <c r="A144" s="62" t="s">
        <v>56</v>
      </c>
      <c r="B144" s="50">
        <f>H144+J144+L144+N144+P144+R144+T144+V144+X144+Z144+AB144+AD144</f>
        <v>0</v>
      </c>
      <c r="C144" s="52">
        <f t="shared" ref="C144" si="53">H144+J144+L144+N144+P144+R144+T144+V144+X144+Z144+AB144</f>
        <v>0</v>
      </c>
      <c r="D144" s="52">
        <f>E144</f>
        <v>0</v>
      </c>
      <c r="E144" s="52">
        <f>I144+K144+M144+O144+Q144+S144+U144+W144+Y144+AA144+AC144+AE144</f>
        <v>0</v>
      </c>
      <c r="F144" s="50" t="e">
        <f t="shared" si="28"/>
        <v>#DIV/0!</v>
      </c>
      <c r="G144" s="50" t="e">
        <f t="shared" si="29"/>
        <v>#DIV/0!</v>
      </c>
      <c r="H144" s="52">
        <f t="shared" si="52"/>
        <v>0</v>
      </c>
      <c r="I144" s="52">
        <f t="shared" si="52"/>
        <v>0</v>
      </c>
      <c r="J144" s="52">
        <f t="shared" si="52"/>
        <v>0</v>
      </c>
      <c r="K144" s="52">
        <f t="shared" si="52"/>
        <v>0</v>
      </c>
      <c r="L144" s="52">
        <f t="shared" si="52"/>
        <v>0</v>
      </c>
      <c r="M144" s="52">
        <f t="shared" si="52"/>
        <v>0</v>
      </c>
      <c r="N144" s="52">
        <f t="shared" si="52"/>
        <v>0</v>
      </c>
      <c r="O144" s="52">
        <f t="shared" si="52"/>
        <v>0</v>
      </c>
      <c r="P144" s="52">
        <f t="shared" si="52"/>
        <v>0</v>
      </c>
      <c r="Q144" s="52">
        <f t="shared" si="52"/>
        <v>0</v>
      </c>
      <c r="R144" s="52">
        <f t="shared" si="52"/>
        <v>0</v>
      </c>
      <c r="S144" s="52">
        <f t="shared" si="52"/>
        <v>0</v>
      </c>
      <c r="T144" s="52">
        <f t="shared" si="52"/>
        <v>0</v>
      </c>
      <c r="U144" s="52">
        <f t="shared" si="52"/>
        <v>0</v>
      </c>
      <c r="V144" s="52">
        <f t="shared" si="52"/>
        <v>0</v>
      </c>
      <c r="W144" s="52">
        <f t="shared" si="52"/>
        <v>0</v>
      </c>
      <c r="X144" s="52">
        <f t="shared" si="52"/>
        <v>0</v>
      </c>
      <c r="Y144" s="52">
        <f t="shared" si="52"/>
        <v>0</v>
      </c>
      <c r="Z144" s="52">
        <f t="shared" si="52"/>
        <v>0</v>
      </c>
      <c r="AA144" s="52">
        <f t="shared" si="52"/>
        <v>0</v>
      </c>
      <c r="AB144" s="52">
        <f t="shared" si="52"/>
        <v>0</v>
      </c>
      <c r="AC144" s="52">
        <f t="shared" si="52"/>
        <v>0</v>
      </c>
      <c r="AD144" s="52">
        <f t="shared" si="52"/>
        <v>0</v>
      </c>
      <c r="AE144" s="52">
        <f t="shared" si="52"/>
        <v>0</v>
      </c>
      <c r="AF144" s="89"/>
    </row>
    <row r="145" spans="1:32" s="40" customFormat="1" ht="18.75" x14ac:dyDescent="0.3">
      <c r="A145" s="73" t="s">
        <v>35</v>
      </c>
      <c r="B145" s="50">
        <f t="shared" ref="B145:AE145" si="54">B18</f>
        <v>0</v>
      </c>
      <c r="C145" s="50">
        <f t="shared" si="54"/>
        <v>0</v>
      </c>
      <c r="D145" s="50">
        <f t="shared" si="54"/>
        <v>0</v>
      </c>
      <c r="E145" s="50">
        <f t="shared" si="54"/>
        <v>0</v>
      </c>
      <c r="F145" s="50" t="e">
        <f t="shared" si="28"/>
        <v>#DIV/0!</v>
      </c>
      <c r="G145" s="50" t="e">
        <f t="shared" si="29"/>
        <v>#DIV/0!</v>
      </c>
      <c r="H145" s="50">
        <f t="shared" si="54"/>
        <v>0</v>
      </c>
      <c r="I145" s="50">
        <f t="shared" si="54"/>
        <v>0</v>
      </c>
      <c r="J145" s="50">
        <f t="shared" si="54"/>
        <v>0</v>
      </c>
      <c r="K145" s="50">
        <f t="shared" si="54"/>
        <v>0</v>
      </c>
      <c r="L145" s="50">
        <f t="shared" si="54"/>
        <v>0</v>
      </c>
      <c r="M145" s="50">
        <f t="shared" si="54"/>
        <v>0</v>
      </c>
      <c r="N145" s="50">
        <f t="shared" si="54"/>
        <v>0</v>
      </c>
      <c r="O145" s="50">
        <f t="shared" si="54"/>
        <v>0</v>
      </c>
      <c r="P145" s="50">
        <f t="shared" si="54"/>
        <v>0</v>
      </c>
      <c r="Q145" s="50">
        <f t="shared" si="54"/>
        <v>0</v>
      </c>
      <c r="R145" s="50">
        <f t="shared" si="54"/>
        <v>0</v>
      </c>
      <c r="S145" s="50">
        <f t="shared" si="54"/>
        <v>0</v>
      </c>
      <c r="T145" s="50">
        <f t="shared" si="54"/>
        <v>0</v>
      </c>
      <c r="U145" s="50">
        <f t="shared" si="54"/>
        <v>0</v>
      </c>
      <c r="V145" s="50">
        <f t="shared" si="54"/>
        <v>0</v>
      </c>
      <c r="W145" s="50">
        <f t="shared" si="54"/>
        <v>0</v>
      </c>
      <c r="X145" s="50">
        <f t="shared" si="54"/>
        <v>0</v>
      </c>
      <c r="Y145" s="50">
        <f t="shared" si="54"/>
        <v>0</v>
      </c>
      <c r="Z145" s="50">
        <f t="shared" si="54"/>
        <v>0</v>
      </c>
      <c r="AA145" s="50">
        <f t="shared" si="54"/>
        <v>0</v>
      </c>
      <c r="AB145" s="50">
        <f t="shared" si="54"/>
        <v>0</v>
      </c>
      <c r="AC145" s="50">
        <f t="shared" si="54"/>
        <v>0</v>
      </c>
      <c r="AD145" s="50">
        <f t="shared" si="54"/>
        <v>0</v>
      </c>
      <c r="AE145" s="50">
        <f t="shared" si="54"/>
        <v>0</v>
      </c>
      <c r="AF145" s="89"/>
    </row>
    <row r="146" spans="1:32" s="40" customFormat="1" ht="37.5" x14ac:dyDescent="0.25">
      <c r="A146" s="119" t="s">
        <v>75</v>
      </c>
      <c r="B146" s="120">
        <f>B147+B148+B149+B150+B151</f>
        <v>34848.57</v>
      </c>
      <c r="C146" s="120">
        <f>C134</f>
        <v>3944.5</v>
      </c>
      <c r="D146" s="120">
        <f>D147+D148+D149+D151+D150</f>
        <v>8846.771999999999</v>
      </c>
      <c r="E146" s="120">
        <f>E147+E148+E149+E151+E150</f>
        <v>8846.771999999999</v>
      </c>
      <c r="F146" s="121">
        <f>E146/B146*100%</f>
        <v>0.25386327186452701</v>
      </c>
      <c r="G146" s="121">
        <f>E146/C146*100%</f>
        <v>2.2428120167321586</v>
      </c>
      <c r="H146" s="120">
        <f t="shared" ref="H146:AE146" si="55">H147+H148+H149+H151+H150</f>
        <v>5061.7299999999996</v>
      </c>
      <c r="I146" s="120">
        <f t="shared" si="55"/>
        <v>1312.4740000000002</v>
      </c>
      <c r="J146" s="120">
        <f t="shared" si="55"/>
        <v>3882.45</v>
      </c>
      <c r="K146" s="120">
        <f t="shared" si="55"/>
        <v>4162.7049999999999</v>
      </c>
      <c r="L146" s="120">
        <f t="shared" si="55"/>
        <v>3030.03</v>
      </c>
      <c r="M146" s="120">
        <f t="shared" si="55"/>
        <v>3400.0929999999998</v>
      </c>
      <c r="N146" s="120">
        <f t="shared" si="55"/>
        <v>4753.9400000000005</v>
      </c>
      <c r="O146" s="120">
        <f t="shared" si="55"/>
        <v>0</v>
      </c>
      <c r="P146" s="120">
        <f t="shared" si="55"/>
        <v>2461.5</v>
      </c>
      <c r="Q146" s="120">
        <f t="shared" si="55"/>
        <v>0</v>
      </c>
      <c r="R146" s="120">
        <f t="shared" si="55"/>
        <v>3384.81</v>
      </c>
      <c r="S146" s="120">
        <f t="shared" si="55"/>
        <v>0</v>
      </c>
      <c r="T146" s="120">
        <f t="shared" si="55"/>
        <v>1649.3400000000001</v>
      </c>
      <c r="U146" s="120">
        <f t="shared" si="55"/>
        <v>0</v>
      </c>
      <c r="V146" s="120">
        <f t="shared" si="55"/>
        <v>1992</v>
      </c>
      <c r="W146" s="120">
        <f t="shared" si="55"/>
        <v>0</v>
      </c>
      <c r="X146" s="120">
        <f t="shared" si="55"/>
        <v>2687.16</v>
      </c>
      <c r="Y146" s="120">
        <f t="shared" si="55"/>
        <v>0</v>
      </c>
      <c r="Z146" s="120">
        <f t="shared" si="55"/>
        <v>2671.7200000000003</v>
      </c>
      <c r="AA146" s="120">
        <f t="shared" si="55"/>
        <v>0</v>
      </c>
      <c r="AB146" s="120">
        <f t="shared" si="55"/>
        <v>2290.11</v>
      </c>
      <c r="AC146" s="120">
        <f t="shared" si="55"/>
        <v>0</v>
      </c>
      <c r="AD146" s="120">
        <f t="shared" si="55"/>
        <v>983.78</v>
      </c>
      <c r="AE146" s="120">
        <f t="shared" si="55"/>
        <v>0</v>
      </c>
      <c r="AF146" s="89"/>
    </row>
    <row r="147" spans="1:32" s="40" customFormat="1" ht="18.75" x14ac:dyDescent="0.25">
      <c r="A147" s="51" t="s">
        <v>31</v>
      </c>
      <c r="B147" s="50">
        <f>H147+J147+L147+N147+P147+R147+T147+V147+X147+Z147+AB147+AD147</f>
        <v>0</v>
      </c>
      <c r="C147" s="52">
        <f>H147+J147+L147+N147+P147+R147+T147+V147+X147</f>
        <v>0</v>
      </c>
      <c r="D147" s="52">
        <f>E147</f>
        <v>0</v>
      </c>
      <c r="E147" s="52">
        <f>I147+K147+M147+O147+Q147+S147+U147+W147+Y147+AA147+AC147+AE147</f>
        <v>0</v>
      </c>
      <c r="F147" s="50" t="e">
        <f t="shared" si="28"/>
        <v>#DIV/0!</v>
      </c>
      <c r="G147" s="50" t="e">
        <f t="shared" si="29"/>
        <v>#DIV/0!</v>
      </c>
      <c r="H147" s="52">
        <f t="shared" ref="H147:AE147" si="56">SUM(H79,H101,H116,H130)</f>
        <v>0</v>
      </c>
      <c r="I147" s="52">
        <f t="shared" si="56"/>
        <v>0</v>
      </c>
      <c r="J147" s="52">
        <f t="shared" si="56"/>
        <v>0</v>
      </c>
      <c r="K147" s="52">
        <f t="shared" si="56"/>
        <v>0</v>
      </c>
      <c r="L147" s="52">
        <f t="shared" si="56"/>
        <v>0</v>
      </c>
      <c r="M147" s="52">
        <f t="shared" si="56"/>
        <v>0</v>
      </c>
      <c r="N147" s="52">
        <f t="shared" si="56"/>
        <v>0</v>
      </c>
      <c r="O147" s="52">
        <f t="shared" si="56"/>
        <v>0</v>
      </c>
      <c r="P147" s="52">
        <f t="shared" si="56"/>
        <v>0</v>
      </c>
      <c r="Q147" s="52">
        <f t="shared" si="56"/>
        <v>0</v>
      </c>
      <c r="R147" s="52">
        <f t="shared" si="56"/>
        <v>0</v>
      </c>
      <c r="S147" s="52">
        <f t="shared" si="56"/>
        <v>0</v>
      </c>
      <c r="T147" s="52">
        <f t="shared" si="56"/>
        <v>0</v>
      </c>
      <c r="U147" s="52">
        <f t="shared" si="56"/>
        <v>0</v>
      </c>
      <c r="V147" s="52">
        <f t="shared" si="56"/>
        <v>0</v>
      </c>
      <c r="W147" s="52">
        <f t="shared" si="56"/>
        <v>0</v>
      </c>
      <c r="X147" s="52">
        <f t="shared" si="56"/>
        <v>0</v>
      </c>
      <c r="Y147" s="52">
        <f t="shared" si="56"/>
        <v>0</v>
      </c>
      <c r="Z147" s="52">
        <f t="shared" si="56"/>
        <v>0</v>
      </c>
      <c r="AA147" s="52">
        <f t="shared" si="56"/>
        <v>0</v>
      </c>
      <c r="AB147" s="52">
        <f t="shared" si="56"/>
        <v>0</v>
      </c>
      <c r="AC147" s="52">
        <f t="shared" si="56"/>
        <v>0</v>
      </c>
      <c r="AD147" s="52">
        <f t="shared" si="56"/>
        <v>0</v>
      </c>
      <c r="AE147" s="52">
        <f t="shared" si="56"/>
        <v>0</v>
      </c>
      <c r="AF147" s="89"/>
    </row>
    <row r="148" spans="1:32" s="40" customFormat="1" ht="37.5" x14ac:dyDescent="0.3">
      <c r="A148" s="73" t="s">
        <v>32</v>
      </c>
      <c r="B148" s="50">
        <f t="shared" ref="B148:AE148" si="57">B54</f>
        <v>1435.1</v>
      </c>
      <c r="C148" s="50">
        <f t="shared" si="57"/>
        <v>1435.1</v>
      </c>
      <c r="D148" s="50">
        <f t="shared" si="57"/>
        <v>0</v>
      </c>
      <c r="E148" s="50">
        <f t="shared" si="57"/>
        <v>0</v>
      </c>
      <c r="F148" s="50">
        <f t="shared" si="28"/>
        <v>0</v>
      </c>
      <c r="G148" s="50">
        <f t="shared" si="29"/>
        <v>0</v>
      </c>
      <c r="H148" s="50">
        <f t="shared" si="57"/>
        <v>0</v>
      </c>
      <c r="I148" s="50">
        <f t="shared" si="57"/>
        <v>0</v>
      </c>
      <c r="J148" s="50">
        <f t="shared" si="57"/>
        <v>0</v>
      </c>
      <c r="K148" s="50">
        <f t="shared" si="57"/>
        <v>0</v>
      </c>
      <c r="L148" s="50">
        <f t="shared" si="57"/>
        <v>0</v>
      </c>
      <c r="M148" s="50">
        <f t="shared" si="57"/>
        <v>0</v>
      </c>
      <c r="N148" s="50">
        <f t="shared" si="57"/>
        <v>1435.1</v>
      </c>
      <c r="O148" s="50">
        <f t="shared" si="57"/>
        <v>0</v>
      </c>
      <c r="P148" s="50">
        <f t="shared" si="57"/>
        <v>0</v>
      </c>
      <c r="Q148" s="50">
        <f t="shared" si="57"/>
        <v>0</v>
      </c>
      <c r="R148" s="50">
        <f t="shared" si="57"/>
        <v>0</v>
      </c>
      <c r="S148" s="50">
        <f t="shared" si="57"/>
        <v>0</v>
      </c>
      <c r="T148" s="50">
        <f t="shared" si="57"/>
        <v>0</v>
      </c>
      <c r="U148" s="50">
        <f t="shared" si="57"/>
        <v>0</v>
      </c>
      <c r="V148" s="50">
        <f t="shared" si="57"/>
        <v>0</v>
      </c>
      <c r="W148" s="50">
        <f t="shared" si="57"/>
        <v>0</v>
      </c>
      <c r="X148" s="50">
        <f t="shared" si="57"/>
        <v>0</v>
      </c>
      <c r="Y148" s="50">
        <f t="shared" si="57"/>
        <v>0</v>
      </c>
      <c r="Z148" s="50">
        <f t="shared" si="57"/>
        <v>0</v>
      </c>
      <c r="AA148" s="50">
        <f t="shared" si="57"/>
        <v>0</v>
      </c>
      <c r="AB148" s="50">
        <f t="shared" si="57"/>
        <v>0</v>
      </c>
      <c r="AC148" s="50">
        <f t="shared" si="57"/>
        <v>0</v>
      </c>
      <c r="AD148" s="50">
        <f t="shared" si="57"/>
        <v>0</v>
      </c>
      <c r="AE148" s="50">
        <f t="shared" si="57"/>
        <v>0</v>
      </c>
      <c r="AF148" s="89"/>
    </row>
    <row r="149" spans="1:32" s="40" customFormat="1" ht="18.75" x14ac:dyDescent="0.3">
      <c r="A149" s="73" t="s">
        <v>33</v>
      </c>
      <c r="B149" s="50">
        <f t="shared" ref="B149:AE149" si="58">B127+B113+B103+B91+B81+B24</f>
        <v>33263.47</v>
      </c>
      <c r="C149" s="50">
        <f t="shared" si="58"/>
        <v>2509.4</v>
      </c>
      <c r="D149" s="50">
        <f t="shared" si="58"/>
        <v>8846.771999999999</v>
      </c>
      <c r="E149" s="50">
        <f t="shared" si="58"/>
        <v>8846.771999999999</v>
      </c>
      <c r="F149" s="50">
        <f>E149/B149*100%</f>
        <v>0.2659605867938612</v>
      </c>
      <c r="G149" s="50">
        <f>E149/C149*100%</f>
        <v>3.5254530963576944</v>
      </c>
      <c r="H149" s="50">
        <f t="shared" si="58"/>
        <v>5061.7299999999996</v>
      </c>
      <c r="I149" s="50">
        <f t="shared" si="58"/>
        <v>1312.4740000000002</v>
      </c>
      <c r="J149" s="50">
        <f t="shared" si="58"/>
        <v>3882.45</v>
      </c>
      <c r="K149" s="50">
        <f t="shared" si="58"/>
        <v>4162.7049999999999</v>
      </c>
      <c r="L149" s="50">
        <f t="shared" si="58"/>
        <v>2880.03</v>
      </c>
      <c r="M149" s="50">
        <f t="shared" si="58"/>
        <v>3400.0929999999998</v>
      </c>
      <c r="N149" s="50">
        <f t="shared" si="58"/>
        <v>3318.84</v>
      </c>
      <c r="O149" s="50">
        <f t="shared" si="58"/>
        <v>0</v>
      </c>
      <c r="P149" s="50">
        <f t="shared" si="58"/>
        <v>2461.5</v>
      </c>
      <c r="Q149" s="50">
        <f t="shared" si="58"/>
        <v>0</v>
      </c>
      <c r="R149" s="50">
        <f t="shared" si="58"/>
        <v>3384.81</v>
      </c>
      <c r="S149" s="50">
        <f t="shared" si="58"/>
        <v>0</v>
      </c>
      <c r="T149" s="50">
        <f t="shared" si="58"/>
        <v>1649.3400000000001</v>
      </c>
      <c r="U149" s="50">
        <f t="shared" si="58"/>
        <v>0</v>
      </c>
      <c r="V149" s="50">
        <f t="shared" si="58"/>
        <v>1992</v>
      </c>
      <c r="W149" s="50">
        <f t="shared" si="58"/>
        <v>0</v>
      </c>
      <c r="X149" s="50">
        <f t="shared" si="58"/>
        <v>2687.16</v>
      </c>
      <c r="Y149" s="50">
        <f t="shared" si="58"/>
        <v>0</v>
      </c>
      <c r="Z149" s="50">
        <f t="shared" si="58"/>
        <v>2671.7200000000003</v>
      </c>
      <c r="AA149" s="50">
        <f t="shared" si="58"/>
        <v>0</v>
      </c>
      <c r="AB149" s="50">
        <f t="shared" si="58"/>
        <v>2290.11</v>
      </c>
      <c r="AC149" s="50">
        <f t="shared" si="58"/>
        <v>0</v>
      </c>
      <c r="AD149" s="50">
        <f t="shared" si="58"/>
        <v>983.78</v>
      </c>
      <c r="AE149" s="50">
        <f t="shared" si="58"/>
        <v>0</v>
      </c>
      <c r="AF149" s="89"/>
    </row>
    <row r="150" spans="1:32" s="40" customFormat="1" ht="37.5" x14ac:dyDescent="0.3">
      <c r="A150" s="62" t="s">
        <v>56</v>
      </c>
      <c r="B150" s="50">
        <v>0</v>
      </c>
      <c r="C150" s="52">
        <v>0</v>
      </c>
      <c r="D150" s="52">
        <f>E150</f>
        <v>0</v>
      </c>
      <c r="E150" s="52">
        <v>0</v>
      </c>
      <c r="F150" s="50" t="e">
        <f t="shared" si="28"/>
        <v>#DIV/0!</v>
      </c>
      <c r="G150" s="50" t="e">
        <f t="shared" si="29"/>
        <v>#DIV/0!</v>
      </c>
      <c r="H150" s="52">
        <f t="shared" ref="H150:Q150" si="59">H56+H98</f>
        <v>0</v>
      </c>
      <c r="I150" s="52">
        <f t="shared" si="59"/>
        <v>0</v>
      </c>
      <c r="J150" s="52">
        <f t="shared" si="59"/>
        <v>0</v>
      </c>
      <c r="K150" s="52">
        <f t="shared" si="59"/>
        <v>0</v>
      </c>
      <c r="L150" s="52">
        <f t="shared" si="59"/>
        <v>0</v>
      </c>
      <c r="M150" s="52">
        <f t="shared" si="59"/>
        <v>0</v>
      </c>
      <c r="N150" s="52">
        <f t="shared" si="59"/>
        <v>0</v>
      </c>
      <c r="O150" s="52">
        <f t="shared" si="59"/>
        <v>0</v>
      </c>
      <c r="P150" s="52">
        <f t="shared" si="59"/>
        <v>0</v>
      </c>
      <c r="Q150" s="52">
        <f t="shared" si="59"/>
        <v>0</v>
      </c>
      <c r="R150" s="52">
        <v>0</v>
      </c>
      <c r="S150" s="52">
        <v>0</v>
      </c>
      <c r="T150" s="52">
        <f t="shared" ref="T150:AE150" si="60">T56+T98</f>
        <v>0</v>
      </c>
      <c r="U150" s="52">
        <f t="shared" si="60"/>
        <v>0</v>
      </c>
      <c r="V150" s="52">
        <f t="shared" si="60"/>
        <v>0</v>
      </c>
      <c r="W150" s="52">
        <f t="shared" si="60"/>
        <v>0</v>
      </c>
      <c r="X150" s="52">
        <f t="shared" si="60"/>
        <v>0</v>
      </c>
      <c r="Y150" s="52">
        <f t="shared" si="60"/>
        <v>0</v>
      </c>
      <c r="Z150" s="52">
        <f t="shared" si="60"/>
        <v>0</v>
      </c>
      <c r="AA150" s="52">
        <f t="shared" si="60"/>
        <v>0</v>
      </c>
      <c r="AB150" s="52">
        <f t="shared" si="60"/>
        <v>0</v>
      </c>
      <c r="AC150" s="52">
        <f t="shared" si="60"/>
        <v>0</v>
      </c>
      <c r="AD150" s="52">
        <f t="shared" si="60"/>
        <v>0</v>
      </c>
      <c r="AE150" s="52">
        <f t="shared" si="60"/>
        <v>0</v>
      </c>
      <c r="AF150" s="89"/>
    </row>
    <row r="151" spans="1:32" s="40" customFormat="1" ht="18.75" x14ac:dyDescent="0.3">
      <c r="A151" s="73" t="s">
        <v>35</v>
      </c>
      <c r="B151" s="50">
        <f>H151+J151+L151+N151+P151+R151+T151+V151+X151+Z151+AB151+AD151</f>
        <v>150</v>
      </c>
      <c r="C151" s="52">
        <v>0</v>
      </c>
      <c r="D151" s="52">
        <f>E151</f>
        <v>0</v>
      </c>
      <c r="E151" s="52">
        <f>I151+K151+M151+O151+Q151+S151+U151+W151+Y151+AA151+AC151+AE151</f>
        <v>0</v>
      </c>
      <c r="F151" s="50">
        <f t="shared" si="28"/>
        <v>0</v>
      </c>
      <c r="G151" s="50" t="e">
        <f t="shared" si="29"/>
        <v>#DIV/0!</v>
      </c>
      <c r="H151" s="52">
        <f t="shared" ref="H151:AE151" si="61">H57</f>
        <v>0</v>
      </c>
      <c r="I151" s="52">
        <f t="shared" si="61"/>
        <v>0</v>
      </c>
      <c r="J151" s="52">
        <f t="shared" si="61"/>
        <v>0</v>
      </c>
      <c r="K151" s="52">
        <f t="shared" si="61"/>
        <v>0</v>
      </c>
      <c r="L151" s="52">
        <f t="shared" si="61"/>
        <v>150</v>
      </c>
      <c r="M151" s="52">
        <f t="shared" si="61"/>
        <v>0</v>
      </c>
      <c r="N151" s="52">
        <f t="shared" si="61"/>
        <v>0</v>
      </c>
      <c r="O151" s="52">
        <f t="shared" si="61"/>
        <v>0</v>
      </c>
      <c r="P151" s="52">
        <f t="shared" si="61"/>
        <v>0</v>
      </c>
      <c r="Q151" s="52">
        <f t="shared" si="61"/>
        <v>0</v>
      </c>
      <c r="R151" s="52">
        <f t="shared" si="61"/>
        <v>0</v>
      </c>
      <c r="S151" s="52">
        <f t="shared" si="61"/>
        <v>0</v>
      </c>
      <c r="T151" s="52">
        <f t="shared" si="61"/>
        <v>0</v>
      </c>
      <c r="U151" s="52">
        <f t="shared" si="61"/>
        <v>0</v>
      </c>
      <c r="V151" s="52">
        <f t="shared" si="61"/>
        <v>0</v>
      </c>
      <c r="W151" s="52">
        <f t="shared" si="61"/>
        <v>0</v>
      </c>
      <c r="X151" s="52">
        <f t="shared" si="61"/>
        <v>0</v>
      </c>
      <c r="Y151" s="52">
        <f t="shared" si="61"/>
        <v>0</v>
      </c>
      <c r="Z151" s="52">
        <f t="shared" si="61"/>
        <v>0</v>
      </c>
      <c r="AA151" s="52">
        <f t="shared" si="61"/>
        <v>0</v>
      </c>
      <c r="AB151" s="52">
        <f t="shared" si="61"/>
        <v>0</v>
      </c>
      <c r="AC151" s="52">
        <f t="shared" si="61"/>
        <v>0</v>
      </c>
      <c r="AD151" s="52">
        <f t="shared" si="61"/>
        <v>0</v>
      </c>
      <c r="AE151" s="52">
        <f t="shared" si="61"/>
        <v>0</v>
      </c>
      <c r="AF151" s="89"/>
    </row>
    <row r="152" spans="1:32" s="58" customFormat="1" ht="18.75" x14ac:dyDescent="0.25">
      <c r="A152" s="122"/>
      <c r="B152" s="122"/>
      <c r="C152" s="123"/>
      <c r="D152" s="123"/>
      <c r="E152" s="123"/>
      <c r="F152" s="123"/>
      <c r="G152" s="123"/>
      <c r="H152" s="124"/>
      <c r="I152" s="124"/>
      <c r="J152" s="124"/>
      <c r="K152" s="125"/>
      <c r="L152" s="126"/>
      <c r="M152" s="126"/>
      <c r="N152" s="126"/>
      <c r="O152" s="126"/>
      <c r="P152" s="126"/>
      <c r="Q152" s="126"/>
      <c r="R152" s="126"/>
      <c r="S152" s="126"/>
      <c r="T152" s="127"/>
      <c r="U152" s="127"/>
      <c r="V152" s="127"/>
      <c r="W152" s="127"/>
      <c r="X152" s="127"/>
      <c r="Y152" s="127"/>
      <c r="Z152" s="127"/>
      <c r="AA152" s="128"/>
      <c r="AB152" s="128"/>
      <c r="AC152" s="128"/>
      <c r="AD152" s="128"/>
      <c r="AE152" s="126"/>
      <c r="AF152" s="129"/>
    </row>
    <row r="153" spans="1:32" s="58" customFormat="1" ht="18.75" x14ac:dyDescent="0.25">
      <c r="A153" s="130" t="s">
        <v>76</v>
      </c>
      <c r="B153" s="130"/>
      <c r="C153" s="130"/>
      <c r="D153" s="130"/>
      <c r="E153" s="130"/>
      <c r="F153" s="130"/>
      <c r="G153" s="131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27"/>
      <c r="U153" s="127"/>
      <c r="V153" s="127"/>
      <c r="W153" s="127"/>
      <c r="X153" s="127"/>
      <c r="Y153" s="127"/>
      <c r="Z153" s="133"/>
      <c r="AA153" s="133"/>
      <c r="AB153" s="134"/>
      <c r="AC153" s="134"/>
      <c r="AD153" s="128"/>
      <c r="AE153" s="126"/>
      <c r="AF153" s="129"/>
    </row>
    <row r="154" spans="1:32" s="58" customFormat="1" ht="18.75" x14ac:dyDescent="0.3">
      <c r="A154" s="135" t="s">
        <v>77</v>
      </c>
      <c r="B154" s="135"/>
      <c r="C154" s="135"/>
      <c r="D154" s="135" t="s">
        <v>78</v>
      </c>
      <c r="E154" s="135" t="s">
        <v>79</v>
      </c>
      <c r="F154" s="135"/>
      <c r="G154" s="136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28"/>
      <c r="AC154" s="128"/>
      <c r="AD154" s="128"/>
      <c r="AE154" s="126"/>
      <c r="AF154" s="129"/>
    </row>
    <row r="155" spans="1:32" s="58" customFormat="1" ht="18.75" x14ac:dyDescent="0.25">
      <c r="A155" s="138"/>
      <c r="B155" s="132"/>
      <c r="C155" s="132"/>
      <c r="D155" s="132"/>
      <c r="E155" s="132"/>
      <c r="F155" s="132"/>
      <c r="G155" s="132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7"/>
      <c r="U155" s="127"/>
      <c r="V155" s="127"/>
      <c r="W155" s="127"/>
      <c r="X155" s="127"/>
      <c r="Y155" s="127"/>
      <c r="Z155" s="127"/>
      <c r="AA155" s="128"/>
      <c r="AB155" s="128"/>
      <c r="AC155" s="128"/>
      <c r="AD155" s="128"/>
      <c r="AE155" s="139"/>
      <c r="AF155" s="129"/>
    </row>
    <row r="156" spans="1:32" ht="15.75" x14ac:dyDescent="0.25">
      <c r="A156" s="140"/>
      <c r="B156" s="141"/>
      <c r="C156" s="141"/>
      <c r="D156" s="141"/>
      <c r="E156" s="141"/>
      <c r="F156" s="141"/>
      <c r="G156" s="141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3"/>
      <c r="U156" s="143"/>
      <c r="V156" s="143"/>
      <c r="W156" s="143"/>
      <c r="X156" s="143"/>
      <c r="Y156" s="143"/>
      <c r="Z156" s="143"/>
      <c r="AA156" s="144"/>
      <c r="AB156" s="144"/>
      <c r="AC156" s="144"/>
      <c r="AD156" s="144"/>
      <c r="AE156" s="142"/>
      <c r="AF156" s="12"/>
    </row>
  </sheetData>
  <mergeCells count="19">
    <mergeCell ref="AF5:AF7"/>
    <mergeCell ref="T5:U6"/>
    <mergeCell ref="V5:W6"/>
    <mergeCell ref="X5:Y6"/>
    <mergeCell ref="Z5:AA6"/>
    <mergeCell ref="AB5:AC6"/>
    <mergeCell ref="AD5:AE6"/>
    <mergeCell ref="H5:I6"/>
    <mergeCell ref="J5:K6"/>
    <mergeCell ref="L5:M6"/>
    <mergeCell ref="N5:O6"/>
    <mergeCell ref="P5:Q6"/>
    <mergeCell ref="R5:S6"/>
    <mergeCell ref="A5:A7"/>
    <mergeCell ref="B5:B6"/>
    <mergeCell ref="C5:C6"/>
    <mergeCell ref="D5:D6"/>
    <mergeCell ref="E5:E6"/>
    <mergeCell ref="F5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РФКиС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2023-04-05T12:11:53Z</dcterms:created>
  <dcterms:modified xsi:type="dcterms:W3CDTF">2023-04-05T12:17:14Z</dcterms:modified>
</cp:coreProperties>
</file>