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585"/>
  </bookViews>
  <sheets>
    <sheet name="2906 Развитие транспортной " sheetId="1" r:id="rId1"/>
  </sheets>
  <definedNames>
    <definedName name="Z_0359FB33_3529_4BBC_9AFD_03C8292F63CF_.wvu.Rows" localSheetId="0" hidden="1">'2906 Развитие транспортной '!$127:$133,'2906 Развитие транспортной '!$211:$216</definedName>
    <definedName name="Z_076D9931_A7B5_42D5_A6A2_9F4DA970D2FE_.wvu.Rows" localSheetId="0" hidden="1">'2906 Развитие транспортной '!$127:$133,'2906 Развитие транспортной '!$211:$216</definedName>
    <definedName name="Z_0BDDF702_FCCB_4C4F_AF16_3C29D86874CE_.wvu.Rows" localSheetId="0" hidden="1">'2906 Развитие транспортной '!$211:$216</definedName>
    <definedName name="Z_0CC182BE_BC36_4D77_91BA_20E6AA9C8369_.wvu.Rows" localSheetId="0" hidden="1">'2906 Развитие транспортной '!$211:$216</definedName>
    <definedName name="Z_0FF2C9A7_DC15_4181_ACED_F1DA95E9F7BE_.wvu.Rows" localSheetId="0" hidden="1">'2906 Развитие транспортной '!$127:$133,'2906 Развитие транспортной '!$211:$216</definedName>
    <definedName name="Z_10D703DB_15D5_4FD5_8506_1A64D1FCBD13_.wvu.Rows" localSheetId="0" hidden="1">'2906 Развитие транспортной '!$127:$133,'2906 Развитие транспортной '!$211:$216</definedName>
    <definedName name="Z_1E8B60AC_F4D0_421A_AEF5_E7F2E06E50B5_.wvu.Rows" localSheetId="0" hidden="1">'2906 Развитие транспортной '!$127:$133,'2906 Развитие транспортной '!$211:$216</definedName>
    <definedName name="Z_25A59DA3_BCBB_4ECA_9FF5_35A61D466362_.wvu.Rows" localSheetId="0" hidden="1">'2906 Развитие транспортной '!$127:$133,'2906 Развитие транспортной '!$211:$216</definedName>
    <definedName name="Z_2A47AB1F_26B4_476B_9A77_56384659E007_.wvu.Rows" localSheetId="0" hidden="1">'2906 Развитие транспортной '!$127:$133,'2906 Развитие транспортной '!$211:$216</definedName>
    <definedName name="Z_2D3CBFF0_A62F_4E25_BFA7_C10D7A1E8460_.wvu.Rows" localSheetId="0" hidden="1">'2906 Развитие транспортной '!$127:$133,'2906 Развитие транспортной '!$211:$216</definedName>
    <definedName name="Z_3A54E811_313C_4ED0_81CB_A1148DE01F94_.wvu.Rows" localSheetId="0" hidden="1">'2906 Развитие транспортной '!$127:$133,'2906 Развитие транспортной '!$211:$216</definedName>
    <definedName name="Z_48ECCA58_6F82_4804_81BB_CE15DF16EA09_.wvu.Rows" localSheetId="0" hidden="1">'2906 Развитие транспортной '!$127:$133,'2906 Развитие транспортной '!$211:$216</definedName>
    <definedName name="Z_4E129C93_6BA3_4D7C_B195_E8D67B19EEC2_.wvu.Rows" localSheetId="0" hidden="1">'2906 Развитие транспортной '!$127:$133,'2906 Развитие транспортной '!$211:$216</definedName>
    <definedName name="Z_58B3BFDF_FE05_4E28_A2A8_74C57DEEAAEE_.wvu.Rows" localSheetId="0" hidden="1">'2906 Развитие транспортной '!$127:$133,'2906 Развитие транспортной '!$211:$216</definedName>
    <definedName name="Z_5A10473C_F1E5_4E7A_809D_B9D3DDA3720D_.wvu.Rows" localSheetId="0" hidden="1">'2906 Развитие транспортной '!$127:$133,'2906 Развитие транспортной '!$211:$216</definedName>
    <definedName name="Z_66A07CE1_B84D_4191_B4AC_970CD1F17123_.wvu.Rows" localSheetId="0" hidden="1">'2906 Развитие транспортной '!$127:$133,'2906 Развитие транспортной '!$211:$216</definedName>
    <definedName name="Z_6F5B4740_D3DC_4C3E_BF31_6B39766837B0_.wvu.Rows" localSheetId="0" hidden="1">'2906 Развитие транспортной '!$127:$133,'2906 Развитие транспортной '!$211:$216</definedName>
    <definedName name="Z_70BE306B_0453_4037_AE2F_3C1FA4F8E9CB_.wvu.Rows" localSheetId="0" hidden="1">'2906 Развитие транспортной '!$127:$133,'2906 Развитие транспортной '!$211:$216</definedName>
    <definedName name="Z_718F42C3_E7B3_4DD7_9BEA_3480EE7F163E_.wvu.Rows" localSheetId="0" hidden="1">'2906 Развитие транспортной '!$127:$133,'2906 Развитие транспортной '!$211:$216</definedName>
    <definedName name="Z_75D684C5_9CD4_48F8_97C9_0329FD0E6BAD_.wvu.Rows" localSheetId="0" hidden="1">'2906 Развитие транспортной '!$127:$133,'2906 Развитие транспортной '!$211:$216</definedName>
    <definedName name="Z_8C1687DD_1F5A_4F0C_B80E_6109481BBEFF_.wvu.Rows" localSheetId="0" hidden="1">'2906 Развитие транспортной '!$127:$133,'2906 Развитие транспортной '!$211:$216</definedName>
    <definedName name="Z_A5ED7838_675E_415A_BD0A_915C40E79A58_.wvu.Rows" localSheetId="0" hidden="1">'2906 Развитие транспортной '!$211:$216</definedName>
    <definedName name="Z_AA06B708_511D_4C78_96B3_BD9E3C7E3680_.wvu.Rows" localSheetId="0" hidden="1">'2906 Развитие транспортной '!$127:$133,'2906 Развитие транспортной '!$211:$216</definedName>
    <definedName name="Z_BFFD650D_32BE_482D_9F2C_1A7A372BAF61_.wvu.Rows" localSheetId="0" hidden="1">'2906 Развитие транспортной '!$127:$133,'2906 Развитие транспортной '!$211:$216</definedName>
    <definedName name="Z_C1C5093E_E332_4375_892B_266FBCD67898_.wvu.Rows" localSheetId="0" hidden="1">'2906 Развитие транспортной '!$127:$133,'2906 Развитие транспортной '!$211:$216</definedName>
    <definedName name="Z_CA496B5E_EB90_4D52_9665_BD37049E799A_.wvu.Rows" localSheetId="0" hidden="1">'2906 Развитие транспортной '!$127:$133,'2906 Развитие транспортной '!$211:$216</definedName>
    <definedName name="Z_CC441355_699C_40F9_BEDE_0779F75C1068_.wvu.Rows" localSheetId="0" hidden="1">'2906 Развитие транспортной '!$127:$133,'2906 Развитие транспортной '!$211:$216</definedName>
    <definedName name="Z_D014A1FB_DBCA_4CC0_BFBA_146E00CBB4C2_.wvu.Rows" localSheetId="0" hidden="1">'2906 Развитие транспортной '!$127:$133,'2906 Развитие транспортной '!$211:$216</definedName>
    <definedName name="Z_D1FA867D_ED4C_48A3_A58C_019C0C1410CB_.wvu.Rows" localSheetId="0" hidden="1">'2906 Развитие транспортной '!$127:$133,'2906 Развитие транспортной '!$211:$216</definedName>
    <definedName name="Z_D6DEC5A9_5EA8_487A_A11B_B5CA5F3C4291_.wvu.Rows" localSheetId="0" hidden="1">'2906 Развитие транспортной '!$127:$133,'2906 Развитие транспортной '!$211:$216</definedName>
    <definedName name="Z_DDBFCB56_E489_4ECF_98D4_2B7F27DDA018_.wvu.Rows" localSheetId="0" hidden="1">'2906 Развитие транспортной '!$127:$133,'2906 Развитие транспортной '!$211:$216</definedName>
  </definedNames>
  <calcPr calcId="145621"/>
</workbook>
</file>

<file path=xl/calcChain.xml><?xml version="1.0" encoding="utf-8"?>
<calcChain xmlns="http://schemas.openxmlformats.org/spreadsheetml/2006/main">
  <c r="E197" i="1" l="1"/>
  <c r="D197" i="1"/>
  <c r="C197" i="1"/>
  <c r="B197" i="1"/>
  <c r="E196" i="1"/>
  <c r="G196" i="1" s="1"/>
  <c r="D196" i="1"/>
  <c r="C196" i="1"/>
  <c r="B196" i="1"/>
  <c r="F196" i="1" s="1"/>
  <c r="E195" i="1"/>
  <c r="G195" i="1" s="1"/>
  <c r="D195" i="1"/>
  <c r="C195" i="1"/>
  <c r="B195" i="1"/>
  <c r="F195" i="1" s="1"/>
  <c r="E194" i="1"/>
  <c r="G194" i="1" s="1"/>
  <c r="D194" i="1"/>
  <c r="C194" i="1"/>
  <c r="B194" i="1"/>
  <c r="F194" i="1" s="1"/>
  <c r="E193" i="1"/>
  <c r="D193" i="1"/>
  <c r="C193" i="1"/>
  <c r="B193" i="1"/>
  <c r="AE192" i="1"/>
  <c r="AD192" i="1"/>
  <c r="AC192" i="1"/>
  <c r="AB192" i="1"/>
  <c r="AA192" i="1"/>
  <c r="Z192" i="1"/>
  <c r="Y192" i="1"/>
  <c r="X192" i="1"/>
  <c r="W192" i="1"/>
  <c r="V192" i="1"/>
  <c r="U192" i="1"/>
  <c r="T192" i="1"/>
  <c r="S192" i="1"/>
  <c r="R192" i="1"/>
  <c r="Q192" i="1"/>
  <c r="P192" i="1"/>
  <c r="O192" i="1"/>
  <c r="N192" i="1"/>
  <c r="M192" i="1"/>
  <c r="L192" i="1"/>
  <c r="K192" i="1"/>
  <c r="J192" i="1"/>
  <c r="I192" i="1"/>
  <c r="H192" i="1"/>
  <c r="E192" i="1"/>
  <c r="G192" i="1" s="1"/>
  <c r="D192" i="1"/>
  <c r="C192" i="1"/>
  <c r="B192" i="1"/>
  <c r="F192" i="1" s="1"/>
  <c r="E190" i="1"/>
  <c r="D190" i="1"/>
  <c r="C190" i="1"/>
  <c r="B190" i="1"/>
  <c r="E189" i="1"/>
  <c r="G189" i="1" s="1"/>
  <c r="D189" i="1"/>
  <c r="C189" i="1"/>
  <c r="B189" i="1"/>
  <c r="F189" i="1" s="1"/>
  <c r="E188" i="1"/>
  <c r="G188" i="1" s="1"/>
  <c r="C188" i="1"/>
  <c r="B188" i="1"/>
  <c r="E187" i="1"/>
  <c r="G187" i="1" s="1"/>
  <c r="C187" i="1"/>
  <c r="B187" i="1"/>
  <c r="E186" i="1"/>
  <c r="D186" i="1" s="1"/>
  <c r="C186" i="1"/>
  <c r="B186" i="1"/>
  <c r="AE185" i="1"/>
  <c r="AD185" i="1"/>
  <c r="AC185" i="1"/>
  <c r="AB185" i="1"/>
  <c r="AA185" i="1"/>
  <c r="Z185" i="1"/>
  <c r="Y185" i="1"/>
  <c r="X185" i="1"/>
  <c r="W185" i="1"/>
  <c r="V185" i="1"/>
  <c r="U185" i="1"/>
  <c r="T185" i="1"/>
  <c r="S185" i="1"/>
  <c r="R185" i="1"/>
  <c r="Q185" i="1"/>
  <c r="P185" i="1"/>
  <c r="O185" i="1"/>
  <c r="N185" i="1"/>
  <c r="M185" i="1"/>
  <c r="L185" i="1"/>
  <c r="K185" i="1"/>
  <c r="J185" i="1"/>
  <c r="I185" i="1"/>
  <c r="H185" i="1"/>
  <c r="E185" i="1"/>
  <c r="G185" i="1" s="1"/>
  <c r="C185" i="1"/>
  <c r="B185" i="1"/>
  <c r="AE183" i="1"/>
  <c r="AD183" i="1"/>
  <c r="AC183" i="1"/>
  <c r="AB183" i="1"/>
  <c r="AA183" i="1"/>
  <c r="Z183" i="1"/>
  <c r="Y183" i="1"/>
  <c r="X183" i="1"/>
  <c r="W183" i="1"/>
  <c r="V183" i="1"/>
  <c r="U183" i="1"/>
  <c r="T183" i="1"/>
  <c r="S183" i="1"/>
  <c r="R183" i="1"/>
  <c r="Q183" i="1"/>
  <c r="P183" i="1"/>
  <c r="O183" i="1"/>
  <c r="N183" i="1"/>
  <c r="M183" i="1"/>
  <c r="L183" i="1"/>
  <c r="K183" i="1"/>
  <c r="J183" i="1"/>
  <c r="I183" i="1"/>
  <c r="H183" i="1"/>
  <c r="E183" i="1"/>
  <c r="D183" i="1"/>
  <c r="C183" i="1"/>
  <c r="B183" i="1"/>
  <c r="AE182" i="1"/>
  <c r="AD182" i="1"/>
  <c r="AC182" i="1"/>
  <c r="AB182" i="1"/>
  <c r="AA182" i="1"/>
  <c r="Z182" i="1"/>
  <c r="Y182" i="1"/>
  <c r="X182" i="1"/>
  <c r="W182" i="1"/>
  <c r="V182" i="1"/>
  <c r="U182" i="1"/>
  <c r="T182" i="1"/>
  <c r="S182" i="1"/>
  <c r="R182" i="1"/>
  <c r="Q182" i="1"/>
  <c r="P182" i="1"/>
  <c r="O182" i="1"/>
  <c r="N182" i="1"/>
  <c r="M182" i="1"/>
  <c r="L182" i="1"/>
  <c r="K182" i="1"/>
  <c r="J182" i="1"/>
  <c r="I182" i="1"/>
  <c r="H182" i="1"/>
  <c r="E182" i="1"/>
  <c r="E202" i="1" s="1"/>
  <c r="D182" i="1"/>
  <c r="D202" i="1" s="1"/>
  <c r="C182" i="1"/>
  <c r="C202" i="1" s="1"/>
  <c r="B182" i="1"/>
  <c r="AE181" i="1"/>
  <c r="AD181" i="1"/>
  <c r="AC181" i="1"/>
  <c r="AB181" i="1"/>
  <c r="AA181" i="1"/>
  <c r="Z181" i="1"/>
  <c r="Y181" i="1"/>
  <c r="X181" i="1"/>
  <c r="W181" i="1"/>
  <c r="V181" i="1"/>
  <c r="U181" i="1"/>
  <c r="T181" i="1"/>
  <c r="S181" i="1"/>
  <c r="R181" i="1"/>
  <c r="Q181" i="1"/>
  <c r="P181" i="1"/>
  <c r="O181" i="1"/>
  <c r="N181" i="1"/>
  <c r="M181" i="1"/>
  <c r="L181" i="1"/>
  <c r="K181" i="1"/>
  <c r="J181" i="1"/>
  <c r="I181" i="1"/>
  <c r="H181" i="1"/>
  <c r="E181" i="1"/>
  <c r="E201" i="1" s="1"/>
  <c r="C181" i="1"/>
  <c r="C201" i="1" s="1"/>
  <c r="B181" i="1"/>
  <c r="F181" i="1" s="1"/>
  <c r="AE180" i="1"/>
  <c r="AD180" i="1"/>
  <c r="AC180" i="1"/>
  <c r="AB180" i="1"/>
  <c r="AA180" i="1"/>
  <c r="Z180" i="1"/>
  <c r="Y180" i="1"/>
  <c r="X180" i="1"/>
  <c r="W180" i="1"/>
  <c r="V180" i="1"/>
  <c r="U180" i="1"/>
  <c r="T180" i="1"/>
  <c r="S180" i="1"/>
  <c r="R180" i="1"/>
  <c r="Q180" i="1"/>
  <c r="P180" i="1"/>
  <c r="O180" i="1"/>
  <c r="N180" i="1"/>
  <c r="M180" i="1"/>
  <c r="L180" i="1"/>
  <c r="K180" i="1"/>
  <c r="J180" i="1"/>
  <c r="I180" i="1"/>
  <c r="H180" i="1"/>
  <c r="E180" i="1"/>
  <c r="C180" i="1"/>
  <c r="B180" i="1"/>
  <c r="AE179" i="1"/>
  <c r="AD179" i="1"/>
  <c r="AC179" i="1"/>
  <c r="AB179" i="1"/>
  <c r="AA179" i="1"/>
  <c r="Z179" i="1"/>
  <c r="Y179" i="1"/>
  <c r="X179" i="1"/>
  <c r="W179" i="1"/>
  <c r="V179" i="1"/>
  <c r="U179" i="1"/>
  <c r="T179" i="1"/>
  <c r="S179" i="1"/>
  <c r="R179" i="1"/>
  <c r="Q179" i="1"/>
  <c r="P179" i="1"/>
  <c r="O179" i="1"/>
  <c r="N179" i="1"/>
  <c r="M179" i="1"/>
  <c r="L179" i="1"/>
  <c r="K179" i="1"/>
  <c r="J179" i="1"/>
  <c r="I179" i="1"/>
  <c r="H179" i="1"/>
  <c r="E179" i="1"/>
  <c r="C179" i="1"/>
  <c r="B179" i="1"/>
  <c r="AE178" i="1"/>
  <c r="AD178" i="1"/>
  <c r="AC178" i="1"/>
  <c r="AB178" i="1"/>
  <c r="AA178" i="1"/>
  <c r="Z178" i="1"/>
  <c r="Y178" i="1"/>
  <c r="X178" i="1"/>
  <c r="W178" i="1"/>
  <c r="V178" i="1"/>
  <c r="U178" i="1"/>
  <c r="T178" i="1"/>
  <c r="S178" i="1"/>
  <c r="R178" i="1"/>
  <c r="Q178" i="1"/>
  <c r="P178" i="1"/>
  <c r="O178" i="1"/>
  <c r="N178" i="1"/>
  <c r="M178" i="1"/>
  <c r="L178" i="1"/>
  <c r="K178" i="1"/>
  <c r="J178" i="1"/>
  <c r="I178" i="1"/>
  <c r="H178" i="1"/>
  <c r="E178" i="1"/>
  <c r="G178" i="1" s="1"/>
  <c r="C178" i="1"/>
  <c r="B178" i="1"/>
  <c r="E168" i="1"/>
  <c r="D168" i="1" s="1"/>
  <c r="C168" i="1"/>
  <c r="B168" i="1"/>
  <c r="E167" i="1"/>
  <c r="D167" i="1" s="1"/>
  <c r="C167" i="1"/>
  <c r="B167" i="1"/>
  <c r="E166" i="1"/>
  <c r="F166" i="1" s="1"/>
  <c r="C166" i="1"/>
  <c r="B166" i="1"/>
  <c r="E165" i="1"/>
  <c r="D165" i="1" s="1"/>
  <c r="C165" i="1"/>
  <c r="B165" i="1"/>
  <c r="E164" i="1"/>
  <c r="D164" i="1" s="1"/>
  <c r="C164" i="1"/>
  <c r="B164" i="1"/>
  <c r="AE163" i="1"/>
  <c r="AD163" i="1"/>
  <c r="AC163" i="1"/>
  <c r="AB163" i="1"/>
  <c r="AA163" i="1"/>
  <c r="Z163" i="1"/>
  <c r="Y163" i="1"/>
  <c r="X163" i="1"/>
  <c r="W163" i="1"/>
  <c r="V163" i="1"/>
  <c r="U163" i="1"/>
  <c r="T163" i="1"/>
  <c r="S163" i="1"/>
  <c r="R163" i="1"/>
  <c r="Q163" i="1"/>
  <c r="P163" i="1"/>
  <c r="O163" i="1"/>
  <c r="N163" i="1"/>
  <c r="M163" i="1"/>
  <c r="L163" i="1"/>
  <c r="K163" i="1"/>
  <c r="J163" i="1"/>
  <c r="I163" i="1"/>
  <c r="H163" i="1"/>
  <c r="E163" i="1"/>
  <c r="F163" i="1" s="1"/>
  <c r="C163" i="1"/>
  <c r="B163" i="1"/>
  <c r="E161" i="1"/>
  <c r="D161" i="1" s="1"/>
  <c r="C161" i="1"/>
  <c r="B161" i="1"/>
  <c r="E160" i="1"/>
  <c r="D160" i="1" s="1"/>
  <c r="C160" i="1"/>
  <c r="B160" i="1"/>
  <c r="E159" i="1"/>
  <c r="F159" i="1" s="1"/>
  <c r="C159" i="1"/>
  <c r="B159" i="1"/>
  <c r="E158" i="1"/>
  <c r="D158" i="1" s="1"/>
  <c r="C158" i="1"/>
  <c r="B158" i="1"/>
  <c r="E157" i="1"/>
  <c r="D157" i="1" s="1"/>
  <c r="C157" i="1"/>
  <c r="B157" i="1"/>
  <c r="AE156" i="1"/>
  <c r="AD156" i="1"/>
  <c r="AC156" i="1"/>
  <c r="AB156" i="1"/>
  <c r="AA156" i="1"/>
  <c r="Z156" i="1"/>
  <c r="Y156" i="1"/>
  <c r="X156" i="1"/>
  <c r="W156" i="1"/>
  <c r="V156" i="1"/>
  <c r="U156" i="1"/>
  <c r="T156" i="1"/>
  <c r="S156" i="1"/>
  <c r="R156" i="1"/>
  <c r="Q156" i="1"/>
  <c r="P156" i="1"/>
  <c r="O156" i="1"/>
  <c r="N156" i="1"/>
  <c r="M156" i="1"/>
  <c r="L156" i="1"/>
  <c r="K156" i="1"/>
  <c r="J156" i="1"/>
  <c r="I156" i="1"/>
  <c r="H156" i="1"/>
  <c r="E156" i="1"/>
  <c r="F156" i="1" s="1"/>
  <c r="C156" i="1"/>
  <c r="B156" i="1"/>
  <c r="E154" i="1"/>
  <c r="D154" i="1" s="1"/>
  <c r="C154" i="1"/>
  <c r="B154" i="1"/>
  <c r="B175" i="1" s="1"/>
  <c r="E153" i="1"/>
  <c r="D153" i="1" s="1"/>
  <c r="C153" i="1"/>
  <c r="B153" i="1"/>
  <c r="E152" i="1"/>
  <c r="F152" i="1" s="1"/>
  <c r="C152" i="1"/>
  <c r="B152" i="1"/>
  <c r="E151" i="1"/>
  <c r="D151" i="1" s="1"/>
  <c r="C151" i="1"/>
  <c r="B151" i="1"/>
  <c r="H150" i="1"/>
  <c r="C150" i="1" s="1"/>
  <c r="E150" i="1"/>
  <c r="D150" i="1"/>
  <c r="B150" i="1"/>
  <c r="AE149" i="1"/>
  <c r="AD149" i="1"/>
  <c r="AC149" i="1"/>
  <c r="AB149" i="1"/>
  <c r="AA149" i="1"/>
  <c r="Z149" i="1"/>
  <c r="Y149" i="1"/>
  <c r="X149" i="1"/>
  <c r="W149" i="1"/>
  <c r="V149" i="1"/>
  <c r="U149" i="1"/>
  <c r="T149" i="1"/>
  <c r="S149" i="1"/>
  <c r="R149" i="1"/>
  <c r="Q149" i="1"/>
  <c r="P149" i="1"/>
  <c r="O149" i="1"/>
  <c r="N149" i="1"/>
  <c r="M149" i="1"/>
  <c r="L149" i="1"/>
  <c r="K149" i="1"/>
  <c r="J149" i="1"/>
  <c r="I149" i="1"/>
  <c r="H149" i="1"/>
  <c r="E149" i="1"/>
  <c r="B149" i="1"/>
  <c r="F149" i="1" s="1"/>
  <c r="E147" i="1"/>
  <c r="D147" i="1"/>
  <c r="C147" i="1"/>
  <c r="B147" i="1"/>
  <c r="E146" i="1"/>
  <c r="D146" i="1"/>
  <c r="C146" i="1"/>
  <c r="B146" i="1"/>
  <c r="E145" i="1"/>
  <c r="G145" i="1" s="1"/>
  <c r="D145" i="1"/>
  <c r="C145" i="1"/>
  <c r="B145" i="1"/>
  <c r="F145" i="1" s="1"/>
  <c r="E144" i="1"/>
  <c r="D144" i="1"/>
  <c r="C144" i="1"/>
  <c r="B144" i="1"/>
  <c r="E143" i="1"/>
  <c r="D143" i="1"/>
  <c r="C143" i="1"/>
  <c r="B143" i="1"/>
  <c r="AE142" i="1"/>
  <c r="AD142" i="1"/>
  <c r="AC142" i="1"/>
  <c r="AB142" i="1"/>
  <c r="AA142" i="1"/>
  <c r="Z142" i="1"/>
  <c r="Y142" i="1"/>
  <c r="X142" i="1"/>
  <c r="W142" i="1"/>
  <c r="V142" i="1"/>
  <c r="U142" i="1"/>
  <c r="T142" i="1"/>
  <c r="S142" i="1"/>
  <c r="R142" i="1"/>
  <c r="Q142" i="1"/>
  <c r="P142" i="1"/>
  <c r="O142" i="1"/>
  <c r="N142" i="1"/>
  <c r="M142" i="1"/>
  <c r="L142" i="1"/>
  <c r="K142" i="1"/>
  <c r="J142" i="1"/>
  <c r="I142" i="1"/>
  <c r="H142" i="1"/>
  <c r="E142" i="1"/>
  <c r="G142" i="1" s="1"/>
  <c r="D142" i="1"/>
  <c r="C142" i="1"/>
  <c r="B142" i="1"/>
  <c r="F142" i="1" s="1"/>
  <c r="E140" i="1"/>
  <c r="D140" i="1"/>
  <c r="C140" i="1"/>
  <c r="B140" i="1"/>
  <c r="E139" i="1"/>
  <c r="D139" i="1"/>
  <c r="C139" i="1"/>
  <c r="B139" i="1"/>
  <c r="E138" i="1"/>
  <c r="G138" i="1" s="1"/>
  <c r="D138" i="1"/>
  <c r="C138" i="1"/>
  <c r="B138" i="1"/>
  <c r="E137" i="1"/>
  <c r="D137" i="1" s="1"/>
  <c r="C137" i="1"/>
  <c r="B137" i="1"/>
  <c r="E136" i="1"/>
  <c r="D136" i="1" s="1"/>
  <c r="C136" i="1"/>
  <c r="B136" i="1"/>
  <c r="AE135" i="1"/>
  <c r="AD135" i="1"/>
  <c r="AC135" i="1"/>
  <c r="AB135" i="1"/>
  <c r="AA135" i="1"/>
  <c r="Z135" i="1"/>
  <c r="Y135" i="1"/>
  <c r="X135" i="1"/>
  <c r="W135" i="1"/>
  <c r="V135" i="1"/>
  <c r="U135" i="1"/>
  <c r="T135" i="1"/>
  <c r="S135" i="1"/>
  <c r="R135" i="1"/>
  <c r="Q135" i="1"/>
  <c r="P135" i="1"/>
  <c r="O135" i="1"/>
  <c r="N135" i="1"/>
  <c r="M135" i="1"/>
  <c r="L135" i="1"/>
  <c r="K135" i="1"/>
  <c r="J135" i="1"/>
  <c r="I135" i="1"/>
  <c r="H135" i="1"/>
  <c r="E135" i="1"/>
  <c r="G135" i="1" s="1"/>
  <c r="C135" i="1"/>
  <c r="B135" i="1"/>
  <c r="E133" i="1"/>
  <c r="D133" i="1" s="1"/>
  <c r="C133" i="1"/>
  <c r="B133" i="1"/>
  <c r="E132" i="1"/>
  <c r="D132" i="1" s="1"/>
  <c r="C132" i="1"/>
  <c r="B132" i="1"/>
  <c r="E131" i="1"/>
  <c r="G131" i="1" s="1"/>
  <c r="C131" i="1"/>
  <c r="B131" i="1"/>
  <c r="E130" i="1"/>
  <c r="D130" i="1" s="1"/>
  <c r="C130" i="1"/>
  <c r="B130" i="1"/>
  <c r="E129" i="1"/>
  <c r="D129" i="1" s="1"/>
  <c r="C129" i="1"/>
  <c r="B129" i="1"/>
  <c r="AE128" i="1"/>
  <c r="AD128" i="1"/>
  <c r="AC128" i="1"/>
  <c r="AB128" i="1"/>
  <c r="AA128" i="1"/>
  <c r="Z128" i="1"/>
  <c r="Y128" i="1"/>
  <c r="X128" i="1"/>
  <c r="W128" i="1"/>
  <c r="V128" i="1"/>
  <c r="U128" i="1"/>
  <c r="T128" i="1"/>
  <c r="S128" i="1"/>
  <c r="R128" i="1"/>
  <c r="Q128" i="1"/>
  <c r="P128" i="1"/>
  <c r="O128" i="1"/>
  <c r="N128" i="1"/>
  <c r="M128" i="1"/>
  <c r="L128" i="1"/>
  <c r="K128" i="1"/>
  <c r="J128" i="1"/>
  <c r="I128" i="1"/>
  <c r="H128" i="1"/>
  <c r="E128" i="1"/>
  <c r="G128" i="1" s="1"/>
  <c r="C128" i="1"/>
  <c r="B128" i="1"/>
  <c r="E126" i="1"/>
  <c r="D126" i="1" s="1"/>
  <c r="C126" i="1"/>
  <c r="B126" i="1"/>
  <c r="E125" i="1"/>
  <c r="D125" i="1" s="1"/>
  <c r="C125" i="1"/>
  <c r="B125" i="1"/>
  <c r="E124" i="1"/>
  <c r="G124" i="1" s="1"/>
  <c r="C124" i="1"/>
  <c r="B124" i="1"/>
  <c r="E123" i="1"/>
  <c r="D123" i="1" s="1"/>
  <c r="C123" i="1"/>
  <c r="B123" i="1"/>
  <c r="E122" i="1"/>
  <c r="D122" i="1" s="1"/>
  <c r="C122" i="1"/>
  <c r="B122" i="1"/>
  <c r="AE121" i="1"/>
  <c r="AD121" i="1"/>
  <c r="AC121" i="1"/>
  <c r="AB121" i="1"/>
  <c r="AA121" i="1"/>
  <c r="Z121" i="1"/>
  <c r="Y121" i="1"/>
  <c r="X121" i="1"/>
  <c r="W121" i="1"/>
  <c r="V121" i="1"/>
  <c r="U121" i="1"/>
  <c r="T121" i="1"/>
  <c r="S121" i="1"/>
  <c r="R121" i="1"/>
  <c r="Q121" i="1"/>
  <c r="P121" i="1"/>
  <c r="O121" i="1"/>
  <c r="N121" i="1"/>
  <c r="M121" i="1"/>
  <c r="L121" i="1"/>
  <c r="K121" i="1"/>
  <c r="J121" i="1"/>
  <c r="I121" i="1"/>
  <c r="H121" i="1"/>
  <c r="E121" i="1"/>
  <c r="G121" i="1" s="1"/>
  <c r="C121" i="1"/>
  <c r="B121" i="1"/>
  <c r="E119" i="1"/>
  <c r="D119" i="1" s="1"/>
  <c r="C119" i="1"/>
  <c r="B119" i="1"/>
  <c r="E118" i="1"/>
  <c r="D118" i="1" s="1"/>
  <c r="C118" i="1"/>
  <c r="B118" i="1"/>
  <c r="E117" i="1"/>
  <c r="G117" i="1" s="1"/>
  <c r="C117" i="1"/>
  <c r="B117" i="1"/>
  <c r="E116" i="1"/>
  <c r="D116" i="1" s="1"/>
  <c r="C116" i="1"/>
  <c r="B116" i="1"/>
  <c r="E115" i="1"/>
  <c r="D115" i="1" s="1"/>
  <c r="C115" i="1"/>
  <c r="B115" i="1"/>
  <c r="AE114" i="1"/>
  <c r="AD114" i="1"/>
  <c r="AC114" i="1"/>
  <c r="AB114" i="1"/>
  <c r="AA114" i="1"/>
  <c r="Z114" i="1"/>
  <c r="Y114" i="1"/>
  <c r="X114" i="1"/>
  <c r="W114" i="1"/>
  <c r="V114" i="1"/>
  <c r="U114" i="1"/>
  <c r="T114" i="1"/>
  <c r="S114" i="1"/>
  <c r="R114" i="1"/>
  <c r="Q114" i="1"/>
  <c r="P114" i="1"/>
  <c r="O114" i="1"/>
  <c r="N114" i="1"/>
  <c r="M114" i="1"/>
  <c r="L114" i="1"/>
  <c r="K114" i="1"/>
  <c r="J114" i="1"/>
  <c r="I114" i="1"/>
  <c r="H114" i="1"/>
  <c r="E114" i="1"/>
  <c r="C114" i="1"/>
  <c r="B114" i="1"/>
  <c r="E112" i="1"/>
  <c r="C112" i="1"/>
  <c r="D112" i="1" s="1"/>
  <c r="B112" i="1"/>
  <c r="E111" i="1"/>
  <c r="C111" i="1"/>
  <c r="D111" i="1" s="1"/>
  <c r="B111" i="1"/>
  <c r="E110" i="1"/>
  <c r="G110" i="1" s="1"/>
  <c r="C110" i="1"/>
  <c r="B110" i="1"/>
  <c r="E109" i="1"/>
  <c r="C109" i="1"/>
  <c r="D109" i="1" s="1"/>
  <c r="B109" i="1"/>
  <c r="E108" i="1"/>
  <c r="C108" i="1"/>
  <c r="D108" i="1" s="1"/>
  <c r="B108" i="1"/>
  <c r="AE107" i="1"/>
  <c r="AD107" i="1"/>
  <c r="AC107" i="1"/>
  <c r="AB107" i="1"/>
  <c r="AA107" i="1"/>
  <c r="Z107" i="1"/>
  <c r="Y107" i="1"/>
  <c r="X107" i="1"/>
  <c r="W107" i="1"/>
  <c r="V107" i="1"/>
  <c r="U107" i="1"/>
  <c r="T107" i="1"/>
  <c r="S107" i="1"/>
  <c r="R107" i="1"/>
  <c r="Q107" i="1"/>
  <c r="P107" i="1"/>
  <c r="O107" i="1"/>
  <c r="N107" i="1"/>
  <c r="M107" i="1"/>
  <c r="L107" i="1"/>
  <c r="K107" i="1"/>
  <c r="J107" i="1"/>
  <c r="I107" i="1"/>
  <c r="H107" i="1"/>
  <c r="E107" i="1"/>
  <c r="G107" i="1" s="1"/>
  <c r="C107" i="1"/>
  <c r="B107" i="1"/>
  <c r="E105" i="1"/>
  <c r="C105" i="1"/>
  <c r="D105" i="1" s="1"/>
  <c r="D98" i="1" s="1"/>
  <c r="D91" i="1" s="1"/>
  <c r="B105" i="1"/>
  <c r="E104" i="1"/>
  <c r="C104" i="1"/>
  <c r="D104" i="1" s="1"/>
  <c r="D97" i="1" s="1"/>
  <c r="B104" i="1"/>
  <c r="E103" i="1"/>
  <c r="G103" i="1" s="1"/>
  <c r="C103" i="1"/>
  <c r="B103" i="1"/>
  <c r="E102" i="1"/>
  <c r="C102" i="1"/>
  <c r="D102" i="1" s="1"/>
  <c r="D95" i="1" s="1"/>
  <c r="B102" i="1"/>
  <c r="E101" i="1"/>
  <c r="C101" i="1"/>
  <c r="D101" i="1" s="1"/>
  <c r="B101" i="1"/>
  <c r="AE100" i="1"/>
  <c r="AD100" i="1"/>
  <c r="AC100" i="1"/>
  <c r="AB100" i="1"/>
  <c r="AA100" i="1"/>
  <c r="Z100" i="1"/>
  <c r="Y100" i="1"/>
  <c r="X100" i="1"/>
  <c r="W100" i="1"/>
  <c r="V100" i="1"/>
  <c r="U100" i="1"/>
  <c r="T100" i="1"/>
  <c r="S100" i="1"/>
  <c r="R100" i="1"/>
  <c r="Q100" i="1"/>
  <c r="P100" i="1"/>
  <c r="O100" i="1"/>
  <c r="N100" i="1"/>
  <c r="M100" i="1"/>
  <c r="L100" i="1"/>
  <c r="K100" i="1"/>
  <c r="J100" i="1"/>
  <c r="I100" i="1"/>
  <c r="H100" i="1"/>
  <c r="E100" i="1"/>
  <c r="G100" i="1" s="1"/>
  <c r="C100" i="1"/>
  <c r="B100" i="1"/>
  <c r="AE98" i="1"/>
  <c r="AD98" i="1"/>
  <c r="AC98" i="1"/>
  <c r="AB98" i="1"/>
  <c r="AA98" i="1"/>
  <c r="Z98" i="1"/>
  <c r="Y98" i="1"/>
  <c r="X98" i="1"/>
  <c r="W98" i="1"/>
  <c r="V98" i="1"/>
  <c r="U98" i="1"/>
  <c r="T98" i="1"/>
  <c r="S98" i="1"/>
  <c r="R98" i="1"/>
  <c r="Q98" i="1"/>
  <c r="P98" i="1"/>
  <c r="O98" i="1"/>
  <c r="N98" i="1"/>
  <c r="M98" i="1"/>
  <c r="L98" i="1"/>
  <c r="K98" i="1"/>
  <c r="J98" i="1"/>
  <c r="I98" i="1"/>
  <c r="H98" i="1"/>
  <c r="E98" i="1"/>
  <c r="C98" i="1"/>
  <c r="B98" i="1"/>
  <c r="AE97" i="1"/>
  <c r="AD97" i="1"/>
  <c r="AC97" i="1"/>
  <c r="AB97" i="1"/>
  <c r="AA97" i="1"/>
  <c r="Z97" i="1"/>
  <c r="Y97" i="1"/>
  <c r="X97" i="1"/>
  <c r="W97" i="1"/>
  <c r="V97" i="1"/>
  <c r="U97" i="1"/>
  <c r="T97" i="1"/>
  <c r="S97" i="1"/>
  <c r="R97" i="1"/>
  <c r="Q97" i="1"/>
  <c r="P97" i="1"/>
  <c r="O97" i="1"/>
  <c r="N97" i="1"/>
  <c r="M97" i="1"/>
  <c r="L97" i="1"/>
  <c r="K97" i="1"/>
  <c r="J97" i="1"/>
  <c r="I97" i="1"/>
  <c r="H97" i="1"/>
  <c r="E97" i="1"/>
  <c r="C97" i="1"/>
  <c r="B97" i="1"/>
  <c r="AE96" i="1"/>
  <c r="AD96" i="1"/>
  <c r="AC96" i="1"/>
  <c r="AB96" i="1"/>
  <c r="AA96" i="1"/>
  <c r="Z96" i="1"/>
  <c r="Y96" i="1"/>
  <c r="X96" i="1"/>
  <c r="W96" i="1"/>
  <c r="V96" i="1"/>
  <c r="U96" i="1"/>
  <c r="T96" i="1"/>
  <c r="S96" i="1"/>
  <c r="R96" i="1"/>
  <c r="Q96" i="1"/>
  <c r="P96" i="1"/>
  <c r="O96" i="1"/>
  <c r="N96" i="1"/>
  <c r="M96" i="1"/>
  <c r="L96" i="1"/>
  <c r="K96" i="1"/>
  <c r="J96" i="1"/>
  <c r="I96" i="1"/>
  <c r="H96" i="1"/>
  <c r="E96" i="1"/>
  <c r="G96" i="1" s="1"/>
  <c r="C96" i="1"/>
  <c r="B96" i="1"/>
  <c r="AE95" i="1"/>
  <c r="AD95" i="1"/>
  <c r="AC95" i="1"/>
  <c r="AB95" i="1"/>
  <c r="AA95" i="1"/>
  <c r="Z95" i="1"/>
  <c r="Y95" i="1"/>
  <c r="X95" i="1"/>
  <c r="W95" i="1"/>
  <c r="V95" i="1"/>
  <c r="U95" i="1"/>
  <c r="T95" i="1"/>
  <c r="S95" i="1"/>
  <c r="R95" i="1"/>
  <c r="Q95" i="1"/>
  <c r="P95" i="1"/>
  <c r="O95" i="1"/>
  <c r="N95" i="1"/>
  <c r="M95" i="1"/>
  <c r="L95" i="1"/>
  <c r="K95" i="1"/>
  <c r="J95" i="1"/>
  <c r="I95" i="1"/>
  <c r="H95" i="1"/>
  <c r="E95" i="1"/>
  <c r="C95" i="1"/>
  <c r="B95" i="1"/>
  <c r="AE94" i="1"/>
  <c r="AD94" i="1"/>
  <c r="AC94" i="1"/>
  <c r="AB94" i="1"/>
  <c r="AA94" i="1"/>
  <c r="Z94" i="1"/>
  <c r="Y94" i="1"/>
  <c r="X94" i="1"/>
  <c r="W94" i="1"/>
  <c r="V94" i="1"/>
  <c r="U94" i="1"/>
  <c r="T94" i="1"/>
  <c r="S94" i="1"/>
  <c r="R94" i="1"/>
  <c r="Q94" i="1"/>
  <c r="P94" i="1"/>
  <c r="O94" i="1"/>
  <c r="N94" i="1"/>
  <c r="M94" i="1"/>
  <c r="L94" i="1"/>
  <c r="K94" i="1"/>
  <c r="J94" i="1"/>
  <c r="I94" i="1"/>
  <c r="H94" i="1"/>
  <c r="E94" i="1"/>
  <c r="C94" i="1"/>
  <c r="B94" i="1"/>
  <c r="AE93" i="1"/>
  <c r="AD93" i="1"/>
  <c r="AC93" i="1"/>
  <c r="AB93" i="1"/>
  <c r="AA93" i="1"/>
  <c r="Z93" i="1"/>
  <c r="Y93" i="1"/>
  <c r="X93" i="1"/>
  <c r="W93" i="1"/>
  <c r="V93" i="1"/>
  <c r="U93" i="1"/>
  <c r="T93" i="1"/>
  <c r="S93" i="1"/>
  <c r="R93" i="1"/>
  <c r="Q93" i="1"/>
  <c r="P93" i="1"/>
  <c r="O93" i="1"/>
  <c r="N93" i="1"/>
  <c r="M93" i="1"/>
  <c r="L93" i="1"/>
  <c r="K93" i="1"/>
  <c r="J93" i="1"/>
  <c r="I93" i="1"/>
  <c r="H93" i="1"/>
  <c r="E93" i="1"/>
  <c r="G93" i="1" s="1"/>
  <c r="C93" i="1"/>
  <c r="B93" i="1"/>
  <c r="AE91" i="1"/>
  <c r="AD91" i="1"/>
  <c r="AC91" i="1"/>
  <c r="AB91" i="1"/>
  <c r="AA91" i="1"/>
  <c r="Z91" i="1"/>
  <c r="Y91" i="1"/>
  <c r="X91" i="1"/>
  <c r="W91" i="1"/>
  <c r="V91" i="1"/>
  <c r="U91" i="1"/>
  <c r="T91" i="1"/>
  <c r="S91" i="1"/>
  <c r="R91" i="1"/>
  <c r="Q91" i="1"/>
  <c r="P91" i="1"/>
  <c r="O91" i="1"/>
  <c r="N91" i="1"/>
  <c r="M91" i="1"/>
  <c r="L91" i="1"/>
  <c r="K91" i="1"/>
  <c r="J91" i="1"/>
  <c r="I91" i="1"/>
  <c r="H91" i="1"/>
  <c r="E91" i="1"/>
  <c r="C91" i="1"/>
  <c r="B91" i="1"/>
  <c r="AE90" i="1"/>
  <c r="AD90" i="1"/>
  <c r="AC90" i="1"/>
  <c r="AB90" i="1"/>
  <c r="AA90" i="1"/>
  <c r="Z90" i="1"/>
  <c r="Y90" i="1"/>
  <c r="X90" i="1"/>
  <c r="W90" i="1"/>
  <c r="V90" i="1"/>
  <c r="U90" i="1"/>
  <c r="T90" i="1"/>
  <c r="S90" i="1"/>
  <c r="R90" i="1"/>
  <c r="Q90" i="1"/>
  <c r="P90" i="1"/>
  <c r="O90" i="1"/>
  <c r="N90" i="1"/>
  <c r="M90" i="1"/>
  <c r="L90" i="1"/>
  <c r="K90" i="1"/>
  <c r="J90" i="1"/>
  <c r="I90" i="1"/>
  <c r="H90" i="1"/>
  <c r="E90" i="1"/>
  <c r="C90" i="1"/>
  <c r="B90" i="1"/>
  <c r="AE89" i="1"/>
  <c r="AD89" i="1"/>
  <c r="AC89" i="1"/>
  <c r="AB89" i="1"/>
  <c r="AA89" i="1"/>
  <c r="Z89" i="1"/>
  <c r="Y89" i="1"/>
  <c r="X89" i="1"/>
  <c r="W89" i="1"/>
  <c r="V89" i="1"/>
  <c r="U89" i="1"/>
  <c r="T89" i="1"/>
  <c r="S89" i="1"/>
  <c r="R89" i="1"/>
  <c r="Q89" i="1"/>
  <c r="P89" i="1"/>
  <c r="O89" i="1"/>
  <c r="N89" i="1"/>
  <c r="M89" i="1"/>
  <c r="L89" i="1"/>
  <c r="K89" i="1"/>
  <c r="J89" i="1"/>
  <c r="I89" i="1"/>
  <c r="H89" i="1"/>
  <c r="E89" i="1"/>
  <c r="G89" i="1" s="1"/>
  <c r="C89" i="1"/>
  <c r="B89" i="1"/>
  <c r="AE88" i="1"/>
  <c r="AD88" i="1"/>
  <c r="AC88" i="1"/>
  <c r="AB88" i="1"/>
  <c r="AA88" i="1"/>
  <c r="Z88" i="1"/>
  <c r="Y88" i="1"/>
  <c r="X88" i="1"/>
  <c r="W88" i="1"/>
  <c r="V88" i="1"/>
  <c r="U88" i="1"/>
  <c r="T88" i="1"/>
  <c r="S88" i="1"/>
  <c r="R88" i="1"/>
  <c r="Q88" i="1"/>
  <c r="P88" i="1"/>
  <c r="O88" i="1"/>
  <c r="N88" i="1"/>
  <c r="M88" i="1"/>
  <c r="L88" i="1"/>
  <c r="K88" i="1"/>
  <c r="J88" i="1"/>
  <c r="I88" i="1"/>
  <c r="H88" i="1"/>
  <c r="E88" i="1"/>
  <c r="C88" i="1"/>
  <c r="B88" i="1"/>
  <c r="AE87" i="1"/>
  <c r="AD87" i="1"/>
  <c r="AC87" i="1"/>
  <c r="AB87" i="1"/>
  <c r="AA87" i="1"/>
  <c r="Z87" i="1"/>
  <c r="Y87" i="1"/>
  <c r="X87" i="1"/>
  <c r="W87" i="1"/>
  <c r="V87" i="1"/>
  <c r="U87" i="1"/>
  <c r="T87" i="1"/>
  <c r="S87" i="1"/>
  <c r="R87" i="1"/>
  <c r="Q87" i="1"/>
  <c r="P87" i="1"/>
  <c r="O87" i="1"/>
  <c r="N87" i="1"/>
  <c r="M87" i="1"/>
  <c r="L87" i="1"/>
  <c r="K87" i="1"/>
  <c r="J87" i="1"/>
  <c r="I87" i="1"/>
  <c r="H87" i="1"/>
  <c r="E87" i="1"/>
  <c r="B87" i="1"/>
  <c r="AE86" i="1"/>
  <c r="AD86" i="1"/>
  <c r="AC86" i="1"/>
  <c r="AB86" i="1"/>
  <c r="AA86" i="1"/>
  <c r="Z86" i="1"/>
  <c r="Y86" i="1"/>
  <c r="X86" i="1"/>
  <c r="W86" i="1"/>
  <c r="V86" i="1"/>
  <c r="U86" i="1"/>
  <c r="T86" i="1"/>
  <c r="S86" i="1"/>
  <c r="R86" i="1"/>
  <c r="Q86" i="1"/>
  <c r="P86" i="1"/>
  <c r="O86" i="1"/>
  <c r="N86" i="1"/>
  <c r="M86" i="1"/>
  <c r="L86" i="1"/>
  <c r="K86" i="1"/>
  <c r="J86" i="1"/>
  <c r="I86" i="1"/>
  <c r="H86" i="1"/>
  <c r="E86" i="1"/>
  <c r="G86" i="1" s="1"/>
  <c r="C86" i="1"/>
  <c r="B86" i="1"/>
  <c r="E84" i="1"/>
  <c r="D84" i="1" s="1"/>
  <c r="C84" i="1"/>
  <c r="B84" i="1"/>
  <c r="E83" i="1"/>
  <c r="D83" i="1" s="1"/>
  <c r="C83" i="1"/>
  <c r="B83" i="1"/>
  <c r="E82" i="1"/>
  <c r="G82" i="1" s="1"/>
  <c r="C82" i="1"/>
  <c r="B82" i="1"/>
  <c r="E81" i="1"/>
  <c r="D81" i="1" s="1"/>
  <c r="C81" i="1"/>
  <c r="B81" i="1"/>
  <c r="E80" i="1"/>
  <c r="D80" i="1" s="1"/>
  <c r="C80" i="1"/>
  <c r="B80" i="1"/>
  <c r="AE79" i="1"/>
  <c r="AD79" i="1"/>
  <c r="AC79" i="1"/>
  <c r="AB79" i="1"/>
  <c r="AA79" i="1"/>
  <c r="Z79" i="1"/>
  <c r="Y79" i="1"/>
  <c r="X79" i="1"/>
  <c r="W79" i="1"/>
  <c r="V79" i="1"/>
  <c r="U79" i="1"/>
  <c r="T79" i="1"/>
  <c r="S79" i="1"/>
  <c r="R79" i="1"/>
  <c r="Q79" i="1"/>
  <c r="P79" i="1"/>
  <c r="O79" i="1"/>
  <c r="N79" i="1"/>
  <c r="M79" i="1"/>
  <c r="L79" i="1"/>
  <c r="K79" i="1"/>
  <c r="J79" i="1"/>
  <c r="I79" i="1"/>
  <c r="H79" i="1"/>
  <c r="E79" i="1"/>
  <c r="G79" i="1" s="1"/>
  <c r="C79" i="1"/>
  <c r="B79" i="1"/>
  <c r="AE77" i="1"/>
  <c r="AD77" i="1"/>
  <c r="AC77" i="1"/>
  <c r="AB77" i="1"/>
  <c r="AA77" i="1"/>
  <c r="Z77" i="1"/>
  <c r="Y77" i="1"/>
  <c r="X77" i="1"/>
  <c r="W77" i="1"/>
  <c r="V77" i="1"/>
  <c r="U77" i="1"/>
  <c r="T77" i="1"/>
  <c r="S77" i="1"/>
  <c r="R77" i="1"/>
  <c r="Q77" i="1"/>
  <c r="P77" i="1"/>
  <c r="O77" i="1"/>
  <c r="N77" i="1"/>
  <c r="M77" i="1"/>
  <c r="L77" i="1"/>
  <c r="K77" i="1"/>
  <c r="J77" i="1"/>
  <c r="I77" i="1"/>
  <c r="H77" i="1"/>
  <c r="E77" i="1"/>
  <c r="D77" i="1" s="1"/>
  <c r="C77" i="1"/>
  <c r="B77" i="1"/>
  <c r="AE76" i="1"/>
  <c r="AD76" i="1"/>
  <c r="AC76" i="1"/>
  <c r="AB76" i="1"/>
  <c r="AA76" i="1"/>
  <c r="Z76" i="1"/>
  <c r="Y76" i="1"/>
  <c r="X76" i="1"/>
  <c r="W76" i="1"/>
  <c r="V76" i="1"/>
  <c r="U76" i="1"/>
  <c r="T76" i="1"/>
  <c r="S76" i="1"/>
  <c r="R76" i="1"/>
  <c r="Q76" i="1"/>
  <c r="P76" i="1"/>
  <c r="O76" i="1"/>
  <c r="N76" i="1"/>
  <c r="M76" i="1"/>
  <c r="L76" i="1"/>
  <c r="K76" i="1"/>
  <c r="J76" i="1"/>
  <c r="I76" i="1"/>
  <c r="H76" i="1"/>
  <c r="E76" i="1"/>
  <c r="D76" i="1" s="1"/>
  <c r="C76" i="1"/>
  <c r="B76" i="1"/>
  <c r="AE75" i="1"/>
  <c r="AD75" i="1"/>
  <c r="AC75" i="1"/>
  <c r="AB75" i="1"/>
  <c r="AA75" i="1"/>
  <c r="Z75" i="1"/>
  <c r="Y75" i="1"/>
  <c r="X75" i="1"/>
  <c r="W75" i="1"/>
  <c r="V75" i="1"/>
  <c r="U75" i="1"/>
  <c r="T75" i="1"/>
  <c r="S75" i="1"/>
  <c r="R75" i="1"/>
  <c r="Q75" i="1"/>
  <c r="P75" i="1"/>
  <c r="O75" i="1"/>
  <c r="N75" i="1"/>
  <c r="M75" i="1"/>
  <c r="L75" i="1"/>
  <c r="K75" i="1"/>
  <c r="J75" i="1"/>
  <c r="I75" i="1"/>
  <c r="H75" i="1"/>
  <c r="E75" i="1"/>
  <c r="G75" i="1" s="1"/>
  <c r="C75" i="1"/>
  <c r="B75" i="1"/>
  <c r="AE74" i="1"/>
  <c r="AD74" i="1"/>
  <c r="AC74" i="1"/>
  <c r="AB74" i="1"/>
  <c r="AA74" i="1"/>
  <c r="Z74" i="1"/>
  <c r="Y74" i="1"/>
  <c r="X74" i="1"/>
  <c r="W74" i="1"/>
  <c r="V74" i="1"/>
  <c r="U74" i="1"/>
  <c r="T74" i="1"/>
  <c r="S74" i="1"/>
  <c r="R74" i="1"/>
  <c r="Q74" i="1"/>
  <c r="P74" i="1"/>
  <c r="O74" i="1"/>
  <c r="N74" i="1"/>
  <c r="M74" i="1"/>
  <c r="L74" i="1"/>
  <c r="K74" i="1"/>
  <c r="J74" i="1"/>
  <c r="I74" i="1"/>
  <c r="H74" i="1"/>
  <c r="E74" i="1"/>
  <c r="D74" i="1" s="1"/>
  <c r="C74" i="1"/>
  <c r="B74" i="1"/>
  <c r="AE73" i="1"/>
  <c r="AD73" i="1"/>
  <c r="AC73" i="1"/>
  <c r="AB73" i="1"/>
  <c r="AA73" i="1"/>
  <c r="Z73" i="1"/>
  <c r="Y73" i="1"/>
  <c r="X73" i="1"/>
  <c r="W73" i="1"/>
  <c r="V73" i="1"/>
  <c r="U73" i="1"/>
  <c r="T73" i="1"/>
  <c r="S73" i="1"/>
  <c r="R73" i="1"/>
  <c r="Q73" i="1"/>
  <c r="P73" i="1"/>
  <c r="O73" i="1"/>
  <c r="N73" i="1"/>
  <c r="M73" i="1"/>
  <c r="L73" i="1"/>
  <c r="K73" i="1"/>
  <c r="J73" i="1"/>
  <c r="I73" i="1"/>
  <c r="H73" i="1"/>
  <c r="E73" i="1"/>
  <c r="D73" i="1" s="1"/>
  <c r="C73" i="1"/>
  <c r="B73" i="1"/>
  <c r="AE72" i="1"/>
  <c r="AD72" i="1"/>
  <c r="AC72" i="1"/>
  <c r="AB72" i="1"/>
  <c r="AA72" i="1"/>
  <c r="Z72" i="1"/>
  <c r="Y72" i="1"/>
  <c r="X72" i="1"/>
  <c r="W72" i="1"/>
  <c r="V72" i="1"/>
  <c r="U72" i="1"/>
  <c r="T72" i="1"/>
  <c r="S72" i="1"/>
  <c r="R72" i="1"/>
  <c r="Q72" i="1"/>
  <c r="P72" i="1"/>
  <c r="O72" i="1"/>
  <c r="N72" i="1"/>
  <c r="M72" i="1"/>
  <c r="L72" i="1"/>
  <c r="K72" i="1"/>
  <c r="J72" i="1"/>
  <c r="I72" i="1"/>
  <c r="H72" i="1"/>
  <c r="E72" i="1"/>
  <c r="G72" i="1" s="1"/>
  <c r="C72" i="1"/>
  <c r="B72" i="1"/>
  <c r="E70" i="1"/>
  <c r="D70" i="1" s="1"/>
  <c r="C70" i="1"/>
  <c r="B70" i="1"/>
  <c r="E69" i="1"/>
  <c r="D69" i="1" s="1"/>
  <c r="C69" i="1"/>
  <c r="B69" i="1"/>
  <c r="E68" i="1"/>
  <c r="G68" i="1" s="1"/>
  <c r="C68" i="1"/>
  <c r="B68" i="1"/>
  <c r="E67" i="1"/>
  <c r="D67" i="1" s="1"/>
  <c r="C67" i="1"/>
  <c r="B67" i="1"/>
  <c r="E66" i="1"/>
  <c r="D66" i="1" s="1"/>
  <c r="C66" i="1"/>
  <c r="B66" i="1"/>
  <c r="AE65" i="1"/>
  <c r="AD65" i="1"/>
  <c r="AC65" i="1"/>
  <c r="AB65" i="1"/>
  <c r="AA65" i="1"/>
  <c r="Z65" i="1"/>
  <c r="Y65" i="1"/>
  <c r="X65" i="1"/>
  <c r="W65" i="1"/>
  <c r="V65" i="1"/>
  <c r="U65" i="1"/>
  <c r="T65" i="1"/>
  <c r="S65" i="1"/>
  <c r="R65" i="1"/>
  <c r="Q65" i="1"/>
  <c r="P65" i="1"/>
  <c r="O65" i="1"/>
  <c r="N65" i="1"/>
  <c r="M65" i="1"/>
  <c r="L65" i="1"/>
  <c r="K65" i="1"/>
  <c r="J65" i="1"/>
  <c r="I65" i="1"/>
  <c r="H65" i="1"/>
  <c r="E65" i="1"/>
  <c r="G65" i="1" s="1"/>
  <c r="C65" i="1"/>
  <c r="B65" i="1"/>
  <c r="E63" i="1"/>
  <c r="D63" i="1" s="1"/>
  <c r="C63" i="1"/>
  <c r="B63" i="1"/>
  <c r="E62" i="1"/>
  <c r="D62" i="1" s="1"/>
  <c r="C62" i="1"/>
  <c r="B62" i="1"/>
  <c r="E61" i="1"/>
  <c r="G61" i="1" s="1"/>
  <c r="C61" i="1"/>
  <c r="B61" i="1"/>
  <c r="E60" i="1"/>
  <c r="D60" i="1" s="1"/>
  <c r="C60" i="1"/>
  <c r="B60" i="1"/>
  <c r="E59" i="1"/>
  <c r="D59" i="1" s="1"/>
  <c r="C59" i="1"/>
  <c r="B59" i="1"/>
  <c r="AE58" i="1"/>
  <c r="AD58" i="1"/>
  <c r="AC58" i="1"/>
  <c r="AB58" i="1"/>
  <c r="AA58" i="1"/>
  <c r="Z58" i="1"/>
  <c r="Y58" i="1"/>
  <c r="X58" i="1"/>
  <c r="W58" i="1"/>
  <c r="V58" i="1"/>
  <c r="U58" i="1"/>
  <c r="T58" i="1"/>
  <c r="S58" i="1"/>
  <c r="R58" i="1"/>
  <c r="Q58" i="1"/>
  <c r="P58" i="1"/>
  <c r="O58" i="1"/>
  <c r="N58" i="1"/>
  <c r="M58" i="1"/>
  <c r="L58" i="1"/>
  <c r="K58" i="1"/>
  <c r="J58" i="1"/>
  <c r="I58" i="1"/>
  <c r="H58" i="1"/>
  <c r="E58" i="1"/>
  <c r="G58" i="1" s="1"/>
  <c r="C58" i="1"/>
  <c r="B58" i="1"/>
  <c r="E56" i="1"/>
  <c r="D56" i="1" s="1"/>
  <c r="C56" i="1"/>
  <c r="B56" i="1"/>
  <c r="E55" i="1"/>
  <c r="D55" i="1" s="1"/>
  <c r="C55" i="1"/>
  <c r="B55" i="1"/>
  <c r="E54" i="1"/>
  <c r="G54" i="1" s="1"/>
  <c r="C54" i="1"/>
  <c r="B54" i="1"/>
  <c r="E53" i="1"/>
  <c r="D53" i="1" s="1"/>
  <c r="C53" i="1"/>
  <c r="B53" i="1"/>
  <c r="E52" i="1"/>
  <c r="D52" i="1" s="1"/>
  <c r="C52" i="1"/>
  <c r="B52" i="1"/>
  <c r="AE51" i="1"/>
  <c r="AD51" i="1"/>
  <c r="AC51" i="1"/>
  <c r="AB51" i="1"/>
  <c r="AA51" i="1"/>
  <c r="Z51" i="1"/>
  <c r="Y51" i="1"/>
  <c r="X51" i="1"/>
  <c r="W51" i="1"/>
  <c r="V51" i="1"/>
  <c r="U51" i="1"/>
  <c r="T51" i="1"/>
  <c r="S51" i="1"/>
  <c r="R51" i="1"/>
  <c r="Q51" i="1"/>
  <c r="P51" i="1"/>
  <c r="O51" i="1"/>
  <c r="N51" i="1"/>
  <c r="M51" i="1"/>
  <c r="L51" i="1"/>
  <c r="K51" i="1"/>
  <c r="J51" i="1"/>
  <c r="I51" i="1"/>
  <c r="H51" i="1"/>
  <c r="E51" i="1"/>
  <c r="G51" i="1" s="1"/>
  <c r="C51" i="1"/>
  <c r="B51" i="1"/>
  <c r="E49" i="1"/>
  <c r="D49" i="1" s="1"/>
  <c r="C49" i="1"/>
  <c r="B49" i="1"/>
  <c r="E48" i="1"/>
  <c r="D48" i="1" s="1"/>
  <c r="C48" i="1"/>
  <c r="B48" i="1"/>
  <c r="E47" i="1"/>
  <c r="G47" i="1" s="1"/>
  <c r="C47" i="1"/>
  <c r="B47" i="1"/>
  <c r="E46" i="1"/>
  <c r="D46" i="1" s="1"/>
  <c r="C46" i="1"/>
  <c r="B46" i="1"/>
  <c r="E45" i="1"/>
  <c r="D45" i="1" s="1"/>
  <c r="C45" i="1"/>
  <c r="B45" i="1"/>
  <c r="AE44" i="1"/>
  <c r="AD44" i="1"/>
  <c r="AC44" i="1"/>
  <c r="AB44" i="1"/>
  <c r="AA44" i="1"/>
  <c r="Z44" i="1"/>
  <c r="Y44" i="1"/>
  <c r="X44" i="1"/>
  <c r="W44" i="1"/>
  <c r="V44" i="1"/>
  <c r="U44" i="1"/>
  <c r="T44" i="1"/>
  <c r="S44" i="1"/>
  <c r="R44" i="1"/>
  <c r="Q44" i="1"/>
  <c r="P44" i="1"/>
  <c r="O44" i="1"/>
  <c r="N44" i="1"/>
  <c r="M44" i="1"/>
  <c r="L44" i="1"/>
  <c r="K44" i="1"/>
  <c r="J44" i="1"/>
  <c r="I44" i="1"/>
  <c r="H44" i="1"/>
  <c r="E44" i="1"/>
  <c r="G44" i="1" s="1"/>
  <c r="C44" i="1"/>
  <c r="B44" i="1"/>
  <c r="E42" i="1"/>
  <c r="D42" i="1" s="1"/>
  <c r="C42" i="1"/>
  <c r="B42" i="1"/>
  <c r="E41" i="1"/>
  <c r="D41" i="1" s="1"/>
  <c r="C41" i="1"/>
  <c r="B41" i="1"/>
  <c r="E40" i="1"/>
  <c r="G40" i="1" s="1"/>
  <c r="C40" i="1"/>
  <c r="B40" i="1"/>
  <c r="E39" i="1"/>
  <c r="D39" i="1" s="1"/>
  <c r="D25" i="1" s="1"/>
  <c r="C39" i="1"/>
  <c r="B39" i="1"/>
  <c r="E38" i="1"/>
  <c r="D38" i="1" s="1"/>
  <c r="C38" i="1"/>
  <c r="B38" i="1"/>
  <c r="AE37" i="1"/>
  <c r="AD37" i="1"/>
  <c r="AC37" i="1"/>
  <c r="AB37" i="1"/>
  <c r="AA37" i="1"/>
  <c r="Z37" i="1"/>
  <c r="Y37" i="1"/>
  <c r="X37" i="1"/>
  <c r="W37" i="1"/>
  <c r="V37" i="1"/>
  <c r="U37" i="1"/>
  <c r="T37" i="1"/>
  <c r="S37" i="1"/>
  <c r="R37" i="1"/>
  <c r="Q37" i="1"/>
  <c r="P37" i="1"/>
  <c r="O37" i="1"/>
  <c r="N37" i="1"/>
  <c r="M37" i="1"/>
  <c r="L37" i="1"/>
  <c r="K37" i="1"/>
  <c r="J37" i="1"/>
  <c r="I37" i="1"/>
  <c r="H37" i="1"/>
  <c r="E37" i="1"/>
  <c r="G37" i="1" s="1"/>
  <c r="C37" i="1"/>
  <c r="B37" i="1"/>
  <c r="E35" i="1"/>
  <c r="D35" i="1" s="1"/>
  <c r="C35" i="1"/>
  <c r="C28" i="1" s="1"/>
  <c r="C175" i="1" s="1"/>
  <c r="B35" i="1"/>
  <c r="E34" i="1"/>
  <c r="G34" i="1" s="1"/>
  <c r="C34" i="1"/>
  <c r="B34" i="1"/>
  <c r="V33" i="1"/>
  <c r="C33" i="1" s="1"/>
  <c r="E33" i="1"/>
  <c r="D33" i="1"/>
  <c r="B33" i="1"/>
  <c r="F33" i="1" s="1"/>
  <c r="E32" i="1"/>
  <c r="G32" i="1" s="1"/>
  <c r="D32" i="1"/>
  <c r="C32" i="1"/>
  <c r="B32" i="1"/>
  <c r="F32" i="1" s="1"/>
  <c r="E31" i="1"/>
  <c r="D31" i="1"/>
  <c r="C31" i="1"/>
  <c r="B31" i="1"/>
  <c r="AE30" i="1"/>
  <c r="AD30" i="1"/>
  <c r="AC30" i="1"/>
  <c r="AB30" i="1"/>
  <c r="AA30" i="1"/>
  <c r="Z30" i="1"/>
  <c r="Y30" i="1"/>
  <c r="X30" i="1"/>
  <c r="W30" i="1"/>
  <c r="V30" i="1"/>
  <c r="U30" i="1"/>
  <c r="T30" i="1"/>
  <c r="S30" i="1"/>
  <c r="R30" i="1"/>
  <c r="Q30" i="1"/>
  <c r="P30" i="1"/>
  <c r="O30" i="1"/>
  <c r="N30" i="1"/>
  <c r="M30" i="1"/>
  <c r="L30" i="1"/>
  <c r="K30" i="1"/>
  <c r="J30" i="1"/>
  <c r="I30" i="1"/>
  <c r="H30" i="1"/>
  <c r="B30" i="1"/>
  <c r="AE28" i="1"/>
  <c r="AE175" i="1" s="1"/>
  <c r="AD28" i="1"/>
  <c r="AD175" i="1" s="1"/>
  <c r="AC28" i="1"/>
  <c r="AC175" i="1" s="1"/>
  <c r="AB28" i="1"/>
  <c r="AB175" i="1" s="1"/>
  <c r="AA28" i="1"/>
  <c r="AA175" i="1" s="1"/>
  <c r="Z28" i="1"/>
  <c r="Z175" i="1" s="1"/>
  <c r="Y28" i="1"/>
  <c r="Y175" i="1" s="1"/>
  <c r="X28" i="1"/>
  <c r="X175" i="1" s="1"/>
  <c r="W28" i="1"/>
  <c r="W175" i="1" s="1"/>
  <c r="V28" i="1"/>
  <c r="V175" i="1" s="1"/>
  <c r="U28" i="1"/>
  <c r="U175" i="1" s="1"/>
  <c r="T28" i="1"/>
  <c r="T175" i="1" s="1"/>
  <c r="S28" i="1"/>
  <c r="S175" i="1" s="1"/>
  <c r="R28" i="1"/>
  <c r="R175" i="1" s="1"/>
  <c r="Q28" i="1"/>
  <c r="Q175" i="1" s="1"/>
  <c r="P28" i="1"/>
  <c r="P175" i="1" s="1"/>
  <c r="O28" i="1"/>
  <c r="O175" i="1" s="1"/>
  <c r="N28" i="1"/>
  <c r="N175" i="1" s="1"/>
  <c r="M28" i="1"/>
  <c r="M175" i="1" s="1"/>
  <c r="L28" i="1"/>
  <c r="L175" i="1" s="1"/>
  <c r="K28" i="1"/>
  <c r="K175" i="1" s="1"/>
  <c r="J28" i="1"/>
  <c r="J175" i="1" s="1"/>
  <c r="I28" i="1"/>
  <c r="I175" i="1" s="1"/>
  <c r="H28" i="1"/>
  <c r="H175" i="1" s="1"/>
  <c r="B28" i="1"/>
  <c r="AE27" i="1"/>
  <c r="AE174" i="1" s="1"/>
  <c r="AD27" i="1"/>
  <c r="AD174" i="1" s="1"/>
  <c r="AC27" i="1"/>
  <c r="AC174" i="1" s="1"/>
  <c r="AB27" i="1"/>
  <c r="AB174" i="1" s="1"/>
  <c r="AA27" i="1"/>
  <c r="AA174" i="1" s="1"/>
  <c r="Z27" i="1"/>
  <c r="Z174" i="1" s="1"/>
  <c r="Y27" i="1"/>
  <c r="Y174" i="1" s="1"/>
  <c r="X27" i="1"/>
  <c r="X174" i="1" s="1"/>
  <c r="W27" i="1"/>
  <c r="W174" i="1" s="1"/>
  <c r="V27" i="1"/>
  <c r="V174" i="1" s="1"/>
  <c r="U27" i="1"/>
  <c r="U174" i="1" s="1"/>
  <c r="T27" i="1"/>
  <c r="T174" i="1" s="1"/>
  <c r="S27" i="1"/>
  <c r="S174" i="1" s="1"/>
  <c r="R27" i="1"/>
  <c r="R174" i="1" s="1"/>
  <c r="Q27" i="1"/>
  <c r="Q174" i="1" s="1"/>
  <c r="P27" i="1"/>
  <c r="P174" i="1" s="1"/>
  <c r="O27" i="1"/>
  <c r="O174" i="1" s="1"/>
  <c r="N27" i="1"/>
  <c r="N174" i="1" s="1"/>
  <c r="M27" i="1"/>
  <c r="M174" i="1" s="1"/>
  <c r="L27" i="1"/>
  <c r="L174" i="1" s="1"/>
  <c r="K27" i="1"/>
  <c r="K174" i="1" s="1"/>
  <c r="J27" i="1"/>
  <c r="J174" i="1" s="1"/>
  <c r="I27" i="1"/>
  <c r="I174" i="1" s="1"/>
  <c r="H27" i="1"/>
  <c r="H174" i="1" s="1"/>
  <c r="B174" i="1" s="1"/>
  <c r="E27" i="1"/>
  <c r="E174" i="1" s="1"/>
  <c r="C27" i="1"/>
  <c r="C174" i="1" s="1"/>
  <c r="B27" i="1"/>
  <c r="AE26" i="1"/>
  <c r="AE173" i="1" s="1"/>
  <c r="AD26" i="1"/>
  <c r="AD173" i="1" s="1"/>
  <c r="AC26" i="1"/>
  <c r="AC173" i="1" s="1"/>
  <c r="AB26" i="1"/>
  <c r="AB173" i="1" s="1"/>
  <c r="AA26" i="1"/>
  <c r="AA173" i="1" s="1"/>
  <c r="Z26" i="1"/>
  <c r="Z173" i="1" s="1"/>
  <c r="Y26" i="1"/>
  <c r="Y173" i="1" s="1"/>
  <c r="X26" i="1"/>
  <c r="X173" i="1" s="1"/>
  <c r="W26" i="1"/>
  <c r="W173" i="1" s="1"/>
  <c r="V26" i="1"/>
  <c r="V173" i="1" s="1"/>
  <c r="U26" i="1"/>
  <c r="U173" i="1" s="1"/>
  <c r="T26" i="1"/>
  <c r="T173" i="1" s="1"/>
  <c r="S26" i="1"/>
  <c r="S173" i="1" s="1"/>
  <c r="R26" i="1"/>
  <c r="R173" i="1" s="1"/>
  <c r="Q26" i="1"/>
  <c r="Q173" i="1" s="1"/>
  <c r="P26" i="1"/>
  <c r="P173" i="1" s="1"/>
  <c r="O26" i="1"/>
  <c r="O173" i="1" s="1"/>
  <c r="N26" i="1"/>
  <c r="N173" i="1" s="1"/>
  <c r="M26" i="1"/>
  <c r="M173" i="1" s="1"/>
  <c r="L26" i="1"/>
  <c r="L173" i="1" s="1"/>
  <c r="K26" i="1"/>
  <c r="K173" i="1" s="1"/>
  <c r="J26" i="1"/>
  <c r="J173" i="1" s="1"/>
  <c r="I26" i="1"/>
  <c r="I173" i="1" s="1"/>
  <c r="H26" i="1"/>
  <c r="H173" i="1" s="1"/>
  <c r="E26" i="1"/>
  <c r="E173" i="1" s="1"/>
  <c r="B26" i="1"/>
  <c r="F26" i="1" s="1"/>
  <c r="AE25" i="1"/>
  <c r="AE172" i="1" s="1"/>
  <c r="AD25" i="1"/>
  <c r="AD172" i="1" s="1"/>
  <c r="AC25" i="1"/>
  <c r="AC172" i="1" s="1"/>
  <c r="AB25" i="1"/>
  <c r="AB172" i="1" s="1"/>
  <c r="AA25" i="1"/>
  <c r="AA172" i="1" s="1"/>
  <c r="Z25" i="1"/>
  <c r="Z172" i="1" s="1"/>
  <c r="Y25" i="1"/>
  <c r="Y172" i="1" s="1"/>
  <c r="X25" i="1"/>
  <c r="X172" i="1" s="1"/>
  <c r="W25" i="1"/>
  <c r="W172" i="1" s="1"/>
  <c r="V25" i="1"/>
  <c r="V172" i="1" s="1"/>
  <c r="U25" i="1"/>
  <c r="U172" i="1" s="1"/>
  <c r="T25" i="1"/>
  <c r="T172" i="1" s="1"/>
  <c r="S25" i="1"/>
  <c r="S172" i="1" s="1"/>
  <c r="R25" i="1"/>
  <c r="R172" i="1" s="1"/>
  <c r="Q25" i="1"/>
  <c r="Q172" i="1" s="1"/>
  <c r="P25" i="1"/>
  <c r="P172" i="1" s="1"/>
  <c r="O25" i="1"/>
  <c r="O172" i="1" s="1"/>
  <c r="N25" i="1"/>
  <c r="N172" i="1" s="1"/>
  <c r="M25" i="1"/>
  <c r="M172" i="1" s="1"/>
  <c r="L25" i="1"/>
  <c r="L172" i="1" s="1"/>
  <c r="K25" i="1"/>
  <c r="K172" i="1" s="1"/>
  <c r="J25" i="1"/>
  <c r="J172" i="1" s="1"/>
  <c r="I25" i="1"/>
  <c r="I172" i="1" s="1"/>
  <c r="H25" i="1"/>
  <c r="H172" i="1" s="1"/>
  <c r="E25" i="1"/>
  <c r="E172" i="1" s="1"/>
  <c r="C25" i="1"/>
  <c r="C172" i="1" s="1"/>
  <c r="B25" i="1"/>
  <c r="AE24" i="1"/>
  <c r="AE171" i="1" s="1"/>
  <c r="AD24" i="1"/>
  <c r="AD171" i="1" s="1"/>
  <c r="AC24" i="1"/>
  <c r="AC171" i="1" s="1"/>
  <c r="AB24" i="1"/>
  <c r="AB171" i="1" s="1"/>
  <c r="AA24" i="1"/>
  <c r="AA171" i="1" s="1"/>
  <c r="Z24" i="1"/>
  <c r="Z171" i="1" s="1"/>
  <c r="Y24" i="1"/>
  <c r="Y171" i="1" s="1"/>
  <c r="X24" i="1"/>
  <c r="X171" i="1" s="1"/>
  <c r="W24" i="1"/>
  <c r="W171" i="1" s="1"/>
  <c r="V24" i="1"/>
  <c r="V171" i="1" s="1"/>
  <c r="U24" i="1"/>
  <c r="U171" i="1" s="1"/>
  <c r="T24" i="1"/>
  <c r="T171" i="1" s="1"/>
  <c r="S24" i="1"/>
  <c r="S171" i="1" s="1"/>
  <c r="R24" i="1"/>
  <c r="R171" i="1" s="1"/>
  <c r="Q24" i="1"/>
  <c r="Q171" i="1" s="1"/>
  <c r="P24" i="1"/>
  <c r="P171" i="1" s="1"/>
  <c r="O24" i="1"/>
  <c r="O171" i="1" s="1"/>
  <c r="N24" i="1"/>
  <c r="N171" i="1" s="1"/>
  <c r="M24" i="1"/>
  <c r="M171" i="1" s="1"/>
  <c r="L24" i="1"/>
  <c r="L171" i="1" s="1"/>
  <c r="K24" i="1"/>
  <c r="K171" i="1" s="1"/>
  <c r="J24" i="1"/>
  <c r="J171" i="1" s="1"/>
  <c r="I24" i="1"/>
  <c r="I171" i="1" s="1"/>
  <c r="H24" i="1"/>
  <c r="H171" i="1" s="1"/>
  <c r="B171" i="1" s="1"/>
  <c r="E24" i="1"/>
  <c r="E171" i="1" s="1"/>
  <c r="C24" i="1"/>
  <c r="B24" i="1"/>
  <c r="AE23" i="1"/>
  <c r="AE169" i="1" s="1"/>
  <c r="AE170" i="1" s="1"/>
  <c r="AD23" i="1"/>
  <c r="AD169" i="1" s="1"/>
  <c r="AD170" i="1" s="1"/>
  <c r="AC23" i="1"/>
  <c r="AC169" i="1" s="1"/>
  <c r="AC170" i="1" s="1"/>
  <c r="AB23" i="1"/>
  <c r="AB169" i="1" s="1"/>
  <c r="AB170" i="1" s="1"/>
  <c r="AA23" i="1"/>
  <c r="AA169" i="1" s="1"/>
  <c r="AA170" i="1" s="1"/>
  <c r="Z23" i="1"/>
  <c r="Z169" i="1" s="1"/>
  <c r="Z170" i="1" s="1"/>
  <c r="Y23" i="1"/>
  <c r="Y169" i="1" s="1"/>
  <c r="Y170" i="1" s="1"/>
  <c r="X23" i="1"/>
  <c r="X169" i="1" s="1"/>
  <c r="X170" i="1" s="1"/>
  <c r="W23" i="1"/>
  <c r="W169" i="1" s="1"/>
  <c r="W170" i="1" s="1"/>
  <c r="V23" i="1"/>
  <c r="V169" i="1" s="1"/>
  <c r="V170" i="1" s="1"/>
  <c r="U23" i="1"/>
  <c r="U169" i="1" s="1"/>
  <c r="U170" i="1" s="1"/>
  <c r="T23" i="1"/>
  <c r="T169" i="1" s="1"/>
  <c r="T170" i="1" s="1"/>
  <c r="S23" i="1"/>
  <c r="S169" i="1" s="1"/>
  <c r="S170" i="1" s="1"/>
  <c r="R23" i="1"/>
  <c r="R169" i="1" s="1"/>
  <c r="R170" i="1" s="1"/>
  <c r="Q23" i="1"/>
  <c r="Q169" i="1" s="1"/>
  <c r="Q170" i="1" s="1"/>
  <c r="P23" i="1"/>
  <c r="P169" i="1" s="1"/>
  <c r="P170" i="1" s="1"/>
  <c r="O23" i="1"/>
  <c r="O169" i="1" s="1"/>
  <c r="O170" i="1" s="1"/>
  <c r="N23" i="1"/>
  <c r="N169" i="1" s="1"/>
  <c r="N170" i="1" s="1"/>
  <c r="M23" i="1"/>
  <c r="M169" i="1" s="1"/>
  <c r="M170" i="1" s="1"/>
  <c r="L23" i="1"/>
  <c r="L169" i="1" s="1"/>
  <c r="L170" i="1" s="1"/>
  <c r="K23" i="1"/>
  <c r="K169" i="1" s="1"/>
  <c r="K170" i="1" s="1"/>
  <c r="J23" i="1"/>
  <c r="J169" i="1" s="1"/>
  <c r="J170" i="1" s="1"/>
  <c r="I23" i="1"/>
  <c r="I169" i="1" s="1"/>
  <c r="I170" i="1" s="1"/>
  <c r="H23" i="1"/>
  <c r="H169" i="1" s="1"/>
  <c r="H170" i="1" s="1"/>
  <c r="B23" i="1"/>
  <c r="B169" i="1" s="1"/>
  <c r="B170" i="1" s="1"/>
  <c r="AE20" i="1"/>
  <c r="AD20" i="1"/>
  <c r="AC20" i="1"/>
  <c r="AB20" i="1"/>
  <c r="AA20" i="1"/>
  <c r="Z20" i="1"/>
  <c r="Y20" i="1"/>
  <c r="X20" i="1"/>
  <c r="W20" i="1"/>
  <c r="V20" i="1"/>
  <c r="U20" i="1"/>
  <c r="T20" i="1"/>
  <c r="S20" i="1"/>
  <c r="R20" i="1"/>
  <c r="Q20" i="1"/>
  <c r="P20" i="1"/>
  <c r="O20" i="1"/>
  <c r="N20" i="1"/>
  <c r="M20" i="1"/>
  <c r="L20" i="1"/>
  <c r="K20" i="1"/>
  <c r="J20" i="1"/>
  <c r="I20" i="1"/>
  <c r="H20" i="1"/>
  <c r="AE19" i="1"/>
  <c r="AD19" i="1"/>
  <c r="AC19" i="1"/>
  <c r="AB19" i="1"/>
  <c r="AA19" i="1"/>
  <c r="Z19" i="1"/>
  <c r="Y19" i="1"/>
  <c r="X19" i="1"/>
  <c r="W19" i="1"/>
  <c r="V19" i="1"/>
  <c r="U19" i="1"/>
  <c r="T19" i="1"/>
  <c r="S19" i="1"/>
  <c r="R19" i="1"/>
  <c r="Q19" i="1"/>
  <c r="P19" i="1"/>
  <c r="O19" i="1"/>
  <c r="N19" i="1"/>
  <c r="M19" i="1"/>
  <c r="L19" i="1"/>
  <c r="K19" i="1"/>
  <c r="J19" i="1"/>
  <c r="I19" i="1"/>
  <c r="H19" i="1"/>
  <c r="AE18" i="1"/>
  <c r="AD18" i="1"/>
  <c r="AC18" i="1"/>
  <c r="AB18" i="1"/>
  <c r="AA18" i="1"/>
  <c r="Z18" i="1"/>
  <c r="Y18" i="1"/>
  <c r="X18" i="1"/>
  <c r="W18" i="1"/>
  <c r="V18" i="1"/>
  <c r="U18" i="1"/>
  <c r="T18" i="1"/>
  <c r="S18" i="1"/>
  <c r="R18" i="1"/>
  <c r="Q18" i="1"/>
  <c r="P18" i="1"/>
  <c r="O18" i="1"/>
  <c r="N18" i="1"/>
  <c r="M18" i="1"/>
  <c r="L18" i="1"/>
  <c r="K18" i="1"/>
  <c r="J18" i="1"/>
  <c r="I18" i="1"/>
  <c r="H18" i="1"/>
  <c r="AE17" i="1"/>
  <c r="AD17" i="1"/>
  <c r="AC17" i="1"/>
  <c r="AB17" i="1"/>
  <c r="AA17" i="1"/>
  <c r="Z17" i="1"/>
  <c r="Y17" i="1"/>
  <c r="X17" i="1"/>
  <c r="W17" i="1"/>
  <c r="V17" i="1"/>
  <c r="U17" i="1"/>
  <c r="T17" i="1"/>
  <c r="S17" i="1"/>
  <c r="R17" i="1"/>
  <c r="Q17" i="1"/>
  <c r="P17" i="1"/>
  <c r="O17" i="1"/>
  <c r="N17" i="1"/>
  <c r="M17" i="1"/>
  <c r="L17" i="1"/>
  <c r="K17" i="1"/>
  <c r="J17" i="1"/>
  <c r="I17" i="1"/>
  <c r="H17" i="1"/>
  <c r="AE16" i="1"/>
  <c r="AD16" i="1"/>
  <c r="AC16" i="1"/>
  <c r="AB16" i="1"/>
  <c r="AA16" i="1"/>
  <c r="Z16" i="1"/>
  <c r="Y16" i="1"/>
  <c r="X16" i="1"/>
  <c r="W16" i="1"/>
  <c r="V16" i="1"/>
  <c r="U16" i="1"/>
  <c r="T16" i="1"/>
  <c r="S16" i="1"/>
  <c r="R16" i="1"/>
  <c r="Q16" i="1"/>
  <c r="P16" i="1"/>
  <c r="O16" i="1"/>
  <c r="N16" i="1"/>
  <c r="M16" i="1"/>
  <c r="L16" i="1"/>
  <c r="K16" i="1"/>
  <c r="J16" i="1"/>
  <c r="I16" i="1"/>
  <c r="H16" i="1"/>
  <c r="AE14" i="1"/>
  <c r="AE15" i="1" s="1"/>
  <c r="AD14" i="1"/>
  <c r="AD15" i="1" s="1"/>
  <c r="AC14" i="1"/>
  <c r="AC15" i="1" s="1"/>
  <c r="AB14" i="1"/>
  <c r="AB15" i="1" s="1"/>
  <c r="AA14" i="1"/>
  <c r="AA15" i="1" s="1"/>
  <c r="Z14" i="1"/>
  <c r="Z15" i="1" s="1"/>
  <c r="Y14" i="1"/>
  <c r="Y15" i="1" s="1"/>
  <c r="X14" i="1"/>
  <c r="X15" i="1" s="1"/>
  <c r="W14" i="1"/>
  <c r="W15" i="1" s="1"/>
  <c r="V14" i="1"/>
  <c r="V15" i="1" s="1"/>
  <c r="U14" i="1"/>
  <c r="U15" i="1" s="1"/>
  <c r="T14" i="1"/>
  <c r="T15" i="1" s="1"/>
  <c r="S14" i="1"/>
  <c r="S15" i="1" s="1"/>
  <c r="R14" i="1"/>
  <c r="R15" i="1" s="1"/>
  <c r="Q14" i="1"/>
  <c r="Q15" i="1" s="1"/>
  <c r="P14" i="1"/>
  <c r="P15" i="1" s="1"/>
  <c r="O14" i="1"/>
  <c r="O15" i="1" s="1"/>
  <c r="N14" i="1"/>
  <c r="N15" i="1" s="1"/>
  <c r="M14" i="1"/>
  <c r="M15" i="1" s="1"/>
  <c r="L14" i="1"/>
  <c r="L15" i="1" s="1"/>
  <c r="K14" i="1"/>
  <c r="K15" i="1" s="1"/>
  <c r="J14" i="1"/>
  <c r="J15" i="1" s="1"/>
  <c r="I14" i="1"/>
  <c r="I15" i="1" s="1"/>
  <c r="H14" i="1"/>
  <c r="H15" i="1" s="1"/>
  <c r="E13" i="1"/>
  <c r="E20" i="1" s="1"/>
  <c r="D13" i="1"/>
  <c r="D20" i="1" s="1"/>
  <c r="C13" i="1"/>
  <c r="C20" i="1" s="1"/>
  <c r="B13" i="1"/>
  <c r="B20" i="1" s="1"/>
  <c r="E12" i="1"/>
  <c r="E19" i="1" s="1"/>
  <c r="D12" i="1"/>
  <c r="D19" i="1" s="1"/>
  <c r="C12" i="1"/>
  <c r="C19" i="1" s="1"/>
  <c r="B12" i="1"/>
  <c r="B19" i="1" s="1"/>
  <c r="E11" i="1"/>
  <c r="E18" i="1" s="1"/>
  <c r="D11" i="1"/>
  <c r="D18" i="1" s="1"/>
  <c r="C11" i="1"/>
  <c r="C18" i="1" s="1"/>
  <c r="B11" i="1"/>
  <c r="F11" i="1" s="1"/>
  <c r="E10" i="1"/>
  <c r="E17" i="1" s="1"/>
  <c r="D10" i="1"/>
  <c r="D17" i="1" s="1"/>
  <c r="C10" i="1"/>
  <c r="C17" i="1" s="1"/>
  <c r="B10" i="1"/>
  <c r="B17" i="1" s="1"/>
  <c r="E9" i="1"/>
  <c r="E16" i="1" s="1"/>
  <c r="E14" i="1" s="1"/>
  <c r="D9" i="1"/>
  <c r="D16" i="1" s="1"/>
  <c r="D14" i="1" s="1"/>
  <c r="D15" i="1" s="1"/>
  <c r="C9" i="1"/>
  <c r="C16" i="1" s="1"/>
  <c r="C14" i="1" s="1"/>
  <c r="C15" i="1" s="1"/>
  <c r="B9" i="1"/>
  <c r="B16" i="1" s="1"/>
  <c r="AE8" i="1"/>
  <c r="AD8" i="1"/>
  <c r="AC8" i="1"/>
  <c r="AB8" i="1"/>
  <c r="AA8" i="1"/>
  <c r="Z8" i="1"/>
  <c r="Y8" i="1"/>
  <c r="X8" i="1"/>
  <c r="W8" i="1"/>
  <c r="V8" i="1"/>
  <c r="U8" i="1"/>
  <c r="T8" i="1"/>
  <c r="S8" i="1"/>
  <c r="R8" i="1"/>
  <c r="Q8" i="1"/>
  <c r="P8" i="1"/>
  <c r="O8" i="1"/>
  <c r="N8" i="1"/>
  <c r="M8" i="1"/>
  <c r="L8" i="1"/>
  <c r="K8" i="1"/>
  <c r="J8" i="1"/>
  <c r="I8" i="1"/>
  <c r="H8" i="1"/>
  <c r="E8" i="1"/>
  <c r="G8" i="1" s="1"/>
  <c r="D8" i="1"/>
  <c r="C8" i="1"/>
  <c r="B8" i="1"/>
  <c r="F8" i="1" s="1"/>
  <c r="C30" i="1" l="1"/>
  <c r="C26" i="1"/>
  <c r="D24" i="1"/>
  <c r="G33" i="1"/>
  <c r="D88" i="1"/>
  <c r="D172" i="1" s="1"/>
  <c r="D90" i="1"/>
  <c r="D135" i="1"/>
  <c r="E15" i="1"/>
  <c r="G14" i="1"/>
  <c r="G18" i="1"/>
  <c r="D30" i="1"/>
  <c r="D28" i="1"/>
  <c r="D175" i="1" s="1"/>
  <c r="D94" i="1"/>
  <c r="C149" i="1"/>
  <c r="G149" i="1" s="1"/>
  <c r="C87" i="1"/>
  <c r="C171" i="1" s="1"/>
  <c r="C206" i="1" s="1"/>
  <c r="B18" i="1"/>
  <c r="B14" i="1" s="1"/>
  <c r="G11" i="1"/>
  <c r="G172" i="1"/>
  <c r="G26" i="1"/>
  <c r="G174" i="1"/>
  <c r="F174" i="1"/>
  <c r="E28" i="1"/>
  <c r="E30" i="1"/>
  <c r="D34" i="1"/>
  <c r="D27" i="1" s="1"/>
  <c r="D174" i="1" s="1"/>
  <c r="F34" i="1"/>
  <c r="F37" i="1"/>
  <c r="D40" i="1"/>
  <c r="D37" i="1" s="1"/>
  <c r="F40" i="1"/>
  <c r="F44" i="1"/>
  <c r="D47" i="1"/>
  <c r="D44" i="1" s="1"/>
  <c r="F47" i="1"/>
  <c r="F51" i="1"/>
  <c r="D54" i="1"/>
  <c r="D51" i="1" s="1"/>
  <c r="F54" i="1"/>
  <c r="F58" i="1"/>
  <c r="D61" i="1"/>
  <c r="D58" i="1" s="1"/>
  <c r="F61" i="1"/>
  <c r="F65" i="1"/>
  <c r="D68" i="1"/>
  <c r="D65" i="1" s="1"/>
  <c r="F68" i="1"/>
  <c r="F72" i="1"/>
  <c r="D75" i="1"/>
  <c r="D72" i="1" s="1"/>
  <c r="F75" i="1"/>
  <c r="F79" i="1"/>
  <c r="D82" i="1"/>
  <c r="D79" i="1" s="1"/>
  <c r="F82" i="1"/>
  <c r="F86" i="1"/>
  <c r="B172" i="1"/>
  <c r="F172" i="1" s="1"/>
  <c r="B173" i="1"/>
  <c r="F173" i="1" s="1"/>
  <c r="F89" i="1"/>
  <c r="F93" i="1"/>
  <c r="F96" i="1"/>
  <c r="F100" i="1"/>
  <c r="D103" i="1"/>
  <c r="D96" i="1" s="1"/>
  <c r="F103" i="1"/>
  <c r="F107" i="1"/>
  <c r="D110" i="1"/>
  <c r="D107" i="1" s="1"/>
  <c r="F110" i="1"/>
  <c r="D117" i="1"/>
  <c r="D114" i="1" s="1"/>
  <c r="F117" i="1"/>
  <c r="F121" i="1"/>
  <c r="D124" i="1"/>
  <c r="D121" i="1" s="1"/>
  <c r="F124" i="1"/>
  <c r="F128" i="1"/>
  <c r="D131" i="1"/>
  <c r="D128" i="1" s="1"/>
  <c r="F131" i="1"/>
  <c r="F135" i="1"/>
  <c r="F138" i="1"/>
  <c r="G152" i="1"/>
  <c r="G156" i="1"/>
  <c r="G159" i="1"/>
  <c r="G163" i="1"/>
  <c r="G166" i="1"/>
  <c r="D152" i="1"/>
  <c r="D149" i="1" s="1"/>
  <c r="D159" i="1"/>
  <c r="D156" i="1" s="1"/>
  <c r="D166" i="1"/>
  <c r="D163" i="1" s="1"/>
  <c r="E208" i="1"/>
  <c r="G201" i="1"/>
  <c r="D179" i="1"/>
  <c r="F178" i="1"/>
  <c r="H206" i="1"/>
  <c r="J206" i="1"/>
  <c r="L206" i="1"/>
  <c r="N206" i="1"/>
  <c r="P206" i="1"/>
  <c r="R206" i="1"/>
  <c r="T206" i="1"/>
  <c r="V206" i="1"/>
  <c r="X206" i="1"/>
  <c r="Z206" i="1"/>
  <c r="AB206" i="1"/>
  <c r="AD206" i="1"/>
  <c r="H207" i="1"/>
  <c r="J207" i="1"/>
  <c r="L207" i="1"/>
  <c r="N207" i="1"/>
  <c r="P207" i="1"/>
  <c r="R207" i="1"/>
  <c r="T207" i="1"/>
  <c r="V207" i="1"/>
  <c r="X207" i="1"/>
  <c r="Z207" i="1"/>
  <c r="AB207" i="1"/>
  <c r="AD207" i="1"/>
  <c r="H208" i="1"/>
  <c r="J208" i="1"/>
  <c r="L201" i="1"/>
  <c r="L208" i="1"/>
  <c r="N208" i="1"/>
  <c r="N201" i="1"/>
  <c r="P201" i="1"/>
  <c r="P208" i="1"/>
  <c r="R208" i="1"/>
  <c r="R201" i="1"/>
  <c r="T201" i="1"/>
  <c r="T208" i="1"/>
  <c r="V208" i="1"/>
  <c r="V201" i="1"/>
  <c r="X201" i="1"/>
  <c r="X208" i="1"/>
  <c r="Z208" i="1"/>
  <c r="Z201" i="1"/>
  <c r="AB201" i="1"/>
  <c r="AB208" i="1"/>
  <c r="AD208" i="1"/>
  <c r="AD201" i="1"/>
  <c r="D209" i="1"/>
  <c r="H209" i="1"/>
  <c r="H202" i="1"/>
  <c r="J202" i="1"/>
  <c r="J209" i="1"/>
  <c r="L209" i="1"/>
  <c r="L202" i="1"/>
  <c r="N202" i="1"/>
  <c r="N209" i="1"/>
  <c r="P209" i="1"/>
  <c r="P202" i="1"/>
  <c r="R202" i="1"/>
  <c r="R209" i="1"/>
  <c r="T209" i="1"/>
  <c r="T202" i="1"/>
  <c r="V202" i="1"/>
  <c r="V209" i="1"/>
  <c r="X209" i="1"/>
  <c r="X202" i="1"/>
  <c r="Z202" i="1"/>
  <c r="Z209" i="1"/>
  <c r="AB209" i="1"/>
  <c r="AB202" i="1"/>
  <c r="AD202" i="1"/>
  <c r="AD209" i="1"/>
  <c r="D203" i="1"/>
  <c r="D210" i="1"/>
  <c r="H203" i="1"/>
  <c r="H210" i="1"/>
  <c r="J210" i="1"/>
  <c r="J203" i="1"/>
  <c r="L203" i="1"/>
  <c r="L210" i="1"/>
  <c r="N210" i="1"/>
  <c r="N203" i="1"/>
  <c r="P203" i="1"/>
  <c r="P210" i="1"/>
  <c r="R210" i="1"/>
  <c r="R203" i="1"/>
  <c r="T203" i="1"/>
  <c r="T210" i="1"/>
  <c r="V210" i="1"/>
  <c r="V203" i="1"/>
  <c r="X203" i="1"/>
  <c r="X210" i="1"/>
  <c r="Z210" i="1"/>
  <c r="Z203" i="1"/>
  <c r="AB203" i="1"/>
  <c r="AB210" i="1"/>
  <c r="AD210" i="1"/>
  <c r="AD203" i="1"/>
  <c r="F185" i="1"/>
  <c r="D187" i="1"/>
  <c r="D180" i="1" s="1"/>
  <c r="F187" i="1"/>
  <c r="D188" i="1"/>
  <c r="D181" i="1" s="1"/>
  <c r="D201" i="1" s="1"/>
  <c r="F188" i="1"/>
  <c r="H199" i="1"/>
  <c r="J199" i="1"/>
  <c r="L199" i="1"/>
  <c r="N199" i="1"/>
  <c r="P199" i="1"/>
  <c r="R199" i="1"/>
  <c r="T199" i="1"/>
  <c r="V199" i="1"/>
  <c r="X199" i="1"/>
  <c r="Z199" i="1"/>
  <c r="AB199" i="1"/>
  <c r="AD199" i="1"/>
  <c r="H200" i="1"/>
  <c r="J200" i="1"/>
  <c r="L200" i="1"/>
  <c r="N200" i="1"/>
  <c r="P200" i="1"/>
  <c r="R200" i="1"/>
  <c r="T200" i="1"/>
  <c r="V200" i="1"/>
  <c r="X200" i="1"/>
  <c r="Z200" i="1"/>
  <c r="AB200" i="1"/>
  <c r="AD200" i="1"/>
  <c r="H201" i="1"/>
  <c r="B201" i="1" s="1"/>
  <c r="B208" i="1" s="1"/>
  <c r="J201" i="1"/>
  <c r="E206" i="1"/>
  <c r="I206" i="1"/>
  <c r="K206" i="1"/>
  <c r="M206" i="1"/>
  <c r="O206" i="1"/>
  <c r="Q206" i="1"/>
  <c r="S206" i="1"/>
  <c r="U206" i="1"/>
  <c r="W206" i="1"/>
  <c r="Y206" i="1"/>
  <c r="AA206" i="1"/>
  <c r="AC206" i="1"/>
  <c r="AE206" i="1"/>
  <c r="C207" i="1"/>
  <c r="E207" i="1"/>
  <c r="I207" i="1"/>
  <c r="K207" i="1"/>
  <c r="M207" i="1"/>
  <c r="O207" i="1"/>
  <c r="Q207" i="1"/>
  <c r="S207" i="1"/>
  <c r="U207" i="1"/>
  <c r="W207" i="1"/>
  <c r="Y207" i="1"/>
  <c r="AA207" i="1"/>
  <c r="AC207" i="1"/>
  <c r="AE207" i="1"/>
  <c r="G181" i="1"/>
  <c r="I208" i="1"/>
  <c r="K208" i="1"/>
  <c r="M208" i="1"/>
  <c r="M201" i="1"/>
  <c r="O208" i="1"/>
  <c r="O201" i="1"/>
  <c r="Q208" i="1"/>
  <c r="Q201" i="1"/>
  <c r="S208" i="1"/>
  <c r="S201" i="1"/>
  <c r="U208" i="1"/>
  <c r="U201" i="1"/>
  <c r="W208" i="1"/>
  <c r="W201" i="1"/>
  <c r="Y208" i="1"/>
  <c r="Y201" i="1"/>
  <c r="AA208" i="1"/>
  <c r="AA201" i="1"/>
  <c r="AC208" i="1"/>
  <c r="AC201" i="1"/>
  <c r="AE208" i="1"/>
  <c r="AE201" i="1"/>
  <c r="C209" i="1"/>
  <c r="E209" i="1"/>
  <c r="G202" i="1"/>
  <c r="I209" i="1"/>
  <c r="I202" i="1"/>
  <c r="K209" i="1"/>
  <c r="K202" i="1"/>
  <c r="M209" i="1"/>
  <c r="M202" i="1"/>
  <c r="O209" i="1"/>
  <c r="O202" i="1"/>
  <c r="Q209" i="1"/>
  <c r="Q202" i="1"/>
  <c r="S209" i="1"/>
  <c r="S202" i="1"/>
  <c r="U209" i="1"/>
  <c r="U202" i="1"/>
  <c r="W209" i="1"/>
  <c r="W202" i="1"/>
  <c r="Y209" i="1"/>
  <c r="Y202" i="1"/>
  <c r="AA209" i="1"/>
  <c r="AA202" i="1"/>
  <c r="AC209" i="1"/>
  <c r="AC202" i="1"/>
  <c r="AE209" i="1"/>
  <c r="AE202" i="1"/>
  <c r="C210" i="1"/>
  <c r="C203" i="1"/>
  <c r="E203" i="1"/>
  <c r="I210" i="1"/>
  <c r="I203" i="1"/>
  <c r="K210" i="1"/>
  <c r="K203" i="1"/>
  <c r="M210" i="1"/>
  <c r="M203" i="1"/>
  <c r="O210" i="1"/>
  <c r="O203" i="1"/>
  <c r="Q210" i="1"/>
  <c r="Q203" i="1"/>
  <c r="S210" i="1"/>
  <c r="S203" i="1"/>
  <c r="U210" i="1"/>
  <c r="U203" i="1"/>
  <c r="W210" i="1"/>
  <c r="W203" i="1"/>
  <c r="Y210" i="1"/>
  <c r="Y203" i="1"/>
  <c r="AA210" i="1"/>
  <c r="AA203" i="1"/>
  <c r="AC210" i="1"/>
  <c r="AC203" i="1"/>
  <c r="AE210" i="1"/>
  <c r="AE203" i="1"/>
  <c r="C199" i="1"/>
  <c r="E199" i="1"/>
  <c r="I199" i="1"/>
  <c r="K199" i="1"/>
  <c r="M199" i="1"/>
  <c r="O199" i="1"/>
  <c r="Q199" i="1"/>
  <c r="S199" i="1"/>
  <c r="U199" i="1"/>
  <c r="W199" i="1"/>
  <c r="Y199" i="1"/>
  <c r="AA199" i="1"/>
  <c r="AC199" i="1"/>
  <c r="AE199" i="1"/>
  <c r="C200" i="1"/>
  <c r="E200" i="1"/>
  <c r="I200" i="1"/>
  <c r="K200" i="1"/>
  <c r="M200" i="1"/>
  <c r="O200" i="1"/>
  <c r="Q200" i="1"/>
  <c r="S200" i="1"/>
  <c r="U200" i="1"/>
  <c r="W200" i="1"/>
  <c r="Y200" i="1"/>
  <c r="AA200" i="1"/>
  <c r="AC200" i="1"/>
  <c r="AE200" i="1"/>
  <c r="I201" i="1"/>
  <c r="K201" i="1"/>
  <c r="B15" i="1" l="1"/>
  <c r="F14" i="1"/>
  <c r="G200" i="1"/>
  <c r="AE198" i="1"/>
  <c r="AA198" i="1"/>
  <c r="W198" i="1"/>
  <c r="S198" i="1"/>
  <c r="O198" i="1"/>
  <c r="K198" i="1"/>
  <c r="E198" i="1"/>
  <c r="G209" i="1"/>
  <c r="AC204" i="1"/>
  <c r="Y204" i="1"/>
  <c r="U204" i="1"/>
  <c r="Q204" i="1"/>
  <c r="M204" i="1"/>
  <c r="I204" i="1"/>
  <c r="B200" i="1"/>
  <c r="B207" i="1" s="1"/>
  <c r="AB198" i="1"/>
  <c r="X198" i="1"/>
  <c r="T198" i="1"/>
  <c r="P198" i="1"/>
  <c r="L198" i="1"/>
  <c r="B199" i="1"/>
  <c r="H198" i="1"/>
  <c r="D207" i="1"/>
  <c r="D200" i="1"/>
  <c r="B202" i="1"/>
  <c r="AB204" i="1"/>
  <c r="X204" i="1"/>
  <c r="T204" i="1"/>
  <c r="P204" i="1"/>
  <c r="L204" i="1"/>
  <c r="H204" i="1"/>
  <c r="B206" i="1"/>
  <c r="D199" i="1"/>
  <c r="D198" i="1" s="1"/>
  <c r="D178" i="1"/>
  <c r="F201" i="1"/>
  <c r="F208" i="1"/>
  <c r="D89" i="1"/>
  <c r="D86" i="1" s="1"/>
  <c r="E175" i="1"/>
  <c r="E210" i="1" s="1"/>
  <c r="E23" i="1"/>
  <c r="D93" i="1"/>
  <c r="D87" i="1"/>
  <c r="F18" i="1"/>
  <c r="C173" i="1"/>
  <c r="C23" i="1"/>
  <c r="C169" i="1" s="1"/>
  <c r="C170" i="1" s="1"/>
  <c r="AC198" i="1"/>
  <c r="Y198" i="1"/>
  <c r="U198" i="1"/>
  <c r="Q198" i="1"/>
  <c r="M198" i="1"/>
  <c r="I198" i="1"/>
  <c r="C198" i="1"/>
  <c r="G207" i="1"/>
  <c r="F207" i="1"/>
  <c r="AE204" i="1"/>
  <c r="AA204" i="1"/>
  <c r="W204" i="1"/>
  <c r="S204" i="1"/>
  <c r="O204" i="1"/>
  <c r="K204" i="1"/>
  <c r="E204" i="1"/>
  <c r="AD198" i="1"/>
  <c r="Z198" i="1"/>
  <c r="V198" i="1"/>
  <c r="R198" i="1"/>
  <c r="N198" i="1"/>
  <c r="J198" i="1"/>
  <c r="B203" i="1"/>
  <c r="B210" i="1" s="1"/>
  <c r="AD204" i="1"/>
  <c r="Z204" i="1"/>
  <c r="V204" i="1"/>
  <c r="R204" i="1"/>
  <c r="N204" i="1"/>
  <c r="J204" i="1"/>
  <c r="D185" i="1"/>
  <c r="D26" i="1"/>
  <c r="D173" i="1" s="1"/>
  <c r="D208" i="1" s="1"/>
  <c r="D100" i="1"/>
  <c r="G15" i="1"/>
  <c r="F15" i="1"/>
  <c r="D171" i="1"/>
  <c r="D206" i="1" s="1"/>
  <c r="D204" i="1" s="1"/>
  <c r="D23" i="1"/>
  <c r="D169" i="1" s="1"/>
  <c r="D170" i="1" s="1"/>
  <c r="G173" i="1" l="1"/>
  <c r="C208" i="1"/>
  <c r="F23" i="1"/>
  <c r="E169" i="1"/>
  <c r="G23" i="1"/>
  <c r="B209" i="1"/>
  <c r="F209" i="1" s="1"/>
  <c r="F202" i="1"/>
  <c r="G198" i="1"/>
  <c r="G210" i="1"/>
  <c r="F210" i="1"/>
  <c r="B204" i="1"/>
  <c r="F204" i="1" s="1"/>
  <c r="B198" i="1"/>
  <c r="F198" i="1" s="1"/>
  <c r="F200" i="1"/>
  <c r="F169" i="1" l="1"/>
  <c r="E170" i="1"/>
  <c r="G169" i="1"/>
  <c r="C204" i="1"/>
  <c r="G204" i="1" s="1"/>
  <c r="G208" i="1"/>
  <c r="F170" i="1" l="1"/>
  <c r="G170" i="1"/>
</calcChain>
</file>

<file path=xl/sharedStrings.xml><?xml version="1.0" encoding="utf-8"?>
<sst xmlns="http://schemas.openxmlformats.org/spreadsheetml/2006/main" count="283" uniqueCount="93">
  <si>
    <t>Отчет о ходе реализации муниципальной программы (сетевой график)</t>
  </si>
  <si>
    <t>ОГЛАВЛЕНИЕ!A1</t>
  </si>
  <si>
    <t>«Развитие транспортной системы города Когалыма» (постановление Администрации города Когалыма от 11.10.2013 №2906)</t>
  </si>
  <si>
    <t>тыс.рублей</t>
  </si>
  <si>
    <t>Наименования мероприятий  программы</t>
  </si>
  <si>
    <t xml:space="preserve">План на
</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</si>
  <si>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</si>
  <si>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</si>
  <si>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</si>
  <si>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</si>
  <si>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</si>
  <si>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</si>
  <si>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</si>
  <si>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</si>
  <si>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</si>
  <si>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</si>
  <si>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</si>
  <si>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</si>
  <si>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</si>
  <si>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</si>
  <si>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</si>
  <si>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</si>
  <si>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</si>
  <si>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</si>
  <si>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</si>
  <si>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</si>
  <si>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</si>
  <si>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Подпрограмма 1. «Автомобильный транспорт»</t>
  </si>
  <si>
    <t>1.1. Основное мероприятие "Организация пассажирских перевозок автомобильным транспортом общего пользования по городским маршрутам" (показатель 1)</t>
  </si>
  <si>
    <r>
      <t xml:space="preserve">МКУ "УЖКХ г.Когалыма":
</t>
    </r>
    <r>
      <rPr>
        <sz val="13"/>
        <color theme="1"/>
        <rFont val="Times New Roman"/>
        <family val="1"/>
        <charset val="204"/>
      </rPr>
      <t>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производится за фактический пробег на основании предоставленных счетов.</t>
    </r>
  </si>
  <si>
    <t>всего</t>
  </si>
  <si>
    <t>федеральный бюджет</t>
  </si>
  <si>
    <t>бюджет Ханты-Мансийского автономного округа – Югры (далее - бюджет ХМАО – Югры)</t>
  </si>
  <si>
    <t>бюджет города Когалыма (МБ)</t>
  </si>
  <si>
    <t>в т.ч. МБ в части софинансирования</t>
  </si>
  <si>
    <t>иные источники финансирования</t>
  </si>
  <si>
    <t>Итого по подпрограмме 1 «Автомобильный транспорт»</t>
  </si>
  <si>
    <t>Подпрограмма 2. «Дорожное хозяйство»</t>
  </si>
  <si>
    <t xml:space="preserve">2.1. Основное мероприятие "Строительство, реконструкция, капитальный ремонт и ремонт автомобильных дорог общего  пользования местного значения" (показатели 2, 3, 4) </t>
  </si>
  <si>
    <t>Всего</t>
  </si>
  <si>
    <t>бюджет ХМАО – Югры</t>
  </si>
  <si>
    <t>бюджет города Когалыма</t>
  </si>
  <si>
    <t>2.1.1. Ремонт, в том числе капитальный капитальный автомобильных дорог общего пользования местного значения (в том числе проезды и устройство ливневой канализации)</t>
  </si>
  <si>
    <r>
      <rPr>
        <b/>
        <sz val="13"/>
        <color theme="1"/>
        <rFont val="Times New Roman"/>
        <family val="1"/>
        <charset val="204"/>
      </rPr>
      <t>МУ "УКС г.Когалыма":</t>
    </r>
    <r>
      <rPr>
        <sz val="13"/>
        <color theme="1"/>
        <rFont val="Times New Roman"/>
        <family val="1"/>
        <charset val="204"/>
      </rPr>
      <t xml:space="preserve">
На отчетную дату заключен муниципальный контракт №0187300013720000004 от 25.02.2020 на сумму 38 678,43 тыс. руб.  Срок окончания выполнения работ 31.07.2020.
- улица Ленинградская - от пересеч. ул.Ленинградская – Прибалтийская до пересеч. ул.Ленинградская – Бакинская – Сибирская – пр.Сопочинского - 0,81 км.
- улица Молодежная - от пересеч. ул.Молодежная – Ленинградская до въезда к МКД, расположенного по ул.Ленинградская, д.2 - 0,052 км.
- Улица Сибирская - от пересеч. ул.Ленинградская – Бакинская – Сибирская – проезд Сопочинского до кольцевой развязки ул.Сибирская – Степана Повха – проспект Шмидта - 0,520 км.
- Улица Мира (1-й участок) – от пересеч. ул.Мира – Степана Повха до пересечения ул.Мира – Молодежная - 0,525 км.
- Улица Мира (2-й участок) – от пересеч. ул.Мира – Градостроителей до пересечения ул.Мира – Объездная – Северная - 0,348 км.
На отчетную дату, работы по контракту выполнены, оплата  проведена в полном объеме.
15.07.2020 заключен МК № 0187300013720000115 на сумму 2 605,87 тыс. руб. на ремонт участка автомобильной дороги по улице Дружбы народов в районе примыкания с улицей Береговая - 220 м. 
Работы по контракту выполнены, исполнительная документация подписана, оплата проведена в полном объеме.
14.08.2020 заключен муниципальный контракт №31/2020 на выполнение работ по ремонту участка автомобильной дороги улица проспект Нефтяников от перекрестка "ПАТП" в сторону моста через реку "Ингу-ягун". Объем финансирования по контракту составляет 593,24 тыс.руб, дата окончания выполнения работ 30.10.2020. Работы выполнены досрочно, оплата проведена в полном объеме.</t>
    </r>
  </si>
  <si>
    <r>
      <rPr>
        <b/>
        <sz val="13"/>
        <color theme="1"/>
        <rFont val="Times New Roman"/>
        <family val="1"/>
        <charset val="204"/>
      </rPr>
      <t>МКУ "УЖКХ г.Когалыма":</t>
    </r>
    <r>
      <rPr>
        <sz val="13"/>
        <color theme="1"/>
        <rFont val="Times New Roman"/>
        <family val="1"/>
        <charset val="204"/>
      </rPr>
      <t xml:space="preserve">
На основании приказа Комитета финансов Администрации города Когалыма от 10.06.2020 №61-О выделены плановые ассигнования в сумме 1108,0т.р. на проведение работ по обустройству ливневой канализации.
С ООО "Горводоканал" заключены договоры на  выполнение работ по ремонту сетей ливневой канализации на территории города Когалыма:
- от 15.06.2020 №84Д на сумму 553,285т.р. по адресу: ул.Мира, 28;
- от 18.06.2020 №75Д на сумму 554,668т.р. по ул.Мира д.2.
Работы по договорам выполнены. Оплата произведена в полном объеме.                                                                                                                       </t>
    </r>
  </si>
  <si>
    <t>2.1.2. Проведение проверки достоверности определения сметной стоимости</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</si>
  <si>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</si>
  <si>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r>
      <rPr>
        <b/>
        <sz val="13"/>
        <color theme="1"/>
        <rFont val="Times New Roman"/>
        <family val="1"/>
        <charset val="204"/>
      </rPr>
      <t>МУ "УКС г.Когалыма":</t>
    </r>
    <r>
      <rPr>
        <sz val="13"/>
        <color theme="1"/>
        <rFont val="Times New Roman"/>
        <family val="1"/>
        <charset val="204"/>
      </rPr>
      <t xml:space="preserve">
21.05.2020 заключен муниципальный контракт №05/2020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 цена контракта 290,35 тыс.руб.
- срок оказания услуг 17.09.2020.
23.06.2020 заключен контракт №13/2020 на сумму 98,55 тыс.руб.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Срок оказания услуг - 16.11.2020.
Услуги по контрактам получены и оплачены в полном объеме.</t>
    </r>
  </si>
  <si>
    <t>2.1.4. Пешеходный мост через реку Ингуягун на км 2+289 автодороги улица Дружбы Народов в городе Когалыме" ( в т.ч. разработка ПИР)</t>
  </si>
  <si>
    <t>2.1.5. Строительство автомобильных дорог для индивидуальной жилой застройки за рекой Кирилл-Высьягун</t>
  </si>
  <si>
    <r>
      <rPr>
        <b/>
        <sz val="13"/>
        <color theme="1"/>
        <rFont val="Times New Roman"/>
        <family val="1"/>
        <charset val="204"/>
      </rPr>
      <t>МУ "УКС г.Когалыма":</t>
    </r>
    <r>
      <rPr>
        <sz val="13"/>
        <color theme="1"/>
        <rFont val="Times New Roman"/>
        <family val="1"/>
        <charset val="204"/>
      </rPr>
      <t xml:space="preserve">
На отчетную дату муниципальный контракт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исполнен.
Работы приняты с замечаниями. Оплата будет проведена в первой декаде декабря после устранения замечаний.</t>
    </r>
  </si>
  <si>
    <t>2.1.6. Реконструкция автомобильной дороги по улице Комсомольская и улице Лесная со строительством транспортной развязки</t>
  </si>
  <si>
    <r>
      <rPr>
        <b/>
        <sz val="13"/>
        <color theme="1"/>
        <rFont val="Times New Roman"/>
        <family val="1"/>
        <charset val="204"/>
      </rPr>
      <t>МУ "УКС г.Когалыма":</t>
    </r>
    <r>
      <rPr>
        <sz val="13"/>
        <color theme="1"/>
        <rFont val="Times New Roman"/>
        <family val="1"/>
        <charset val="204"/>
      </rPr>
      <t xml:space="preserve">
20.03.2020 заключен и исполнен муниципальный контракт №01/2020 на оказание услуг по оформлению технических планов сооружений по объекту.Услуга получена и получена в полном объеме.
01.09.2020 заключен муниципальный контракт №182/20 на оказание услуг по оформлению технических планов сооружений по объекту: Реконструкция автомобильных дорог по улице Комсомольская и улице Лесная со строительством транспортной развязки". Услуга оказана и оплачена в полном объеме</t>
    </r>
  </si>
  <si>
    <t>2.2. 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 (показатель 5)</t>
  </si>
  <si>
    <r>
      <rPr>
        <b/>
        <sz val="13"/>
        <color theme="1"/>
        <rFont val="Times New Roman"/>
        <family val="1"/>
        <charset val="204"/>
      </rPr>
      <t>МУ "УКС г.Когалыма":</t>
    </r>
    <r>
      <rPr>
        <sz val="13"/>
        <color theme="1"/>
        <rFont val="Times New Roman"/>
        <family val="1"/>
        <charset val="204"/>
      </rPr>
      <t xml:space="preserve">
На отчетную дату:
1) заключен муниципальный контракт №0187300013720000013 от 16.03.2020 на выполнение работ по проектированию сетей наружного освещения по ул.Ноябрьская и пер. Волжский;
- цена контракта 648,30 тыс.руб.
- сроки выполнения работ 31.08.2020.
Работы по контракту выполнены и оплачены в полном объеме.
2) заключен муниципальный контракт № 0187300013720000074 от 27.05.2020 на строительство сетей наружного освещения на участке а/д пр. Нефтяников (от ул. Таллинская до ул. Привокзальная) НМЦК:
- цена контракта 4 481,56 тыс.руб.
- сроки выполнения работ 30.10.2020.
Работы выполнены, оплата проведена в полном объеме.
3) 27.08.2020 заключен муниципальный контракт №36/2020 на оказание услуг по оформлению технического плана сооружения по объекту: "Сети наружного освещения автомобильных дорог города Когалыма.I этап, проспект Нефтяников" на сумму 30,92 тыс.руб. Дата окончания контракта - 30.10.2020. Услуга по контракту оказана и оплачена в полном объеме.
4) 08.10.2020 заключен муниципальный контракт №КГ-1667.20 на осуществление технологического присоединения к электрическим сетям на сумму 223,20 руб. Оплата по контракту проведена в полном объеме.</t>
    </r>
  </si>
  <si>
    <t>2.2.2.  Строительство сетей наружного освещения автомобильной дороги по проспекту Нефтяников (участок от улицы Таллинской до улицы Привокзальной) города Когалыма</t>
  </si>
  <si>
    <t>2.3. Основное мероприятие "Обеспечение функционирования сети автомобильных дорог общего пользования местного значения"  (показатели 6, 7, 8, 9, 10, 12, 17)</t>
  </si>
  <si>
    <t xml:space="preserve">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</si>
  <si>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r>
      <rPr>
        <b/>
        <sz val="13"/>
        <color theme="1"/>
        <rFont val="Times New Roman"/>
        <family val="1"/>
        <charset val="204"/>
      </rPr>
      <t>МБУ "КСАТ":</t>
    </r>
    <r>
      <rPr>
        <sz val="13"/>
        <color theme="1"/>
        <rFont val="Times New Roman"/>
        <family val="1"/>
        <charset val="204"/>
      </rPr>
      <t xml:space="preserve">
Отклонение от плана составляет  19 474,69 тыс. руб. в том числе:
1. 3 076,07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2 399,78  тыс.руб.  -неисполнение субсидии по статье начисления на оплату труда возникло в связи с оплатой страховых взносов в декабре 2020 г.
3. 189,66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1 203,91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322,80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3. Оплата за прохождения технического осмотра, произведена по факту оказанных услуг.4  Оплата за обслуживание компьютерной техники (инженер-программист/ аутсорсинг), произведена по факту оказанных услуг. 5. Оплата за утилизацию отходов (покрышек непригодных к эксплуатации) будет произведена, согласно выставленных счетов
6. 353,04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151,93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9 630,78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985,18 тыс. руб. – неисполнение субсидии по статье увеличение стоимости прочих оборотных запасов (материалов), в связи: 1. Приобретение соли, оплата произведена согласно выставленных документов. 2. Оплата счетов за приобретение запасных частей  произведена по факту поставки товара. 3 Оплата за приобретение автошин, произведена согласно заключенного договора.
10. 401,31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16,01 тыс.руб.- неисполнение субсидии по статье увеличение стоимости продуктов питания, в связи с оплатой по факту поставки  молока, согласно поданных заявок.
12. 442,57  тыс. руб.- неисполнение субсидии по статье увеличение стоимости мягкого инвентаря, оплата произведена согласно заключенного договора.
13. 215,69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35,2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0,77 тыс.руб. - неисполнение субсидии по статье на приобретение основных средств (электроинструментов для ОГМ)оплата произведена согласно заключенного контракта.
16. 49,99 тыс.руб. - неисполнение субсидии по статье  прочие несоциальные выплаты персоналу в натуральной форме, в связи с неполным пакетом документов Мусиной Е.Б. (погребение , в связи со смертью отца)</t>
    </r>
  </si>
  <si>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</si>
  <si>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</si>
  <si>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r>
      <rPr>
        <b/>
        <sz val="13"/>
        <color theme="1"/>
        <rFont val="Times New Roman"/>
        <family val="1"/>
        <charset val="204"/>
      </rPr>
      <t xml:space="preserve">МБУ "КСАТ":
</t>
    </r>
    <r>
      <rPr>
        <sz val="13"/>
        <color theme="1"/>
        <rFont val="Times New Roman"/>
        <family val="1"/>
        <charset val="204"/>
      </rPr>
      <t>Неисполнение субсидии 6 184,01 тыс.руб. по статье арендная плата за пользование имуществом возникло, в связи с поздним заключением контракта</t>
    </r>
  </si>
  <si>
    <t xml:space="preserve">2.3.2. Техническое обслуживание электрооборудования светофорных объектов (в том числе обеспечение электроэнергией) </t>
  </si>
  <si>
    <r>
      <rPr>
        <b/>
        <sz val="13"/>
        <color theme="1"/>
        <rFont val="Times New Roman"/>
        <family val="1"/>
        <charset val="204"/>
      </rPr>
      <t>МКУ "УЖКХ г.Когалыма":</t>
    </r>
    <r>
      <rPr>
        <sz val="13"/>
        <color theme="1"/>
        <rFont val="Times New Roman"/>
        <family val="1"/>
        <charset val="204"/>
      </rPr>
      <t xml:space="preserve">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выпоненные работы с учетом израсходованных материалов на основании счетов-фактур.</t>
    </r>
  </si>
  <si>
    <t>2.3.3. Приобретение и монтаж информационных табло</t>
  </si>
  <si>
    <r>
      <rPr>
        <b/>
        <sz val="13"/>
        <color theme="1"/>
        <rFont val="Times New Roman"/>
        <family val="1"/>
        <charset val="204"/>
      </rPr>
      <t>МКУ "УЖКХ г.Когалыма":</t>
    </r>
    <r>
      <rPr>
        <sz val="13"/>
        <color theme="1"/>
        <rFont val="Times New Roman"/>
        <family val="1"/>
        <charset val="204"/>
      </rPr>
      <t xml:space="preserve">
На основании решения Думы города Когалыма от 19.02.2020 №385-ГД выделены дополнительные плановые ассигнования в сумме 2788,6т.р. для приобретения и установки 15 информ.табло возле планируемых к замене остановочных павильонов.  
- заключен МК от 12.03.2020 №0187300013720000006 с ИП И.В.Веденским (г.Краснодар) на сумму 1632,835т.р. на поставку и монтаж 18 информационных табло.
- заключен МК от 15.06.2020 №0187300013720000086  с ООО "Электрон"(г.Саратов) на сумму 1233,58т.р. на поставку 15 информационных табло.
Услуги оказаны. Оплата произведена в полном  объеме.  </t>
    </r>
  </si>
  <si>
    <t>2.3.4. Установка рекламно-информационными конструкций на остановочных павильонах</t>
  </si>
  <si>
    <t>2.3.4. Выполнение проектных работ по обустройству автобусных остановок в городе Когалыме</t>
  </si>
  <si>
    <t>2.3.5. Обустройство и модернизация светофорных объектов</t>
  </si>
  <si>
    <r>
      <rPr>
        <b/>
        <sz val="13"/>
        <color theme="1"/>
        <rFont val="Times New Roman"/>
        <family val="1"/>
        <charset val="204"/>
      </rPr>
      <t>МКУ "УЖКХ г.Когалыма":</t>
    </r>
    <r>
      <rPr>
        <sz val="13"/>
        <color theme="1"/>
        <rFont val="Times New Roman"/>
        <family val="1"/>
        <charset val="204"/>
      </rPr>
      <t xml:space="preserve">
Выделены дополнительные плановые ассигнования на сумму 5374,9т.р. в связи с наличием неисполненных бюджетных обязательств 2019 года по договору на выполнение работ по модернизации светофорных объектов города Когалыма от 29.10.2019 №0187300013719000336.
С АО "ЮТЭК-Когалым" заключены договоры на выполнение работ по модернизации светофорных объектов:
- кольцевой развязки ул.Дружбы Народов и пр.Шмидта ("Музей") на сумму 526,003т.р.;
- на пешеходном переходе по улице Дружбы народов, 5 ("Дворец спорта") на сумму 426,678т.р.; 
- на пешеходном переходе по улице Градостроителей, 10) (магазин "Север") на сумму 399,061т.р.;
- кольцевой развязки улиц Дружбы народов и Береговая на сумму 589,927т.р.;
а также по установке дорожных знаков на выносных консолях на территории города Когалыма  на сумму 227,329т.р.
Окончание исполнения договоров, согласно заключенным доп.соглашениям, декабрь 2020 года.
С ООО "ПолимерСтройСевер" заключен МК от 03.09.2020 №0187300013720000217 на сумму 717,308т.р. на выполнение работ по модернизации светофорных объектов города Когалыма по адресу: улица Градостроителей, 2. Окончание исполнения контракта 16.11.2020. Работы выполнены с нарушением сроков. В адрес ООО "ПолимерСтройСевер"направлено требование уплаты неустойки. Оплата работ будет произведена в декабре 2020 года.</t>
    </r>
  </si>
  <si>
    <t xml:space="preserve">2.3.6.  Замена остановочных павильонов с благоустройством прилегающей территории </t>
  </si>
  <si>
    <t>2.3.7.  Устройство дорожных знаков на выносных консолях</t>
  </si>
  <si>
    <r>
      <rPr>
        <b/>
        <sz val="13"/>
        <color theme="1"/>
        <rFont val="Times New Roman"/>
        <family val="1"/>
        <charset val="204"/>
      </rPr>
      <t>МКУ "УЖКХ г.Когалыма":</t>
    </r>
    <r>
      <rPr>
        <sz val="13"/>
        <color theme="1"/>
        <rFont val="Times New Roman"/>
        <family val="1"/>
        <charset val="204"/>
      </rPr>
      <t xml:space="preserve">
С АО "ЮТЭК-Когалым" заключен договор на выполнение работ по установке дорожных знаков на выносных консолях на территории города Когалыма по ул.Дружбы Народов в районе д.17 ("ГУС") и  ул.Молодёжная д.2 (кольцевая развязка с ул.Дружбы Народов) на сумму 227,329т.р.
Срок выполнения работ - до 30.09.2020. Заключено доп.соглашение об увеличении сроков выполнения работ по договору. Работы выполнены.
Оплата будет произведена в декабре 2020 года.</t>
    </r>
  </si>
  <si>
    <t>2.3.8.  Установка остановочных павильонов, обустройство подходов и пешеходных переходов к ним</t>
  </si>
  <si>
    <r>
      <rPr>
        <b/>
        <sz val="13"/>
        <rFont val="Times New Roman"/>
        <family val="1"/>
        <charset val="204"/>
      </rPr>
      <t>МКУ "УЖКХ г.Когалыма":</t>
    </r>
    <r>
      <rPr>
        <sz val="13"/>
        <rFont val="Times New Roman"/>
        <family val="1"/>
        <charset val="204"/>
      </rPr>
      <t xml:space="preserve">
Перераспределены бюджетныхе ассигнования с мероприятия "Обустройство и модернизация светофорных объектов" на обустройство подходов к остановочному павильону пр.Шмидта. С ООО "Дорстройсервис" заключен договор на сумму 597,89тыс.руб. на выполнение вышеуказанных работ. Работы выполнены. Оплата произведена в полном объеме.</t>
    </r>
  </si>
  <si>
    <t>Итого по подпрограмме 2 «Дорожное хозяйство»</t>
  </si>
  <si>
    <t>Подпрограмма 3. «Безопасность дорожного движения»</t>
  </si>
  <si>
    <t>3.1. 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(показатели 13, 14, 15)</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</si>
  <si>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</si>
  <si>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r>
      <rPr>
        <b/>
        <sz val="13"/>
        <color theme="1"/>
        <rFont val="Times New Roman"/>
        <family val="1"/>
        <charset val="204"/>
      </rPr>
      <t>МУ "УКС г.Когалыма":</t>
    </r>
    <r>
      <rPr>
        <sz val="13"/>
        <color theme="1"/>
        <rFont val="Times New Roman"/>
        <family val="1"/>
        <charset val="204"/>
      </rPr>
      <t xml:space="preserve">
На отчетную дату:
1. Заключен муниципальный контракт от 19.12.2019 №0187300013719000382 на выполнение проектно-изыскательских работ на перенос кабелей системы автоматической фотовидеофиксации нарушений правил дорожного движения города Когалыма в подземную канализацию.
- цена контракта 691,71 тыс.руб.. 
- срок окончания работ - 31.03.2020;
- работы выполнены, приняты и оплачены в полном объеме.
2. Заключен муниципальный контракт от 10.01.2020 №0187300013719000458 на выполнение проектно-изыскательских работ на объект "Система автоматической фотовидеофиксации нарушений правил дорожного движения на участке автомобильной дороги от пересечения улиц Сургутское шоссе - Северная до улицы Лангепасская". 
- цена контракта 445,46 тыс.руб. 
- сроки выполнения работ - 30.04.2020.
- работы выполнены, приняты и оплачены в полном объеме.
3.Заключен муниципальный контракт №0187300013720000050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 цена контракта равна цене за право заключить муниципальный контракт - 113,07 руб.
- срок выполнения работ - 15.07.20, срок действия контракта 14.08.2020.
4. Заключен муниципальный контракт №0187300013720000054 от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Когалыме"
- цена контракта равна цене за право заключить муниципальный контракт - 1 428,50 руб.
- срок выполнения работ - 15.07.2020.
5.10.08.2020 заключен муниципальный контракт №0187300013720000127 на выполнение работ по монтажу системы автоматической фотовидеофиксации нарушений правил дорожного движения на пересечении улиц Центральная - Повховское шоссе и от пересечения улицы Дружбы Народов - проспекта Нефтяников до путепровода автодороги Повховское шоссе проведена.  Стоимость контракта 9 969,46 тыс.руб. Дата окончания выполнения работ - 25.11.2020.
На отчетную дату работы выполнены и приняты, ведется проверка исполнительной документации.</t>
    </r>
  </si>
  <si>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t>
  </si>
  <si>
    <r>
      <rPr>
        <b/>
        <sz val="13"/>
        <color theme="1"/>
        <rFont val="Times New Roman"/>
        <family val="1"/>
        <charset val="204"/>
      </rPr>
      <t xml:space="preserve">МКУ "ЕДДС г.Когалыма":
</t>
    </r>
    <r>
      <rPr>
        <sz val="13"/>
        <color theme="1"/>
        <rFont val="Times New Roman"/>
        <family val="1"/>
        <charset val="204"/>
      </rPr>
      <t>1. В рамках бюджета ХМАО и доли софинансирования заключены муниципальные контракты:
1. № 98/20пуСГ от 01.01.2020 года, оказание почтовых услуг.
2. №733/20ПУ от 01.04.2020 года, оказание почтовых услуг
3.№1036/20ЭЗП от 17.08.2020 года,  оказание почтовых услуг
Отклонение сложилось в результате того что не было заключено Соглашение о предоставлении Субсидии на момент оплаты в январе 2020 года
2. В рамках местного бюджета заключены муниципальные контракты:
1.01873000137190003680001 от 29.11.2019 года на оказание услуг по техническому и эксплуатационному обслуживанию программно-технического измерительного комплекса "Одиссей".
2.01873000137190003570001 от 19.11.2019 года на оказание услуг по техническому сопровождению программного обеспечения программно - технического измерительного комплекса "Одиссей" 
3.ЭС-19/К/1580 от 31.12.2019 года на оказание услуг по поставке электрической энергии (часть средств идет на оплату по контракту).
4. № 01873000137200000470001 от 28.04.2020 года, на оказание услуг по техническому и эксплуатационному обслуживанию программно-технического измерительного комплекса "Одиссей".
5. № 01873000137200000480001 от 27.04.2020 года, на оказание услуг по техническому сопровождению программного обеспечения программно - технического измерительного комплекса "Одиссей".
6. № 01873000137200000030001 от 25.02.2020 года, на оказание услуг связи по передаче данных программно–технического измерительного комплекса «Одиссей»
Отклонение сложилось в результате конкурсных процедур (понижение НМЦК).
Заключены контракты:
1. 435-1482490 от 15.05.2020 года, на оказание услуг по защите информации от несанкционированного доступа;
2.13МО-20/56-4 от 19.06.2020 года, на проведение метрологических услуг</t>
    </r>
  </si>
  <si>
    <t>Итого по подпрограмме 3 «Безопасность дорожного движения»</t>
  </si>
  <si>
    <t>Всего по муниципальной программе:</t>
  </si>
  <si>
    <t>в том числе</t>
  </si>
  <si>
    <t>Прочие расходы</t>
  </si>
  <si>
    <t>иные внебюджетные источники</t>
  </si>
  <si>
    <t>Директор МКУ "УЖКХ г.Когалыма"</t>
  </si>
  <si>
    <t>Ответственный за составление сетевого графика</t>
  </si>
  <si>
    <t>А.Т.Бутаев</t>
  </si>
  <si>
    <t>И.А.Цыганкова, тел. 93-790</t>
  </si>
  <si>
    <t>(подпись)</t>
  </si>
  <si>
    <t>Этим цветом выделены мероприятия, которые мы берем к ВКС, уделить особое внимание!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</si>
</sst>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_ ;[Red]\-#,##0.0\ "/>
    <numFmt numFmtId="165" formatCode="#,##0.00_р_."/>
    <numFmt numFmtId="166" formatCode="#,##0.00\ _₽"/>
    <numFmt numFmtId="167" formatCode="_-* #,##0.00&quot;р.&quot;_-;\-* #,##0.00&quot;р.&quot;_-;_-* &quot;-&quot;??&quot;р.&quot;_-;_-@_-"/>
    <numFmt numFmtId="168" formatCode="_(* #,##0.00_);_(* \(#,##0.00\);_(* &quot;-&quot;??_);_(@_)"/>
  </numFmts>
  <fonts count="29" x14ac:knownFonts="1">
    <font>
      <sz val="11"/>
      <color theme="1"/>
      <name val="Calibri"/>
      <family val="2"/>
      <scheme val="minor"/>
    </font>
    <font>
      <sz val="11"/>
      <color theme="1"/>
      <name val="Calibri"/>
      <family val="2"/>
      <charset val="204"/>
      <scheme val="minor"/>
    </font>
    <font>
      <sz val="11"/>
      <color theme="1"/>
      <name val="Calibri"/>
      <family val="2"/>
      <scheme val="minor"/>
    </font>
    <font>
      <b/>
      <sz val="13"/>
      <color theme="1"/>
      <name val="Times New Roman"/>
      <family val="1"/>
      <charset val="204"/>
    </font>
    <font>
      <sz val="13"/>
      <color theme="1"/>
      <name val="Times New Roman"/>
      <family val="1"/>
      <charset val="204"/>
    </font>
    <font>
      <u/>
      <sz val="11"/>
      <color theme="10"/>
      <name val="Calibri"/>
      <family val="2"/>
      <scheme val="minor"/>
    </font>
    <font>
      <b/>
      <sz val="13"/>
      <color indexed="8"/>
      <name val="Times New Roman"/>
      <family val="1"/>
      <charset val="204"/>
    </font>
    <font>
      <b/>
      <sz val="14"/>
      <name val="Times New Roman"/>
      <family val="1"/>
      <charset val="204"/>
    </font>
    <font>
      <b/>
      <sz val="16"/>
      <color theme="1"/>
      <name val="Times New Roman"/>
      <family val="1"/>
      <charset val="204"/>
    </font>
    <font>
      <b/>
      <sz val="16"/>
      <name val="Times New Roman"/>
      <family val="1"/>
      <charset val="204"/>
    </font>
    <font>
      <sz val="10"/>
      <color theme="1"/>
      <name val="Times New Roman"/>
      <family val="1"/>
      <charset val="204"/>
    </font>
    <font>
      <i/>
      <sz val="11"/>
      <color theme="1"/>
      <name val="Times New Roman"/>
      <family val="1"/>
      <charset val="204"/>
    </font>
    <font>
      <sz val="14"/>
      <name val="Times New Roman"/>
      <family val="1"/>
      <charset val="204"/>
    </font>
    <font>
      <sz val="12"/>
      <color theme="1"/>
      <name val="Times New Roman"/>
      <family val="1"/>
      <charset val="204"/>
    </font>
    <font>
      <sz val="13"/>
      <color rgb="FFFF0000"/>
      <name val="Times New Roman"/>
      <family val="1"/>
      <charset val="204"/>
    </font>
    <font>
      <sz val="13"/>
      <name val="Times New Roman"/>
      <family val="1"/>
      <charset val="204"/>
    </font>
    <font>
      <b/>
      <sz val="13"/>
      <name val="Times New Roman"/>
      <family val="1"/>
      <charset val="204"/>
    </font>
    <font>
      <b/>
      <sz val="13"/>
      <color rgb="FFFF0000"/>
      <name val="Times New Roman"/>
      <family val="1"/>
      <charset val="204"/>
    </font>
    <font>
      <sz val="10"/>
      <color rgb="FFFF0000"/>
      <name val="Times New Roman"/>
      <family val="1"/>
      <charset val="204"/>
    </font>
    <font>
      <i/>
      <sz val="13"/>
      <name val="Times New Roman"/>
      <family val="1"/>
      <charset val="204"/>
    </font>
    <font>
      <i/>
      <sz val="13"/>
      <color rgb="FFFF0000"/>
      <name val="Times New Roman"/>
      <family val="1"/>
      <charset val="204"/>
    </font>
    <font>
      <i/>
      <sz val="13"/>
      <color theme="1"/>
      <name val="Times New Roman"/>
      <family val="1"/>
      <charset val="204"/>
    </font>
    <font>
      <b/>
      <sz val="18"/>
      <color theme="1"/>
      <name val="Times New Roman"/>
      <family val="1"/>
      <charset val="204"/>
    </font>
    <font>
      <sz val="14"/>
      <color theme="1"/>
      <name val="Times New Roman"/>
      <family val="1"/>
      <charset val="204"/>
    </font>
    <font>
      <b/>
      <sz val="12"/>
      <name val="Times New Roman"/>
      <family val="1"/>
      <charset val="204"/>
    </font>
    <font>
      <sz val="12"/>
      <name val="Times New Roman"/>
      <family val="1"/>
      <charset val="204"/>
    </font>
    <font>
      <sz val="11"/>
      <color indexed="8"/>
      <name val="Calibri"/>
      <family val="2"/>
    </font>
    <font>
      <sz val="10"/>
      <name val="Arial"/>
      <family val="2"/>
      <charset val="204"/>
    </font>
    <font>
      <sz val="8"/>
      <name val="Arial Cyr"/>
      <charset val="204"/>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79998168889431442"/>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19">
    <xf numFmtId="0" fontId="0" fillId="0" borderId="0"/>
    <xf numFmtId="43" fontId="2" fillId="0" borderId="0" applyFont="0" applyFill="0" applyBorder="0" applyAlignment="0" applyProtection="0"/>
    <xf numFmtId="0" fontId="5" fillId="0" borderId="0" applyNumberFormat="0" applyFill="0" applyBorder="0" applyAlignment="0" applyProtection="0"/>
    <xf numFmtId="167" fontId="26" fillId="0" borderId="0" applyFont="0" applyFill="0" applyBorder="0" applyAlignment="0" applyProtection="0"/>
    <xf numFmtId="0" fontId="27" fillId="0" borderId="0"/>
    <xf numFmtId="0" fontId="27" fillId="0" borderId="0"/>
    <xf numFmtId="0" fontId="27" fillId="0" borderId="0"/>
    <xf numFmtId="0" fontId="2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cellStyleXfs>
  <cellXfs count="155">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Fill="1"/>
    <xf numFmtId="0" fontId="5" fillId="0" borderId="0" xfId="2" applyFill="1" applyAlignment="1">
      <alignment vertical="center" wrapText="1"/>
    </xf>
    <xf numFmtId="0" fontId="4" fillId="0" borderId="0" xfId="0" applyFont="1"/>
    <xf numFmtId="0" fontId="4" fillId="0" borderId="0" xfId="0" applyFont="1" applyFill="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lignment horizontal="center" vertical="center" wrapText="1"/>
    </xf>
    <xf numFmtId="164"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4" fillId="0" borderId="0" xfId="0" applyFont="1" applyAlignment="1">
      <alignment vertical="center"/>
    </xf>
    <xf numFmtId="0" fontId="3" fillId="0" borderId="2" xfId="0" applyFont="1" applyFill="1" applyBorder="1" applyAlignment="1">
      <alignment horizontal="left" vertical="top" wrapText="1"/>
    </xf>
    <xf numFmtId="4"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top" wrapText="1"/>
    </xf>
    <xf numFmtId="0" fontId="10" fillId="0" borderId="3" xfId="0" applyFont="1" applyFill="1" applyBorder="1" applyAlignment="1">
      <alignment horizontal="left" vertical="center" wrapText="1"/>
    </xf>
    <xf numFmtId="0" fontId="4" fillId="4" borderId="0" xfId="0" applyFont="1" applyFill="1"/>
    <xf numFmtId="0" fontId="4" fillId="0" borderId="2" xfId="0" applyFont="1" applyFill="1" applyBorder="1" applyAlignment="1">
      <alignment horizontal="left" vertical="top" wrapText="1"/>
    </xf>
    <xf numFmtId="165"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Font="1" applyFill="1" applyBorder="1"/>
    <xf numFmtId="0" fontId="4" fillId="0" borderId="2" xfId="0" applyFont="1" applyFill="1" applyBorder="1" applyAlignment="1">
      <alignment horizontal="left" vertical="center" wrapText="1"/>
    </xf>
    <xf numFmtId="0" fontId="11" fillId="0" borderId="2" xfId="0" applyFont="1" applyFill="1" applyBorder="1" applyAlignment="1">
      <alignment horizontal="right" vertical="center" wrapText="1"/>
    </xf>
    <xf numFmtId="165" fontId="11"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2" xfId="0" applyFont="1" applyFill="1" applyBorder="1"/>
    <xf numFmtId="0" fontId="11" fillId="4" borderId="0" xfId="0" applyFont="1" applyFill="1"/>
    <xf numFmtId="0" fontId="12" fillId="0" borderId="2" xfId="0" applyFont="1" applyFill="1" applyBorder="1" applyAlignment="1">
      <alignment horizontal="justify" wrapText="1"/>
    </xf>
    <xf numFmtId="0" fontId="10" fillId="0"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165" fontId="3" fillId="5" borderId="2" xfId="0" applyNumberFormat="1" applyFont="1" applyFill="1" applyBorder="1" applyAlignment="1">
      <alignment horizontal="center" vertical="center" wrapText="1"/>
    </xf>
    <xf numFmtId="0" fontId="3" fillId="0" borderId="1" xfId="0" applyFont="1" applyFill="1" applyBorder="1" applyAlignment="1">
      <alignment horizontal="center"/>
    </xf>
    <xf numFmtId="0" fontId="3" fillId="5" borderId="0" xfId="0" applyFont="1" applyFill="1"/>
    <xf numFmtId="0" fontId="3" fillId="0" borderId="3" xfId="0" applyFont="1" applyFill="1" applyBorder="1" applyAlignment="1">
      <alignment horizontal="center"/>
    </xf>
    <xf numFmtId="0" fontId="3"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1" xfId="0" applyFont="1" applyFill="1" applyBorder="1" applyAlignment="1">
      <alignment horizontal="center"/>
    </xf>
    <xf numFmtId="0" fontId="3" fillId="4" borderId="0" xfId="0" applyFont="1" applyFill="1"/>
    <xf numFmtId="0" fontId="4" fillId="0" borderId="3" xfId="0" applyFont="1" applyFill="1" applyBorder="1" applyAlignment="1">
      <alignment horizontal="center"/>
    </xf>
    <xf numFmtId="0" fontId="11" fillId="0" borderId="2" xfId="0" applyFont="1" applyFill="1" applyBorder="1" applyAlignment="1">
      <alignment horizontal="left" vertical="center" wrapText="1"/>
    </xf>
    <xf numFmtId="0" fontId="4" fillId="0" borderId="4" xfId="0" applyFont="1" applyFill="1" applyBorder="1" applyAlignment="1">
      <alignment horizont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4" fontId="4" fillId="0" borderId="2" xfId="0" applyNumberFormat="1" applyFont="1" applyFill="1" applyBorder="1"/>
    <xf numFmtId="0" fontId="4" fillId="3" borderId="3" xfId="0" applyFont="1" applyFill="1" applyBorder="1" applyAlignment="1">
      <alignment horizontal="left" vertical="center"/>
    </xf>
    <xf numFmtId="4" fontId="11" fillId="0" borderId="2" xfId="0" applyNumberFormat="1" applyFont="1" applyFill="1" applyBorder="1"/>
    <xf numFmtId="0" fontId="4" fillId="3" borderId="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0" fillId="0" borderId="3" xfId="0" applyFont="1" applyFill="1" applyBorder="1" applyAlignment="1">
      <alignment horizontal="left" vertical="center"/>
    </xf>
    <xf numFmtId="0" fontId="3" fillId="0" borderId="0" xfId="0" applyFont="1" applyFill="1"/>
    <xf numFmtId="4" fontId="4" fillId="0" borderId="2" xfId="0" applyNumberFormat="1" applyFont="1" applyFill="1" applyBorder="1" applyAlignment="1">
      <alignment horizontal="center"/>
    </xf>
    <xf numFmtId="0" fontId="3" fillId="0" borderId="0" xfId="0" applyFont="1"/>
    <xf numFmtId="0" fontId="4" fillId="0" borderId="3" xfId="0" applyFont="1" applyFill="1" applyBorder="1" applyAlignment="1">
      <alignment horizontal="center"/>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wrapText="1"/>
    </xf>
    <xf numFmtId="0" fontId="10"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6" borderId="2" xfId="0" applyNumberFormat="1" applyFont="1" applyFill="1" applyBorder="1" applyAlignment="1">
      <alignment horizontal="center" vertical="center" wrapText="1"/>
    </xf>
    <xf numFmtId="4" fontId="4" fillId="6" borderId="2" xfId="0" applyNumberFormat="1" applyFont="1" applyFill="1" applyBorder="1"/>
    <xf numFmtId="0" fontId="4" fillId="6" borderId="2" xfId="0" applyFont="1" applyFill="1" applyBorder="1"/>
    <xf numFmtId="0" fontId="10" fillId="0" borderId="1" xfId="0" applyFont="1" applyFill="1" applyBorder="1" applyAlignment="1">
      <alignment horizontal="left" vertical="center" wrapText="1"/>
    </xf>
    <xf numFmtId="4" fontId="14" fillId="6" borderId="2" xfId="0" applyNumberFormat="1" applyFont="1" applyFill="1" applyBorder="1" applyAlignment="1">
      <alignment horizontal="center" vertical="center" wrapText="1"/>
    </xf>
    <xf numFmtId="4" fontId="14" fillId="6" borderId="2" xfId="0" applyNumberFormat="1" applyFont="1" applyFill="1" applyBorder="1"/>
    <xf numFmtId="0" fontId="14" fillId="6" borderId="2" xfId="0" applyFont="1" applyFill="1" applyBorder="1"/>
    <xf numFmtId="0" fontId="15"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4" fontId="16" fillId="0" borderId="2"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4" fontId="15" fillId="0" borderId="2" xfId="0" applyNumberFormat="1" applyFont="1" applyFill="1" applyBorder="1"/>
    <xf numFmtId="0" fontId="15" fillId="0" borderId="2" xfId="0" applyFont="1" applyFill="1" applyBorder="1"/>
    <xf numFmtId="0" fontId="18" fillId="0" borderId="3" xfId="0" applyFont="1" applyFill="1" applyBorder="1" applyAlignment="1">
      <alignment horizontal="left" vertical="center" wrapText="1"/>
    </xf>
    <xf numFmtId="0" fontId="19" fillId="4" borderId="2" xfId="0" applyFont="1" applyFill="1" applyBorder="1" applyAlignment="1">
      <alignment horizontal="right" vertical="center" wrapText="1"/>
    </xf>
    <xf numFmtId="165" fontId="19" fillId="4" borderId="2" xfId="0" applyNumberFormat="1"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4" fontId="19" fillId="4" borderId="2" xfId="0" applyNumberFormat="1" applyFont="1" applyFill="1" applyBorder="1" applyAlignment="1">
      <alignment horizontal="center" vertical="center" wrapText="1"/>
    </xf>
    <xf numFmtId="4" fontId="19" fillId="4" borderId="2" xfId="0" applyNumberFormat="1" applyFont="1" applyFill="1" applyBorder="1"/>
    <xf numFmtId="0" fontId="19" fillId="4" borderId="2" xfId="0" applyFont="1" applyFill="1" applyBorder="1"/>
    <xf numFmtId="0" fontId="20" fillId="4" borderId="3" xfId="0" applyFont="1" applyFill="1" applyBorder="1" applyAlignment="1">
      <alignment horizontal="left" vertical="center" wrapText="1"/>
    </xf>
    <xf numFmtId="0" fontId="21" fillId="4" borderId="0" xfId="0" applyFont="1" applyFill="1"/>
    <xf numFmtId="4" fontId="3" fillId="5" borderId="2" xfId="0" applyNumberFormat="1" applyFont="1" applyFill="1" applyBorder="1" applyAlignment="1">
      <alignment horizontal="center" vertical="center" wrapText="1"/>
    </xf>
    <xf numFmtId="0" fontId="22" fillId="0" borderId="2" xfId="0" applyFont="1" applyBorder="1" applyAlignment="1">
      <alignment horizontal="left" vertical="top" wrapText="1"/>
    </xf>
    <xf numFmtId="0" fontId="22" fillId="0" borderId="1" xfId="0" applyFont="1" applyFill="1" applyBorder="1" applyAlignment="1">
      <alignment horizontal="left" vertical="top" wrapText="1"/>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4" fontId="21" fillId="0" borderId="2" xfId="0" applyNumberFormat="1" applyFont="1" applyFill="1" applyBorder="1" applyAlignment="1">
      <alignment horizontal="center" vertical="center" wrapText="1"/>
    </xf>
    <xf numFmtId="4" fontId="21" fillId="0" borderId="2" xfId="0" applyNumberFormat="1" applyFont="1" applyFill="1" applyBorder="1"/>
    <xf numFmtId="4" fontId="21" fillId="0" borderId="2" xfId="0" applyNumberFormat="1" applyFont="1" applyFill="1" applyBorder="1" applyAlignment="1">
      <alignment horizontal="center"/>
    </xf>
    <xf numFmtId="4" fontId="4" fillId="0" borderId="2" xfId="0" applyNumberFormat="1" applyFont="1" applyFill="1" applyBorder="1" applyAlignment="1">
      <alignment vertical="center"/>
    </xf>
    <xf numFmtId="165" fontId="11" fillId="3" borderId="2" xfId="0" applyNumberFormat="1" applyFont="1" applyFill="1" applyBorder="1" applyAlignment="1">
      <alignment horizontal="center" vertical="center" wrapText="1"/>
    </xf>
    <xf numFmtId="4" fontId="21" fillId="3" borderId="2" xfId="0" applyNumberFormat="1" applyFont="1" applyFill="1" applyBorder="1"/>
    <xf numFmtId="0" fontId="21" fillId="0" borderId="2" xfId="0" applyFont="1" applyFill="1" applyBorder="1" applyAlignment="1">
      <alignment horizontal="left" vertical="top" wrapText="1"/>
    </xf>
    <xf numFmtId="0" fontId="21" fillId="0" borderId="2" xfId="0" applyFont="1" applyFill="1" applyBorder="1" applyAlignment="1">
      <alignment horizontal="left" vertical="center" wrapText="1"/>
    </xf>
    <xf numFmtId="0" fontId="4" fillId="0" borderId="0" xfId="0" applyFont="1" applyAlignment="1">
      <alignment horizontal="center"/>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wrapText="1"/>
    </xf>
    <xf numFmtId="166" fontId="12" fillId="0" borderId="0" xfId="1" applyNumberFormat="1" applyFont="1" applyFill="1" applyBorder="1" applyAlignment="1" applyProtection="1">
      <alignment vertical="center" wrapText="1"/>
    </xf>
    <xf numFmtId="0" fontId="12" fillId="0" borderId="0" xfId="0" applyFont="1" applyFill="1" applyBorder="1" applyAlignment="1" applyProtection="1"/>
    <xf numFmtId="164" fontId="12" fillId="0" borderId="0" xfId="0" applyNumberFormat="1" applyFont="1" applyFill="1" applyBorder="1" applyAlignment="1" applyProtection="1">
      <alignment vertical="center" wrapText="1"/>
    </xf>
    <xf numFmtId="164" fontId="7" fillId="0" borderId="0" xfId="0" applyNumberFormat="1" applyFont="1" applyFill="1" applyBorder="1" applyAlignment="1" applyProtection="1">
      <alignment vertical="center" wrapText="1"/>
    </xf>
    <xf numFmtId="164" fontId="23" fillId="0" borderId="0" xfId="0" applyNumberFormat="1" applyFont="1" applyFill="1" applyBorder="1" applyAlignment="1" applyProtection="1">
      <alignment horizontal="left" vertical="top" wrapText="1"/>
    </xf>
    <xf numFmtId="164"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12" fillId="0" borderId="9" xfId="0" applyFont="1" applyFill="1" applyBorder="1" applyAlignment="1" applyProtection="1">
      <alignment wrapText="1"/>
    </xf>
    <xf numFmtId="0" fontId="12" fillId="0" borderId="0" xfId="0" applyFont="1" applyFill="1" applyBorder="1" applyAlignment="1" applyProtection="1">
      <alignment horizontal="center" wrapText="1"/>
    </xf>
    <xf numFmtId="0" fontId="25" fillId="0" borderId="0" xfId="0" applyFont="1" applyFill="1" applyAlignment="1" applyProtection="1">
      <alignment vertical="center" wrapText="1"/>
    </xf>
    <xf numFmtId="0" fontId="12" fillId="0" borderId="0" xfId="0" applyFont="1" applyFill="1" applyAlignment="1" applyProtection="1">
      <alignment vertical="center" wrapText="1"/>
    </xf>
    <xf numFmtId="0" fontId="12" fillId="0" borderId="9" xfId="0" applyFont="1" applyFill="1" applyBorder="1" applyAlignment="1" applyProtection="1">
      <alignment horizontal="center" vertical="center" wrapText="1"/>
    </xf>
    <xf numFmtId="0" fontId="12" fillId="0" borderId="0" xfId="0" applyFont="1" applyFill="1" applyBorder="1" applyAlignment="1" applyProtection="1">
      <alignment horizontal="center" wrapText="1"/>
    </xf>
    <xf numFmtId="164" fontId="25" fillId="0" borderId="0" xfId="0" applyNumberFormat="1" applyFont="1" applyFill="1" applyAlignment="1" applyProtection="1">
      <alignment vertical="center" wrapText="1"/>
    </xf>
    <xf numFmtId="164" fontId="13" fillId="0" borderId="0" xfId="0" applyNumberFormat="1" applyFont="1" applyFill="1" applyAlignment="1" applyProtection="1">
      <alignment horizontal="left" vertical="top" wrapText="1"/>
    </xf>
    <xf numFmtId="0" fontId="25" fillId="0" borderId="0" xfId="0" applyFont="1" applyFill="1" applyAlignment="1" applyProtection="1">
      <alignment horizontal="center" vertical="top" wrapText="1"/>
    </xf>
    <xf numFmtId="164" fontId="25" fillId="0" borderId="0" xfId="0" applyNumberFormat="1" applyFont="1" applyFill="1" applyAlignment="1" applyProtection="1">
      <alignment horizontal="center" vertical="center" wrapText="1"/>
    </xf>
    <xf numFmtId="164" fontId="25" fillId="0" borderId="10" xfId="0" applyNumberFormat="1" applyFont="1" applyFill="1" applyBorder="1" applyAlignment="1" applyProtection="1">
      <alignment horizontal="center" vertical="center" wrapText="1"/>
    </xf>
    <xf numFmtId="0" fontId="13" fillId="0" borderId="0" xfId="0" applyFont="1" applyFill="1" applyAlignment="1" applyProtection="1">
      <alignment horizontal="left" vertical="top" wrapText="1"/>
    </xf>
    <xf numFmtId="14" fontId="12" fillId="0" borderId="0" xfId="0" applyNumberFormat="1" applyFont="1" applyFill="1" applyAlignment="1" applyProtection="1">
      <alignment horizontal="left" wrapText="1"/>
    </xf>
    <xf numFmtId="164" fontId="13" fillId="0" borderId="0" xfId="0" applyNumberFormat="1" applyFont="1" applyFill="1" applyAlignment="1" applyProtection="1">
      <alignment vertical="center" wrapText="1"/>
    </xf>
    <xf numFmtId="0" fontId="9" fillId="7" borderId="0" xfId="0" applyFont="1" applyFill="1" applyBorder="1" applyAlignment="1" applyProtection="1">
      <alignment horizontal="justify" wrapText="1"/>
    </xf>
  </cellXfs>
  <cellStyles count="19">
    <cellStyle name="Гиперссылка" xfId="2" builtinId="8"/>
    <cellStyle name="Денежный 2" xfId="3"/>
    <cellStyle name="Обычный" xfId="0" builtinId="0"/>
    <cellStyle name="Обычный 2" xfId="4"/>
    <cellStyle name="Обычный 2 2" xfId="5"/>
    <cellStyle name="Обычный 2 3" xfId="6"/>
    <cellStyle name="Обычный 2 4" xfId="7"/>
    <cellStyle name="Обычный 2 5" xfId="8"/>
    <cellStyle name="Обычный 3" xfId="9"/>
    <cellStyle name="Обычный 3 2" xfId="10"/>
    <cellStyle name="Обычный 4" xfId="11"/>
    <cellStyle name="Обычный 5" xfId="12"/>
    <cellStyle name="Обычный 6" xfId="13"/>
    <cellStyle name="Обычный 7" xfId="14"/>
    <cellStyle name="Обычный 8" xfId="15"/>
    <cellStyle name="Процентный 2" xfId="16"/>
    <cellStyle name="Финансовый" xfId="1" builtinId="3"/>
    <cellStyle name="Финансовый 2" xfId="17"/>
    <cellStyle name="Финансовый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AI230"/>
  <sheetViews>
    <sheetView tabSelected="1" zoomScale="50" zoomScaleNormal="50" workbookViewId="0">
      <pane xSplit="4" ySplit="7" topLeftCell="E18" activePane="bottomRight" state="frozen"/>
      <selection pane="topRight" activeCell="E1" sqref="E1"/>
      <selection pane="bottomLeft" activeCell="A8" sqref="A8"/>
      <selection pane="bottomRight" activeCell="A162" sqref="A162:XFD168"/>
    </sheetView>
  </sheetViews>
  <sheetFormatPr defaultColWidth="9.28515625" defaultRowHeight="16.5" x14ac:dyDescent="0.25"/>
  <cols>
    <col min="1" max="1" width="48" style="5" customWidth="1"/>
    <col min="2" max="2" width="14.42578125" style="5" customWidth="1"/>
    <col min="3" max="3" width="16.7109375" style="5" customWidth="1"/>
    <col min="4" max="4" width="15.5703125" style="5" customWidth="1"/>
    <col min="5" max="5" width="17.28515625" style="5" customWidth="1"/>
    <col min="6" max="6" width="14" style="5" customWidth="1"/>
    <col min="7" max="7" width="14.42578125" style="5" customWidth="1"/>
    <col min="8" max="8" width="13.5703125" style="5" customWidth="1"/>
    <col min="9" max="9" width="12.7109375" style="3" customWidth="1"/>
    <col min="10" max="10" width="14" style="5" customWidth="1"/>
    <col min="11" max="11" width="12.5703125" style="5" customWidth="1"/>
    <col min="12" max="12" width="12.85546875" style="5" customWidth="1"/>
    <col min="13" max="13" width="13.5703125" style="5" customWidth="1"/>
    <col min="14" max="14" width="12.5703125" style="5" customWidth="1"/>
    <col min="15" max="16" width="12.42578125" style="5" customWidth="1"/>
    <col min="17" max="17" width="13.140625" style="5" customWidth="1"/>
    <col min="18" max="18" width="12.42578125" style="5" customWidth="1"/>
    <col min="19" max="19" width="13.28515625" style="5" customWidth="1"/>
    <col min="20" max="20" width="13.42578125" style="5" customWidth="1"/>
    <col min="21" max="21" width="13.5703125" style="5" customWidth="1"/>
    <col min="22" max="22" width="15.85546875" style="5" customWidth="1"/>
    <col min="23" max="23" width="13.7109375" style="5" customWidth="1"/>
    <col min="24" max="24" width="12.5703125" style="5" customWidth="1"/>
    <col min="25" max="25" width="12.42578125" style="5" customWidth="1"/>
    <col min="26" max="26" width="13.42578125" style="5" customWidth="1"/>
    <col min="27" max="27" width="12" style="5" customWidth="1"/>
    <col min="28" max="28" width="13.7109375" style="5" customWidth="1"/>
    <col min="29" max="29" width="9.28515625" style="5" customWidth="1"/>
    <col min="30" max="30" width="12.7109375" style="5" customWidth="1"/>
    <col min="31" max="31" width="12" style="3" customWidth="1"/>
    <col min="32" max="32" width="207.28515625" style="3" customWidth="1"/>
    <col min="33" max="33" width="15.42578125" style="5" customWidth="1"/>
    <col min="34" max="16384" width="9.28515625" style="5"/>
  </cols>
  <sheetData>
    <row r="1" spans="1:33" ht="42"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G1" s="4" t="s">
        <v>1</v>
      </c>
    </row>
    <row r="2" spans="1:33" ht="18.75" customHeight="1" x14ac:dyDescent="0.25">
      <c r="A2" s="1" t="s">
        <v>2</v>
      </c>
      <c r="B2" s="2"/>
      <c r="C2" s="2"/>
      <c r="D2" s="2"/>
      <c r="E2" s="2"/>
      <c r="F2" s="2"/>
      <c r="G2" s="2"/>
      <c r="H2" s="2"/>
      <c r="I2" s="2"/>
      <c r="J2" s="2"/>
      <c r="K2" s="2"/>
      <c r="L2" s="2"/>
      <c r="M2" s="2"/>
      <c r="N2" s="2"/>
      <c r="O2" s="2"/>
      <c r="P2" s="2"/>
      <c r="Q2" s="2"/>
      <c r="R2" s="2"/>
      <c r="S2" s="2"/>
      <c r="T2" s="2"/>
      <c r="U2" s="2"/>
      <c r="V2" s="2"/>
      <c r="W2" s="2"/>
      <c r="X2" s="2"/>
      <c r="Y2" s="2"/>
      <c r="Z2" s="2"/>
      <c r="AA2" s="2"/>
      <c r="AB2" s="2"/>
      <c r="AC2" s="2"/>
      <c r="AD2" s="2"/>
      <c r="AF2" s="6" t="s">
        <v>3</v>
      </c>
    </row>
    <row r="3" spans="1:33" ht="50.25" customHeight="1" x14ac:dyDescent="0.25">
      <c r="A3" s="7" t="s">
        <v>4</v>
      </c>
      <c r="B3" s="8" t="s">
        <v>5</v>
      </c>
      <c r="C3" s="9" t="s">
        <v>6</v>
      </c>
      <c r="D3" s="9" t="s">
        <v>7</v>
      </c>
      <c r="E3" s="9" t="s">
        <v>8</v>
      </c>
      <c r="F3" s="9" t="s">
        <v>9</v>
      </c>
      <c r="G3" s="9"/>
      <c r="H3" s="9" t="s">
        <v>10</v>
      </c>
      <c r="I3" s="9"/>
      <c r="J3" s="9" t="s">
        <v>11</v>
      </c>
      <c r="K3" s="9"/>
      <c r="L3" s="9" t="s">
        <v>12</v>
      </c>
      <c r="M3" s="9"/>
      <c r="N3" s="9" t="s">
        <v>13</v>
      </c>
      <c r="O3" s="9"/>
      <c r="P3" s="9" t="s">
        <v>14</v>
      </c>
      <c r="Q3" s="9"/>
      <c r="R3" s="9" t="s">
        <v>15</v>
      </c>
      <c r="S3" s="9"/>
      <c r="T3" s="9" t="s">
        <v>16</v>
      </c>
      <c r="U3" s="9"/>
      <c r="V3" s="9" t="s">
        <v>17</v>
      </c>
      <c r="W3" s="9"/>
      <c r="X3" s="9" t="s">
        <v>18</v>
      </c>
      <c r="Y3" s="9"/>
      <c r="Z3" s="9" t="s">
        <v>19</v>
      </c>
      <c r="AA3" s="9"/>
      <c r="AB3" s="9" t="s">
        <v>20</v>
      </c>
      <c r="AC3" s="9"/>
      <c r="AD3" s="9" t="s">
        <v>21</v>
      </c>
      <c r="AE3" s="9"/>
      <c r="AF3" s="10" t="s">
        <v>22</v>
      </c>
    </row>
    <row r="4" spans="1:33" ht="13.5" customHeight="1" x14ac:dyDescent="0.25">
      <c r="A4" s="11"/>
      <c r="B4" s="8"/>
      <c r="C4" s="9"/>
      <c r="D4" s="12"/>
      <c r="E4" s="9"/>
      <c r="F4" s="13"/>
      <c r="G4" s="13"/>
      <c r="H4" s="14"/>
      <c r="I4" s="14"/>
      <c r="J4" s="14"/>
      <c r="K4" s="14"/>
      <c r="L4" s="14"/>
      <c r="M4" s="14"/>
      <c r="N4" s="14"/>
      <c r="O4" s="14"/>
      <c r="P4" s="14"/>
      <c r="Q4" s="14"/>
      <c r="R4" s="14"/>
      <c r="S4" s="14"/>
      <c r="T4" s="14"/>
      <c r="U4" s="14"/>
      <c r="V4" s="14"/>
      <c r="W4" s="14"/>
      <c r="X4" s="14"/>
      <c r="Y4" s="14"/>
      <c r="Z4" s="14"/>
      <c r="AA4" s="14"/>
      <c r="AB4" s="14"/>
      <c r="AC4" s="14"/>
      <c r="AD4" s="14"/>
      <c r="AE4" s="14"/>
      <c r="AF4" s="10"/>
    </row>
    <row r="5" spans="1:33" ht="50.25" customHeight="1" x14ac:dyDescent="0.25">
      <c r="A5" s="15"/>
      <c r="B5" s="16">
        <v>2020</v>
      </c>
      <c r="C5" s="17">
        <v>44166</v>
      </c>
      <c r="D5" s="17">
        <v>44166</v>
      </c>
      <c r="E5" s="17">
        <v>44166</v>
      </c>
      <c r="F5" s="18" t="s">
        <v>23</v>
      </c>
      <c r="G5" s="18" t="s">
        <v>24</v>
      </c>
      <c r="H5" s="18" t="s">
        <v>25</v>
      </c>
      <c r="I5" s="18" t="s">
        <v>26</v>
      </c>
      <c r="J5" s="18" t="s">
        <v>25</v>
      </c>
      <c r="K5" s="18" t="s">
        <v>26</v>
      </c>
      <c r="L5" s="18" t="s">
        <v>25</v>
      </c>
      <c r="M5" s="18" t="s">
        <v>26</v>
      </c>
      <c r="N5" s="18" t="s">
        <v>25</v>
      </c>
      <c r="O5" s="18" t="s">
        <v>26</v>
      </c>
      <c r="P5" s="18" t="s">
        <v>25</v>
      </c>
      <c r="Q5" s="18" t="s">
        <v>26</v>
      </c>
      <c r="R5" s="18" t="s">
        <v>25</v>
      </c>
      <c r="S5" s="18" t="s">
        <v>26</v>
      </c>
      <c r="T5" s="18" t="s">
        <v>25</v>
      </c>
      <c r="U5" s="18" t="s">
        <v>26</v>
      </c>
      <c r="V5" s="18" t="s">
        <v>25</v>
      </c>
      <c r="W5" s="18" t="s">
        <v>26</v>
      </c>
      <c r="X5" s="18" t="s">
        <v>25</v>
      </c>
      <c r="Y5" s="18" t="s">
        <v>26</v>
      </c>
      <c r="Z5" s="18" t="s">
        <v>25</v>
      </c>
      <c r="AA5" s="18" t="s">
        <v>26</v>
      </c>
      <c r="AB5" s="18" t="s">
        <v>25</v>
      </c>
      <c r="AC5" s="18" t="s">
        <v>26</v>
      </c>
      <c r="AD5" s="18" t="s">
        <v>25</v>
      </c>
      <c r="AE5" s="18" t="s">
        <v>26</v>
      </c>
      <c r="AF5" s="14"/>
    </row>
    <row r="6" spans="1:33" ht="27.75" customHeight="1" x14ac:dyDescent="0.25">
      <c r="A6" s="19" t="s">
        <v>27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3" s="24" customFormat="1" ht="54.75" customHeight="1" x14ac:dyDescent="0.25">
      <c r="A7" s="20" t="s">
        <v>28</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2"/>
      <c r="AF7" s="23" t="s">
        <v>29</v>
      </c>
    </row>
    <row r="8" spans="1:33" s="30" customFormat="1" x14ac:dyDescent="0.25">
      <c r="A8" s="25" t="s">
        <v>30</v>
      </c>
      <c r="B8" s="26">
        <f>B9+B10+B11+B13</f>
        <v>19601.399999999998</v>
      </c>
      <c r="C8" s="26">
        <f t="shared" ref="C8:E8" si="0">C9+C10+C11+C13</f>
        <v>17909.169999999998</v>
      </c>
      <c r="D8" s="26">
        <f>D9+D10+D11+D13</f>
        <v>17901.8</v>
      </c>
      <c r="E8" s="26">
        <f t="shared" si="0"/>
        <v>17901.8</v>
      </c>
      <c r="F8" s="27">
        <f>E8/B8%</f>
        <v>91.329190772087713</v>
      </c>
      <c r="G8" s="27">
        <f>E8/C8%</f>
        <v>99.95884789747376</v>
      </c>
      <c r="H8" s="26">
        <f t="shared" ref="H8:AE8" si="1">H9+H10+H11+H13</f>
        <v>1903.28</v>
      </c>
      <c r="I8" s="26">
        <f>I9+I10+I11+I13</f>
        <v>1903.28</v>
      </c>
      <c r="J8" s="26">
        <f t="shared" si="1"/>
        <v>1626.04</v>
      </c>
      <c r="K8" s="26">
        <f t="shared" si="1"/>
        <v>1617.92</v>
      </c>
      <c r="L8" s="26">
        <f t="shared" si="1"/>
        <v>1463.4</v>
      </c>
      <c r="M8" s="26">
        <f t="shared" si="1"/>
        <v>1456.07</v>
      </c>
      <c r="N8" s="26">
        <f t="shared" si="1"/>
        <v>1622.65</v>
      </c>
      <c r="O8" s="26">
        <f t="shared" si="1"/>
        <v>1614.54</v>
      </c>
      <c r="P8" s="26">
        <f t="shared" si="1"/>
        <v>1569.54</v>
      </c>
      <c r="Q8" s="26">
        <f t="shared" si="1"/>
        <v>1561.7</v>
      </c>
      <c r="R8" s="26">
        <f t="shared" si="1"/>
        <v>1622.66</v>
      </c>
      <c r="S8" s="26">
        <f t="shared" si="1"/>
        <v>1614.54</v>
      </c>
      <c r="T8" s="26">
        <f t="shared" si="1"/>
        <v>1580.66</v>
      </c>
      <c r="U8" s="26">
        <f t="shared" si="1"/>
        <v>1571.18</v>
      </c>
      <c r="V8" s="26">
        <f t="shared" si="1"/>
        <v>1632.56</v>
      </c>
      <c r="W8" s="26">
        <f t="shared" si="1"/>
        <v>1624.39</v>
      </c>
      <c r="X8" s="26">
        <f t="shared" si="1"/>
        <v>1635.02</v>
      </c>
      <c r="Y8" s="26">
        <f t="shared" si="1"/>
        <v>1626.84</v>
      </c>
      <c r="Z8" s="26">
        <f t="shared" si="1"/>
        <v>1569.55</v>
      </c>
      <c r="AA8" s="26">
        <f t="shared" si="1"/>
        <v>1561.7</v>
      </c>
      <c r="AB8" s="26">
        <f t="shared" si="1"/>
        <v>1683.81</v>
      </c>
      <c r="AC8" s="28">
        <f t="shared" si="1"/>
        <v>1749.64</v>
      </c>
      <c r="AD8" s="26">
        <f t="shared" si="1"/>
        <v>1692.23</v>
      </c>
      <c r="AE8" s="26">
        <f t="shared" si="1"/>
        <v>0</v>
      </c>
      <c r="AF8" s="29"/>
    </row>
    <row r="9" spans="1:33" s="30" customFormat="1" x14ac:dyDescent="0.25">
      <c r="A9" s="31" t="s">
        <v>31</v>
      </c>
      <c r="B9" s="32">
        <f>H9+J9+L9+N9+P9+R9+T9+V9+X9+Z9+AB9+AD9</f>
        <v>0</v>
      </c>
      <c r="C9" s="32">
        <f>H9+J9+L9+N9+P9+R9+T9+V9+X9+Z9+AB9</f>
        <v>0</v>
      </c>
      <c r="D9" s="32">
        <f>E9</f>
        <v>0</v>
      </c>
      <c r="E9" s="32">
        <f>I9+K9+M9+O9+Q9+S9+U9+W9+Y9+AA9+AC9+AE9</f>
        <v>0</v>
      </c>
      <c r="F9" s="32"/>
      <c r="G9" s="32"/>
      <c r="H9" s="33"/>
      <c r="I9" s="34"/>
      <c r="J9" s="34"/>
      <c r="K9" s="34"/>
      <c r="L9" s="34"/>
      <c r="M9" s="34"/>
      <c r="N9" s="34"/>
      <c r="O9" s="34"/>
      <c r="P9" s="34"/>
      <c r="Q9" s="34"/>
      <c r="R9" s="34"/>
      <c r="S9" s="34"/>
      <c r="T9" s="34"/>
      <c r="U9" s="34"/>
      <c r="V9" s="34"/>
      <c r="W9" s="34"/>
      <c r="X9" s="34"/>
      <c r="Y9" s="34"/>
      <c r="Z9" s="34"/>
      <c r="AA9" s="34"/>
      <c r="AB9" s="34"/>
      <c r="AC9" s="34"/>
      <c r="AD9" s="34"/>
      <c r="AE9" s="34"/>
      <c r="AF9" s="29"/>
    </row>
    <row r="10" spans="1:33" s="30" customFormat="1" ht="49.5" x14ac:dyDescent="0.25">
      <c r="A10" s="35" t="s">
        <v>32</v>
      </c>
      <c r="B10" s="32">
        <f t="shared" ref="B10:B13" si="2">H10+J10+L10+N10+P10+R10+T10+V10+X10+Z10+AB10+AD10</f>
        <v>0</v>
      </c>
      <c r="C10" s="32">
        <f>H10+J10+L10+N10+P10+R10+T10+V10+X10+Z10+AB10</f>
        <v>0</v>
      </c>
      <c r="D10" s="32">
        <f t="shared" ref="D10:D13" si="3">E10</f>
        <v>0</v>
      </c>
      <c r="E10" s="32">
        <f t="shared" ref="E10:E13" si="4">I10+K10+M10+O10+Q10+S10+U10+W10+Y10+AA10+AC10+AE10</f>
        <v>0</v>
      </c>
      <c r="F10" s="32"/>
      <c r="G10" s="32"/>
      <c r="H10" s="33"/>
      <c r="I10" s="34"/>
      <c r="J10" s="34"/>
      <c r="K10" s="34"/>
      <c r="L10" s="34"/>
      <c r="M10" s="34"/>
      <c r="N10" s="34"/>
      <c r="O10" s="34"/>
      <c r="P10" s="34"/>
      <c r="Q10" s="34"/>
      <c r="R10" s="34"/>
      <c r="S10" s="34"/>
      <c r="T10" s="34"/>
      <c r="U10" s="34"/>
      <c r="V10" s="34"/>
      <c r="W10" s="34"/>
      <c r="X10" s="34"/>
      <c r="Y10" s="34"/>
      <c r="Z10" s="34"/>
      <c r="AA10" s="34"/>
      <c r="AB10" s="34"/>
      <c r="AC10" s="34"/>
      <c r="AD10" s="34"/>
      <c r="AE10" s="34"/>
      <c r="AF10" s="29"/>
    </row>
    <row r="11" spans="1:33" s="30" customFormat="1" x14ac:dyDescent="0.25">
      <c r="A11" s="35" t="s">
        <v>33</v>
      </c>
      <c r="B11" s="32">
        <f t="shared" si="2"/>
        <v>19601.399999999998</v>
      </c>
      <c r="C11" s="32">
        <f>H11+J11+L11+N11+P11+R11+T11+V11+X11+Z11+AB11</f>
        <v>17909.169999999998</v>
      </c>
      <c r="D11" s="32">
        <f t="shared" si="3"/>
        <v>17901.8</v>
      </c>
      <c r="E11" s="32">
        <f t="shared" si="4"/>
        <v>17901.8</v>
      </c>
      <c r="F11" s="32">
        <f>E11/B11%</f>
        <v>91.329190772087713</v>
      </c>
      <c r="G11" s="32">
        <f>E11/C11%</f>
        <v>99.95884789747376</v>
      </c>
      <c r="H11" s="33">
        <v>1903.28</v>
      </c>
      <c r="I11" s="33">
        <v>1903.28</v>
      </c>
      <c r="J11" s="33">
        <v>1626.04</v>
      </c>
      <c r="K11" s="33">
        <v>1617.92</v>
      </c>
      <c r="L11" s="33">
        <v>1463.4</v>
      </c>
      <c r="M11" s="33">
        <v>1456.07</v>
      </c>
      <c r="N11" s="33">
        <v>1622.65</v>
      </c>
      <c r="O11" s="33">
        <v>1614.54</v>
      </c>
      <c r="P11" s="33">
        <v>1569.54</v>
      </c>
      <c r="Q11" s="33">
        <v>1561.7</v>
      </c>
      <c r="R11" s="33">
        <v>1622.66</v>
      </c>
      <c r="S11" s="33">
        <v>1614.54</v>
      </c>
      <c r="T11" s="33">
        <v>1580.66</v>
      </c>
      <c r="U11" s="33">
        <v>1571.18</v>
      </c>
      <c r="V11" s="33">
        <v>1632.56</v>
      </c>
      <c r="W11" s="33">
        <v>1624.39</v>
      </c>
      <c r="X11" s="33">
        <v>1635.02</v>
      </c>
      <c r="Y11" s="33">
        <v>1626.84</v>
      </c>
      <c r="Z11" s="33">
        <v>1569.55</v>
      </c>
      <c r="AA11" s="33">
        <v>1561.7</v>
      </c>
      <c r="AB11" s="33">
        <v>1683.81</v>
      </c>
      <c r="AC11" s="33">
        <v>1749.64</v>
      </c>
      <c r="AD11" s="33">
        <v>1692.23</v>
      </c>
      <c r="AE11" s="33"/>
      <c r="AF11" s="29"/>
    </row>
    <row r="12" spans="1:33" s="40" customFormat="1" x14ac:dyDescent="0.25">
      <c r="A12" s="36" t="s">
        <v>34</v>
      </c>
      <c r="B12" s="37">
        <f t="shared" si="2"/>
        <v>0</v>
      </c>
      <c r="C12" s="32">
        <f>H12+J12+L12+N12+P12+R12+T12+V12+X12+Z12+AB12</f>
        <v>0</v>
      </c>
      <c r="D12" s="37">
        <f t="shared" si="3"/>
        <v>0</v>
      </c>
      <c r="E12" s="37">
        <f t="shared" si="4"/>
        <v>0</v>
      </c>
      <c r="F12" s="37"/>
      <c r="G12" s="37"/>
      <c r="H12" s="38"/>
      <c r="I12" s="39"/>
      <c r="J12" s="39"/>
      <c r="K12" s="39"/>
      <c r="L12" s="39"/>
      <c r="M12" s="39"/>
      <c r="N12" s="39"/>
      <c r="O12" s="39"/>
      <c r="P12" s="39"/>
      <c r="Q12" s="39"/>
      <c r="R12" s="39"/>
      <c r="S12" s="39"/>
      <c r="T12" s="39"/>
      <c r="U12" s="39"/>
      <c r="V12" s="39"/>
      <c r="W12" s="39"/>
      <c r="X12" s="39"/>
      <c r="Y12" s="39"/>
      <c r="Z12" s="39"/>
      <c r="AA12" s="39"/>
      <c r="AB12" s="39"/>
      <c r="AC12" s="39"/>
      <c r="AD12" s="39"/>
      <c r="AE12" s="39"/>
      <c r="AF12" s="29"/>
    </row>
    <row r="13" spans="1:33" s="30" customFormat="1" ht="18.75" x14ac:dyDescent="0.3">
      <c r="A13" s="41" t="s">
        <v>35</v>
      </c>
      <c r="B13" s="32">
        <f t="shared" si="2"/>
        <v>0</v>
      </c>
      <c r="C13" s="32">
        <f>H13+J13+L13+N13+P13+R13+T13+V13+X13+Z13+AB13</f>
        <v>0</v>
      </c>
      <c r="D13" s="32">
        <f t="shared" si="3"/>
        <v>0</v>
      </c>
      <c r="E13" s="32">
        <f t="shared" si="4"/>
        <v>0</v>
      </c>
      <c r="F13" s="32"/>
      <c r="G13" s="32"/>
      <c r="H13" s="33"/>
      <c r="I13" s="34"/>
      <c r="J13" s="34"/>
      <c r="K13" s="34"/>
      <c r="L13" s="34"/>
      <c r="M13" s="34"/>
      <c r="N13" s="34"/>
      <c r="O13" s="34"/>
      <c r="P13" s="34"/>
      <c r="Q13" s="34"/>
      <c r="R13" s="34"/>
      <c r="S13" s="34"/>
      <c r="T13" s="34"/>
      <c r="U13" s="34"/>
      <c r="V13" s="34"/>
      <c r="W13" s="34"/>
      <c r="X13" s="34"/>
      <c r="Y13" s="34"/>
      <c r="Z13" s="34"/>
      <c r="AA13" s="34"/>
      <c r="AB13" s="34"/>
      <c r="AC13" s="34"/>
      <c r="AD13" s="34"/>
      <c r="AE13" s="34"/>
      <c r="AF13" s="42"/>
    </row>
    <row r="14" spans="1:33" s="46" customFormat="1" ht="33" x14ac:dyDescent="0.25">
      <c r="A14" s="43" t="s">
        <v>36</v>
      </c>
      <c r="B14" s="44">
        <f>B16+B17+B18+B20</f>
        <v>19601.399999999998</v>
      </c>
      <c r="C14" s="44">
        <f t="shared" ref="C14:E14" si="5">C16+C17+C18+C20</f>
        <v>17909.169999999998</v>
      </c>
      <c r="D14" s="44">
        <f t="shared" si="5"/>
        <v>17901.8</v>
      </c>
      <c r="E14" s="44">
        <f t="shared" si="5"/>
        <v>17901.8</v>
      </c>
      <c r="F14" s="44">
        <f t="shared" ref="F14:F15" si="6">E14/B14%</f>
        <v>91.329190772087713</v>
      </c>
      <c r="G14" s="44">
        <f t="shared" ref="G14:G15" si="7">E14/C14%</f>
        <v>99.95884789747376</v>
      </c>
      <c r="H14" s="44">
        <f>H16+H17+H18+H20</f>
        <v>1903.28</v>
      </c>
      <c r="I14" s="44">
        <f t="shared" ref="I14:AE14" si="8">I16+I17+I18+I20</f>
        <v>1903.28</v>
      </c>
      <c r="J14" s="44">
        <f t="shared" si="8"/>
        <v>1626.04</v>
      </c>
      <c r="K14" s="44">
        <f t="shared" si="8"/>
        <v>1617.92</v>
      </c>
      <c r="L14" s="44">
        <f t="shared" si="8"/>
        <v>1463.4</v>
      </c>
      <c r="M14" s="44">
        <f t="shared" si="8"/>
        <v>1456.07</v>
      </c>
      <c r="N14" s="44">
        <f t="shared" si="8"/>
        <v>1622.65</v>
      </c>
      <c r="O14" s="44">
        <f t="shared" si="8"/>
        <v>1614.54</v>
      </c>
      <c r="P14" s="44">
        <f t="shared" si="8"/>
        <v>1569.54</v>
      </c>
      <c r="Q14" s="44">
        <f t="shared" si="8"/>
        <v>1561.7</v>
      </c>
      <c r="R14" s="44">
        <f t="shared" si="8"/>
        <v>1622.66</v>
      </c>
      <c r="S14" s="44">
        <f t="shared" si="8"/>
        <v>1614.54</v>
      </c>
      <c r="T14" s="44">
        <f t="shared" si="8"/>
        <v>1580.66</v>
      </c>
      <c r="U14" s="44">
        <f t="shared" si="8"/>
        <v>1571.18</v>
      </c>
      <c r="V14" s="44">
        <f t="shared" si="8"/>
        <v>1632.56</v>
      </c>
      <c r="W14" s="44">
        <f t="shared" si="8"/>
        <v>1624.39</v>
      </c>
      <c r="X14" s="44">
        <f t="shared" si="8"/>
        <v>1635.02</v>
      </c>
      <c r="Y14" s="44">
        <f t="shared" si="8"/>
        <v>1626.84</v>
      </c>
      <c r="Z14" s="44">
        <f t="shared" si="8"/>
        <v>1569.55</v>
      </c>
      <c r="AA14" s="44">
        <f t="shared" si="8"/>
        <v>1561.7</v>
      </c>
      <c r="AB14" s="44">
        <f t="shared" si="8"/>
        <v>1683.81</v>
      </c>
      <c r="AC14" s="44">
        <f t="shared" si="8"/>
        <v>1749.64</v>
      </c>
      <c r="AD14" s="44">
        <f t="shared" si="8"/>
        <v>1692.23</v>
      </c>
      <c r="AE14" s="44">
        <f t="shared" si="8"/>
        <v>0</v>
      </c>
      <c r="AF14" s="45"/>
    </row>
    <row r="15" spans="1:33" s="30" customFormat="1" x14ac:dyDescent="0.25">
      <c r="A15" s="25" t="s">
        <v>30</v>
      </c>
      <c r="B15" s="32">
        <f t="shared" ref="B15:AE15" si="9">B14</f>
        <v>19601.399999999998</v>
      </c>
      <c r="C15" s="32">
        <f t="shared" si="9"/>
        <v>17909.169999999998</v>
      </c>
      <c r="D15" s="32">
        <f t="shared" si="9"/>
        <v>17901.8</v>
      </c>
      <c r="E15" s="32">
        <f t="shared" si="9"/>
        <v>17901.8</v>
      </c>
      <c r="F15" s="32">
        <f t="shared" si="6"/>
        <v>91.329190772087713</v>
      </c>
      <c r="G15" s="32">
        <f t="shared" si="7"/>
        <v>99.95884789747376</v>
      </c>
      <c r="H15" s="32">
        <f t="shared" si="9"/>
        <v>1903.28</v>
      </c>
      <c r="I15" s="32">
        <f t="shared" si="9"/>
        <v>1903.28</v>
      </c>
      <c r="J15" s="32">
        <f t="shared" si="9"/>
        <v>1626.04</v>
      </c>
      <c r="K15" s="32">
        <f t="shared" si="9"/>
        <v>1617.92</v>
      </c>
      <c r="L15" s="32">
        <f t="shared" si="9"/>
        <v>1463.4</v>
      </c>
      <c r="M15" s="32">
        <f t="shared" si="9"/>
        <v>1456.07</v>
      </c>
      <c r="N15" s="32">
        <f t="shared" si="9"/>
        <v>1622.65</v>
      </c>
      <c r="O15" s="32">
        <f t="shared" si="9"/>
        <v>1614.54</v>
      </c>
      <c r="P15" s="32">
        <f t="shared" si="9"/>
        <v>1569.54</v>
      </c>
      <c r="Q15" s="32">
        <f t="shared" si="9"/>
        <v>1561.7</v>
      </c>
      <c r="R15" s="32">
        <f t="shared" si="9"/>
        <v>1622.66</v>
      </c>
      <c r="S15" s="32">
        <f t="shared" si="9"/>
        <v>1614.54</v>
      </c>
      <c r="T15" s="32">
        <f t="shared" si="9"/>
        <v>1580.66</v>
      </c>
      <c r="U15" s="32">
        <f t="shared" si="9"/>
        <v>1571.18</v>
      </c>
      <c r="V15" s="32">
        <f t="shared" si="9"/>
        <v>1632.56</v>
      </c>
      <c r="W15" s="32">
        <f t="shared" si="9"/>
        <v>1624.39</v>
      </c>
      <c r="X15" s="32">
        <f t="shared" si="9"/>
        <v>1635.02</v>
      </c>
      <c r="Y15" s="32">
        <f t="shared" si="9"/>
        <v>1626.84</v>
      </c>
      <c r="Z15" s="32">
        <f t="shared" si="9"/>
        <v>1569.55</v>
      </c>
      <c r="AA15" s="32">
        <f t="shared" si="9"/>
        <v>1561.7</v>
      </c>
      <c r="AB15" s="32">
        <f t="shared" si="9"/>
        <v>1683.81</v>
      </c>
      <c r="AC15" s="32">
        <f t="shared" si="9"/>
        <v>1749.64</v>
      </c>
      <c r="AD15" s="32">
        <f t="shared" si="9"/>
        <v>1692.23</v>
      </c>
      <c r="AE15" s="32">
        <f t="shared" si="9"/>
        <v>0</v>
      </c>
      <c r="AF15" s="47"/>
    </row>
    <row r="16" spans="1:33" s="30" customFormat="1" x14ac:dyDescent="0.25">
      <c r="A16" s="31" t="s">
        <v>31</v>
      </c>
      <c r="B16" s="32">
        <f t="shared" ref="B16:AE20" si="10">B9</f>
        <v>0</v>
      </c>
      <c r="C16" s="32">
        <f>C9</f>
        <v>0</v>
      </c>
      <c r="D16" s="32">
        <f t="shared" si="10"/>
        <v>0</v>
      </c>
      <c r="E16" s="32">
        <f t="shared" si="10"/>
        <v>0</v>
      </c>
      <c r="F16" s="32"/>
      <c r="G16" s="32"/>
      <c r="H16" s="32">
        <f>H9</f>
        <v>0</v>
      </c>
      <c r="I16" s="32">
        <f t="shared" si="10"/>
        <v>0</v>
      </c>
      <c r="J16" s="32">
        <f t="shared" si="10"/>
        <v>0</v>
      </c>
      <c r="K16" s="32">
        <f t="shared" si="10"/>
        <v>0</v>
      </c>
      <c r="L16" s="32">
        <f t="shared" si="10"/>
        <v>0</v>
      </c>
      <c r="M16" s="32">
        <f t="shared" si="10"/>
        <v>0</v>
      </c>
      <c r="N16" s="32">
        <f t="shared" si="10"/>
        <v>0</v>
      </c>
      <c r="O16" s="32">
        <f t="shared" si="10"/>
        <v>0</v>
      </c>
      <c r="P16" s="32">
        <f t="shared" si="10"/>
        <v>0</v>
      </c>
      <c r="Q16" s="32">
        <f t="shared" si="10"/>
        <v>0</v>
      </c>
      <c r="R16" s="32">
        <f t="shared" si="10"/>
        <v>0</v>
      </c>
      <c r="S16" s="32">
        <f t="shared" si="10"/>
        <v>0</v>
      </c>
      <c r="T16" s="32">
        <f t="shared" si="10"/>
        <v>0</v>
      </c>
      <c r="U16" s="32">
        <f t="shared" si="10"/>
        <v>0</v>
      </c>
      <c r="V16" s="32">
        <f t="shared" si="10"/>
        <v>0</v>
      </c>
      <c r="W16" s="32">
        <f t="shared" si="10"/>
        <v>0</v>
      </c>
      <c r="X16" s="32">
        <f t="shared" si="10"/>
        <v>0</v>
      </c>
      <c r="Y16" s="32">
        <f t="shared" si="10"/>
        <v>0</v>
      </c>
      <c r="Z16" s="32">
        <f t="shared" si="10"/>
        <v>0</v>
      </c>
      <c r="AA16" s="32">
        <f t="shared" si="10"/>
        <v>0</v>
      </c>
      <c r="AB16" s="32">
        <f t="shared" si="10"/>
        <v>0</v>
      </c>
      <c r="AC16" s="32">
        <f t="shared" si="10"/>
        <v>0</v>
      </c>
      <c r="AD16" s="32">
        <f t="shared" si="10"/>
        <v>0</v>
      </c>
      <c r="AE16" s="32">
        <f t="shared" si="10"/>
        <v>0</v>
      </c>
      <c r="AF16" s="47"/>
    </row>
    <row r="17" spans="1:32" s="30" customFormat="1" ht="49.5" x14ac:dyDescent="0.25">
      <c r="A17" s="35" t="s">
        <v>32</v>
      </c>
      <c r="B17" s="32">
        <f t="shared" si="10"/>
        <v>0</v>
      </c>
      <c r="C17" s="32">
        <f t="shared" si="10"/>
        <v>0</v>
      </c>
      <c r="D17" s="32">
        <f t="shared" si="10"/>
        <v>0</v>
      </c>
      <c r="E17" s="32">
        <f t="shared" si="10"/>
        <v>0</v>
      </c>
      <c r="F17" s="32"/>
      <c r="G17" s="32"/>
      <c r="H17" s="32">
        <f t="shared" si="10"/>
        <v>0</v>
      </c>
      <c r="I17" s="32">
        <f t="shared" si="10"/>
        <v>0</v>
      </c>
      <c r="J17" s="32">
        <f t="shared" si="10"/>
        <v>0</v>
      </c>
      <c r="K17" s="32">
        <f t="shared" si="10"/>
        <v>0</v>
      </c>
      <c r="L17" s="32">
        <f t="shared" si="10"/>
        <v>0</v>
      </c>
      <c r="M17" s="32">
        <f t="shared" si="10"/>
        <v>0</v>
      </c>
      <c r="N17" s="32">
        <f t="shared" si="10"/>
        <v>0</v>
      </c>
      <c r="O17" s="32">
        <f t="shared" si="10"/>
        <v>0</v>
      </c>
      <c r="P17" s="32">
        <f t="shared" si="10"/>
        <v>0</v>
      </c>
      <c r="Q17" s="32">
        <f t="shared" si="10"/>
        <v>0</v>
      </c>
      <c r="R17" s="32">
        <f t="shared" si="10"/>
        <v>0</v>
      </c>
      <c r="S17" s="32">
        <f t="shared" si="10"/>
        <v>0</v>
      </c>
      <c r="T17" s="32">
        <f t="shared" si="10"/>
        <v>0</v>
      </c>
      <c r="U17" s="32">
        <f t="shared" si="10"/>
        <v>0</v>
      </c>
      <c r="V17" s="32">
        <f t="shared" si="10"/>
        <v>0</v>
      </c>
      <c r="W17" s="32">
        <f t="shared" si="10"/>
        <v>0</v>
      </c>
      <c r="X17" s="32">
        <f t="shared" si="10"/>
        <v>0</v>
      </c>
      <c r="Y17" s="32">
        <f t="shared" si="10"/>
        <v>0</v>
      </c>
      <c r="Z17" s="32">
        <f t="shared" si="10"/>
        <v>0</v>
      </c>
      <c r="AA17" s="32">
        <f t="shared" si="10"/>
        <v>0</v>
      </c>
      <c r="AB17" s="32">
        <f t="shared" si="10"/>
        <v>0</v>
      </c>
      <c r="AC17" s="32">
        <f t="shared" si="10"/>
        <v>0</v>
      </c>
      <c r="AD17" s="32">
        <f t="shared" si="10"/>
        <v>0</v>
      </c>
      <c r="AE17" s="32">
        <f t="shared" si="10"/>
        <v>0</v>
      </c>
      <c r="AF17" s="47"/>
    </row>
    <row r="18" spans="1:32" s="30" customFormat="1" x14ac:dyDescent="0.25">
      <c r="A18" s="35" t="s">
        <v>33</v>
      </c>
      <c r="B18" s="32">
        <f t="shared" si="10"/>
        <v>19601.399999999998</v>
      </c>
      <c r="C18" s="32">
        <f>C11</f>
        <v>17909.169999999998</v>
      </c>
      <c r="D18" s="32">
        <f t="shared" si="10"/>
        <v>17901.8</v>
      </c>
      <c r="E18" s="32">
        <f t="shared" si="10"/>
        <v>17901.8</v>
      </c>
      <c r="F18" s="32">
        <f>E18/B18%</f>
        <v>91.329190772087713</v>
      </c>
      <c r="G18" s="32">
        <f>E18/C18%</f>
        <v>99.95884789747376</v>
      </c>
      <c r="H18" s="32">
        <f t="shared" si="10"/>
        <v>1903.28</v>
      </c>
      <c r="I18" s="32">
        <f t="shared" si="10"/>
        <v>1903.28</v>
      </c>
      <c r="J18" s="32">
        <f t="shared" si="10"/>
        <v>1626.04</v>
      </c>
      <c r="K18" s="32">
        <f t="shared" si="10"/>
        <v>1617.92</v>
      </c>
      <c r="L18" s="32">
        <f t="shared" si="10"/>
        <v>1463.4</v>
      </c>
      <c r="M18" s="32">
        <f t="shared" si="10"/>
        <v>1456.07</v>
      </c>
      <c r="N18" s="32">
        <f t="shared" si="10"/>
        <v>1622.65</v>
      </c>
      <c r="O18" s="32">
        <f t="shared" si="10"/>
        <v>1614.54</v>
      </c>
      <c r="P18" s="32">
        <f t="shared" si="10"/>
        <v>1569.54</v>
      </c>
      <c r="Q18" s="32">
        <f t="shared" si="10"/>
        <v>1561.7</v>
      </c>
      <c r="R18" s="32">
        <f t="shared" si="10"/>
        <v>1622.66</v>
      </c>
      <c r="S18" s="32">
        <f t="shared" si="10"/>
        <v>1614.54</v>
      </c>
      <c r="T18" s="32">
        <f t="shared" si="10"/>
        <v>1580.66</v>
      </c>
      <c r="U18" s="32">
        <f t="shared" si="10"/>
        <v>1571.18</v>
      </c>
      <c r="V18" s="32">
        <f t="shared" si="10"/>
        <v>1632.56</v>
      </c>
      <c r="W18" s="32">
        <f t="shared" si="10"/>
        <v>1624.39</v>
      </c>
      <c r="X18" s="32">
        <f t="shared" si="10"/>
        <v>1635.02</v>
      </c>
      <c r="Y18" s="32">
        <f t="shared" si="10"/>
        <v>1626.84</v>
      </c>
      <c r="Z18" s="32">
        <f t="shared" si="10"/>
        <v>1569.55</v>
      </c>
      <c r="AA18" s="32">
        <f t="shared" si="10"/>
        <v>1561.7</v>
      </c>
      <c r="AB18" s="32">
        <f t="shared" si="10"/>
        <v>1683.81</v>
      </c>
      <c r="AC18" s="32">
        <f t="shared" si="10"/>
        <v>1749.64</v>
      </c>
      <c r="AD18" s="32">
        <f t="shared" si="10"/>
        <v>1692.23</v>
      </c>
      <c r="AE18" s="32">
        <f t="shared" si="10"/>
        <v>0</v>
      </c>
      <c r="AF18" s="47"/>
    </row>
    <row r="19" spans="1:32" s="40" customFormat="1" x14ac:dyDescent="0.25">
      <c r="A19" s="36" t="s">
        <v>34</v>
      </c>
      <c r="B19" s="37">
        <f t="shared" si="10"/>
        <v>0</v>
      </c>
      <c r="C19" s="32">
        <f t="shared" si="10"/>
        <v>0</v>
      </c>
      <c r="D19" s="37">
        <f t="shared" si="10"/>
        <v>0</v>
      </c>
      <c r="E19" s="37">
        <f t="shared" si="10"/>
        <v>0</v>
      </c>
      <c r="F19" s="37"/>
      <c r="G19" s="37"/>
      <c r="H19" s="38">
        <f t="shared" si="10"/>
        <v>0</v>
      </c>
      <c r="I19" s="39">
        <f t="shared" si="10"/>
        <v>0</v>
      </c>
      <c r="J19" s="39">
        <f t="shared" si="10"/>
        <v>0</v>
      </c>
      <c r="K19" s="39">
        <f t="shared" si="10"/>
        <v>0</v>
      </c>
      <c r="L19" s="39">
        <f t="shared" si="10"/>
        <v>0</v>
      </c>
      <c r="M19" s="39">
        <f t="shared" si="10"/>
        <v>0</v>
      </c>
      <c r="N19" s="39">
        <f t="shared" si="10"/>
        <v>0</v>
      </c>
      <c r="O19" s="39">
        <f t="shared" si="10"/>
        <v>0</v>
      </c>
      <c r="P19" s="39">
        <f t="shared" si="10"/>
        <v>0</v>
      </c>
      <c r="Q19" s="39">
        <f t="shared" si="10"/>
        <v>0</v>
      </c>
      <c r="R19" s="39">
        <f t="shared" si="10"/>
        <v>0</v>
      </c>
      <c r="S19" s="39">
        <f t="shared" si="10"/>
        <v>0</v>
      </c>
      <c r="T19" s="39">
        <f t="shared" si="10"/>
        <v>0</v>
      </c>
      <c r="U19" s="39">
        <f t="shared" si="10"/>
        <v>0</v>
      </c>
      <c r="V19" s="39">
        <f t="shared" si="10"/>
        <v>0</v>
      </c>
      <c r="W19" s="39">
        <f t="shared" si="10"/>
        <v>0</v>
      </c>
      <c r="X19" s="39">
        <f t="shared" si="10"/>
        <v>0</v>
      </c>
      <c r="Y19" s="39">
        <f t="shared" si="10"/>
        <v>0</v>
      </c>
      <c r="Z19" s="39">
        <f t="shared" si="10"/>
        <v>0</v>
      </c>
      <c r="AA19" s="39">
        <f t="shared" si="10"/>
        <v>0</v>
      </c>
      <c r="AB19" s="39">
        <f t="shared" si="10"/>
        <v>0</v>
      </c>
      <c r="AC19" s="39">
        <f t="shared" si="10"/>
        <v>0</v>
      </c>
      <c r="AD19" s="39">
        <f t="shared" si="10"/>
        <v>0</v>
      </c>
      <c r="AE19" s="39">
        <f t="shared" si="10"/>
        <v>0</v>
      </c>
      <c r="AF19" s="47"/>
    </row>
    <row r="20" spans="1:32" s="30" customFormat="1" ht="18.75" x14ac:dyDescent="0.3">
      <c r="A20" s="41" t="s">
        <v>35</v>
      </c>
      <c r="B20" s="32">
        <f t="shared" si="10"/>
        <v>0</v>
      </c>
      <c r="C20" s="32">
        <f t="shared" si="10"/>
        <v>0</v>
      </c>
      <c r="D20" s="32">
        <f t="shared" si="10"/>
        <v>0</v>
      </c>
      <c r="E20" s="32">
        <f t="shared" si="10"/>
        <v>0</v>
      </c>
      <c r="F20" s="32"/>
      <c r="G20" s="32"/>
      <c r="H20" s="32">
        <f t="shared" si="10"/>
        <v>0</v>
      </c>
      <c r="I20" s="32">
        <f t="shared" si="10"/>
        <v>0</v>
      </c>
      <c r="J20" s="32">
        <f t="shared" si="10"/>
        <v>0</v>
      </c>
      <c r="K20" s="32">
        <f t="shared" si="10"/>
        <v>0</v>
      </c>
      <c r="L20" s="32">
        <f t="shared" si="10"/>
        <v>0</v>
      </c>
      <c r="M20" s="32">
        <f t="shared" si="10"/>
        <v>0</v>
      </c>
      <c r="N20" s="32">
        <f t="shared" si="10"/>
        <v>0</v>
      </c>
      <c r="O20" s="32">
        <f t="shared" si="10"/>
        <v>0</v>
      </c>
      <c r="P20" s="32">
        <f t="shared" si="10"/>
        <v>0</v>
      </c>
      <c r="Q20" s="32">
        <f t="shared" si="10"/>
        <v>0</v>
      </c>
      <c r="R20" s="32">
        <f t="shared" si="10"/>
        <v>0</v>
      </c>
      <c r="S20" s="32">
        <f t="shared" si="10"/>
        <v>0</v>
      </c>
      <c r="T20" s="32">
        <f t="shared" si="10"/>
        <v>0</v>
      </c>
      <c r="U20" s="32">
        <f t="shared" si="10"/>
        <v>0</v>
      </c>
      <c r="V20" s="32">
        <f t="shared" si="10"/>
        <v>0</v>
      </c>
      <c r="W20" s="32">
        <f t="shared" si="10"/>
        <v>0</v>
      </c>
      <c r="X20" s="32">
        <f t="shared" si="10"/>
        <v>0</v>
      </c>
      <c r="Y20" s="32">
        <f t="shared" si="10"/>
        <v>0</v>
      </c>
      <c r="Z20" s="32">
        <f t="shared" si="10"/>
        <v>0</v>
      </c>
      <c r="AA20" s="32">
        <f t="shared" si="10"/>
        <v>0</v>
      </c>
      <c r="AB20" s="32">
        <f t="shared" si="10"/>
        <v>0</v>
      </c>
      <c r="AC20" s="32">
        <f t="shared" si="10"/>
        <v>0</v>
      </c>
      <c r="AD20" s="32">
        <f t="shared" si="10"/>
        <v>0</v>
      </c>
      <c r="AE20" s="32">
        <f t="shared" si="10"/>
        <v>0</v>
      </c>
      <c r="AF20" s="48"/>
    </row>
    <row r="21" spans="1:32" ht="38.25" customHeight="1" x14ac:dyDescent="0.25">
      <c r="A21" s="19" t="s">
        <v>37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49"/>
    </row>
    <row r="22" spans="1:32" ht="38.25" customHeight="1" x14ac:dyDescent="0.25">
      <c r="A22" s="20" t="s">
        <v>38</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2"/>
      <c r="AF22" s="50"/>
    </row>
    <row r="23" spans="1:32" s="53" customFormat="1" x14ac:dyDescent="0.25">
      <c r="A23" s="51" t="s">
        <v>39</v>
      </c>
      <c r="B23" s="27">
        <f t="shared" ref="B23:AE23" si="11">B24+B25+B26+B28</f>
        <v>45362.999999999993</v>
      </c>
      <c r="C23" s="27">
        <f>C24+C25+C26+C28</f>
        <v>45362.999999999993</v>
      </c>
      <c r="D23" s="27">
        <f t="shared" si="11"/>
        <v>42781.17</v>
      </c>
      <c r="E23" s="27">
        <f t="shared" si="11"/>
        <v>42781.17</v>
      </c>
      <c r="F23" s="27">
        <f>E23/B23%</f>
        <v>94.308511341842475</v>
      </c>
      <c r="G23" s="27">
        <f>E23/C23%</f>
        <v>94.308511341842475</v>
      </c>
      <c r="H23" s="27">
        <f t="shared" si="11"/>
        <v>0</v>
      </c>
      <c r="I23" s="27">
        <f t="shared" si="11"/>
        <v>0</v>
      </c>
      <c r="J23" s="27">
        <f t="shared" si="11"/>
        <v>0</v>
      </c>
      <c r="K23" s="27">
        <f t="shared" si="11"/>
        <v>0</v>
      </c>
      <c r="L23" s="27">
        <f t="shared" si="11"/>
        <v>0</v>
      </c>
      <c r="M23" s="27">
        <f t="shared" si="11"/>
        <v>0</v>
      </c>
      <c r="N23" s="27">
        <f t="shared" si="11"/>
        <v>53.51</v>
      </c>
      <c r="O23" s="27">
        <f t="shared" si="11"/>
        <v>0</v>
      </c>
      <c r="P23" s="27">
        <f t="shared" si="11"/>
        <v>0</v>
      </c>
      <c r="Q23" s="27">
        <f t="shared" si="11"/>
        <v>0</v>
      </c>
      <c r="R23" s="27">
        <f t="shared" si="11"/>
        <v>0</v>
      </c>
      <c r="S23" s="27">
        <f t="shared" si="11"/>
        <v>0</v>
      </c>
      <c r="T23" s="27">
        <f t="shared" si="11"/>
        <v>1137.1600000000001</v>
      </c>
      <c r="U23" s="27">
        <f t="shared" si="11"/>
        <v>1107.97</v>
      </c>
      <c r="V23" s="27">
        <f t="shared" si="11"/>
        <v>41079.99</v>
      </c>
      <c r="W23" s="27">
        <f t="shared" si="11"/>
        <v>41079.96</v>
      </c>
      <c r="X23" s="27">
        <f t="shared" si="11"/>
        <v>593.24</v>
      </c>
      <c r="Y23" s="27">
        <f t="shared" si="11"/>
        <v>593.24</v>
      </c>
      <c r="Z23" s="27">
        <f t="shared" si="11"/>
        <v>2499.1</v>
      </c>
      <c r="AA23" s="27">
        <f t="shared" si="11"/>
        <v>0</v>
      </c>
      <c r="AB23" s="27">
        <f t="shared" si="11"/>
        <v>0</v>
      </c>
      <c r="AC23" s="27">
        <f t="shared" si="11"/>
        <v>0</v>
      </c>
      <c r="AD23" s="27">
        <f t="shared" si="11"/>
        <v>0</v>
      </c>
      <c r="AE23" s="27">
        <f t="shared" si="11"/>
        <v>0</v>
      </c>
      <c r="AF23" s="52"/>
    </row>
    <row r="24" spans="1:32" s="30" customFormat="1" x14ac:dyDescent="0.25">
      <c r="A24" s="35" t="s">
        <v>31</v>
      </c>
      <c r="B24" s="32">
        <f t="shared" ref="B24:B28" si="12">H24+J24+L24+N24+P24+R24+T24+V24+X24+Z24+AB24+AD24</f>
        <v>0</v>
      </c>
      <c r="C24" s="32">
        <f>C31+C38+C45+C52+C59</f>
        <v>0</v>
      </c>
      <c r="D24" s="32">
        <f t="shared" ref="C24:F28" si="13">D31+D38+D45+D52+D59</f>
        <v>0</v>
      </c>
      <c r="E24" s="32">
        <f>E31+E38+E45+E52+E59</f>
        <v>0</v>
      </c>
      <c r="F24" s="32"/>
      <c r="G24" s="32"/>
      <c r="H24" s="32">
        <f t="shared" ref="H24:AE26" si="14">H31+H38+H45+H52+H59</f>
        <v>0</v>
      </c>
      <c r="I24" s="32">
        <f t="shared" si="14"/>
        <v>0</v>
      </c>
      <c r="J24" s="32">
        <f t="shared" si="14"/>
        <v>0</v>
      </c>
      <c r="K24" s="32">
        <f t="shared" si="14"/>
        <v>0</v>
      </c>
      <c r="L24" s="32">
        <f t="shared" si="14"/>
        <v>0</v>
      </c>
      <c r="M24" s="32">
        <f t="shared" si="14"/>
        <v>0</v>
      </c>
      <c r="N24" s="32">
        <f t="shared" si="14"/>
        <v>0</v>
      </c>
      <c r="O24" s="32">
        <f t="shared" si="14"/>
        <v>0</v>
      </c>
      <c r="P24" s="32">
        <f t="shared" si="14"/>
        <v>0</v>
      </c>
      <c r="Q24" s="32">
        <f t="shared" si="14"/>
        <v>0</v>
      </c>
      <c r="R24" s="32">
        <f t="shared" si="14"/>
        <v>0</v>
      </c>
      <c r="S24" s="32">
        <f t="shared" si="14"/>
        <v>0</v>
      </c>
      <c r="T24" s="32">
        <f t="shared" si="14"/>
        <v>0</v>
      </c>
      <c r="U24" s="32">
        <f t="shared" si="14"/>
        <v>0</v>
      </c>
      <c r="V24" s="32">
        <f t="shared" si="14"/>
        <v>0</v>
      </c>
      <c r="W24" s="32">
        <f t="shared" si="14"/>
        <v>0</v>
      </c>
      <c r="X24" s="32">
        <f t="shared" si="14"/>
        <v>0</v>
      </c>
      <c r="Y24" s="32">
        <f t="shared" si="14"/>
        <v>0</v>
      </c>
      <c r="Z24" s="32">
        <f t="shared" si="14"/>
        <v>0</v>
      </c>
      <c r="AA24" s="32">
        <f t="shared" si="14"/>
        <v>0</v>
      </c>
      <c r="AB24" s="32">
        <f t="shared" si="14"/>
        <v>0</v>
      </c>
      <c r="AC24" s="32">
        <f t="shared" si="14"/>
        <v>0</v>
      </c>
      <c r="AD24" s="32">
        <f t="shared" si="14"/>
        <v>0</v>
      </c>
      <c r="AE24" s="32">
        <f t="shared" si="14"/>
        <v>0</v>
      </c>
      <c r="AF24" s="54"/>
    </row>
    <row r="25" spans="1:32" s="30" customFormat="1" x14ac:dyDescent="0.25">
      <c r="A25" s="35" t="s">
        <v>40</v>
      </c>
      <c r="B25" s="32">
        <f t="shared" si="12"/>
        <v>0</v>
      </c>
      <c r="C25" s="32">
        <f t="shared" si="13"/>
        <v>0</v>
      </c>
      <c r="D25" s="32">
        <f t="shared" si="13"/>
        <v>0</v>
      </c>
      <c r="E25" s="32">
        <f t="shared" si="13"/>
        <v>0</v>
      </c>
      <c r="F25" s="32"/>
      <c r="G25" s="32"/>
      <c r="H25" s="32">
        <f t="shared" si="14"/>
        <v>0</v>
      </c>
      <c r="I25" s="32">
        <f t="shared" si="14"/>
        <v>0</v>
      </c>
      <c r="J25" s="32">
        <f t="shared" si="14"/>
        <v>0</v>
      </c>
      <c r="K25" s="32">
        <f t="shared" si="14"/>
        <v>0</v>
      </c>
      <c r="L25" s="32">
        <f t="shared" si="14"/>
        <v>0</v>
      </c>
      <c r="M25" s="32">
        <f t="shared" si="14"/>
        <v>0</v>
      </c>
      <c r="N25" s="32">
        <f t="shared" si="14"/>
        <v>0</v>
      </c>
      <c r="O25" s="32">
        <f t="shared" si="14"/>
        <v>0</v>
      </c>
      <c r="P25" s="32">
        <f t="shared" si="14"/>
        <v>0</v>
      </c>
      <c r="Q25" s="32">
        <f t="shared" si="14"/>
        <v>0</v>
      </c>
      <c r="R25" s="32">
        <f t="shared" si="14"/>
        <v>0</v>
      </c>
      <c r="S25" s="32">
        <f t="shared" si="14"/>
        <v>0</v>
      </c>
      <c r="T25" s="32">
        <f t="shared" si="14"/>
        <v>0</v>
      </c>
      <c r="U25" s="32">
        <f t="shared" si="14"/>
        <v>0</v>
      </c>
      <c r="V25" s="32">
        <f t="shared" si="14"/>
        <v>0</v>
      </c>
      <c r="W25" s="32">
        <f t="shared" si="14"/>
        <v>0</v>
      </c>
      <c r="X25" s="32">
        <f t="shared" si="14"/>
        <v>0</v>
      </c>
      <c r="Y25" s="32">
        <f t="shared" si="14"/>
        <v>0</v>
      </c>
      <c r="Z25" s="32">
        <f t="shared" si="14"/>
        <v>0</v>
      </c>
      <c r="AA25" s="32">
        <f t="shared" si="14"/>
        <v>0</v>
      </c>
      <c r="AB25" s="32">
        <f t="shared" si="14"/>
        <v>0</v>
      </c>
      <c r="AC25" s="32">
        <f t="shared" si="14"/>
        <v>0</v>
      </c>
      <c r="AD25" s="32">
        <f t="shared" si="14"/>
        <v>0</v>
      </c>
      <c r="AE25" s="32">
        <f t="shared" si="14"/>
        <v>0</v>
      </c>
      <c r="AF25" s="54"/>
    </row>
    <row r="26" spans="1:32" s="30" customFormat="1" x14ac:dyDescent="0.25">
      <c r="A26" s="35" t="s">
        <v>41</v>
      </c>
      <c r="B26" s="32">
        <f>H26+J26+L26+N26+P26+R26+T26+V26+X26+Z26+AB26+AD26</f>
        <v>45362.999999999993</v>
      </c>
      <c r="C26" s="32">
        <f>C33+C40+C47+C54+C61+C65</f>
        <v>45362.999999999993</v>
      </c>
      <c r="D26" s="32">
        <f>D33+D40+D47+D54+D61</f>
        <v>42781.17</v>
      </c>
      <c r="E26" s="32">
        <f>E33+E40+E47+E54+E61</f>
        <v>42781.17</v>
      </c>
      <c r="F26" s="32">
        <f>E26/B26%</f>
        <v>94.308511341842475</v>
      </c>
      <c r="G26" s="32">
        <f>E26/C26%</f>
        <v>94.308511341842475</v>
      </c>
      <c r="H26" s="32">
        <f>H33+H40+H47+H54+H61+H68</f>
        <v>0</v>
      </c>
      <c r="I26" s="32">
        <f t="shared" si="14"/>
        <v>0</v>
      </c>
      <c r="J26" s="32">
        <f t="shared" si="14"/>
        <v>0</v>
      </c>
      <c r="K26" s="32">
        <f t="shared" si="14"/>
        <v>0</v>
      </c>
      <c r="L26" s="32">
        <f t="shared" si="14"/>
        <v>0</v>
      </c>
      <c r="M26" s="32">
        <f t="shared" si="14"/>
        <v>0</v>
      </c>
      <c r="N26" s="32">
        <f>N33+N40+N47+N54+N61+N68</f>
        <v>53.51</v>
      </c>
      <c r="O26" s="32">
        <f t="shared" si="14"/>
        <v>0</v>
      </c>
      <c r="P26" s="32">
        <f t="shared" si="14"/>
        <v>0</v>
      </c>
      <c r="Q26" s="32">
        <f t="shared" si="14"/>
        <v>0</v>
      </c>
      <c r="R26" s="32">
        <f>R33+R40+R47+R54+R61+R68</f>
        <v>0</v>
      </c>
      <c r="S26" s="32">
        <f t="shared" si="14"/>
        <v>0</v>
      </c>
      <c r="T26" s="32">
        <f>T33+T40+T47+T54+T61+T68</f>
        <v>1137.1600000000001</v>
      </c>
      <c r="U26" s="32">
        <f t="shared" si="14"/>
        <v>1107.97</v>
      </c>
      <c r="V26" s="32">
        <f t="shared" si="14"/>
        <v>41079.99</v>
      </c>
      <c r="W26" s="32">
        <f t="shared" si="14"/>
        <v>41079.96</v>
      </c>
      <c r="X26" s="32">
        <f t="shared" si="14"/>
        <v>593.24</v>
      </c>
      <c r="Y26" s="32">
        <f t="shared" si="14"/>
        <v>593.24</v>
      </c>
      <c r="Z26" s="32">
        <f t="shared" si="14"/>
        <v>2499.1</v>
      </c>
      <c r="AA26" s="32">
        <f t="shared" si="14"/>
        <v>0</v>
      </c>
      <c r="AB26" s="32">
        <f t="shared" si="14"/>
        <v>0</v>
      </c>
      <c r="AC26" s="32">
        <f t="shared" si="14"/>
        <v>0</v>
      </c>
      <c r="AD26" s="32">
        <f t="shared" si="14"/>
        <v>0</v>
      </c>
      <c r="AE26" s="32">
        <f t="shared" si="14"/>
        <v>0</v>
      </c>
      <c r="AF26" s="54"/>
    </row>
    <row r="27" spans="1:32" s="40" customFormat="1" ht="15" x14ac:dyDescent="0.25">
      <c r="A27" s="55" t="s">
        <v>34</v>
      </c>
      <c r="B27" s="37">
        <f t="shared" si="12"/>
        <v>0</v>
      </c>
      <c r="C27" s="37">
        <f t="shared" si="13"/>
        <v>0</v>
      </c>
      <c r="D27" s="37">
        <f t="shared" si="13"/>
        <v>0</v>
      </c>
      <c r="E27" s="37">
        <f t="shared" si="13"/>
        <v>0</v>
      </c>
      <c r="F27" s="37"/>
      <c r="G27" s="37"/>
      <c r="H27" s="37">
        <f t="shared" ref="H27:AE28" si="15">H34+H41+H48+H55+H62</f>
        <v>0</v>
      </c>
      <c r="I27" s="37">
        <f t="shared" si="15"/>
        <v>0</v>
      </c>
      <c r="J27" s="37">
        <f t="shared" si="15"/>
        <v>0</v>
      </c>
      <c r="K27" s="37">
        <f t="shared" si="15"/>
        <v>0</v>
      </c>
      <c r="L27" s="37">
        <f t="shared" si="15"/>
        <v>0</v>
      </c>
      <c r="M27" s="37">
        <f t="shared" si="15"/>
        <v>0</v>
      </c>
      <c r="N27" s="37">
        <f t="shared" si="15"/>
        <v>0</v>
      </c>
      <c r="O27" s="37">
        <f t="shared" si="15"/>
        <v>0</v>
      </c>
      <c r="P27" s="37">
        <f t="shared" si="15"/>
        <v>0</v>
      </c>
      <c r="Q27" s="37">
        <f t="shared" si="15"/>
        <v>0</v>
      </c>
      <c r="R27" s="37">
        <f t="shared" si="15"/>
        <v>0</v>
      </c>
      <c r="S27" s="37">
        <f t="shared" si="15"/>
        <v>0</v>
      </c>
      <c r="T27" s="37">
        <f t="shared" si="15"/>
        <v>0</v>
      </c>
      <c r="U27" s="37">
        <f t="shared" si="15"/>
        <v>0</v>
      </c>
      <c r="V27" s="37">
        <f t="shared" si="15"/>
        <v>0</v>
      </c>
      <c r="W27" s="37">
        <f t="shared" si="15"/>
        <v>0</v>
      </c>
      <c r="X27" s="37">
        <f t="shared" si="15"/>
        <v>0</v>
      </c>
      <c r="Y27" s="37">
        <f t="shared" si="15"/>
        <v>0</v>
      </c>
      <c r="Z27" s="37">
        <f t="shared" si="15"/>
        <v>0</v>
      </c>
      <c r="AA27" s="37">
        <f t="shared" si="15"/>
        <v>0</v>
      </c>
      <c r="AB27" s="37">
        <f t="shared" si="15"/>
        <v>0</v>
      </c>
      <c r="AC27" s="37">
        <f t="shared" si="15"/>
        <v>0</v>
      </c>
      <c r="AD27" s="37">
        <f t="shared" si="15"/>
        <v>0</v>
      </c>
      <c r="AE27" s="37">
        <f t="shared" si="15"/>
        <v>0</v>
      </c>
      <c r="AF27" s="54"/>
    </row>
    <row r="28" spans="1:32" s="30" customFormat="1" ht="18.75" x14ac:dyDescent="0.3">
      <c r="A28" s="41" t="s">
        <v>35</v>
      </c>
      <c r="B28" s="32">
        <f t="shared" si="12"/>
        <v>0</v>
      </c>
      <c r="C28" s="32">
        <f t="shared" si="13"/>
        <v>0</v>
      </c>
      <c r="D28" s="32">
        <f t="shared" si="13"/>
        <v>0</v>
      </c>
      <c r="E28" s="32">
        <f t="shared" si="13"/>
        <v>0</v>
      </c>
      <c r="F28" s="32"/>
      <c r="G28" s="32"/>
      <c r="H28" s="32">
        <f t="shared" si="15"/>
        <v>0</v>
      </c>
      <c r="I28" s="32">
        <f t="shared" si="15"/>
        <v>0</v>
      </c>
      <c r="J28" s="32">
        <f t="shared" si="15"/>
        <v>0</v>
      </c>
      <c r="K28" s="32">
        <f t="shared" si="15"/>
        <v>0</v>
      </c>
      <c r="L28" s="32">
        <f t="shared" si="15"/>
        <v>0</v>
      </c>
      <c r="M28" s="32">
        <f t="shared" si="15"/>
        <v>0</v>
      </c>
      <c r="N28" s="32">
        <f t="shared" si="15"/>
        <v>0</v>
      </c>
      <c r="O28" s="32">
        <f t="shared" si="15"/>
        <v>0</v>
      </c>
      <c r="P28" s="32">
        <f t="shared" si="15"/>
        <v>0</v>
      </c>
      <c r="Q28" s="32">
        <f t="shared" si="15"/>
        <v>0</v>
      </c>
      <c r="R28" s="32">
        <f t="shared" si="15"/>
        <v>0</v>
      </c>
      <c r="S28" s="32">
        <f t="shared" si="15"/>
        <v>0</v>
      </c>
      <c r="T28" s="32">
        <f t="shared" si="15"/>
        <v>0</v>
      </c>
      <c r="U28" s="32">
        <f t="shared" si="15"/>
        <v>0</v>
      </c>
      <c r="V28" s="32">
        <f t="shared" si="15"/>
        <v>0</v>
      </c>
      <c r="W28" s="32">
        <f t="shared" si="15"/>
        <v>0</v>
      </c>
      <c r="X28" s="32">
        <f t="shared" si="15"/>
        <v>0</v>
      </c>
      <c r="Y28" s="32">
        <f t="shared" si="15"/>
        <v>0</v>
      </c>
      <c r="Z28" s="32">
        <f t="shared" si="15"/>
        <v>0</v>
      </c>
      <c r="AA28" s="32">
        <f t="shared" si="15"/>
        <v>0</v>
      </c>
      <c r="AB28" s="32">
        <f t="shared" si="15"/>
        <v>0</v>
      </c>
      <c r="AC28" s="32">
        <f t="shared" si="15"/>
        <v>0</v>
      </c>
      <c r="AD28" s="32">
        <f t="shared" si="15"/>
        <v>0</v>
      </c>
      <c r="AE28" s="32">
        <f t="shared" si="15"/>
        <v>0</v>
      </c>
      <c r="AF28" s="56"/>
    </row>
    <row r="29" spans="1:32" s="30" customFormat="1" ht="285.75" customHeight="1" x14ac:dyDescent="0.25">
      <c r="A29" s="57" t="s">
        <v>42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9"/>
      <c r="AF29" s="60" t="s">
        <v>43</v>
      </c>
    </row>
    <row r="30" spans="1:32" s="53" customFormat="1" x14ac:dyDescent="0.25">
      <c r="A30" s="51" t="s">
        <v>39</v>
      </c>
      <c r="B30" s="27">
        <f t="shared" ref="B30:AE30" si="16">B31+B32+B33+B35</f>
        <v>42392.299999999996</v>
      </c>
      <c r="C30" s="27">
        <f t="shared" si="16"/>
        <v>42392.299999999996</v>
      </c>
      <c r="D30" s="27">
        <f t="shared" si="16"/>
        <v>42392.27</v>
      </c>
      <c r="E30" s="27">
        <f t="shared" si="16"/>
        <v>42392.27</v>
      </c>
      <c r="F30" s="27"/>
      <c r="G30" s="27"/>
      <c r="H30" s="27">
        <f t="shared" si="16"/>
        <v>0</v>
      </c>
      <c r="I30" s="27">
        <f t="shared" si="16"/>
        <v>0</v>
      </c>
      <c r="J30" s="27">
        <f t="shared" si="16"/>
        <v>0</v>
      </c>
      <c r="K30" s="27">
        <f t="shared" si="16"/>
        <v>0</v>
      </c>
      <c r="L30" s="27">
        <f t="shared" si="16"/>
        <v>0</v>
      </c>
      <c r="M30" s="27">
        <f t="shared" si="16"/>
        <v>0</v>
      </c>
      <c r="N30" s="27">
        <f t="shared" si="16"/>
        <v>0</v>
      </c>
      <c r="O30" s="27">
        <f t="shared" si="16"/>
        <v>0</v>
      </c>
      <c r="P30" s="27">
        <f t="shared" si="16"/>
        <v>0</v>
      </c>
      <c r="Q30" s="27">
        <f t="shared" si="16"/>
        <v>0</v>
      </c>
      <c r="R30" s="27">
        <f t="shared" si="16"/>
        <v>0</v>
      </c>
      <c r="S30" s="27">
        <f t="shared" si="16"/>
        <v>0</v>
      </c>
      <c r="T30" s="27">
        <f t="shared" si="16"/>
        <v>1107.97</v>
      </c>
      <c r="U30" s="27">
        <f t="shared" si="16"/>
        <v>1107.97</v>
      </c>
      <c r="V30" s="27">
        <f t="shared" si="16"/>
        <v>40691.089999999997</v>
      </c>
      <c r="W30" s="27">
        <f t="shared" si="16"/>
        <v>40691.06</v>
      </c>
      <c r="X30" s="27">
        <f t="shared" si="16"/>
        <v>593.24</v>
      </c>
      <c r="Y30" s="27">
        <f t="shared" si="16"/>
        <v>593.24</v>
      </c>
      <c r="Z30" s="27">
        <f t="shared" si="16"/>
        <v>0</v>
      </c>
      <c r="AA30" s="27">
        <f t="shared" si="16"/>
        <v>0</v>
      </c>
      <c r="AB30" s="27">
        <f t="shared" si="16"/>
        <v>0</v>
      </c>
      <c r="AC30" s="27">
        <f t="shared" si="16"/>
        <v>0</v>
      </c>
      <c r="AD30" s="27">
        <f t="shared" si="16"/>
        <v>0</v>
      </c>
      <c r="AE30" s="27">
        <f t="shared" si="16"/>
        <v>0</v>
      </c>
      <c r="AF30" s="61" t="s">
        <v>44</v>
      </c>
    </row>
    <row r="31" spans="1:32" s="30" customFormat="1" x14ac:dyDescent="0.25">
      <c r="A31" s="35" t="s">
        <v>31</v>
      </c>
      <c r="B31" s="33">
        <f t="shared" ref="B31:B35" si="17">H31+J31+L31+N31+P31+R31+T31+V31+X31+Z31+AB31+AD31</f>
        <v>0</v>
      </c>
      <c r="C31" s="33">
        <f>H31+J31+L31+N31+P31+R31+T31+V31+X31+Z31+AB31</f>
        <v>0</v>
      </c>
      <c r="D31" s="33">
        <f>E31</f>
        <v>0</v>
      </c>
      <c r="E31" s="33">
        <f>I31+K31+M31+O31+Q31+S31+U31+W31+Y31+AA31+AC31+AE31</f>
        <v>0</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62"/>
      <c r="AF31" s="63"/>
    </row>
    <row r="32" spans="1:32" s="30" customFormat="1" x14ac:dyDescent="0.25">
      <c r="A32" s="35" t="s">
        <v>40</v>
      </c>
      <c r="B32" s="33">
        <f t="shared" si="17"/>
        <v>0</v>
      </c>
      <c r="C32" s="33">
        <f>H32+J32+L32+N32+P32+R32+T32+V32+X32+Z32+AB32</f>
        <v>0</v>
      </c>
      <c r="D32" s="33">
        <f t="shared" ref="D32:D35" si="18">E32</f>
        <v>0</v>
      </c>
      <c r="E32" s="33">
        <f t="shared" ref="E32:E34" si="19">I32+K32+M32+O32+Q32+S32+U32+W32+Y32+AA32+AC32+AE32</f>
        <v>0</v>
      </c>
      <c r="F32" s="33" t="e">
        <f t="shared" ref="F32:F34" si="20">E32/B32%</f>
        <v>#DIV/0!</v>
      </c>
      <c r="G32" s="33" t="e">
        <f t="shared" ref="G32:G34" si="21">E32/C32%</f>
        <v>#DIV/0!</v>
      </c>
      <c r="H32" s="33"/>
      <c r="I32" s="33"/>
      <c r="J32" s="33"/>
      <c r="K32" s="33"/>
      <c r="L32" s="33"/>
      <c r="M32" s="33"/>
      <c r="N32" s="33"/>
      <c r="O32" s="33"/>
      <c r="P32" s="33"/>
      <c r="Q32" s="33"/>
      <c r="R32" s="33"/>
      <c r="S32" s="33"/>
      <c r="T32" s="33"/>
      <c r="U32" s="33"/>
      <c r="V32" s="33"/>
      <c r="W32" s="33"/>
      <c r="X32" s="33"/>
      <c r="Y32" s="33"/>
      <c r="Z32" s="33"/>
      <c r="AA32" s="33"/>
      <c r="AB32" s="33"/>
      <c r="AC32" s="33"/>
      <c r="AD32" s="33"/>
      <c r="AE32" s="62"/>
      <c r="AF32" s="63"/>
    </row>
    <row r="33" spans="1:32" s="30" customFormat="1" x14ac:dyDescent="0.25">
      <c r="A33" s="35" t="s">
        <v>41</v>
      </c>
      <c r="B33" s="33">
        <f>H33+J33+L33+N33+P33+R33+T33+V33+X33+Z33+AB33+AD33</f>
        <v>42392.299999999996</v>
      </c>
      <c r="C33" s="33">
        <f>H33+J33+L33+N33+P33+R33+T33+V33+X33+Z33+AB33</f>
        <v>42392.299999999996</v>
      </c>
      <c r="D33" s="33">
        <f t="shared" si="18"/>
        <v>42392.27</v>
      </c>
      <c r="E33" s="33">
        <f t="shared" si="19"/>
        <v>42392.27</v>
      </c>
      <c r="F33" s="33">
        <f t="shared" si="20"/>
        <v>99.99992923243137</v>
      </c>
      <c r="G33" s="33">
        <f t="shared" si="21"/>
        <v>99.99992923243137</v>
      </c>
      <c r="H33" s="33"/>
      <c r="I33" s="33"/>
      <c r="J33" s="33"/>
      <c r="K33" s="33"/>
      <c r="L33" s="33"/>
      <c r="M33" s="33"/>
      <c r="N33" s="33"/>
      <c r="O33" s="33"/>
      <c r="P33" s="33"/>
      <c r="Q33" s="33"/>
      <c r="R33" s="33"/>
      <c r="S33" s="33"/>
      <c r="T33" s="33">
        <v>1107.97</v>
      </c>
      <c r="U33" s="33">
        <v>1107.97</v>
      </c>
      <c r="V33" s="33">
        <f>40691.06+0.03</f>
        <v>40691.089999999997</v>
      </c>
      <c r="W33" s="33">
        <v>40691.06</v>
      </c>
      <c r="X33" s="33">
        <v>593.24</v>
      </c>
      <c r="Y33" s="33">
        <v>593.24</v>
      </c>
      <c r="Z33" s="33"/>
      <c r="AA33" s="33"/>
      <c r="AB33" s="33"/>
      <c r="AC33" s="33"/>
      <c r="AD33" s="33"/>
      <c r="AE33" s="62"/>
      <c r="AF33" s="63"/>
    </row>
    <row r="34" spans="1:32" s="40" customFormat="1" x14ac:dyDescent="0.25">
      <c r="A34" s="36" t="s">
        <v>34</v>
      </c>
      <c r="B34" s="37">
        <f t="shared" si="17"/>
        <v>0</v>
      </c>
      <c r="C34" s="33">
        <f>H34+J34+L34+N34+P34+R34+T34+V34+X34+Z34+AB34</f>
        <v>0</v>
      </c>
      <c r="D34" s="37">
        <f t="shared" si="18"/>
        <v>0</v>
      </c>
      <c r="E34" s="37">
        <f t="shared" si="19"/>
        <v>0</v>
      </c>
      <c r="F34" s="37" t="e">
        <f t="shared" si="20"/>
        <v>#DIV/0!</v>
      </c>
      <c r="G34" s="37" t="e">
        <f t="shared" si="21"/>
        <v>#DIV/0!</v>
      </c>
      <c r="H34" s="38"/>
      <c r="I34" s="64"/>
      <c r="J34" s="64"/>
      <c r="K34" s="64"/>
      <c r="L34" s="64"/>
      <c r="M34" s="64"/>
      <c r="N34" s="64"/>
      <c r="O34" s="64"/>
      <c r="P34" s="64"/>
      <c r="Q34" s="64"/>
      <c r="R34" s="64"/>
      <c r="S34" s="64"/>
      <c r="T34" s="64"/>
      <c r="U34" s="64"/>
      <c r="V34" s="64"/>
      <c r="W34" s="64"/>
      <c r="X34" s="64"/>
      <c r="Y34" s="64"/>
      <c r="Z34" s="64"/>
      <c r="AA34" s="64"/>
      <c r="AB34" s="64"/>
      <c r="AC34" s="64"/>
      <c r="AD34" s="64"/>
      <c r="AE34" s="64"/>
      <c r="AF34" s="63"/>
    </row>
    <row r="35" spans="1:32" s="30" customFormat="1" ht="42" customHeight="1" x14ac:dyDescent="0.3">
      <c r="A35" s="41" t="s">
        <v>35</v>
      </c>
      <c r="B35" s="33">
        <f t="shared" si="17"/>
        <v>0</v>
      </c>
      <c r="C35" s="33">
        <f>H35+J35+L35+N35+P35+R35+T35+V35+X35+Z35+AB35</f>
        <v>0</v>
      </c>
      <c r="D35" s="33">
        <f t="shared" si="18"/>
        <v>0</v>
      </c>
      <c r="E35" s="33">
        <f>I35+K35+M35+O35+Q35+S35+U35+W35+Y35+AA35+AC35+AE35</f>
        <v>0</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62"/>
      <c r="AF35" s="65"/>
    </row>
    <row r="36" spans="1:32" s="30" customFormat="1" ht="48.75" customHeight="1" x14ac:dyDescent="0.25">
      <c r="A36" s="57" t="s">
        <v>45</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9"/>
      <c r="AF36" s="60"/>
    </row>
    <row r="37" spans="1:32" s="30" customFormat="1" x14ac:dyDescent="0.25">
      <c r="A37" s="51" t="s">
        <v>39</v>
      </c>
      <c r="B37" s="27">
        <f t="shared" ref="B37:E37" si="22">B38+B39+B40+B42</f>
        <v>0</v>
      </c>
      <c r="C37" s="27">
        <f t="shared" si="22"/>
        <v>0</v>
      </c>
      <c r="D37" s="27">
        <f t="shared" si="22"/>
        <v>0</v>
      </c>
      <c r="E37" s="27">
        <f t="shared" si="22"/>
        <v>0</v>
      </c>
      <c r="F37" s="33" t="e">
        <f>E37/B37%</f>
        <v>#DIV/0!</v>
      </c>
      <c r="G37" s="33" t="e">
        <f>E37/C37%</f>
        <v>#DIV/0!</v>
      </c>
      <c r="H37" s="33">
        <f t="shared" ref="H37:AE37" si="23">H38+H39+H40+H42</f>
        <v>0</v>
      </c>
      <c r="I37" s="33">
        <f t="shared" si="23"/>
        <v>0</v>
      </c>
      <c r="J37" s="33">
        <f t="shared" si="23"/>
        <v>0</v>
      </c>
      <c r="K37" s="33">
        <f t="shared" si="23"/>
        <v>0</v>
      </c>
      <c r="L37" s="33">
        <f t="shared" si="23"/>
        <v>0</v>
      </c>
      <c r="M37" s="33">
        <f t="shared" si="23"/>
        <v>0</v>
      </c>
      <c r="N37" s="33">
        <f t="shared" si="23"/>
        <v>0</v>
      </c>
      <c r="O37" s="33">
        <f t="shared" si="23"/>
        <v>0</v>
      </c>
      <c r="P37" s="33">
        <f t="shared" si="23"/>
        <v>0</v>
      </c>
      <c r="Q37" s="33">
        <f t="shared" si="23"/>
        <v>0</v>
      </c>
      <c r="R37" s="33">
        <f t="shared" si="23"/>
        <v>0</v>
      </c>
      <c r="S37" s="33">
        <f t="shared" si="23"/>
        <v>0</v>
      </c>
      <c r="T37" s="33">
        <f t="shared" si="23"/>
        <v>0</v>
      </c>
      <c r="U37" s="33">
        <f t="shared" si="23"/>
        <v>0</v>
      </c>
      <c r="V37" s="33">
        <f t="shared" si="23"/>
        <v>0</v>
      </c>
      <c r="W37" s="33">
        <f t="shared" si="23"/>
        <v>0</v>
      </c>
      <c r="X37" s="33">
        <f t="shared" si="23"/>
        <v>0</v>
      </c>
      <c r="Y37" s="33">
        <f t="shared" si="23"/>
        <v>0</v>
      </c>
      <c r="Z37" s="33">
        <f t="shared" si="23"/>
        <v>0</v>
      </c>
      <c r="AA37" s="33">
        <f t="shared" si="23"/>
        <v>0</v>
      </c>
      <c r="AB37" s="33">
        <f t="shared" si="23"/>
        <v>0</v>
      </c>
      <c r="AC37" s="33">
        <f t="shared" si="23"/>
        <v>0</v>
      </c>
      <c r="AD37" s="33">
        <f t="shared" si="23"/>
        <v>0</v>
      </c>
      <c r="AE37" s="33">
        <f t="shared" si="23"/>
        <v>0</v>
      </c>
      <c r="AF37" s="66"/>
    </row>
    <row r="38" spans="1:32" s="30" customFormat="1" x14ac:dyDescent="0.25">
      <c r="A38" s="35" t="s">
        <v>31</v>
      </c>
      <c r="B38" s="33">
        <f t="shared" ref="B38:B42" si="24">H38+J38+L38+N38+P38+R38+T38+V38+X38+Z38+AB38+AD38</f>
        <v>0</v>
      </c>
      <c r="C38" s="33">
        <f>H38+J38+L38+N38+P38+R38+T38+V38+X38+Z38+AB38</f>
        <v>0</v>
      </c>
      <c r="D38" s="33">
        <f>E38</f>
        <v>0</v>
      </c>
      <c r="E38" s="33">
        <f>I38+K38+M38+O38+Q38+S38+U38+W38+Y38+AA38+AC38+AE38</f>
        <v>0</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62"/>
      <c r="AF38" s="67"/>
    </row>
    <row r="39" spans="1:32" s="30" customFormat="1" x14ac:dyDescent="0.25">
      <c r="A39" s="35" t="s">
        <v>40</v>
      </c>
      <c r="B39" s="33">
        <f t="shared" si="24"/>
        <v>0</v>
      </c>
      <c r="C39" s="33">
        <f>H39+J39+L39+N39+P39+R39+T39+V39+X39+Z39+AB39</f>
        <v>0</v>
      </c>
      <c r="D39" s="33">
        <f t="shared" ref="D39:D42" si="25">E39</f>
        <v>0</v>
      </c>
      <c r="E39" s="33">
        <f t="shared" ref="E39:E41" si="26">I39+K39+M39+O39+Q39+S39+U39+W39+Y39+AA39+AC39+AE39</f>
        <v>0</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62"/>
      <c r="AF39" s="67"/>
    </row>
    <row r="40" spans="1:32" s="30" customFormat="1" x14ac:dyDescent="0.25">
      <c r="A40" s="35" t="s">
        <v>41</v>
      </c>
      <c r="B40" s="33">
        <f t="shared" si="24"/>
        <v>0</v>
      </c>
      <c r="C40" s="33">
        <f>H40+J40+L40+N40+P40+R40+T40+V40+X40+Z40+AB40</f>
        <v>0</v>
      </c>
      <c r="D40" s="33">
        <f t="shared" si="25"/>
        <v>0</v>
      </c>
      <c r="E40" s="33">
        <f t="shared" si="26"/>
        <v>0</v>
      </c>
      <c r="F40" s="33" t="e">
        <f>E40/B40%</f>
        <v>#DIV/0!</v>
      </c>
      <c r="G40" s="33" t="e">
        <f>E40/C40%</f>
        <v>#DIV/0!</v>
      </c>
      <c r="H40" s="33"/>
      <c r="I40" s="33"/>
      <c r="J40" s="33"/>
      <c r="K40" s="33"/>
      <c r="L40" s="33"/>
      <c r="M40" s="33"/>
      <c r="N40" s="33"/>
      <c r="O40" s="33"/>
      <c r="P40" s="33"/>
      <c r="Q40" s="33"/>
      <c r="R40" s="33"/>
      <c r="S40" s="33"/>
      <c r="T40" s="33"/>
      <c r="U40" s="33"/>
      <c r="V40" s="33"/>
      <c r="W40" s="33"/>
      <c r="X40" s="33"/>
      <c r="Y40" s="33"/>
      <c r="Z40" s="33"/>
      <c r="AA40" s="33"/>
      <c r="AB40" s="33"/>
      <c r="AC40" s="33"/>
      <c r="AD40" s="33"/>
      <c r="AE40" s="62"/>
      <c r="AF40" s="67"/>
    </row>
    <row r="41" spans="1:32" s="40" customFormat="1" x14ac:dyDescent="0.25">
      <c r="A41" s="36" t="s">
        <v>34</v>
      </c>
      <c r="B41" s="37">
        <f t="shared" si="24"/>
        <v>0</v>
      </c>
      <c r="C41" s="33">
        <f>H41+J41+L41+N41+P41+R41+T41+V41+X41+Z41+AB41</f>
        <v>0</v>
      </c>
      <c r="D41" s="37">
        <f t="shared" si="25"/>
        <v>0</v>
      </c>
      <c r="E41" s="37">
        <f t="shared" si="26"/>
        <v>0</v>
      </c>
      <c r="F41" s="37"/>
      <c r="G41" s="37"/>
      <c r="H41" s="38"/>
      <c r="I41" s="64"/>
      <c r="J41" s="64"/>
      <c r="K41" s="64"/>
      <c r="L41" s="64"/>
      <c r="M41" s="64"/>
      <c r="N41" s="64"/>
      <c r="O41" s="64"/>
      <c r="P41" s="64"/>
      <c r="Q41" s="64"/>
      <c r="R41" s="64"/>
      <c r="S41" s="64"/>
      <c r="T41" s="64"/>
      <c r="U41" s="64"/>
      <c r="V41" s="64"/>
      <c r="W41" s="64"/>
      <c r="X41" s="64"/>
      <c r="Y41" s="64"/>
      <c r="Z41" s="64"/>
      <c r="AA41" s="64"/>
      <c r="AB41" s="64"/>
      <c r="AC41" s="64"/>
      <c r="AD41" s="64"/>
      <c r="AE41" s="64"/>
      <c r="AF41" s="67"/>
    </row>
    <row r="42" spans="1:32" s="30" customFormat="1" ht="18.75" x14ac:dyDescent="0.3">
      <c r="A42" s="41" t="s">
        <v>35</v>
      </c>
      <c r="B42" s="33">
        <f t="shared" si="24"/>
        <v>0</v>
      </c>
      <c r="C42" s="33">
        <f>H42+J42+L42+N42+P42+R42+T42+V42+X42+Z42+AB42</f>
        <v>0</v>
      </c>
      <c r="D42" s="33">
        <f t="shared" si="25"/>
        <v>0</v>
      </c>
      <c r="E42" s="33">
        <f>I42+K42+M42+O42+Q42+S42+U42+W42+Y42+AA42+AC42+AE42</f>
        <v>0</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62"/>
      <c r="AF42" s="68"/>
    </row>
    <row r="43" spans="1:32" s="30" customFormat="1" ht="162.75" customHeight="1" x14ac:dyDescent="0.25">
      <c r="A43" s="57" t="s">
        <v>46</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9"/>
      <c r="AF43" s="60" t="s">
        <v>47</v>
      </c>
    </row>
    <row r="44" spans="1:32" s="53" customFormat="1" x14ac:dyDescent="0.25">
      <c r="A44" s="51" t="s">
        <v>39</v>
      </c>
      <c r="B44" s="27">
        <f t="shared" ref="B44:E44" si="27">B45+B46+B47+B49</f>
        <v>388.9</v>
      </c>
      <c r="C44" s="27">
        <f t="shared" si="27"/>
        <v>388.9</v>
      </c>
      <c r="D44" s="27">
        <f t="shared" si="27"/>
        <v>388.9</v>
      </c>
      <c r="E44" s="27">
        <f t="shared" si="27"/>
        <v>388.9</v>
      </c>
      <c r="F44" s="27">
        <f>E44/B44%</f>
        <v>100</v>
      </c>
      <c r="G44" s="27">
        <f>E44/C44%</f>
        <v>100</v>
      </c>
      <c r="H44" s="27">
        <f t="shared" ref="H44:AE44" si="28">H45+H46+H47+H49</f>
        <v>0</v>
      </c>
      <c r="I44" s="27">
        <f t="shared" si="28"/>
        <v>0</v>
      </c>
      <c r="J44" s="27">
        <f t="shared" si="28"/>
        <v>0</v>
      </c>
      <c r="K44" s="27">
        <f t="shared" si="28"/>
        <v>0</v>
      </c>
      <c r="L44" s="27">
        <f t="shared" si="28"/>
        <v>0</v>
      </c>
      <c r="M44" s="27">
        <f t="shared" si="28"/>
        <v>0</v>
      </c>
      <c r="N44" s="27">
        <f t="shared" si="28"/>
        <v>0</v>
      </c>
      <c r="O44" s="27">
        <f t="shared" si="28"/>
        <v>0</v>
      </c>
      <c r="P44" s="27">
        <f t="shared" si="28"/>
        <v>0</v>
      </c>
      <c r="Q44" s="27">
        <f t="shared" si="28"/>
        <v>0</v>
      </c>
      <c r="R44" s="27">
        <f t="shared" si="28"/>
        <v>0</v>
      </c>
      <c r="S44" s="27">
        <f t="shared" si="28"/>
        <v>0</v>
      </c>
      <c r="T44" s="27">
        <f t="shared" si="28"/>
        <v>0</v>
      </c>
      <c r="U44" s="27">
        <f t="shared" si="28"/>
        <v>0</v>
      </c>
      <c r="V44" s="27">
        <f t="shared" si="28"/>
        <v>388.9</v>
      </c>
      <c r="W44" s="27">
        <f t="shared" si="28"/>
        <v>388.9</v>
      </c>
      <c r="X44" s="27">
        <f t="shared" si="28"/>
        <v>0</v>
      </c>
      <c r="Y44" s="27">
        <f t="shared" si="28"/>
        <v>0</v>
      </c>
      <c r="Z44" s="27">
        <f t="shared" si="28"/>
        <v>0</v>
      </c>
      <c r="AA44" s="27">
        <f t="shared" si="28"/>
        <v>0</v>
      </c>
      <c r="AB44" s="27">
        <f t="shared" si="28"/>
        <v>0</v>
      </c>
      <c r="AC44" s="27">
        <f t="shared" si="28"/>
        <v>0</v>
      </c>
      <c r="AD44" s="27">
        <f t="shared" si="28"/>
        <v>0</v>
      </c>
      <c r="AE44" s="27">
        <f t="shared" si="28"/>
        <v>0</v>
      </c>
      <c r="AF44" s="69"/>
    </row>
    <row r="45" spans="1:32" s="30" customFormat="1" x14ac:dyDescent="0.25">
      <c r="A45" s="35" t="s">
        <v>31</v>
      </c>
      <c r="B45" s="33">
        <f t="shared" ref="B45:B49" si="29">H45+J45+L45+N45+P45+R45+T45+V45+X45+Z45+AB45+AD45</f>
        <v>0</v>
      </c>
      <c r="C45" s="33">
        <f>H45+J45+L45+N45+P45+R45+T45+V45+X45+Z45+AB45</f>
        <v>0</v>
      </c>
      <c r="D45" s="33">
        <f>E45</f>
        <v>0</v>
      </c>
      <c r="E45" s="33">
        <f>I45+K45+M45+O45+Q45+S45+U45+W45+Y45+AA45+AC45+AE45</f>
        <v>0</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62"/>
      <c r="AF45" s="70"/>
    </row>
    <row r="46" spans="1:32" s="30" customFormat="1" x14ac:dyDescent="0.25">
      <c r="A46" s="35" t="s">
        <v>40</v>
      </c>
      <c r="B46" s="33">
        <f t="shared" si="29"/>
        <v>0</v>
      </c>
      <c r="C46" s="33">
        <f>H46+J46+L46+N46+P46+R46+T46+V46+X46+Z46+AB46</f>
        <v>0</v>
      </c>
      <c r="D46" s="33">
        <f t="shared" ref="D46:D49" si="30">E46</f>
        <v>0</v>
      </c>
      <c r="E46" s="33">
        <f t="shared" ref="E46:E48" si="31">I46+K46+M46+O46+Q46+S46+U46+W46+Y46+AA46+AC46+AE46</f>
        <v>0</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62"/>
      <c r="AF46" s="70"/>
    </row>
    <row r="47" spans="1:32" s="30" customFormat="1" x14ac:dyDescent="0.25">
      <c r="A47" s="35" t="s">
        <v>41</v>
      </c>
      <c r="B47" s="33">
        <f t="shared" si="29"/>
        <v>388.9</v>
      </c>
      <c r="C47" s="33">
        <f>H47+J47+L47+N47+P47+R47+T47+V47+X47+Z47+AB47</f>
        <v>388.9</v>
      </c>
      <c r="D47" s="33">
        <f t="shared" si="30"/>
        <v>388.9</v>
      </c>
      <c r="E47" s="33">
        <f t="shared" si="31"/>
        <v>388.9</v>
      </c>
      <c r="F47" s="33">
        <f>E47/B47%</f>
        <v>100</v>
      </c>
      <c r="G47" s="33">
        <f>E47/C47%</f>
        <v>100</v>
      </c>
      <c r="H47" s="33"/>
      <c r="I47" s="33"/>
      <c r="J47" s="33"/>
      <c r="K47" s="33"/>
      <c r="L47" s="33"/>
      <c r="M47" s="33"/>
      <c r="N47" s="33"/>
      <c r="O47" s="33"/>
      <c r="P47" s="33"/>
      <c r="Q47" s="33"/>
      <c r="R47" s="33"/>
      <c r="S47" s="33"/>
      <c r="T47" s="33"/>
      <c r="U47" s="33"/>
      <c r="V47" s="33">
        <v>388.9</v>
      </c>
      <c r="W47" s="33">
        <v>388.9</v>
      </c>
      <c r="X47" s="33"/>
      <c r="Y47" s="33"/>
      <c r="Z47" s="33"/>
      <c r="AA47" s="33"/>
      <c r="AB47" s="33"/>
      <c r="AC47" s="33"/>
      <c r="AD47" s="33"/>
      <c r="AE47" s="62"/>
      <c r="AF47" s="70"/>
    </row>
    <row r="48" spans="1:32" s="40" customFormat="1" x14ac:dyDescent="0.25">
      <c r="A48" s="36" t="s">
        <v>34</v>
      </c>
      <c r="B48" s="37">
        <f t="shared" si="29"/>
        <v>0</v>
      </c>
      <c r="C48" s="33">
        <f>H48+J48+L48+N48+P48+R48+T48+V48+X48+Z48+AB48</f>
        <v>0</v>
      </c>
      <c r="D48" s="37">
        <f t="shared" si="30"/>
        <v>0</v>
      </c>
      <c r="E48" s="37">
        <f t="shared" si="31"/>
        <v>0</v>
      </c>
      <c r="F48" s="37"/>
      <c r="G48" s="37"/>
      <c r="H48" s="38"/>
      <c r="I48" s="64"/>
      <c r="J48" s="64"/>
      <c r="K48" s="64"/>
      <c r="L48" s="64"/>
      <c r="M48" s="64"/>
      <c r="N48" s="64"/>
      <c r="O48" s="64"/>
      <c r="P48" s="64"/>
      <c r="Q48" s="64"/>
      <c r="R48" s="64"/>
      <c r="S48" s="64"/>
      <c r="T48" s="64"/>
      <c r="U48" s="64"/>
      <c r="V48" s="64"/>
      <c r="W48" s="64"/>
      <c r="X48" s="64"/>
      <c r="Y48" s="64"/>
      <c r="Z48" s="64"/>
      <c r="AA48" s="64"/>
      <c r="AB48" s="64"/>
      <c r="AC48" s="64"/>
      <c r="AD48" s="64"/>
      <c r="AE48" s="64"/>
      <c r="AF48" s="70"/>
    </row>
    <row r="49" spans="1:32" s="30" customFormat="1" ht="18.75" x14ac:dyDescent="0.3">
      <c r="A49" s="41" t="s">
        <v>35</v>
      </c>
      <c r="B49" s="33">
        <f t="shared" si="29"/>
        <v>0</v>
      </c>
      <c r="C49" s="33">
        <f>H49+J49+L49+N49+P49+R49+T49+V49+X49+Z49+AB49</f>
        <v>0</v>
      </c>
      <c r="D49" s="33">
        <f t="shared" si="30"/>
        <v>0</v>
      </c>
      <c r="E49" s="33">
        <f>I49+K49+M49+O49+Q49+S49+U49+W49+Y49+AA49+AC49+AE49</f>
        <v>0</v>
      </c>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62"/>
      <c r="AF49" s="71"/>
    </row>
    <row r="50" spans="1:32" s="30" customFormat="1" ht="18.75" x14ac:dyDescent="0.25">
      <c r="A50" s="57" t="s">
        <v>48</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9"/>
      <c r="AF50" s="72"/>
    </row>
    <row r="51" spans="1:32" s="53" customFormat="1" x14ac:dyDescent="0.25">
      <c r="A51" s="51" t="s">
        <v>39</v>
      </c>
      <c r="B51" s="27">
        <f t="shared" ref="B51:E51" si="32">B52+B53+B54+B56</f>
        <v>0</v>
      </c>
      <c r="C51" s="27">
        <f t="shared" si="32"/>
        <v>0</v>
      </c>
      <c r="D51" s="27">
        <f t="shared" si="32"/>
        <v>0</v>
      </c>
      <c r="E51" s="27">
        <f t="shared" si="32"/>
        <v>0</v>
      </c>
      <c r="F51" s="27" t="e">
        <f>E51/B51%</f>
        <v>#DIV/0!</v>
      </c>
      <c r="G51" s="27" t="e">
        <f>E51/C51%</f>
        <v>#DIV/0!</v>
      </c>
      <c r="H51" s="27">
        <f t="shared" ref="H51:AE51" si="33">H52+H53+H54+H56</f>
        <v>0</v>
      </c>
      <c r="I51" s="27">
        <f t="shared" si="33"/>
        <v>0</v>
      </c>
      <c r="J51" s="27">
        <f t="shared" si="33"/>
        <v>0</v>
      </c>
      <c r="K51" s="27">
        <f t="shared" si="33"/>
        <v>0</v>
      </c>
      <c r="L51" s="27">
        <f t="shared" si="33"/>
        <v>0</v>
      </c>
      <c r="M51" s="27">
        <f t="shared" si="33"/>
        <v>0</v>
      </c>
      <c r="N51" s="27">
        <f t="shared" si="33"/>
        <v>0</v>
      </c>
      <c r="O51" s="27">
        <f t="shared" si="33"/>
        <v>0</v>
      </c>
      <c r="P51" s="27">
        <f t="shared" si="33"/>
        <v>0</v>
      </c>
      <c r="Q51" s="27">
        <f t="shared" si="33"/>
        <v>0</v>
      </c>
      <c r="R51" s="27">
        <f t="shared" si="33"/>
        <v>0</v>
      </c>
      <c r="S51" s="27">
        <f t="shared" si="33"/>
        <v>0</v>
      </c>
      <c r="T51" s="27">
        <f t="shared" si="33"/>
        <v>0</v>
      </c>
      <c r="U51" s="27">
        <f t="shared" si="33"/>
        <v>0</v>
      </c>
      <c r="V51" s="27">
        <f t="shared" si="33"/>
        <v>0</v>
      </c>
      <c r="W51" s="27">
        <f t="shared" si="33"/>
        <v>0</v>
      </c>
      <c r="X51" s="27">
        <f t="shared" si="33"/>
        <v>0</v>
      </c>
      <c r="Y51" s="27">
        <f t="shared" si="33"/>
        <v>0</v>
      </c>
      <c r="Z51" s="27">
        <f t="shared" si="33"/>
        <v>0</v>
      </c>
      <c r="AA51" s="27">
        <f t="shared" si="33"/>
        <v>0</v>
      </c>
      <c r="AB51" s="27">
        <f t="shared" si="33"/>
        <v>0</v>
      </c>
      <c r="AC51" s="27">
        <f t="shared" si="33"/>
        <v>0</v>
      </c>
      <c r="AD51" s="27">
        <f t="shared" si="33"/>
        <v>0</v>
      </c>
      <c r="AE51" s="27">
        <f t="shared" si="33"/>
        <v>0</v>
      </c>
      <c r="AF51" s="73"/>
    </row>
    <row r="52" spans="1:32" s="30" customFormat="1" x14ac:dyDescent="0.25">
      <c r="A52" s="35" t="s">
        <v>31</v>
      </c>
      <c r="B52" s="33">
        <f t="shared" ref="B52:B56" si="34">H52+J52+L52+N52+P52+R52+T52+V52+X52+Z52+AB52+AD52</f>
        <v>0</v>
      </c>
      <c r="C52" s="33">
        <f>H52+J52+L52+N52+P52+R52+T52+V52+X52+Z52+AB52</f>
        <v>0</v>
      </c>
      <c r="D52" s="33">
        <f>E52</f>
        <v>0</v>
      </c>
      <c r="E52" s="33">
        <f>I52+K52+M52+O52+Q52+S52+U52+W52+Y52+AA52+AC52+AE52</f>
        <v>0</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62"/>
      <c r="AF52" s="74"/>
    </row>
    <row r="53" spans="1:32" s="30" customFormat="1" x14ac:dyDescent="0.25">
      <c r="A53" s="35" t="s">
        <v>40</v>
      </c>
      <c r="B53" s="33">
        <f t="shared" si="34"/>
        <v>0</v>
      </c>
      <c r="C53" s="33">
        <f>H53+J53+L53+N53+P53+R53+T53+V53+X53+Z53+AB53</f>
        <v>0</v>
      </c>
      <c r="D53" s="33">
        <f t="shared" ref="D53:D56" si="35">E53</f>
        <v>0</v>
      </c>
      <c r="E53" s="33">
        <f t="shared" ref="E53:E55" si="36">I53+K53+M53+O53+Q53+S53+U53+W53+Y53+AA53+AC53+AE53</f>
        <v>0</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62"/>
      <c r="AF53" s="74"/>
    </row>
    <row r="54" spans="1:32" s="30" customFormat="1" x14ac:dyDescent="0.25">
      <c r="A54" s="35" t="s">
        <v>41</v>
      </c>
      <c r="B54" s="33">
        <f t="shared" si="34"/>
        <v>0</v>
      </c>
      <c r="C54" s="33">
        <f>H54+J54+L54+N54+P54+R54+T54+V54+X54+Z54+AB54</f>
        <v>0</v>
      </c>
      <c r="D54" s="33">
        <f t="shared" si="35"/>
        <v>0</v>
      </c>
      <c r="E54" s="33">
        <f t="shared" si="36"/>
        <v>0</v>
      </c>
      <c r="F54" s="33" t="e">
        <f>E54/B54%</f>
        <v>#DIV/0!</v>
      </c>
      <c r="G54" s="33" t="e">
        <f>E54/C54%</f>
        <v>#DIV/0!</v>
      </c>
      <c r="H54" s="33"/>
      <c r="I54" s="33"/>
      <c r="J54" s="33"/>
      <c r="K54" s="33"/>
      <c r="L54" s="33"/>
      <c r="M54" s="33"/>
      <c r="N54" s="33"/>
      <c r="O54" s="33"/>
      <c r="P54" s="33"/>
      <c r="Q54" s="33"/>
      <c r="R54" s="33"/>
      <c r="S54" s="33"/>
      <c r="T54" s="33"/>
      <c r="U54" s="33"/>
      <c r="V54" s="33"/>
      <c r="W54" s="33"/>
      <c r="X54" s="33"/>
      <c r="Y54" s="33"/>
      <c r="Z54" s="33"/>
      <c r="AA54" s="33"/>
      <c r="AB54" s="33"/>
      <c r="AC54" s="33"/>
      <c r="AD54" s="33"/>
      <c r="AE54" s="62"/>
      <c r="AF54" s="74"/>
    </row>
    <row r="55" spans="1:32" s="40" customFormat="1" x14ac:dyDescent="0.25">
      <c r="A55" s="36" t="s">
        <v>34</v>
      </c>
      <c r="B55" s="37">
        <f t="shared" si="34"/>
        <v>0</v>
      </c>
      <c r="C55" s="33">
        <f>H55+J55+L55+N55+P55+R55+T55+V55+X55+Z55+AB55</f>
        <v>0</v>
      </c>
      <c r="D55" s="37">
        <f t="shared" si="35"/>
        <v>0</v>
      </c>
      <c r="E55" s="37">
        <f t="shared" si="36"/>
        <v>0</v>
      </c>
      <c r="F55" s="37"/>
      <c r="G55" s="37"/>
      <c r="H55" s="38"/>
      <c r="I55" s="64"/>
      <c r="J55" s="64"/>
      <c r="K55" s="64"/>
      <c r="L55" s="64"/>
      <c r="M55" s="64"/>
      <c r="N55" s="64"/>
      <c r="O55" s="64"/>
      <c r="P55" s="64"/>
      <c r="Q55" s="64"/>
      <c r="R55" s="64"/>
      <c r="S55" s="64"/>
      <c r="T55" s="64"/>
      <c r="U55" s="64"/>
      <c r="V55" s="64"/>
      <c r="W55" s="64"/>
      <c r="X55" s="64"/>
      <c r="Y55" s="64"/>
      <c r="Z55" s="64"/>
      <c r="AA55" s="64"/>
      <c r="AB55" s="64"/>
      <c r="AC55" s="64"/>
      <c r="AD55" s="64"/>
      <c r="AE55" s="64"/>
      <c r="AF55" s="74"/>
    </row>
    <row r="56" spans="1:32" s="30" customFormat="1" ht="18.75" x14ac:dyDescent="0.3">
      <c r="A56" s="41" t="s">
        <v>35</v>
      </c>
      <c r="B56" s="33">
        <f t="shared" si="34"/>
        <v>0</v>
      </c>
      <c r="C56" s="33">
        <f>H56+J56+L56+N56+P56+R56+T56+V56+X56+Z56+AB56</f>
        <v>0</v>
      </c>
      <c r="D56" s="33">
        <f t="shared" si="35"/>
        <v>0</v>
      </c>
      <c r="E56" s="33">
        <f>I56+K56+M56+O56+Q56+S56+U56+W56+Y56+AA56+AC56+AE56</f>
        <v>0</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62"/>
      <c r="AF56" s="75"/>
    </row>
    <row r="57" spans="1:32" s="30" customFormat="1" ht="84.75" customHeight="1" x14ac:dyDescent="0.25">
      <c r="A57" s="57" t="s">
        <v>49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9"/>
      <c r="AF57" s="60" t="s">
        <v>50</v>
      </c>
    </row>
    <row r="58" spans="1:32" s="53" customFormat="1" x14ac:dyDescent="0.25">
      <c r="A58" s="51" t="s">
        <v>39</v>
      </c>
      <c r="B58" s="27">
        <f t="shared" ref="B58:E58" si="37">B59+B60+B61+B63</f>
        <v>2499.1</v>
      </c>
      <c r="C58" s="27">
        <f t="shared" si="37"/>
        <v>2499.1</v>
      </c>
      <c r="D58" s="27">
        <f t="shared" si="37"/>
        <v>0</v>
      </c>
      <c r="E58" s="27">
        <f t="shared" si="37"/>
        <v>0</v>
      </c>
      <c r="F58" s="27">
        <f>E58/B58%</f>
        <v>0</v>
      </c>
      <c r="G58" s="27">
        <f>E58/C58%</f>
        <v>0</v>
      </c>
      <c r="H58" s="27">
        <f t="shared" ref="H58:AE58" si="38">H59+H60+H61+H63</f>
        <v>0</v>
      </c>
      <c r="I58" s="27">
        <f t="shared" si="38"/>
        <v>0</v>
      </c>
      <c r="J58" s="27">
        <f t="shared" si="38"/>
        <v>0</v>
      </c>
      <c r="K58" s="27">
        <f t="shared" si="38"/>
        <v>0</v>
      </c>
      <c r="L58" s="27">
        <f t="shared" si="38"/>
        <v>0</v>
      </c>
      <c r="M58" s="27">
        <f t="shared" si="38"/>
        <v>0</v>
      </c>
      <c r="N58" s="27">
        <f t="shared" si="38"/>
        <v>0</v>
      </c>
      <c r="O58" s="27">
        <f t="shared" si="38"/>
        <v>0</v>
      </c>
      <c r="P58" s="27">
        <f t="shared" si="38"/>
        <v>0</v>
      </c>
      <c r="Q58" s="27">
        <f t="shared" si="38"/>
        <v>0</v>
      </c>
      <c r="R58" s="27">
        <f t="shared" si="38"/>
        <v>0</v>
      </c>
      <c r="S58" s="27">
        <f t="shared" si="38"/>
        <v>0</v>
      </c>
      <c r="T58" s="27">
        <f t="shared" si="38"/>
        <v>0</v>
      </c>
      <c r="U58" s="27">
        <f t="shared" si="38"/>
        <v>0</v>
      </c>
      <c r="V58" s="27">
        <f t="shared" si="38"/>
        <v>0</v>
      </c>
      <c r="W58" s="27">
        <f t="shared" si="38"/>
        <v>0</v>
      </c>
      <c r="X58" s="27">
        <f t="shared" si="38"/>
        <v>0</v>
      </c>
      <c r="Y58" s="27">
        <f t="shared" si="38"/>
        <v>0</v>
      </c>
      <c r="Z58" s="27">
        <f t="shared" si="38"/>
        <v>2499.1</v>
      </c>
      <c r="AA58" s="27">
        <f t="shared" si="38"/>
        <v>0</v>
      </c>
      <c r="AB58" s="27">
        <f t="shared" si="38"/>
        <v>0</v>
      </c>
      <c r="AC58" s="27">
        <f t="shared" si="38"/>
        <v>0</v>
      </c>
      <c r="AD58" s="27">
        <f t="shared" si="38"/>
        <v>0</v>
      </c>
      <c r="AE58" s="27">
        <f t="shared" si="38"/>
        <v>0</v>
      </c>
      <c r="AF58" s="73"/>
    </row>
    <row r="59" spans="1:32" s="30" customFormat="1" x14ac:dyDescent="0.25">
      <c r="A59" s="35" t="s">
        <v>31</v>
      </c>
      <c r="B59" s="33">
        <f t="shared" ref="B59:B63" si="39">H59+J59+L59+N59+P59+R59+T59+V59+X59+Z59+AB59+AD59</f>
        <v>0</v>
      </c>
      <c r="C59" s="33">
        <f>H59+J59+L59+N59+P59+R59+T59+V59+X59+Z59+AB59</f>
        <v>0</v>
      </c>
      <c r="D59" s="33">
        <f>E59</f>
        <v>0</v>
      </c>
      <c r="E59" s="33">
        <f>I59+K59+M59+O59+Q59+S59+U59+W59+Y59+AA59+AC59+AE59</f>
        <v>0</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62"/>
      <c r="AF59" s="74"/>
    </row>
    <row r="60" spans="1:32" s="30" customFormat="1" x14ac:dyDescent="0.25">
      <c r="A60" s="35" t="s">
        <v>40</v>
      </c>
      <c r="B60" s="33">
        <f t="shared" si="39"/>
        <v>0</v>
      </c>
      <c r="C60" s="33">
        <f>H60+J60+L60+N60+P60+R60+T60+V60+X60+Z60+AB60</f>
        <v>0</v>
      </c>
      <c r="D60" s="33">
        <f t="shared" ref="D60:D63" si="40">E60</f>
        <v>0</v>
      </c>
      <c r="E60" s="33">
        <f t="shared" ref="E60:E62" si="41">I60+K60+M60+O60+Q60+S60+U60+W60+Y60+AA60+AC60+AE60</f>
        <v>0</v>
      </c>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62"/>
      <c r="AF60" s="74"/>
    </row>
    <row r="61" spans="1:32" s="30" customFormat="1" x14ac:dyDescent="0.25">
      <c r="A61" s="35" t="s">
        <v>41</v>
      </c>
      <c r="B61" s="33">
        <f t="shared" si="39"/>
        <v>2499.1</v>
      </c>
      <c r="C61" s="33">
        <f>H61+J61+L61+N61+P61+R61+T61+V61+X61+Z61+AB61</f>
        <v>2499.1</v>
      </c>
      <c r="D61" s="33">
        <f t="shared" si="40"/>
        <v>0</v>
      </c>
      <c r="E61" s="33">
        <f t="shared" si="41"/>
        <v>0</v>
      </c>
      <c r="F61" s="33">
        <f>E61/B61%</f>
        <v>0</v>
      </c>
      <c r="G61" s="33">
        <f>E61/C61%</f>
        <v>0</v>
      </c>
      <c r="H61" s="33"/>
      <c r="I61" s="33"/>
      <c r="J61" s="33"/>
      <c r="K61" s="33"/>
      <c r="L61" s="33"/>
      <c r="M61" s="33"/>
      <c r="N61" s="33"/>
      <c r="O61" s="33"/>
      <c r="P61" s="33"/>
      <c r="Q61" s="33"/>
      <c r="R61" s="33"/>
      <c r="S61" s="33"/>
      <c r="T61" s="33"/>
      <c r="U61" s="33"/>
      <c r="V61" s="33"/>
      <c r="W61" s="33"/>
      <c r="X61" s="33"/>
      <c r="Y61" s="33"/>
      <c r="Z61" s="33">
        <v>2499.1</v>
      </c>
      <c r="AA61" s="33"/>
      <c r="AB61" s="33"/>
      <c r="AC61" s="33"/>
      <c r="AD61" s="33"/>
      <c r="AE61" s="62"/>
      <c r="AF61" s="74"/>
    </row>
    <row r="62" spans="1:32" s="40" customFormat="1" x14ac:dyDescent="0.25">
      <c r="A62" s="36" t="s">
        <v>34</v>
      </c>
      <c r="B62" s="37">
        <f t="shared" si="39"/>
        <v>0</v>
      </c>
      <c r="C62" s="33">
        <f>H62+J62+L62+N62+P62+R62+T62+V62+X62+Z62+AB62</f>
        <v>0</v>
      </c>
      <c r="D62" s="37">
        <f t="shared" si="40"/>
        <v>0</v>
      </c>
      <c r="E62" s="37">
        <f t="shared" si="41"/>
        <v>0</v>
      </c>
      <c r="F62" s="37"/>
      <c r="G62" s="37"/>
      <c r="H62" s="38"/>
      <c r="I62" s="64"/>
      <c r="J62" s="64"/>
      <c r="K62" s="64"/>
      <c r="L62" s="64"/>
      <c r="M62" s="64"/>
      <c r="N62" s="64"/>
      <c r="O62" s="64"/>
      <c r="P62" s="64"/>
      <c r="Q62" s="64"/>
      <c r="R62" s="64"/>
      <c r="S62" s="64"/>
      <c r="T62" s="64"/>
      <c r="U62" s="64"/>
      <c r="V62" s="64"/>
      <c r="W62" s="64"/>
      <c r="X62" s="64"/>
      <c r="Y62" s="64"/>
      <c r="Z62" s="64"/>
      <c r="AA62" s="64"/>
      <c r="AB62" s="64"/>
      <c r="AC62" s="64"/>
      <c r="AD62" s="64"/>
      <c r="AE62" s="64"/>
      <c r="AF62" s="74"/>
    </row>
    <row r="63" spans="1:32" s="30" customFormat="1" ht="18.75" x14ac:dyDescent="0.3">
      <c r="A63" s="41" t="s">
        <v>35</v>
      </c>
      <c r="B63" s="33">
        <f t="shared" si="39"/>
        <v>0</v>
      </c>
      <c r="C63" s="33">
        <f>H63+J63+L63+N63+P63+R63+T63+V63+X63+Z63+AB63</f>
        <v>0</v>
      </c>
      <c r="D63" s="33">
        <f t="shared" si="40"/>
        <v>0</v>
      </c>
      <c r="E63" s="33">
        <f>I63+K63+M63+O63+Q63+S63+U63+W63+Y63+AA63+AC63+AE63</f>
        <v>0</v>
      </c>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62"/>
      <c r="AF63" s="75"/>
    </row>
    <row r="64" spans="1:32" s="30" customFormat="1" ht="107.25" customHeight="1" x14ac:dyDescent="0.25">
      <c r="A64" s="76" t="s">
        <v>51</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8"/>
      <c r="AF64" s="35" t="s">
        <v>52</v>
      </c>
    </row>
    <row r="65" spans="1:32" s="3" customFormat="1" x14ac:dyDescent="0.25">
      <c r="A65" s="51" t="s">
        <v>39</v>
      </c>
      <c r="B65" s="27">
        <f>B66+B67+B68+B70</f>
        <v>82.7</v>
      </c>
      <c r="C65" s="27">
        <f t="shared" ref="C65:E65" si="42">C66+C67+C68+C70</f>
        <v>82.7</v>
      </c>
      <c r="D65" s="27">
        <f>D66+D67+D68+D70</f>
        <v>82.63</v>
      </c>
      <c r="E65" s="27">
        <f t="shared" si="42"/>
        <v>82.63</v>
      </c>
      <c r="F65" s="27">
        <f t="shared" ref="F65" si="43">E65/B65*100</f>
        <v>99.915356711003625</v>
      </c>
      <c r="G65" s="27">
        <f t="shared" ref="G65" si="44">E65/C65*100</f>
        <v>99.915356711003625</v>
      </c>
      <c r="H65" s="27">
        <f>H66+H67+H68+H70</f>
        <v>0</v>
      </c>
      <c r="I65" s="27">
        <f t="shared" ref="I65:AE65" si="45">I66+I67+I68+I70</f>
        <v>0</v>
      </c>
      <c r="J65" s="27">
        <f t="shared" si="45"/>
        <v>0</v>
      </c>
      <c r="K65" s="27">
        <f t="shared" si="45"/>
        <v>0</v>
      </c>
      <c r="L65" s="27">
        <f t="shared" si="45"/>
        <v>0</v>
      </c>
      <c r="M65" s="27">
        <f t="shared" si="45"/>
        <v>0</v>
      </c>
      <c r="N65" s="27">
        <f t="shared" si="45"/>
        <v>53.51</v>
      </c>
      <c r="O65" s="27">
        <f t="shared" si="45"/>
        <v>53.51</v>
      </c>
      <c r="P65" s="27">
        <f t="shared" si="45"/>
        <v>0</v>
      </c>
      <c r="Q65" s="27">
        <f t="shared" si="45"/>
        <v>0</v>
      </c>
      <c r="R65" s="27">
        <f t="shared" si="45"/>
        <v>0</v>
      </c>
      <c r="S65" s="27">
        <f t="shared" si="45"/>
        <v>0</v>
      </c>
      <c r="T65" s="27">
        <f t="shared" si="45"/>
        <v>29.19</v>
      </c>
      <c r="U65" s="27">
        <f t="shared" si="45"/>
        <v>0</v>
      </c>
      <c r="V65" s="27">
        <f t="shared" si="45"/>
        <v>0</v>
      </c>
      <c r="W65" s="27">
        <f t="shared" si="45"/>
        <v>0</v>
      </c>
      <c r="X65" s="27">
        <f t="shared" si="45"/>
        <v>0</v>
      </c>
      <c r="Y65" s="27">
        <f t="shared" si="45"/>
        <v>29.12</v>
      </c>
      <c r="Z65" s="27">
        <f t="shared" si="45"/>
        <v>0</v>
      </c>
      <c r="AA65" s="27">
        <f t="shared" si="45"/>
        <v>0</v>
      </c>
      <c r="AB65" s="27">
        <f t="shared" si="45"/>
        <v>0</v>
      </c>
      <c r="AC65" s="27">
        <f t="shared" si="45"/>
        <v>0</v>
      </c>
      <c r="AD65" s="27">
        <f t="shared" si="45"/>
        <v>0</v>
      </c>
      <c r="AE65" s="27">
        <f t="shared" si="45"/>
        <v>0</v>
      </c>
      <c r="AF65" s="79"/>
    </row>
    <row r="66" spans="1:32" s="3" customFormat="1" x14ac:dyDescent="0.25">
      <c r="A66" s="35" t="s">
        <v>31</v>
      </c>
      <c r="B66" s="33">
        <f t="shared" ref="B66:B67" si="46">H66+J66+L66+N66+P66+R66+T66+V66+X66+Z66+AB66+AD66</f>
        <v>0</v>
      </c>
      <c r="C66" s="33">
        <f>H66+J66+L66+N66+P66+R66+T66+V66+X66+Z66+AB66</f>
        <v>0</v>
      </c>
      <c r="D66" s="33">
        <f>E66</f>
        <v>0</v>
      </c>
      <c r="E66" s="33">
        <f>I66+K66+M66+O66+Q66+S66+U66+W66+Y66+AA66+AC66+AE66</f>
        <v>0</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79"/>
    </row>
    <row r="67" spans="1:32" s="3" customFormat="1" x14ac:dyDescent="0.25">
      <c r="A67" s="35" t="s">
        <v>40</v>
      </c>
      <c r="B67" s="33">
        <f t="shared" si="46"/>
        <v>0</v>
      </c>
      <c r="C67" s="33">
        <f>H67+J67+L67+N67+P67+R67+T67+V67+X67+Z67+AB67</f>
        <v>0</v>
      </c>
      <c r="D67" s="33">
        <f>E67</f>
        <v>0</v>
      </c>
      <c r="E67" s="33">
        <f t="shared" ref="E67:E70" si="47">I67+K67+M67+O67+Q67+S67+U67+W67+Y67+AA67+AC67+AE67</f>
        <v>0</v>
      </c>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79"/>
    </row>
    <row r="68" spans="1:32" s="3" customFormat="1" x14ac:dyDescent="0.25">
      <c r="A68" s="35" t="s">
        <v>41</v>
      </c>
      <c r="B68" s="33">
        <f>H68+J68+L68+N68+P68+R68+T68+V68+X68+Z68+AB68+AD68</f>
        <v>82.7</v>
      </c>
      <c r="C68" s="33">
        <f>H68+J68+L68+N68+P68+R68+T68+V68+X68+Z68+AB68</f>
        <v>82.7</v>
      </c>
      <c r="D68" s="33">
        <f>E68</f>
        <v>82.63</v>
      </c>
      <c r="E68" s="33">
        <f t="shared" si="47"/>
        <v>82.63</v>
      </c>
      <c r="F68" s="33">
        <f>E68/B68*100</f>
        <v>99.915356711003625</v>
      </c>
      <c r="G68" s="33">
        <f>E68/C68*100</f>
        <v>99.915356711003625</v>
      </c>
      <c r="H68" s="33"/>
      <c r="I68" s="33"/>
      <c r="J68" s="33"/>
      <c r="K68" s="33"/>
      <c r="L68" s="33"/>
      <c r="M68" s="33"/>
      <c r="N68" s="33">
        <v>53.51</v>
      </c>
      <c r="O68" s="33">
        <v>53.51</v>
      </c>
      <c r="P68" s="33"/>
      <c r="Q68" s="33"/>
      <c r="R68" s="33"/>
      <c r="S68" s="33"/>
      <c r="T68" s="33">
        <v>29.19</v>
      </c>
      <c r="U68" s="33"/>
      <c r="V68" s="33"/>
      <c r="W68" s="33"/>
      <c r="X68" s="33"/>
      <c r="Y68" s="33">
        <v>29.12</v>
      </c>
      <c r="Z68" s="33"/>
      <c r="AA68" s="33"/>
      <c r="AB68" s="33"/>
      <c r="AC68" s="33"/>
      <c r="AD68" s="33"/>
      <c r="AE68" s="33"/>
      <c r="AF68" s="79"/>
    </row>
    <row r="69" spans="1:32" s="3" customFormat="1" x14ac:dyDescent="0.25">
      <c r="A69" s="36" t="s">
        <v>34</v>
      </c>
      <c r="B69" s="33">
        <f t="shared" ref="B69:B70" si="48">H69+J69+L69+N69+P69+R69+T69+V69+X69+Z69+AB69+AD69</f>
        <v>0</v>
      </c>
      <c r="C69" s="33">
        <f>H69+J69+L69+N69+P69+R69+T69+V69+X69+Z69+AB69</f>
        <v>0</v>
      </c>
      <c r="D69" s="33">
        <f t="shared" ref="D69:D70" si="49">E69</f>
        <v>0</v>
      </c>
      <c r="E69" s="33">
        <f t="shared" si="47"/>
        <v>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79"/>
    </row>
    <row r="70" spans="1:32" s="3" customFormat="1" ht="18.75" x14ac:dyDescent="0.3">
      <c r="A70" s="41" t="s">
        <v>35</v>
      </c>
      <c r="B70" s="33">
        <f t="shared" si="48"/>
        <v>0</v>
      </c>
      <c r="C70" s="33">
        <f>H70+J70+L70+N70+P70+R70+T70+V70+X70+Z70+AB70</f>
        <v>0</v>
      </c>
      <c r="D70" s="33">
        <f t="shared" si="49"/>
        <v>0</v>
      </c>
      <c r="E70" s="33">
        <f t="shared" si="47"/>
        <v>0</v>
      </c>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79"/>
    </row>
    <row r="71" spans="1:32" s="30" customFormat="1" ht="237.75" customHeight="1" x14ac:dyDescent="0.25">
      <c r="A71" s="20" t="s">
        <v>53</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2"/>
      <c r="AF71" s="35" t="s">
        <v>54</v>
      </c>
    </row>
    <row r="72" spans="1:32" s="80" customFormat="1" ht="38.25" customHeight="1" x14ac:dyDescent="0.25">
      <c r="A72" s="51" t="s">
        <v>39</v>
      </c>
      <c r="B72" s="27">
        <f>B73+B74+B75+B77</f>
        <v>5161.2900000000009</v>
      </c>
      <c r="C72" s="27">
        <f>C73+C74+C75+C77</f>
        <v>5161.2900000000009</v>
      </c>
      <c r="D72" s="27">
        <f>D73+D74+D75+D77</f>
        <v>5161</v>
      </c>
      <c r="E72" s="27">
        <f>E73+E74+E75+E77</f>
        <v>5161</v>
      </c>
      <c r="F72" s="27">
        <f>E72/B72%</f>
        <v>99.994381249648811</v>
      </c>
      <c r="G72" s="27">
        <f>E72/C72%</f>
        <v>99.994381249648811</v>
      </c>
      <c r="H72" s="27">
        <f t="shared" ref="H72:AE72" si="50">H73+H74+H75+H77</f>
        <v>0</v>
      </c>
      <c r="I72" s="27">
        <f t="shared" si="50"/>
        <v>0</v>
      </c>
      <c r="J72" s="27">
        <f t="shared" si="50"/>
        <v>0</v>
      </c>
      <c r="K72" s="27">
        <f t="shared" si="50"/>
        <v>0</v>
      </c>
      <c r="L72" s="27">
        <f t="shared" si="50"/>
        <v>0</v>
      </c>
      <c r="M72" s="27">
        <f t="shared" si="50"/>
        <v>0</v>
      </c>
      <c r="N72" s="27">
        <f t="shared" si="50"/>
        <v>0</v>
      </c>
      <c r="O72" s="27">
        <f t="shared" si="50"/>
        <v>0</v>
      </c>
      <c r="P72" s="27">
        <f t="shared" si="50"/>
        <v>0</v>
      </c>
      <c r="Q72" s="27">
        <f t="shared" si="50"/>
        <v>0</v>
      </c>
      <c r="R72" s="27">
        <f t="shared" si="50"/>
        <v>0</v>
      </c>
      <c r="S72" s="27">
        <f t="shared" si="50"/>
        <v>0</v>
      </c>
      <c r="T72" s="27">
        <f t="shared" si="50"/>
        <v>0</v>
      </c>
      <c r="U72" s="27">
        <f t="shared" si="50"/>
        <v>0</v>
      </c>
      <c r="V72" s="27">
        <f t="shared" si="50"/>
        <v>30.92</v>
      </c>
      <c r="W72" s="27">
        <f t="shared" si="50"/>
        <v>0</v>
      </c>
      <c r="X72" s="27">
        <f t="shared" si="50"/>
        <v>648.6</v>
      </c>
      <c r="Y72" s="27">
        <f t="shared" si="50"/>
        <v>648.29999999999995</v>
      </c>
      <c r="Z72" s="27">
        <f t="shared" si="50"/>
        <v>4481.7700000000004</v>
      </c>
      <c r="AA72" s="27">
        <f t="shared" si="50"/>
        <v>4512.7</v>
      </c>
      <c r="AB72" s="27">
        <f t="shared" si="50"/>
        <v>0</v>
      </c>
      <c r="AC72" s="27">
        <f t="shared" si="50"/>
        <v>0</v>
      </c>
      <c r="AD72" s="27">
        <f t="shared" si="50"/>
        <v>0</v>
      </c>
      <c r="AE72" s="27">
        <f t="shared" si="50"/>
        <v>0</v>
      </c>
      <c r="AF72" s="73"/>
    </row>
    <row r="73" spans="1:32" s="3" customFormat="1" x14ac:dyDescent="0.25">
      <c r="A73" s="35" t="s">
        <v>31</v>
      </c>
      <c r="B73" s="33">
        <f t="shared" ref="B73:B77" si="51">H73+J73+L73+N73+P73+R73+T73+V73+X73+Z73+AB73+AD73</f>
        <v>0</v>
      </c>
      <c r="C73" s="33">
        <f>H73+J73+L73+N73+P73+R73+T73+V73+X73+Z73+AB73</f>
        <v>0</v>
      </c>
      <c r="D73" s="33">
        <f>E73</f>
        <v>0</v>
      </c>
      <c r="E73" s="33">
        <f>I73+K73+M73+O73+Q73+S73+U73+W73+Y73+AA73+AC73+AE73</f>
        <v>0</v>
      </c>
      <c r="F73" s="33"/>
      <c r="G73" s="33"/>
      <c r="H73" s="33">
        <f t="shared" ref="H73:AE77" si="52">H80</f>
        <v>0</v>
      </c>
      <c r="I73" s="33">
        <f t="shared" si="52"/>
        <v>0</v>
      </c>
      <c r="J73" s="33">
        <f t="shared" si="52"/>
        <v>0</v>
      </c>
      <c r="K73" s="33">
        <f t="shared" si="52"/>
        <v>0</v>
      </c>
      <c r="L73" s="33">
        <f t="shared" si="52"/>
        <v>0</v>
      </c>
      <c r="M73" s="33">
        <f t="shared" si="52"/>
        <v>0</v>
      </c>
      <c r="N73" s="33">
        <f t="shared" si="52"/>
        <v>0</v>
      </c>
      <c r="O73" s="33">
        <f t="shared" si="52"/>
        <v>0</v>
      </c>
      <c r="P73" s="33">
        <f t="shared" si="52"/>
        <v>0</v>
      </c>
      <c r="Q73" s="33">
        <f t="shared" si="52"/>
        <v>0</v>
      </c>
      <c r="R73" s="33">
        <f t="shared" si="52"/>
        <v>0</v>
      </c>
      <c r="S73" s="33">
        <f t="shared" si="52"/>
        <v>0</v>
      </c>
      <c r="T73" s="33">
        <f t="shared" si="52"/>
        <v>0</v>
      </c>
      <c r="U73" s="33">
        <f t="shared" si="52"/>
        <v>0</v>
      </c>
      <c r="V73" s="33">
        <f t="shared" si="52"/>
        <v>0</v>
      </c>
      <c r="W73" s="33">
        <f t="shared" si="52"/>
        <v>0</v>
      </c>
      <c r="X73" s="33">
        <f t="shared" si="52"/>
        <v>0</v>
      </c>
      <c r="Y73" s="33">
        <f t="shared" si="52"/>
        <v>0</v>
      </c>
      <c r="Z73" s="33">
        <f t="shared" si="52"/>
        <v>0</v>
      </c>
      <c r="AA73" s="33">
        <f t="shared" si="52"/>
        <v>0</v>
      </c>
      <c r="AB73" s="33">
        <f t="shared" si="52"/>
        <v>0</v>
      </c>
      <c r="AC73" s="33">
        <f t="shared" si="52"/>
        <v>0</v>
      </c>
      <c r="AD73" s="33">
        <f t="shared" si="52"/>
        <v>0</v>
      </c>
      <c r="AE73" s="33">
        <f t="shared" si="52"/>
        <v>0</v>
      </c>
      <c r="AF73" s="74"/>
    </row>
    <row r="74" spans="1:32" s="3" customFormat="1" x14ac:dyDescent="0.25">
      <c r="A74" s="35" t="s">
        <v>40</v>
      </c>
      <c r="B74" s="33">
        <f t="shared" si="51"/>
        <v>0</v>
      </c>
      <c r="C74" s="33">
        <f>H74+J74+L74+N74+P74+R74+T74+V74+X74+Z74+AB74</f>
        <v>0</v>
      </c>
      <c r="D74" s="33">
        <f t="shared" ref="D74:D77" si="53">E74</f>
        <v>0</v>
      </c>
      <c r="E74" s="33">
        <f t="shared" ref="E74:E77" si="54">I74+K74+M74+O74+Q74+S74+U74+W74+Y74+AA74+AC74+AE74</f>
        <v>0</v>
      </c>
      <c r="F74" s="33"/>
      <c r="G74" s="33"/>
      <c r="H74" s="33">
        <f t="shared" si="52"/>
        <v>0</v>
      </c>
      <c r="I74" s="33">
        <f t="shared" si="52"/>
        <v>0</v>
      </c>
      <c r="J74" s="33">
        <f t="shared" si="52"/>
        <v>0</v>
      </c>
      <c r="K74" s="33">
        <f t="shared" si="52"/>
        <v>0</v>
      </c>
      <c r="L74" s="33">
        <f t="shared" si="52"/>
        <v>0</v>
      </c>
      <c r="M74" s="33">
        <f t="shared" si="52"/>
        <v>0</v>
      </c>
      <c r="N74" s="33">
        <f t="shared" si="52"/>
        <v>0</v>
      </c>
      <c r="O74" s="33">
        <f t="shared" si="52"/>
        <v>0</v>
      </c>
      <c r="P74" s="33">
        <f t="shared" si="52"/>
        <v>0</v>
      </c>
      <c r="Q74" s="33">
        <f t="shared" si="52"/>
        <v>0</v>
      </c>
      <c r="R74" s="33">
        <f t="shared" si="52"/>
        <v>0</v>
      </c>
      <c r="S74" s="33">
        <f t="shared" si="52"/>
        <v>0</v>
      </c>
      <c r="T74" s="33">
        <f t="shared" si="52"/>
        <v>0</v>
      </c>
      <c r="U74" s="33">
        <f t="shared" si="52"/>
        <v>0</v>
      </c>
      <c r="V74" s="33">
        <f t="shared" si="52"/>
        <v>0</v>
      </c>
      <c r="W74" s="33">
        <f t="shared" si="52"/>
        <v>0</v>
      </c>
      <c r="X74" s="33">
        <f t="shared" si="52"/>
        <v>0</v>
      </c>
      <c r="Y74" s="33">
        <f t="shared" si="52"/>
        <v>0</v>
      </c>
      <c r="Z74" s="33">
        <f t="shared" si="52"/>
        <v>0</v>
      </c>
      <c r="AA74" s="33">
        <f t="shared" si="52"/>
        <v>0</v>
      </c>
      <c r="AB74" s="33">
        <f t="shared" si="52"/>
        <v>0</v>
      </c>
      <c r="AC74" s="33">
        <f t="shared" si="52"/>
        <v>0</v>
      </c>
      <c r="AD74" s="33">
        <f t="shared" si="52"/>
        <v>0</v>
      </c>
      <c r="AE74" s="33">
        <f t="shared" si="52"/>
        <v>0</v>
      </c>
      <c r="AF74" s="74"/>
    </row>
    <row r="75" spans="1:32" s="3" customFormat="1" x14ac:dyDescent="0.25">
      <c r="A75" s="35" t="s">
        <v>41</v>
      </c>
      <c r="B75" s="33">
        <f>H75+J75+L75+N75+P75+R75+T75+V75+X75+Z75+AB75+AD75</f>
        <v>5161.2900000000009</v>
      </c>
      <c r="C75" s="33">
        <f>H75+J75+L75+N75+P75+R75+T75+V75+X75+Z75+AB75</f>
        <v>5161.2900000000009</v>
      </c>
      <c r="D75" s="33">
        <f t="shared" si="53"/>
        <v>5161</v>
      </c>
      <c r="E75" s="33">
        <f t="shared" si="54"/>
        <v>5161</v>
      </c>
      <c r="F75" s="33">
        <f>E75/B75%</f>
        <v>99.994381249648811</v>
      </c>
      <c r="G75" s="33">
        <f>E75/C75%</f>
        <v>99.994381249648811</v>
      </c>
      <c r="H75" s="33">
        <f t="shared" si="52"/>
        <v>0</v>
      </c>
      <c r="I75" s="33">
        <f t="shared" si="52"/>
        <v>0</v>
      </c>
      <c r="J75" s="33">
        <f t="shared" si="52"/>
        <v>0</v>
      </c>
      <c r="K75" s="33">
        <f t="shared" si="52"/>
        <v>0</v>
      </c>
      <c r="L75" s="33">
        <f t="shared" si="52"/>
        <v>0</v>
      </c>
      <c r="M75" s="33">
        <f t="shared" si="52"/>
        <v>0</v>
      </c>
      <c r="N75" s="33">
        <f t="shared" si="52"/>
        <v>0</v>
      </c>
      <c r="O75" s="33">
        <f t="shared" si="52"/>
        <v>0</v>
      </c>
      <c r="P75" s="33">
        <f t="shared" si="52"/>
        <v>0</v>
      </c>
      <c r="Q75" s="33">
        <f t="shared" si="52"/>
        <v>0</v>
      </c>
      <c r="R75" s="33">
        <f t="shared" si="52"/>
        <v>0</v>
      </c>
      <c r="S75" s="33">
        <f t="shared" si="52"/>
        <v>0</v>
      </c>
      <c r="T75" s="33">
        <f t="shared" si="52"/>
        <v>0</v>
      </c>
      <c r="U75" s="33">
        <f t="shared" si="52"/>
        <v>0</v>
      </c>
      <c r="V75" s="33">
        <f t="shared" si="52"/>
        <v>30.92</v>
      </c>
      <c r="W75" s="33">
        <f t="shared" si="52"/>
        <v>0</v>
      </c>
      <c r="X75" s="33">
        <f t="shared" si="52"/>
        <v>648.6</v>
      </c>
      <c r="Y75" s="33">
        <f t="shared" si="52"/>
        <v>648.29999999999995</v>
      </c>
      <c r="Z75" s="33">
        <f>Z82</f>
        <v>4481.7700000000004</v>
      </c>
      <c r="AA75" s="33">
        <f t="shared" si="52"/>
        <v>4512.7</v>
      </c>
      <c r="AB75" s="33">
        <f t="shared" si="52"/>
        <v>0</v>
      </c>
      <c r="AC75" s="33">
        <f t="shared" si="52"/>
        <v>0</v>
      </c>
      <c r="AD75" s="33">
        <f t="shared" si="52"/>
        <v>0</v>
      </c>
      <c r="AE75" s="33">
        <f t="shared" si="52"/>
        <v>0</v>
      </c>
      <c r="AF75" s="74"/>
    </row>
    <row r="76" spans="1:32" s="40" customFormat="1" ht="19.350000000000001" customHeight="1" x14ac:dyDescent="0.25">
      <c r="A76" s="36" t="s">
        <v>34</v>
      </c>
      <c r="B76" s="37">
        <f t="shared" si="51"/>
        <v>0</v>
      </c>
      <c r="C76" s="33">
        <f>H76+J76+L76+N76+P76+R76+T76+V76+X76+Z76+AB76</f>
        <v>0</v>
      </c>
      <c r="D76" s="37">
        <f t="shared" si="53"/>
        <v>0</v>
      </c>
      <c r="E76" s="37">
        <f t="shared" si="54"/>
        <v>0</v>
      </c>
      <c r="F76" s="37"/>
      <c r="G76" s="37"/>
      <c r="H76" s="33">
        <f t="shared" si="52"/>
        <v>0</v>
      </c>
      <c r="I76" s="33">
        <f t="shared" si="52"/>
        <v>0</v>
      </c>
      <c r="J76" s="33">
        <f t="shared" si="52"/>
        <v>0</v>
      </c>
      <c r="K76" s="33">
        <f t="shared" si="52"/>
        <v>0</v>
      </c>
      <c r="L76" s="33">
        <f t="shared" si="52"/>
        <v>0</v>
      </c>
      <c r="M76" s="33">
        <f t="shared" si="52"/>
        <v>0</v>
      </c>
      <c r="N76" s="33">
        <f t="shared" si="52"/>
        <v>0</v>
      </c>
      <c r="O76" s="33">
        <f t="shared" si="52"/>
        <v>0</v>
      </c>
      <c r="P76" s="33">
        <f t="shared" si="52"/>
        <v>0</v>
      </c>
      <c r="Q76" s="33">
        <f t="shared" si="52"/>
        <v>0</v>
      </c>
      <c r="R76" s="33">
        <f t="shared" si="52"/>
        <v>0</v>
      </c>
      <c r="S76" s="33">
        <f t="shared" si="52"/>
        <v>0</v>
      </c>
      <c r="T76" s="33">
        <f t="shared" si="52"/>
        <v>0</v>
      </c>
      <c r="U76" s="33">
        <f t="shared" si="52"/>
        <v>0</v>
      </c>
      <c r="V76" s="33">
        <f t="shared" si="52"/>
        <v>0</v>
      </c>
      <c r="W76" s="33">
        <f t="shared" si="52"/>
        <v>0</v>
      </c>
      <c r="X76" s="33">
        <f t="shared" si="52"/>
        <v>0</v>
      </c>
      <c r="Y76" s="33">
        <f t="shared" si="52"/>
        <v>0</v>
      </c>
      <c r="Z76" s="33">
        <f>Z83</f>
        <v>0</v>
      </c>
      <c r="AA76" s="33">
        <f t="shared" si="52"/>
        <v>0</v>
      </c>
      <c r="AB76" s="33">
        <f t="shared" si="52"/>
        <v>0</v>
      </c>
      <c r="AC76" s="33">
        <f t="shared" si="52"/>
        <v>0</v>
      </c>
      <c r="AD76" s="33">
        <f t="shared" si="52"/>
        <v>0</v>
      </c>
      <c r="AE76" s="33">
        <f t="shared" si="52"/>
        <v>0</v>
      </c>
      <c r="AF76" s="74"/>
    </row>
    <row r="77" spans="1:32" s="3" customFormat="1" ht="23.25" customHeight="1" x14ac:dyDescent="0.3">
      <c r="A77" s="41" t="s">
        <v>35</v>
      </c>
      <c r="B77" s="33">
        <f t="shared" si="51"/>
        <v>0</v>
      </c>
      <c r="C77" s="33">
        <f>H77+J77+L77+N77+P77+R77+T77+V77+X77+Z77+AB77</f>
        <v>0</v>
      </c>
      <c r="D77" s="33">
        <f t="shared" si="53"/>
        <v>0</v>
      </c>
      <c r="E77" s="33">
        <f t="shared" si="54"/>
        <v>0</v>
      </c>
      <c r="F77" s="33"/>
      <c r="G77" s="33"/>
      <c r="H77" s="33">
        <f t="shared" si="52"/>
        <v>0</v>
      </c>
      <c r="I77" s="33">
        <f t="shared" si="52"/>
        <v>0</v>
      </c>
      <c r="J77" s="33">
        <f t="shared" si="52"/>
        <v>0</v>
      </c>
      <c r="K77" s="33">
        <f t="shared" si="52"/>
        <v>0</v>
      </c>
      <c r="L77" s="33">
        <f t="shared" si="52"/>
        <v>0</v>
      </c>
      <c r="M77" s="33">
        <f t="shared" si="52"/>
        <v>0</v>
      </c>
      <c r="N77" s="33">
        <f t="shared" si="52"/>
        <v>0</v>
      </c>
      <c r="O77" s="33">
        <f t="shared" si="52"/>
        <v>0</v>
      </c>
      <c r="P77" s="33">
        <f t="shared" si="52"/>
        <v>0</v>
      </c>
      <c r="Q77" s="33">
        <f t="shared" si="52"/>
        <v>0</v>
      </c>
      <c r="R77" s="33">
        <f t="shared" si="52"/>
        <v>0</v>
      </c>
      <c r="S77" s="33">
        <f t="shared" si="52"/>
        <v>0</v>
      </c>
      <c r="T77" s="33">
        <f t="shared" si="52"/>
        <v>0</v>
      </c>
      <c r="U77" s="33">
        <f t="shared" si="52"/>
        <v>0</v>
      </c>
      <c r="V77" s="33">
        <f t="shared" si="52"/>
        <v>0</v>
      </c>
      <c r="W77" s="33">
        <f t="shared" si="52"/>
        <v>0</v>
      </c>
      <c r="X77" s="33">
        <f t="shared" si="52"/>
        <v>0</v>
      </c>
      <c r="Y77" s="33">
        <f t="shared" si="52"/>
        <v>0</v>
      </c>
      <c r="Z77" s="33">
        <f t="shared" si="52"/>
        <v>0</v>
      </c>
      <c r="AA77" s="33">
        <f t="shared" si="52"/>
        <v>0</v>
      </c>
      <c r="AB77" s="33">
        <f t="shared" si="52"/>
        <v>0</v>
      </c>
      <c r="AC77" s="33">
        <f t="shared" si="52"/>
        <v>0</v>
      </c>
      <c r="AD77" s="33">
        <f t="shared" si="52"/>
        <v>0</v>
      </c>
      <c r="AE77" s="33">
        <f t="shared" si="52"/>
        <v>0</v>
      </c>
      <c r="AF77" s="75"/>
    </row>
    <row r="78" spans="1:32" s="3" customFormat="1" ht="23.65" customHeight="1" x14ac:dyDescent="0.25">
      <c r="A78" s="57" t="s">
        <v>55</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9"/>
      <c r="AF78" s="79"/>
    </row>
    <row r="79" spans="1:32" s="80" customFormat="1" ht="30" customHeight="1" x14ac:dyDescent="0.25">
      <c r="A79" s="51" t="s">
        <v>39</v>
      </c>
      <c r="B79" s="27">
        <f t="shared" ref="B79:E79" si="55">B80+B81+B82+B84</f>
        <v>5161.2900000000009</v>
      </c>
      <c r="C79" s="27">
        <f t="shared" si="55"/>
        <v>5161.2900000000009</v>
      </c>
      <c r="D79" s="27">
        <f t="shared" si="55"/>
        <v>5161</v>
      </c>
      <c r="E79" s="27">
        <f t="shared" si="55"/>
        <v>5161</v>
      </c>
      <c r="F79" s="27">
        <f>E79/B79%</f>
        <v>99.994381249648811</v>
      </c>
      <c r="G79" s="27">
        <f>E79/C79%</f>
        <v>99.994381249648811</v>
      </c>
      <c r="H79" s="27">
        <f t="shared" ref="H79:AE79" si="56">H80+H81+H82+H84</f>
        <v>0</v>
      </c>
      <c r="I79" s="27">
        <f t="shared" si="56"/>
        <v>0</v>
      </c>
      <c r="J79" s="27">
        <f t="shared" si="56"/>
        <v>0</v>
      </c>
      <c r="K79" s="27">
        <f t="shared" si="56"/>
        <v>0</v>
      </c>
      <c r="L79" s="27">
        <f t="shared" si="56"/>
        <v>0</v>
      </c>
      <c r="M79" s="27">
        <f t="shared" si="56"/>
        <v>0</v>
      </c>
      <c r="N79" s="27">
        <f t="shared" si="56"/>
        <v>0</v>
      </c>
      <c r="O79" s="27">
        <f t="shared" si="56"/>
        <v>0</v>
      </c>
      <c r="P79" s="27">
        <f t="shared" si="56"/>
        <v>0</v>
      </c>
      <c r="Q79" s="27">
        <f t="shared" si="56"/>
        <v>0</v>
      </c>
      <c r="R79" s="27">
        <f t="shared" si="56"/>
        <v>0</v>
      </c>
      <c r="S79" s="27">
        <f t="shared" si="56"/>
        <v>0</v>
      </c>
      <c r="T79" s="27">
        <f t="shared" si="56"/>
        <v>0</v>
      </c>
      <c r="U79" s="27">
        <f t="shared" si="56"/>
        <v>0</v>
      </c>
      <c r="V79" s="27">
        <f t="shared" si="56"/>
        <v>30.92</v>
      </c>
      <c r="W79" s="27">
        <f t="shared" si="56"/>
        <v>0</v>
      </c>
      <c r="X79" s="27">
        <f t="shared" si="56"/>
        <v>648.6</v>
      </c>
      <c r="Y79" s="27">
        <f t="shared" si="56"/>
        <v>648.29999999999995</v>
      </c>
      <c r="Z79" s="27">
        <f t="shared" si="56"/>
        <v>4481.7700000000004</v>
      </c>
      <c r="AA79" s="27">
        <f t="shared" si="56"/>
        <v>4512.7</v>
      </c>
      <c r="AB79" s="27">
        <f t="shared" si="56"/>
        <v>0</v>
      </c>
      <c r="AC79" s="27">
        <f t="shared" si="56"/>
        <v>0</v>
      </c>
      <c r="AD79" s="27">
        <f t="shared" si="56"/>
        <v>0</v>
      </c>
      <c r="AE79" s="27">
        <f t="shared" si="56"/>
        <v>0</v>
      </c>
      <c r="AF79" s="73"/>
    </row>
    <row r="80" spans="1:32" s="3" customFormat="1" x14ac:dyDescent="0.25">
      <c r="A80" s="35" t="s">
        <v>31</v>
      </c>
      <c r="B80" s="33">
        <f t="shared" ref="B80:B84" si="57">H80+J80+L80+N80+P80+R80+T80+V80+X80+Z80+AB80+AD80</f>
        <v>0</v>
      </c>
      <c r="C80" s="33">
        <f>H80+J80+L80+N80+P80+R80+T80+V80+X80+Z80+AB80</f>
        <v>0</v>
      </c>
      <c r="D80" s="33">
        <f>E80</f>
        <v>0</v>
      </c>
      <c r="E80" s="33">
        <f>I80+K80+M80+O80+Q80+S80+U80+W80+Y80+AA80+AC80+AE80</f>
        <v>0</v>
      </c>
      <c r="F80" s="33"/>
      <c r="G80" s="33"/>
      <c r="H80" s="33"/>
      <c r="I80" s="62"/>
      <c r="J80" s="62"/>
      <c r="K80" s="62"/>
      <c r="L80" s="62"/>
      <c r="M80" s="62"/>
      <c r="N80" s="62"/>
      <c r="O80" s="62"/>
      <c r="P80" s="62"/>
      <c r="Q80" s="62"/>
      <c r="R80" s="62"/>
      <c r="S80" s="62"/>
      <c r="T80" s="62"/>
      <c r="U80" s="62"/>
      <c r="V80" s="62"/>
      <c r="W80" s="62"/>
      <c r="X80" s="62"/>
      <c r="Y80" s="62"/>
      <c r="Z80" s="62"/>
      <c r="AA80" s="62"/>
      <c r="AB80" s="62"/>
      <c r="AC80" s="62"/>
      <c r="AD80" s="62"/>
      <c r="AE80" s="62"/>
      <c r="AF80" s="74"/>
    </row>
    <row r="81" spans="1:32" s="3" customFormat="1" x14ac:dyDescent="0.25">
      <c r="A81" s="35" t="s">
        <v>40</v>
      </c>
      <c r="B81" s="33">
        <f t="shared" si="57"/>
        <v>0</v>
      </c>
      <c r="C81" s="33">
        <f>H81+J81+L81+N81+P81+R81+T81+V81+X81+Z81+AB81</f>
        <v>0</v>
      </c>
      <c r="D81" s="33">
        <f t="shared" ref="D81:D84" si="58">E81</f>
        <v>0</v>
      </c>
      <c r="E81" s="33">
        <f t="shared" ref="E81:E84" si="59">I81+K81+M81+O81+Q81+S81+U81+W81+Y81+AA81+AC81+AE81</f>
        <v>0</v>
      </c>
      <c r="F81" s="33"/>
      <c r="G81" s="33"/>
      <c r="H81" s="33"/>
      <c r="I81" s="62"/>
      <c r="J81" s="62"/>
      <c r="K81" s="62"/>
      <c r="L81" s="62"/>
      <c r="M81" s="62"/>
      <c r="N81" s="62"/>
      <c r="O81" s="62"/>
      <c r="P81" s="62"/>
      <c r="Q81" s="62"/>
      <c r="R81" s="62"/>
      <c r="S81" s="62"/>
      <c r="T81" s="62"/>
      <c r="U81" s="62"/>
      <c r="V81" s="62"/>
      <c r="W81" s="62"/>
      <c r="X81" s="62"/>
      <c r="Y81" s="62"/>
      <c r="Z81" s="62"/>
      <c r="AA81" s="62"/>
      <c r="AB81" s="62"/>
      <c r="AC81" s="62"/>
      <c r="AD81" s="62"/>
      <c r="AE81" s="62"/>
      <c r="AF81" s="74"/>
    </row>
    <row r="82" spans="1:32" s="3" customFormat="1" x14ac:dyDescent="0.25">
      <c r="A82" s="35" t="s">
        <v>41</v>
      </c>
      <c r="B82" s="33">
        <f>H82+J82+L82+N82+P82+R82+T82+V82+X82+Z82+AB82+AD82</f>
        <v>5161.2900000000009</v>
      </c>
      <c r="C82" s="33">
        <f>H82+J82+L82+N82+P82+R82+T82+V82+X82+Z82+AB82</f>
        <v>5161.2900000000009</v>
      </c>
      <c r="D82" s="33">
        <f t="shared" si="58"/>
        <v>5161</v>
      </c>
      <c r="E82" s="33">
        <f t="shared" si="59"/>
        <v>5161</v>
      </c>
      <c r="F82" s="33">
        <f>E82/B82%</f>
        <v>99.994381249648811</v>
      </c>
      <c r="G82" s="33">
        <f>E82/C82%</f>
        <v>99.994381249648811</v>
      </c>
      <c r="H82" s="33"/>
      <c r="I82" s="62"/>
      <c r="J82" s="62"/>
      <c r="K82" s="62"/>
      <c r="L82" s="62"/>
      <c r="M82" s="62"/>
      <c r="N82" s="62"/>
      <c r="O82" s="62"/>
      <c r="P82" s="62"/>
      <c r="Q82" s="62"/>
      <c r="R82" s="62"/>
      <c r="S82" s="62"/>
      <c r="T82" s="62"/>
      <c r="U82" s="62"/>
      <c r="V82" s="62">
        <v>30.92</v>
      </c>
      <c r="W82" s="62"/>
      <c r="X82" s="62">
        <v>648.6</v>
      </c>
      <c r="Y82" s="62">
        <v>648.29999999999995</v>
      </c>
      <c r="Z82" s="81">
        <v>4481.7700000000004</v>
      </c>
      <c r="AA82" s="62">
        <v>4512.7</v>
      </c>
      <c r="AB82" s="62"/>
      <c r="AC82" s="62"/>
      <c r="AD82" s="62"/>
      <c r="AE82" s="62"/>
      <c r="AF82" s="74"/>
    </row>
    <row r="83" spans="1:32" s="40" customFormat="1" ht="19.350000000000001" customHeight="1" x14ac:dyDescent="0.25">
      <c r="A83" s="36" t="s">
        <v>34</v>
      </c>
      <c r="B83" s="37">
        <f t="shared" si="57"/>
        <v>0</v>
      </c>
      <c r="C83" s="33">
        <f>H83+J83+L83+N83+P83+R83+T83+V83+X83+Z83+AB83</f>
        <v>0</v>
      </c>
      <c r="D83" s="37">
        <f t="shared" si="58"/>
        <v>0</v>
      </c>
      <c r="E83" s="37">
        <f t="shared" si="59"/>
        <v>0</v>
      </c>
      <c r="F83" s="37"/>
      <c r="G83" s="37"/>
      <c r="H83" s="38"/>
      <c r="I83" s="64"/>
      <c r="J83" s="64"/>
      <c r="K83" s="64"/>
      <c r="L83" s="64"/>
      <c r="M83" s="64"/>
      <c r="N83" s="64"/>
      <c r="O83" s="64"/>
      <c r="P83" s="64"/>
      <c r="Q83" s="64"/>
      <c r="R83" s="64"/>
      <c r="S83" s="64"/>
      <c r="T83" s="64"/>
      <c r="U83" s="64"/>
      <c r="V83" s="64"/>
      <c r="W83" s="64"/>
      <c r="X83" s="64"/>
      <c r="Y83" s="64"/>
      <c r="Z83" s="64"/>
      <c r="AA83" s="64"/>
      <c r="AB83" s="64"/>
      <c r="AC83" s="64"/>
      <c r="AD83" s="64"/>
      <c r="AE83" s="64"/>
      <c r="AF83" s="74"/>
    </row>
    <row r="84" spans="1:32" s="3" customFormat="1" ht="23.65" customHeight="1" x14ac:dyDescent="0.3">
      <c r="A84" s="41" t="s">
        <v>35</v>
      </c>
      <c r="B84" s="33">
        <f t="shared" si="57"/>
        <v>0</v>
      </c>
      <c r="C84" s="33">
        <f>H84+J84+L84+N84+P84+R84+T84+V84+X84+Z84+AB84</f>
        <v>0</v>
      </c>
      <c r="D84" s="33">
        <f t="shared" si="58"/>
        <v>0</v>
      </c>
      <c r="E84" s="33">
        <f t="shared" si="59"/>
        <v>0</v>
      </c>
      <c r="F84" s="33"/>
      <c r="G84" s="33"/>
      <c r="H84" s="33"/>
      <c r="I84" s="62"/>
      <c r="J84" s="62"/>
      <c r="K84" s="62"/>
      <c r="L84" s="62"/>
      <c r="M84" s="62"/>
      <c r="N84" s="62"/>
      <c r="O84" s="62"/>
      <c r="P84" s="62"/>
      <c r="Q84" s="62"/>
      <c r="R84" s="62"/>
      <c r="S84" s="62"/>
      <c r="T84" s="62"/>
      <c r="U84" s="62"/>
      <c r="V84" s="62"/>
      <c r="W84" s="62"/>
      <c r="X84" s="62"/>
      <c r="Y84" s="62"/>
      <c r="Z84" s="62"/>
      <c r="AA84" s="62"/>
      <c r="AB84" s="62"/>
      <c r="AC84" s="62"/>
      <c r="AD84" s="62"/>
      <c r="AE84" s="62"/>
      <c r="AF84" s="75"/>
    </row>
    <row r="85" spans="1:32" s="3" customFormat="1" ht="25.5" customHeight="1" x14ac:dyDescent="0.25">
      <c r="A85" s="20" t="s">
        <v>56</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2"/>
      <c r="AF85" s="79"/>
    </row>
    <row r="86" spans="1:32" s="82" customFormat="1" x14ac:dyDescent="0.25">
      <c r="A86" s="51" t="s">
        <v>39</v>
      </c>
      <c r="B86" s="27">
        <f t="shared" ref="B86:AE86" si="60">B89+B91</f>
        <v>210956.00999999998</v>
      </c>
      <c r="C86" s="27">
        <f t="shared" si="60"/>
        <v>198277.84000000003</v>
      </c>
      <c r="D86" s="27">
        <f t="shared" si="60"/>
        <v>169501.28000000003</v>
      </c>
      <c r="E86" s="27">
        <f t="shared" si="60"/>
        <v>169501.28000000003</v>
      </c>
      <c r="F86" s="27">
        <f>E86/B86%</f>
        <v>80.349111646546618</v>
      </c>
      <c r="G86" s="27">
        <f>E86/C86%</f>
        <v>85.486749300880021</v>
      </c>
      <c r="H86" s="27">
        <f t="shared" si="60"/>
        <v>14217.8</v>
      </c>
      <c r="I86" s="27">
        <f t="shared" si="60"/>
        <v>6855.44</v>
      </c>
      <c r="J86" s="27">
        <f t="shared" si="60"/>
        <v>19278.73</v>
      </c>
      <c r="K86" s="27">
        <f t="shared" si="60"/>
        <v>14705.689999999999</v>
      </c>
      <c r="L86" s="27">
        <f t="shared" si="60"/>
        <v>15484.47</v>
      </c>
      <c r="M86" s="27">
        <f t="shared" si="60"/>
        <v>13710.6</v>
      </c>
      <c r="N86" s="27">
        <f t="shared" si="60"/>
        <v>16330.36</v>
      </c>
      <c r="O86" s="27">
        <f t="shared" si="60"/>
        <v>16628.21</v>
      </c>
      <c r="P86" s="27">
        <f t="shared" si="60"/>
        <v>23537.640000000003</v>
      </c>
      <c r="Q86" s="27">
        <f t="shared" si="60"/>
        <v>13529.24</v>
      </c>
      <c r="R86" s="27">
        <f t="shared" si="60"/>
        <v>21150.629999999997</v>
      </c>
      <c r="S86" s="27">
        <f t="shared" si="60"/>
        <v>21698.510000000002</v>
      </c>
      <c r="T86" s="27">
        <f t="shared" si="60"/>
        <v>16190.119999999999</v>
      </c>
      <c r="U86" s="27">
        <f t="shared" si="60"/>
        <v>16694.46</v>
      </c>
      <c r="V86" s="27">
        <f t="shared" si="60"/>
        <v>15850.809999999998</v>
      </c>
      <c r="W86" s="27">
        <f t="shared" si="60"/>
        <v>16904.16</v>
      </c>
      <c r="X86" s="27">
        <f t="shared" si="60"/>
        <v>29256.05</v>
      </c>
      <c r="Y86" s="27">
        <f t="shared" si="60"/>
        <v>28112.53</v>
      </c>
      <c r="Z86" s="27">
        <f t="shared" si="60"/>
        <v>14935.589999999998</v>
      </c>
      <c r="AA86" s="27">
        <f t="shared" si="60"/>
        <v>10517.64</v>
      </c>
      <c r="AB86" s="27">
        <f t="shared" si="60"/>
        <v>12045.64</v>
      </c>
      <c r="AC86" s="27">
        <f t="shared" si="60"/>
        <v>10144.800000000001</v>
      </c>
      <c r="AD86" s="27">
        <f t="shared" si="60"/>
        <v>12678.17</v>
      </c>
      <c r="AE86" s="27">
        <f t="shared" si="60"/>
        <v>0</v>
      </c>
      <c r="AF86" s="52"/>
    </row>
    <row r="87" spans="1:32" x14ac:dyDescent="0.25">
      <c r="A87" s="35" t="s">
        <v>31</v>
      </c>
      <c r="B87" s="33">
        <f>H87+J87+L87+N87+P87+R87+T87+V87+X87+Z87+AB87+AD87</f>
        <v>0</v>
      </c>
      <c r="C87" s="33">
        <f t="shared" ref="C87:E91" si="61">C94+C115+C122+C129+C136+C143+C150+C157+C164</f>
        <v>0</v>
      </c>
      <c r="D87" s="33">
        <f t="shared" si="61"/>
        <v>0</v>
      </c>
      <c r="E87" s="33">
        <f t="shared" si="61"/>
        <v>0</v>
      </c>
      <c r="F87" s="33"/>
      <c r="G87" s="33"/>
      <c r="H87" s="33">
        <f t="shared" ref="H87:AE91" si="62">H94+H115+H122+H129+H136+H143+H150+H157+H164</f>
        <v>0</v>
      </c>
      <c r="I87" s="33">
        <f t="shared" si="62"/>
        <v>0</v>
      </c>
      <c r="J87" s="33">
        <f t="shared" si="62"/>
        <v>0</v>
      </c>
      <c r="K87" s="33">
        <f t="shared" si="62"/>
        <v>0</v>
      </c>
      <c r="L87" s="33">
        <f t="shared" si="62"/>
        <v>0</v>
      </c>
      <c r="M87" s="33">
        <f t="shared" si="62"/>
        <v>0</v>
      </c>
      <c r="N87" s="33">
        <f t="shared" si="62"/>
        <v>0</v>
      </c>
      <c r="O87" s="33">
        <f t="shared" si="62"/>
        <v>0</v>
      </c>
      <c r="P87" s="33">
        <f t="shared" si="62"/>
        <v>0</v>
      </c>
      <c r="Q87" s="33">
        <f t="shared" si="62"/>
        <v>0</v>
      </c>
      <c r="R87" s="33">
        <f t="shared" si="62"/>
        <v>0</v>
      </c>
      <c r="S87" s="33">
        <f t="shared" si="62"/>
        <v>0</v>
      </c>
      <c r="T87" s="33">
        <f t="shared" si="62"/>
        <v>0</v>
      </c>
      <c r="U87" s="33">
        <f t="shared" si="62"/>
        <v>0</v>
      </c>
      <c r="V87" s="33">
        <f t="shared" si="62"/>
        <v>0</v>
      </c>
      <c r="W87" s="33">
        <f t="shared" si="62"/>
        <v>0</v>
      </c>
      <c r="X87" s="33">
        <f t="shared" si="62"/>
        <v>0</v>
      </c>
      <c r="Y87" s="33">
        <f t="shared" si="62"/>
        <v>0</v>
      </c>
      <c r="Z87" s="33">
        <f t="shared" si="62"/>
        <v>0</v>
      </c>
      <c r="AA87" s="33">
        <f t="shared" si="62"/>
        <v>0</v>
      </c>
      <c r="AB87" s="33">
        <f t="shared" si="62"/>
        <v>0</v>
      </c>
      <c r="AC87" s="33">
        <f t="shared" si="62"/>
        <v>0</v>
      </c>
      <c r="AD87" s="33">
        <f t="shared" si="62"/>
        <v>0</v>
      </c>
      <c r="AE87" s="33">
        <f t="shared" si="62"/>
        <v>0</v>
      </c>
      <c r="AF87" s="54"/>
    </row>
    <row r="88" spans="1:32" x14ac:dyDescent="0.25">
      <c r="A88" s="35" t="s">
        <v>40</v>
      </c>
      <c r="B88" s="33">
        <f t="shared" ref="B88:B91" si="63">H88+J88+L88+N88+P88+R88+T88+V88+X88+Z88+AB88+AD88</f>
        <v>0</v>
      </c>
      <c r="C88" s="33">
        <f t="shared" si="61"/>
        <v>0</v>
      </c>
      <c r="D88" s="33">
        <f t="shared" si="61"/>
        <v>0</v>
      </c>
      <c r="E88" s="33">
        <f t="shared" si="61"/>
        <v>0</v>
      </c>
      <c r="F88" s="33"/>
      <c r="G88" s="33"/>
      <c r="H88" s="33">
        <f t="shared" si="62"/>
        <v>0</v>
      </c>
      <c r="I88" s="33">
        <f t="shared" si="62"/>
        <v>0</v>
      </c>
      <c r="J88" s="33">
        <f t="shared" si="62"/>
        <v>0</v>
      </c>
      <c r="K88" s="33">
        <f t="shared" si="62"/>
        <v>0</v>
      </c>
      <c r="L88" s="33">
        <f t="shared" si="62"/>
        <v>0</v>
      </c>
      <c r="M88" s="33">
        <f t="shared" si="62"/>
        <v>0</v>
      </c>
      <c r="N88" s="33">
        <f t="shared" si="62"/>
        <v>0</v>
      </c>
      <c r="O88" s="33">
        <f t="shared" si="62"/>
        <v>0</v>
      </c>
      <c r="P88" s="33">
        <f t="shared" si="62"/>
        <v>0</v>
      </c>
      <c r="Q88" s="33">
        <f t="shared" si="62"/>
        <v>0</v>
      </c>
      <c r="R88" s="33">
        <f t="shared" si="62"/>
        <v>0</v>
      </c>
      <c r="S88" s="33">
        <f t="shared" si="62"/>
        <v>0</v>
      </c>
      <c r="T88" s="33">
        <f t="shared" si="62"/>
        <v>0</v>
      </c>
      <c r="U88" s="33">
        <f t="shared" si="62"/>
        <v>0</v>
      </c>
      <c r="V88" s="33">
        <f t="shared" si="62"/>
        <v>0</v>
      </c>
      <c r="W88" s="33">
        <f t="shared" si="62"/>
        <v>0</v>
      </c>
      <c r="X88" s="33">
        <f t="shared" si="62"/>
        <v>0</v>
      </c>
      <c r="Y88" s="33">
        <f t="shared" si="62"/>
        <v>0</v>
      </c>
      <c r="Z88" s="33">
        <f t="shared" si="62"/>
        <v>0</v>
      </c>
      <c r="AA88" s="33">
        <f t="shared" si="62"/>
        <v>0</v>
      </c>
      <c r="AB88" s="33">
        <f t="shared" si="62"/>
        <v>0</v>
      </c>
      <c r="AC88" s="33">
        <f t="shared" si="62"/>
        <v>0</v>
      </c>
      <c r="AD88" s="33">
        <f t="shared" si="62"/>
        <v>0</v>
      </c>
      <c r="AE88" s="33">
        <f t="shared" si="62"/>
        <v>0</v>
      </c>
      <c r="AF88" s="54"/>
    </row>
    <row r="89" spans="1:32" x14ac:dyDescent="0.25">
      <c r="A89" s="35" t="s">
        <v>41</v>
      </c>
      <c r="B89" s="33">
        <f t="shared" si="63"/>
        <v>185956.00999999998</v>
      </c>
      <c r="C89" s="33">
        <f t="shared" si="61"/>
        <v>173277.84000000003</v>
      </c>
      <c r="D89" s="33">
        <f t="shared" si="61"/>
        <v>144501.28000000003</v>
      </c>
      <c r="E89" s="33">
        <f t="shared" si="61"/>
        <v>144501.28000000003</v>
      </c>
      <c r="F89" s="33">
        <f>E89/B89%</f>
        <v>77.707238394714992</v>
      </c>
      <c r="G89" s="33">
        <f>E89/C89%</f>
        <v>83.392821609502988</v>
      </c>
      <c r="H89" s="33">
        <f t="shared" si="62"/>
        <v>14217.8</v>
      </c>
      <c r="I89" s="33">
        <f t="shared" si="62"/>
        <v>6855.44</v>
      </c>
      <c r="J89" s="33">
        <f t="shared" si="62"/>
        <v>19278.73</v>
      </c>
      <c r="K89" s="33">
        <f t="shared" si="62"/>
        <v>14705.689999999999</v>
      </c>
      <c r="L89" s="33">
        <f t="shared" si="62"/>
        <v>15484.47</v>
      </c>
      <c r="M89" s="33">
        <f t="shared" si="62"/>
        <v>13710.6</v>
      </c>
      <c r="N89" s="33">
        <f t="shared" si="62"/>
        <v>16330.36</v>
      </c>
      <c r="O89" s="33">
        <f t="shared" si="62"/>
        <v>16628.21</v>
      </c>
      <c r="P89" s="33">
        <f t="shared" si="62"/>
        <v>23537.640000000003</v>
      </c>
      <c r="Q89" s="33">
        <f t="shared" si="62"/>
        <v>13529.24</v>
      </c>
      <c r="R89" s="33">
        <f t="shared" si="62"/>
        <v>13650.63</v>
      </c>
      <c r="S89" s="33">
        <f t="shared" si="62"/>
        <v>14198.51</v>
      </c>
      <c r="T89" s="33">
        <f t="shared" si="62"/>
        <v>16190.119999999999</v>
      </c>
      <c r="U89" s="33">
        <f t="shared" si="62"/>
        <v>16694.46</v>
      </c>
      <c r="V89" s="33">
        <f t="shared" si="62"/>
        <v>15850.809999999998</v>
      </c>
      <c r="W89" s="33">
        <f t="shared" si="62"/>
        <v>16904.16</v>
      </c>
      <c r="X89" s="33">
        <f t="shared" si="62"/>
        <v>11756.05</v>
      </c>
      <c r="Y89" s="33">
        <f t="shared" si="62"/>
        <v>10612.529999999999</v>
      </c>
      <c r="Z89" s="33">
        <f t="shared" si="62"/>
        <v>14935.589999999998</v>
      </c>
      <c r="AA89" s="33">
        <f t="shared" si="62"/>
        <v>10517.64</v>
      </c>
      <c r="AB89" s="33">
        <f t="shared" si="62"/>
        <v>12045.64</v>
      </c>
      <c r="AC89" s="33">
        <f t="shared" si="62"/>
        <v>10144.800000000001</v>
      </c>
      <c r="AD89" s="33">
        <f t="shared" si="62"/>
        <v>12678.17</v>
      </c>
      <c r="AE89" s="33">
        <f t="shared" si="62"/>
        <v>0</v>
      </c>
      <c r="AF89" s="54"/>
    </row>
    <row r="90" spans="1:32" s="40" customFormat="1" x14ac:dyDescent="0.25">
      <c r="A90" s="36" t="s">
        <v>34</v>
      </c>
      <c r="B90" s="37">
        <f t="shared" si="63"/>
        <v>0</v>
      </c>
      <c r="C90" s="33">
        <f t="shared" si="61"/>
        <v>0</v>
      </c>
      <c r="D90" s="33">
        <f t="shared" si="61"/>
        <v>0</v>
      </c>
      <c r="E90" s="33">
        <f t="shared" si="61"/>
        <v>0</v>
      </c>
      <c r="F90" s="37"/>
      <c r="G90" s="37"/>
      <c r="H90" s="33">
        <f t="shared" si="62"/>
        <v>0</v>
      </c>
      <c r="I90" s="33">
        <f t="shared" si="62"/>
        <v>0</v>
      </c>
      <c r="J90" s="33">
        <f t="shared" si="62"/>
        <v>0</v>
      </c>
      <c r="K90" s="33">
        <f t="shared" si="62"/>
        <v>0</v>
      </c>
      <c r="L90" s="33">
        <f t="shared" si="62"/>
        <v>0</v>
      </c>
      <c r="M90" s="33">
        <f t="shared" si="62"/>
        <v>0</v>
      </c>
      <c r="N90" s="33">
        <f t="shared" si="62"/>
        <v>0</v>
      </c>
      <c r="O90" s="33">
        <f t="shared" si="62"/>
        <v>0</v>
      </c>
      <c r="P90" s="33">
        <f t="shared" si="62"/>
        <v>0</v>
      </c>
      <c r="Q90" s="33">
        <f t="shared" si="62"/>
        <v>0</v>
      </c>
      <c r="R90" s="33">
        <f t="shared" si="62"/>
        <v>0</v>
      </c>
      <c r="S90" s="33">
        <f t="shared" si="62"/>
        <v>0</v>
      </c>
      <c r="T90" s="33">
        <f t="shared" si="62"/>
        <v>0</v>
      </c>
      <c r="U90" s="33">
        <f t="shared" si="62"/>
        <v>0</v>
      </c>
      <c r="V90" s="33">
        <f t="shared" si="62"/>
        <v>0</v>
      </c>
      <c r="W90" s="33">
        <f t="shared" si="62"/>
        <v>0</v>
      </c>
      <c r="X90" s="33">
        <f t="shared" si="62"/>
        <v>0</v>
      </c>
      <c r="Y90" s="33">
        <f t="shared" si="62"/>
        <v>0</v>
      </c>
      <c r="Z90" s="33">
        <f t="shared" si="62"/>
        <v>0</v>
      </c>
      <c r="AA90" s="33">
        <f t="shared" si="62"/>
        <v>0</v>
      </c>
      <c r="AB90" s="33">
        <f t="shared" si="62"/>
        <v>0</v>
      </c>
      <c r="AC90" s="33">
        <f t="shared" si="62"/>
        <v>0</v>
      </c>
      <c r="AD90" s="33">
        <f t="shared" si="62"/>
        <v>0</v>
      </c>
      <c r="AE90" s="33">
        <f t="shared" si="62"/>
        <v>0</v>
      </c>
      <c r="AF90" s="54"/>
    </row>
    <row r="91" spans="1:32" ht="18.75" x14ac:dyDescent="0.3">
      <c r="A91" s="41" t="s">
        <v>35</v>
      </c>
      <c r="B91" s="33">
        <f t="shared" si="63"/>
        <v>25000</v>
      </c>
      <c r="C91" s="33">
        <f t="shared" si="61"/>
        <v>25000</v>
      </c>
      <c r="D91" s="33">
        <f t="shared" si="61"/>
        <v>25000</v>
      </c>
      <c r="E91" s="33">
        <f t="shared" si="61"/>
        <v>25000</v>
      </c>
      <c r="F91" s="33"/>
      <c r="G91" s="33"/>
      <c r="H91" s="33">
        <f t="shared" si="62"/>
        <v>0</v>
      </c>
      <c r="I91" s="33">
        <f t="shared" si="62"/>
        <v>0</v>
      </c>
      <c r="J91" s="33">
        <f t="shared" si="62"/>
        <v>0</v>
      </c>
      <c r="K91" s="33">
        <f t="shared" si="62"/>
        <v>0</v>
      </c>
      <c r="L91" s="33">
        <f t="shared" si="62"/>
        <v>0</v>
      </c>
      <c r="M91" s="33">
        <f t="shared" si="62"/>
        <v>0</v>
      </c>
      <c r="N91" s="33">
        <f t="shared" si="62"/>
        <v>0</v>
      </c>
      <c r="O91" s="33">
        <f t="shared" si="62"/>
        <v>0</v>
      </c>
      <c r="P91" s="33">
        <f t="shared" si="62"/>
        <v>0</v>
      </c>
      <c r="Q91" s="33">
        <f t="shared" si="62"/>
        <v>0</v>
      </c>
      <c r="R91" s="33">
        <f t="shared" si="62"/>
        <v>7500</v>
      </c>
      <c r="S91" s="33">
        <f t="shared" si="62"/>
        <v>7500</v>
      </c>
      <c r="T91" s="33">
        <f t="shared" si="62"/>
        <v>0</v>
      </c>
      <c r="U91" s="33">
        <f t="shared" si="62"/>
        <v>0</v>
      </c>
      <c r="V91" s="33">
        <f t="shared" si="62"/>
        <v>0</v>
      </c>
      <c r="W91" s="33">
        <f t="shared" si="62"/>
        <v>0</v>
      </c>
      <c r="X91" s="33">
        <f t="shared" si="62"/>
        <v>17500</v>
      </c>
      <c r="Y91" s="33">
        <f t="shared" si="62"/>
        <v>17500</v>
      </c>
      <c r="Z91" s="33">
        <f t="shared" si="62"/>
        <v>0</v>
      </c>
      <c r="AA91" s="33">
        <f t="shared" si="62"/>
        <v>0</v>
      </c>
      <c r="AB91" s="33">
        <f t="shared" si="62"/>
        <v>0</v>
      </c>
      <c r="AC91" s="33">
        <f t="shared" si="62"/>
        <v>0</v>
      </c>
      <c r="AD91" s="33">
        <f t="shared" si="62"/>
        <v>0</v>
      </c>
      <c r="AE91" s="33">
        <f t="shared" si="62"/>
        <v>0</v>
      </c>
      <c r="AF91" s="56"/>
    </row>
    <row r="92" spans="1:32" ht="18.75" x14ac:dyDescent="0.25">
      <c r="A92" s="57" t="s">
        <v>57</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83"/>
    </row>
    <row r="93" spans="1:32" s="82" customFormat="1" x14ac:dyDescent="0.25">
      <c r="A93" s="51" t="s">
        <v>39</v>
      </c>
      <c r="B93" s="27">
        <f>B94+B95+B96+B98</f>
        <v>168881.51</v>
      </c>
      <c r="C93" s="27">
        <f t="shared" ref="C93:E93" si="64">C94+C95+C96+C98</f>
        <v>156664.78000000003</v>
      </c>
      <c r="D93" s="27">
        <f t="shared" si="64"/>
        <v>131006.09000000001</v>
      </c>
      <c r="E93" s="27">
        <f t="shared" si="64"/>
        <v>131006.09000000001</v>
      </c>
      <c r="F93" s="27">
        <f>E93/B93%</f>
        <v>77.572784610938172</v>
      </c>
      <c r="G93" s="27">
        <f>E93/C93%</f>
        <v>83.621915532004067</v>
      </c>
      <c r="H93" s="27">
        <f t="shared" ref="H93:AE93" si="65">H94+H95+H96+H98</f>
        <v>13772.64</v>
      </c>
      <c r="I93" s="27">
        <f t="shared" si="65"/>
        <v>6414.99</v>
      </c>
      <c r="J93" s="27">
        <f t="shared" si="65"/>
        <v>18806.46</v>
      </c>
      <c r="K93" s="27">
        <f t="shared" si="65"/>
        <v>14248.98</v>
      </c>
      <c r="L93" s="27">
        <f t="shared" si="65"/>
        <v>15010.15</v>
      </c>
      <c r="M93" s="27">
        <f t="shared" si="65"/>
        <v>13246.02</v>
      </c>
      <c r="N93" s="27">
        <f t="shared" si="65"/>
        <v>15851.41</v>
      </c>
      <c r="O93" s="27">
        <f t="shared" si="65"/>
        <v>16147.07</v>
      </c>
      <c r="P93" s="27">
        <f t="shared" si="65"/>
        <v>23062.300000000003</v>
      </c>
      <c r="Q93" s="27">
        <f t="shared" si="65"/>
        <v>13058.98</v>
      </c>
      <c r="R93" s="27">
        <f t="shared" si="65"/>
        <v>13175.97</v>
      </c>
      <c r="S93" s="27">
        <f t="shared" si="65"/>
        <v>13740.16</v>
      </c>
      <c r="T93" s="27">
        <f t="shared" si="65"/>
        <v>14081.939999999999</v>
      </c>
      <c r="U93" s="27">
        <f t="shared" si="65"/>
        <v>16216.18</v>
      </c>
      <c r="V93" s="27">
        <f t="shared" si="65"/>
        <v>10283.25</v>
      </c>
      <c r="W93" s="27">
        <f t="shared" si="65"/>
        <v>9986.73</v>
      </c>
      <c r="X93" s="27">
        <f t="shared" si="65"/>
        <v>9924.16</v>
      </c>
      <c r="Y93" s="27">
        <f t="shared" si="65"/>
        <v>8908.15</v>
      </c>
      <c r="Z93" s="27">
        <f t="shared" si="65"/>
        <v>11128.17</v>
      </c>
      <c r="AA93" s="27">
        <f t="shared" si="65"/>
        <v>9428.99</v>
      </c>
      <c r="AB93" s="27">
        <f t="shared" si="65"/>
        <v>11568.33</v>
      </c>
      <c r="AC93" s="27">
        <f t="shared" si="65"/>
        <v>9609.84</v>
      </c>
      <c r="AD93" s="27">
        <f t="shared" si="65"/>
        <v>12216.73</v>
      </c>
      <c r="AE93" s="27">
        <f t="shared" si="65"/>
        <v>0</v>
      </c>
      <c r="AF93" s="84" t="s">
        <v>58</v>
      </c>
    </row>
    <row r="94" spans="1:32" x14ac:dyDescent="0.25">
      <c r="A94" s="35" t="s">
        <v>31</v>
      </c>
      <c r="B94" s="33">
        <f>H94+J94+L94+N94+P94+R94+T94+V94+X94+Z94+AB94+AD94</f>
        <v>0</v>
      </c>
      <c r="C94" s="33">
        <f>C101+C108</f>
        <v>0</v>
      </c>
      <c r="D94" s="33">
        <f t="shared" ref="D94:E98" si="66">D101+D108</f>
        <v>0</v>
      </c>
      <c r="E94" s="33">
        <f t="shared" si="66"/>
        <v>0</v>
      </c>
      <c r="F94" s="33"/>
      <c r="G94" s="33"/>
      <c r="H94" s="33">
        <f>H101+H108</f>
        <v>0</v>
      </c>
      <c r="I94" s="33">
        <f t="shared" ref="I94:AE94" si="67">I101+I108</f>
        <v>0</v>
      </c>
      <c r="J94" s="33">
        <f t="shared" si="67"/>
        <v>0</v>
      </c>
      <c r="K94" s="33">
        <f t="shared" si="67"/>
        <v>0</v>
      </c>
      <c r="L94" s="33">
        <f t="shared" si="67"/>
        <v>0</v>
      </c>
      <c r="M94" s="33">
        <f t="shared" si="67"/>
        <v>0</v>
      </c>
      <c r="N94" s="33">
        <f t="shared" si="67"/>
        <v>0</v>
      </c>
      <c r="O94" s="33">
        <f t="shared" si="67"/>
        <v>0</v>
      </c>
      <c r="P94" s="33">
        <f t="shared" si="67"/>
        <v>0</v>
      </c>
      <c r="Q94" s="33">
        <f t="shared" si="67"/>
        <v>0</v>
      </c>
      <c r="R94" s="33">
        <f t="shared" si="67"/>
        <v>0</v>
      </c>
      <c r="S94" s="33">
        <f t="shared" si="67"/>
        <v>0</v>
      </c>
      <c r="T94" s="33">
        <f t="shared" si="67"/>
        <v>0</v>
      </c>
      <c r="U94" s="33">
        <f t="shared" si="67"/>
        <v>0</v>
      </c>
      <c r="V94" s="33">
        <f t="shared" si="67"/>
        <v>0</v>
      </c>
      <c r="W94" s="33">
        <f t="shared" si="67"/>
        <v>0</v>
      </c>
      <c r="X94" s="33">
        <f t="shared" si="67"/>
        <v>0</v>
      </c>
      <c r="Y94" s="33">
        <f t="shared" si="67"/>
        <v>0</v>
      </c>
      <c r="Z94" s="33">
        <f t="shared" si="67"/>
        <v>0</v>
      </c>
      <c r="AA94" s="33">
        <f t="shared" si="67"/>
        <v>0</v>
      </c>
      <c r="AB94" s="33">
        <f t="shared" si="67"/>
        <v>0</v>
      </c>
      <c r="AC94" s="33">
        <f t="shared" si="67"/>
        <v>0</v>
      </c>
      <c r="AD94" s="33">
        <f t="shared" si="67"/>
        <v>0</v>
      </c>
      <c r="AE94" s="33">
        <f t="shared" si="67"/>
        <v>0</v>
      </c>
      <c r="AF94" s="85"/>
    </row>
    <row r="95" spans="1:32" x14ac:dyDescent="0.25">
      <c r="A95" s="35" t="s">
        <v>40</v>
      </c>
      <c r="B95" s="33">
        <f t="shared" ref="B95:B98" si="68">H95+J95+L95+N95+P95+R95+T95+V95+X95+Z95+AB95+AD95</f>
        <v>0</v>
      </c>
      <c r="C95" s="33">
        <f t="shared" ref="C95:C98" si="69">C102+C109</f>
        <v>0</v>
      </c>
      <c r="D95" s="33">
        <f t="shared" si="66"/>
        <v>0</v>
      </c>
      <c r="E95" s="33">
        <f t="shared" si="66"/>
        <v>0</v>
      </c>
      <c r="F95" s="33"/>
      <c r="G95" s="33"/>
      <c r="H95" s="33">
        <f t="shared" ref="H95:AE96" si="70">H102+H109</f>
        <v>0</v>
      </c>
      <c r="I95" s="33">
        <f t="shared" si="70"/>
        <v>0</v>
      </c>
      <c r="J95" s="33">
        <f t="shared" si="70"/>
        <v>0</v>
      </c>
      <c r="K95" s="33">
        <f t="shared" si="70"/>
        <v>0</v>
      </c>
      <c r="L95" s="33">
        <f t="shared" si="70"/>
        <v>0</v>
      </c>
      <c r="M95" s="33">
        <f t="shared" si="70"/>
        <v>0</v>
      </c>
      <c r="N95" s="33">
        <f t="shared" si="70"/>
        <v>0</v>
      </c>
      <c r="O95" s="33">
        <f t="shared" si="70"/>
        <v>0</v>
      </c>
      <c r="P95" s="33">
        <f t="shared" si="70"/>
        <v>0</v>
      </c>
      <c r="Q95" s="33">
        <f t="shared" si="70"/>
        <v>0</v>
      </c>
      <c r="R95" s="33">
        <f t="shared" si="70"/>
        <v>0</v>
      </c>
      <c r="S95" s="33">
        <f t="shared" si="70"/>
        <v>0</v>
      </c>
      <c r="T95" s="33">
        <f t="shared" si="70"/>
        <v>0</v>
      </c>
      <c r="U95" s="33">
        <f t="shared" si="70"/>
        <v>0</v>
      </c>
      <c r="V95" s="33">
        <f t="shared" si="70"/>
        <v>0</v>
      </c>
      <c r="W95" s="33">
        <f t="shared" si="70"/>
        <v>0</v>
      </c>
      <c r="X95" s="33">
        <f t="shared" si="70"/>
        <v>0</v>
      </c>
      <c r="Y95" s="33">
        <f t="shared" si="70"/>
        <v>0</v>
      </c>
      <c r="Z95" s="33">
        <f t="shared" si="70"/>
        <v>0</v>
      </c>
      <c r="AA95" s="33">
        <f t="shared" si="70"/>
        <v>0</v>
      </c>
      <c r="AB95" s="33">
        <f t="shared" si="70"/>
        <v>0</v>
      </c>
      <c r="AC95" s="33">
        <f t="shared" si="70"/>
        <v>0</v>
      </c>
      <c r="AD95" s="33">
        <f t="shared" si="70"/>
        <v>0</v>
      </c>
      <c r="AE95" s="33">
        <f t="shared" si="70"/>
        <v>0</v>
      </c>
      <c r="AF95" s="85"/>
    </row>
    <row r="96" spans="1:32" x14ac:dyDescent="0.25">
      <c r="A96" s="35" t="s">
        <v>41</v>
      </c>
      <c r="B96" s="33">
        <f>H96+J96+L96+N96+P96+R96+T96+V96+X96+Z96+AB96+AD96</f>
        <v>168881.51</v>
      </c>
      <c r="C96" s="33">
        <f>C103+C110</f>
        <v>156664.78000000003</v>
      </c>
      <c r="D96" s="33">
        <f>D103+D110</f>
        <v>131006.09000000001</v>
      </c>
      <c r="E96" s="33">
        <f>E103+E110</f>
        <v>131006.09000000001</v>
      </c>
      <c r="F96" s="33">
        <f>E96/B96%</f>
        <v>77.572784610938172</v>
      </c>
      <c r="G96" s="33">
        <f>E96/C96%</f>
        <v>83.621915532004067</v>
      </c>
      <c r="H96" s="33">
        <f>H103+H110</f>
        <v>13772.64</v>
      </c>
      <c r="I96" s="33">
        <f t="shared" si="70"/>
        <v>6414.99</v>
      </c>
      <c r="J96" s="33">
        <f t="shared" si="70"/>
        <v>18806.46</v>
      </c>
      <c r="K96" s="33">
        <f t="shared" si="70"/>
        <v>14248.98</v>
      </c>
      <c r="L96" s="33">
        <f t="shared" si="70"/>
        <v>15010.15</v>
      </c>
      <c r="M96" s="33">
        <f t="shared" si="70"/>
        <v>13246.02</v>
      </c>
      <c r="N96" s="33">
        <f t="shared" si="70"/>
        <v>15851.41</v>
      </c>
      <c r="O96" s="33">
        <f t="shared" si="70"/>
        <v>16147.07</v>
      </c>
      <c r="P96" s="33">
        <f t="shared" si="70"/>
        <v>23062.300000000003</v>
      </c>
      <c r="Q96" s="33">
        <f t="shared" si="70"/>
        <v>13058.98</v>
      </c>
      <c r="R96" s="33">
        <f t="shared" si="70"/>
        <v>13175.97</v>
      </c>
      <c r="S96" s="33">
        <f t="shared" si="70"/>
        <v>13740.16</v>
      </c>
      <c r="T96" s="33">
        <f t="shared" si="70"/>
        <v>14081.939999999999</v>
      </c>
      <c r="U96" s="33">
        <f t="shared" si="70"/>
        <v>16216.18</v>
      </c>
      <c r="V96" s="33">
        <f t="shared" si="70"/>
        <v>10283.25</v>
      </c>
      <c r="W96" s="33">
        <f t="shared" si="70"/>
        <v>9986.73</v>
      </c>
      <c r="X96" s="33">
        <f t="shared" si="70"/>
        <v>9924.16</v>
      </c>
      <c r="Y96" s="33">
        <f t="shared" si="70"/>
        <v>8908.15</v>
      </c>
      <c r="Z96" s="33">
        <f t="shared" si="70"/>
        <v>11128.17</v>
      </c>
      <c r="AA96" s="33">
        <f t="shared" si="70"/>
        <v>9428.99</v>
      </c>
      <c r="AB96" s="33">
        <f t="shared" si="70"/>
        <v>11568.33</v>
      </c>
      <c r="AC96" s="33">
        <f t="shared" si="70"/>
        <v>9609.84</v>
      </c>
      <c r="AD96" s="33">
        <f t="shared" si="70"/>
        <v>12216.73</v>
      </c>
      <c r="AE96" s="33">
        <f t="shared" si="70"/>
        <v>0</v>
      </c>
      <c r="AF96" s="85"/>
    </row>
    <row r="97" spans="1:32" s="40" customFormat="1" x14ac:dyDescent="0.25">
      <c r="A97" s="36" t="s">
        <v>34</v>
      </c>
      <c r="B97" s="37">
        <f t="shared" si="68"/>
        <v>0</v>
      </c>
      <c r="C97" s="33">
        <f t="shared" si="69"/>
        <v>0</v>
      </c>
      <c r="D97" s="38">
        <f t="shared" si="66"/>
        <v>0</v>
      </c>
      <c r="E97" s="38">
        <f t="shared" si="66"/>
        <v>0</v>
      </c>
      <c r="F97" s="37"/>
      <c r="G97" s="37"/>
      <c r="H97" s="38">
        <f t="shared" ref="H97:AE98" si="71">H104+H111</f>
        <v>0</v>
      </c>
      <c r="I97" s="64">
        <f t="shared" si="71"/>
        <v>0</v>
      </c>
      <c r="J97" s="64">
        <f t="shared" si="71"/>
        <v>0</v>
      </c>
      <c r="K97" s="64">
        <f t="shared" si="71"/>
        <v>0</v>
      </c>
      <c r="L97" s="64">
        <f t="shared" si="71"/>
        <v>0</v>
      </c>
      <c r="M97" s="64">
        <f t="shared" si="71"/>
        <v>0</v>
      </c>
      <c r="N97" s="64">
        <f t="shared" si="71"/>
        <v>0</v>
      </c>
      <c r="O97" s="64">
        <f t="shared" si="71"/>
        <v>0</v>
      </c>
      <c r="P97" s="64">
        <f t="shared" si="71"/>
        <v>0</v>
      </c>
      <c r="Q97" s="64">
        <f t="shared" si="71"/>
        <v>0</v>
      </c>
      <c r="R97" s="64">
        <f t="shared" si="71"/>
        <v>0</v>
      </c>
      <c r="S97" s="64">
        <f t="shared" si="71"/>
        <v>0</v>
      </c>
      <c r="T97" s="64">
        <f t="shared" si="71"/>
        <v>0</v>
      </c>
      <c r="U97" s="64">
        <f t="shared" si="71"/>
        <v>0</v>
      </c>
      <c r="V97" s="64">
        <f t="shared" si="71"/>
        <v>0</v>
      </c>
      <c r="W97" s="64">
        <f t="shared" si="71"/>
        <v>0</v>
      </c>
      <c r="X97" s="64">
        <f t="shared" si="71"/>
        <v>0</v>
      </c>
      <c r="Y97" s="64">
        <f t="shared" si="71"/>
        <v>0</v>
      </c>
      <c r="Z97" s="64">
        <f t="shared" si="71"/>
        <v>0</v>
      </c>
      <c r="AA97" s="64">
        <f t="shared" si="71"/>
        <v>0</v>
      </c>
      <c r="AB97" s="64">
        <f t="shared" si="71"/>
        <v>0</v>
      </c>
      <c r="AC97" s="64">
        <f t="shared" si="71"/>
        <v>0</v>
      </c>
      <c r="AD97" s="64">
        <f t="shared" si="71"/>
        <v>0</v>
      </c>
      <c r="AE97" s="64">
        <f t="shared" si="71"/>
        <v>0</v>
      </c>
      <c r="AF97" s="85"/>
    </row>
    <row r="98" spans="1:32" ht="18.75" x14ac:dyDescent="0.3">
      <c r="A98" s="41" t="s">
        <v>35</v>
      </c>
      <c r="B98" s="33">
        <f t="shared" si="68"/>
        <v>0</v>
      </c>
      <c r="C98" s="33">
        <f t="shared" si="69"/>
        <v>0</v>
      </c>
      <c r="D98" s="33">
        <f t="shared" si="66"/>
        <v>0</v>
      </c>
      <c r="E98" s="33">
        <f t="shared" si="66"/>
        <v>0</v>
      </c>
      <c r="F98" s="33"/>
      <c r="G98" s="33"/>
      <c r="H98" s="33">
        <f t="shared" si="71"/>
        <v>0</v>
      </c>
      <c r="I98" s="33">
        <f t="shared" si="71"/>
        <v>0</v>
      </c>
      <c r="J98" s="33">
        <f t="shared" si="71"/>
        <v>0</v>
      </c>
      <c r="K98" s="33">
        <f t="shared" si="71"/>
        <v>0</v>
      </c>
      <c r="L98" s="33">
        <f t="shared" si="71"/>
        <v>0</v>
      </c>
      <c r="M98" s="33">
        <f t="shared" si="71"/>
        <v>0</v>
      </c>
      <c r="N98" s="33">
        <f t="shared" si="71"/>
        <v>0</v>
      </c>
      <c r="O98" s="33">
        <f t="shared" si="71"/>
        <v>0</v>
      </c>
      <c r="P98" s="33">
        <f t="shared" si="71"/>
        <v>0</v>
      </c>
      <c r="Q98" s="33">
        <f t="shared" si="71"/>
        <v>0</v>
      </c>
      <c r="R98" s="33">
        <f t="shared" si="71"/>
        <v>0</v>
      </c>
      <c r="S98" s="33">
        <f t="shared" si="71"/>
        <v>0</v>
      </c>
      <c r="T98" s="33">
        <f t="shared" si="71"/>
        <v>0</v>
      </c>
      <c r="U98" s="33">
        <f t="shared" si="71"/>
        <v>0</v>
      </c>
      <c r="V98" s="33">
        <f t="shared" si="71"/>
        <v>0</v>
      </c>
      <c r="W98" s="33">
        <f t="shared" si="71"/>
        <v>0</v>
      </c>
      <c r="X98" s="33">
        <f t="shared" si="71"/>
        <v>0</v>
      </c>
      <c r="Y98" s="33">
        <f t="shared" si="71"/>
        <v>0</v>
      </c>
      <c r="Z98" s="33">
        <f t="shared" si="71"/>
        <v>0</v>
      </c>
      <c r="AA98" s="33">
        <f t="shared" si="71"/>
        <v>0</v>
      </c>
      <c r="AB98" s="33">
        <f t="shared" si="71"/>
        <v>0</v>
      </c>
      <c r="AC98" s="33">
        <f t="shared" si="71"/>
        <v>0</v>
      </c>
      <c r="AD98" s="33">
        <f t="shared" si="71"/>
        <v>0</v>
      </c>
      <c r="AE98" s="33">
        <f t="shared" si="71"/>
        <v>0</v>
      </c>
      <c r="AF98" s="85"/>
    </row>
    <row r="99" spans="1:32" ht="18.75" x14ac:dyDescent="0.25">
      <c r="A99" s="57" t="s">
        <v>59</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9"/>
      <c r="AF99" s="85"/>
    </row>
    <row r="100" spans="1:32" s="82" customFormat="1" x14ac:dyDescent="0.25">
      <c r="A100" s="51" t="s">
        <v>39</v>
      </c>
      <c r="B100" s="27">
        <f t="shared" ref="B100:AE100" si="72">B101+B102+B103+B105</f>
        <v>152781.81000000003</v>
      </c>
      <c r="C100" s="27">
        <f t="shared" si="72"/>
        <v>142118.18000000002</v>
      </c>
      <c r="D100" s="27">
        <f t="shared" si="72"/>
        <v>122643.50000000001</v>
      </c>
      <c r="E100" s="27">
        <f t="shared" si="72"/>
        <v>122643.50000000001</v>
      </c>
      <c r="F100" s="27">
        <f>E100/B100%</f>
        <v>80.273626814605748</v>
      </c>
      <c r="G100" s="27">
        <f>E100/C100%</f>
        <v>86.296841121945121</v>
      </c>
      <c r="H100" s="27">
        <f t="shared" si="72"/>
        <v>13653.58</v>
      </c>
      <c r="I100" s="27">
        <f t="shared" si="72"/>
        <v>6295.99</v>
      </c>
      <c r="J100" s="27">
        <f t="shared" si="72"/>
        <v>18687.46</v>
      </c>
      <c r="K100" s="27">
        <f t="shared" si="72"/>
        <v>14129.97</v>
      </c>
      <c r="L100" s="27">
        <f t="shared" si="72"/>
        <v>14891.15</v>
      </c>
      <c r="M100" s="27">
        <f t="shared" si="72"/>
        <v>13127.02</v>
      </c>
      <c r="N100" s="27">
        <f t="shared" si="72"/>
        <v>15732.4</v>
      </c>
      <c r="O100" s="27">
        <f t="shared" si="72"/>
        <v>16028.06</v>
      </c>
      <c r="P100" s="27">
        <f t="shared" si="72"/>
        <v>14861.6</v>
      </c>
      <c r="Q100" s="27">
        <f t="shared" si="72"/>
        <v>12939.98</v>
      </c>
      <c r="R100" s="27">
        <f t="shared" si="72"/>
        <v>12197.67</v>
      </c>
      <c r="S100" s="27">
        <f t="shared" si="72"/>
        <v>13621.16</v>
      </c>
      <c r="T100" s="27">
        <f t="shared" si="72"/>
        <v>13103.63</v>
      </c>
      <c r="U100" s="27">
        <f t="shared" si="72"/>
        <v>11176.04</v>
      </c>
      <c r="V100" s="27">
        <f t="shared" si="72"/>
        <v>9304.94</v>
      </c>
      <c r="W100" s="27">
        <f t="shared" si="72"/>
        <v>9867.7199999999993</v>
      </c>
      <c r="X100" s="27">
        <f t="shared" si="72"/>
        <v>8945.86</v>
      </c>
      <c r="Y100" s="27">
        <f t="shared" si="72"/>
        <v>6656.74</v>
      </c>
      <c r="Z100" s="27">
        <f t="shared" si="72"/>
        <v>10149.86</v>
      </c>
      <c r="AA100" s="27">
        <f t="shared" si="72"/>
        <v>9309.99</v>
      </c>
      <c r="AB100" s="27">
        <f t="shared" si="72"/>
        <v>10590.03</v>
      </c>
      <c r="AC100" s="27">
        <f t="shared" si="72"/>
        <v>9490.83</v>
      </c>
      <c r="AD100" s="27">
        <f t="shared" si="72"/>
        <v>10663.63</v>
      </c>
      <c r="AE100" s="27">
        <f t="shared" si="72"/>
        <v>0</v>
      </c>
      <c r="AF100" s="85"/>
    </row>
    <row r="101" spans="1:32" x14ac:dyDescent="0.25">
      <c r="A101" s="35" t="s">
        <v>31</v>
      </c>
      <c r="B101" s="33">
        <f t="shared" ref="B101:B105" si="73">H101+J101+L101+N101+P101+R101+T101+V101+X101+Z101+AB101+AD101</f>
        <v>0</v>
      </c>
      <c r="C101" s="33">
        <f>H101+J101+L101+N101+P101+R101+T101+V101+X101+Z101+AB101</f>
        <v>0</v>
      </c>
      <c r="D101" s="33">
        <f>C101</f>
        <v>0</v>
      </c>
      <c r="E101" s="33">
        <f>I101+K101+M101+O101+Q101+S101+U101+W101+Y101+AA101+AC101+AE101</f>
        <v>0</v>
      </c>
      <c r="F101" s="33"/>
      <c r="G101" s="33"/>
      <c r="H101" s="33"/>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85"/>
    </row>
    <row r="102" spans="1:32" x14ac:dyDescent="0.25">
      <c r="A102" s="35" t="s">
        <v>40</v>
      </c>
      <c r="B102" s="33">
        <f t="shared" si="73"/>
        <v>0</v>
      </c>
      <c r="C102" s="33">
        <f>H102+J102+L102+N102+P102+R102+T102+V102+X102+Z102+AB102</f>
        <v>0</v>
      </c>
      <c r="D102" s="33">
        <f t="shared" ref="D102:D105" si="74">C102</f>
        <v>0</v>
      </c>
      <c r="E102" s="33">
        <f t="shared" ref="E102:E105" si="75">I102+K102+M102+O102+Q102+S102+U102+W102+Y102+AA102+AC102+AE102</f>
        <v>0</v>
      </c>
      <c r="F102" s="33"/>
      <c r="G102" s="33"/>
      <c r="H102" s="33"/>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85"/>
    </row>
    <row r="103" spans="1:32" ht="65.25" customHeight="1" x14ac:dyDescent="0.25">
      <c r="A103" s="35" t="s">
        <v>41</v>
      </c>
      <c r="B103" s="33">
        <f t="shared" si="73"/>
        <v>152781.81000000003</v>
      </c>
      <c r="C103" s="33">
        <f>H103+J103+L103+N103+P103+R103+T103+V103+X103+Z103+AB103</f>
        <v>142118.18000000002</v>
      </c>
      <c r="D103" s="33">
        <f>E103</f>
        <v>122643.50000000001</v>
      </c>
      <c r="E103" s="33">
        <f t="shared" si="75"/>
        <v>122643.50000000001</v>
      </c>
      <c r="F103" s="33">
        <f>E103/B103%</f>
        <v>80.273626814605748</v>
      </c>
      <c r="G103" s="33">
        <f>E103/C103%</f>
        <v>86.296841121945121</v>
      </c>
      <c r="H103" s="33">
        <v>13653.58</v>
      </c>
      <c r="I103" s="33">
        <v>6295.99</v>
      </c>
      <c r="J103" s="33">
        <v>18687.46</v>
      </c>
      <c r="K103" s="33">
        <v>14129.97</v>
      </c>
      <c r="L103" s="33">
        <v>14891.15</v>
      </c>
      <c r="M103" s="33">
        <v>13127.02</v>
      </c>
      <c r="N103" s="33">
        <v>15732.4</v>
      </c>
      <c r="O103" s="33">
        <v>16028.06</v>
      </c>
      <c r="P103" s="33">
        <v>14861.6</v>
      </c>
      <c r="Q103" s="33">
        <v>12939.98</v>
      </c>
      <c r="R103" s="33">
        <v>12197.67</v>
      </c>
      <c r="S103" s="33">
        <v>13621.16</v>
      </c>
      <c r="T103" s="33">
        <v>13103.63</v>
      </c>
      <c r="U103" s="33">
        <v>11176.04</v>
      </c>
      <c r="V103" s="33">
        <v>9304.94</v>
      </c>
      <c r="W103" s="33">
        <v>9867.7199999999993</v>
      </c>
      <c r="X103" s="33">
        <v>8945.86</v>
      </c>
      <c r="Y103" s="33">
        <v>6656.74</v>
      </c>
      <c r="Z103" s="33">
        <v>10149.86</v>
      </c>
      <c r="AA103" s="33">
        <v>9309.99</v>
      </c>
      <c r="AB103" s="33">
        <v>10590.03</v>
      </c>
      <c r="AC103" s="33">
        <v>9490.83</v>
      </c>
      <c r="AD103" s="33">
        <v>10663.63</v>
      </c>
      <c r="AE103" s="33"/>
      <c r="AF103" s="85"/>
    </row>
    <row r="104" spans="1:32" s="40" customFormat="1" ht="63.75" customHeight="1" x14ac:dyDescent="0.25">
      <c r="A104" s="36" t="s">
        <v>34</v>
      </c>
      <c r="B104" s="37">
        <f t="shared" si="73"/>
        <v>0</v>
      </c>
      <c r="C104" s="33">
        <f>H104+J104+L104+N104+P104+R104+T104+V104+X104+Z104+AB104</f>
        <v>0</v>
      </c>
      <c r="D104" s="37">
        <f t="shared" si="74"/>
        <v>0</v>
      </c>
      <c r="E104" s="37">
        <f t="shared" si="75"/>
        <v>0</v>
      </c>
      <c r="F104" s="37"/>
      <c r="G104" s="37"/>
      <c r="H104" s="38"/>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85"/>
    </row>
    <row r="105" spans="1:32" ht="291.75" customHeight="1" x14ac:dyDescent="0.3">
      <c r="A105" s="41" t="s">
        <v>35</v>
      </c>
      <c r="B105" s="33">
        <f t="shared" si="73"/>
        <v>0</v>
      </c>
      <c r="C105" s="33">
        <f>H105+J105+L105+N105+P105+R105+T105+V105+X105+Z105+AB105</f>
        <v>0</v>
      </c>
      <c r="D105" s="33">
        <f t="shared" si="74"/>
        <v>0</v>
      </c>
      <c r="E105" s="33">
        <f t="shared" si="75"/>
        <v>0</v>
      </c>
      <c r="F105" s="33"/>
      <c r="G105" s="33"/>
      <c r="H105" s="33"/>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86"/>
    </row>
    <row r="106" spans="1:32" ht="41.25" customHeight="1" x14ac:dyDescent="0.25">
      <c r="A106" s="57" t="s">
        <v>60</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9"/>
      <c r="AF106" s="60" t="s">
        <v>61</v>
      </c>
    </row>
    <row r="107" spans="1:32" s="82" customFormat="1" x14ac:dyDescent="0.25">
      <c r="A107" s="51" t="s">
        <v>39</v>
      </c>
      <c r="B107" s="27">
        <f t="shared" ref="B107:AE107" si="76">B108+B109+B110+B112</f>
        <v>16099.699999999997</v>
      </c>
      <c r="C107" s="27">
        <f t="shared" si="76"/>
        <v>14546.599999999997</v>
      </c>
      <c r="D107" s="27">
        <f t="shared" si="76"/>
        <v>8362.59</v>
      </c>
      <c r="E107" s="27">
        <f t="shared" si="76"/>
        <v>8362.59</v>
      </c>
      <c r="F107" s="27">
        <f>E107/B107%</f>
        <v>51.942520668086999</v>
      </c>
      <c r="G107" s="27">
        <f>E107/C107%</f>
        <v>57.488279048024978</v>
      </c>
      <c r="H107" s="27">
        <f t="shared" si="76"/>
        <v>119.06</v>
      </c>
      <c r="I107" s="27">
        <f t="shared" si="76"/>
        <v>119</v>
      </c>
      <c r="J107" s="27">
        <f t="shared" si="76"/>
        <v>119</v>
      </c>
      <c r="K107" s="27">
        <f t="shared" si="76"/>
        <v>119.01</v>
      </c>
      <c r="L107" s="27">
        <f t="shared" si="76"/>
        <v>119</v>
      </c>
      <c r="M107" s="27">
        <f t="shared" si="76"/>
        <v>119</v>
      </c>
      <c r="N107" s="27">
        <f t="shared" si="76"/>
        <v>119.01</v>
      </c>
      <c r="O107" s="27">
        <f t="shared" si="76"/>
        <v>119.01</v>
      </c>
      <c r="P107" s="27">
        <f t="shared" si="76"/>
        <v>8200.7000000000007</v>
      </c>
      <c r="Q107" s="27">
        <f t="shared" si="76"/>
        <v>119</v>
      </c>
      <c r="R107" s="27">
        <f t="shared" si="76"/>
        <v>978.3</v>
      </c>
      <c r="S107" s="27">
        <f t="shared" si="76"/>
        <v>119</v>
      </c>
      <c r="T107" s="27">
        <f t="shared" si="76"/>
        <v>978.31</v>
      </c>
      <c r="U107" s="27">
        <f t="shared" si="76"/>
        <v>5040.1400000000003</v>
      </c>
      <c r="V107" s="27">
        <f t="shared" si="76"/>
        <v>978.31</v>
      </c>
      <c r="W107" s="27">
        <f t="shared" si="76"/>
        <v>119.01</v>
      </c>
      <c r="X107" s="27">
        <f t="shared" si="76"/>
        <v>978.3</v>
      </c>
      <c r="Y107" s="27">
        <f t="shared" si="76"/>
        <v>2251.41</v>
      </c>
      <c r="Z107" s="27">
        <f t="shared" si="76"/>
        <v>978.31</v>
      </c>
      <c r="AA107" s="27">
        <f t="shared" si="76"/>
        <v>119</v>
      </c>
      <c r="AB107" s="27">
        <f t="shared" si="76"/>
        <v>978.3</v>
      </c>
      <c r="AC107" s="27">
        <f t="shared" si="76"/>
        <v>119.01</v>
      </c>
      <c r="AD107" s="27">
        <f t="shared" si="76"/>
        <v>1553.1</v>
      </c>
      <c r="AE107" s="27">
        <f t="shared" si="76"/>
        <v>0</v>
      </c>
      <c r="AF107" s="52"/>
    </row>
    <row r="108" spans="1:32" x14ac:dyDescent="0.25">
      <c r="A108" s="35" t="s">
        <v>31</v>
      </c>
      <c r="B108" s="33">
        <f t="shared" ref="B108:B112" si="77">H108+J108+L108+N108+P108+R108+T108+V108+X108+Z108+AB108+AD108</f>
        <v>0</v>
      </c>
      <c r="C108" s="33">
        <f>H108+J108+L108+N108+P108+R108+T108+V108+X108+Z108+AB108</f>
        <v>0</v>
      </c>
      <c r="D108" s="33">
        <f t="shared" ref="D108:D112" si="78">C108</f>
        <v>0</v>
      </c>
      <c r="E108" s="33">
        <f>I108+K108+M108+O108+Q108+S108+U108+W108+Y108+AA108+AC108+AE108</f>
        <v>0</v>
      </c>
      <c r="F108" s="33"/>
      <c r="G108" s="33"/>
      <c r="H108" s="33"/>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54"/>
    </row>
    <row r="109" spans="1:32" x14ac:dyDescent="0.25">
      <c r="A109" s="35" t="s">
        <v>40</v>
      </c>
      <c r="B109" s="33">
        <f t="shared" si="77"/>
        <v>0</v>
      </c>
      <c r="C109" s="33">
        <f>H109+J109+L109+N109+P109+R109+T109+V109+X109+Z109+AB109</f>
        <v>0</v>
      </c>
      <c r="D109" s="33">
        <f t="shared" si="78"/>
        <v>0</v>
      </c>
      <c r="E109" s="33">
        <f t="shared" ref="E109:E112" si="79">I109+K109+M109+O109+Q109+S109+U109+W109+Y109+AA109+AC109+AE109</f>
        <v>0</v>
      </c>
      <c r="F109" s="33"/>
      <c r="G109" s="33"/>
      <c r="H109" s="33"/>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54"/>
    </row>
    <row r="110" spans="1:32" x14ac:dyDescent="0.25">
      <c r="A110" s="35" t="s">
        <v>41</v>
      </c>
      <c r="B110" s="33">
        <f t="shared" si="77"/>
        <v>16099.699999999997</v>
      </c>
      <c r="C110" s="33">
        <f>H110+J110+L110+N110+P110+R110+T110+V110+X110+Z110+AB110</f>
        <v>14546.599999999997</v>
      </c>
      <c r="D110" s="33">
        <f>E110</f>
        <v>8362.59</v>
      </c>
      <c r="E110" s="33">
        <f t="shared" si="79"/>
        <v>8362.59</v>
      </c>
      <c r="F110" s="33">
        <f>E110/B110%</f>
        <v>51.942520668086999</v>
      </c>
      <c r="G110" s="33">
        <f>E110/C110%</f>
        <v>57.488279048024978</v>
      </c>
      <c r="H110" s="33">
        <v>119.06</v>
      </c>
      <c r="I110" s="33">
        <v>119</v>
      </c>
      <c r="J110" s="33">
        <v>119</v>
      </c>
      <c r="K110" s="33">
        <v>119.01</v>
      </c>
      <c r="L110" s="33">
        <v>119</v>
      </c>
      <c r="M110" s="33">
        <v>119</v>
      </c>
      <c r="N110" s="33">
        <v>119.01</v>
      </c>
      <c r="O110" s="33">
        <v>119.01</v>
      </c>
      <c r="P110" s="33">
        <v>8200.7000000000007</v>
      </c>
      <c r="Q110" s="33">
        <v>119</v>
      </c>
      <c r="R110" s="33">
        <v>978.3</v>
      </c>
      <c r="S110" s="33">
        <v>119</v>
      </c>
      <c r="T110" s="33">
        <v>978.31</v>
      </c>
      <c r="U110" s="33">
        <v>5040.1400000000003</v>
      </c>
      <c r="V110" s="33">
        <v>978.31</v>
      </c>
      <c r="W110" s="33">
        <v>119.01</v>
      </c>
      <c r="X110" s="33">
        <v>978.3</v>
      </c>
      <c r="Y110" s="33">
        <v>2251.41</v>
      </c>
      <c r="Z110" s="33">
        <v>978.31</v>
      </c>
      <c r="AA110" s="33">
        <v>119</v>
      </c>
      <c r="AB110" s="33">
        <v>978.3</v>
      </c>
      <c r="AC110" s="33">
        <v>119.01</v>
      </c>
      <c r="AD110" s="33">
        <v>1553.1</v>
      </c>
      <c r="AE110" s="33"/>
      <c r="AF110" s="54"/>
    </row>
    <row r="111" spans="1:32" s="40" customFormat="1" x14ac:dyDescent="0.25">
      <c r="A111" s="36" t="s">
        <v>34</v>
      </c>
      <c r="B111" s="37">
        <f t="shared" si="77"/>
        <v>0</v>
      </c>
      <c r="C111" s="33">
        <f>H111+J111+L111+N111+P111+R111+T111+V111+X111+Z111+AB111</f>
        <v>0</v>
      </c>
      <c r="D111" s="37">
        <f t="shared" si="78"/>
        <v>0</v>
      </c>
      <c r="E111" s="37">
        <f t="shared" si="79"/>
        <v>0</v>
      </c>
      <c r="F111" s="37"/>
      <c r="G111" s="37"/>
      <c r="H111" s="38"/>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54"/>
    </row>
    <row r="112" spans="1:32" ht="18.75" x14ac:dyDescent="0.3">
      <c r="A112" s="41" t="s">
        <v>35</v>
      </c>
      <c r="B112" s="33">
        <f t="shared" si="77"/>
        <v>0</v>
      </c>
      <c r="C112" s="33">
        <f>H112+J112+L112+N112+P112+R112+T112+V112+X112+Z112+AB112</f>
        <v>0</v>
      </c>
      <c r="D112" s="33">
        <f t="shared" si="78"/>
        <v>0</v>
      </c>
      <c r="E112" s="33">
        <f t="shared" si="79"/>
        <v>0</v>
      </c>
      <c r="F112" s="33"/>
      <c r="G112" s="33"/>
      <c r="H112" s="33"/>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56"/>
    </row>
    <row r="113" spans="1:32" ht="56.25" customHeight="1" x14ac:dyDescent="0.25">
      <c r="A113" s="57" t="s">
        <v>62</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9"/>
      <c r="AF113" s="87" t="s">
        <v>63</v>
      </c>
    </row>
    <row r="114" spans="1:32" s="53" customFormat="1" x14ac:dyDescent="0.25">
      <c r="A114" s="51" t="s">
        <v>39</v>
      </c>
      <c r="B114" s="27">
        <f t="shared" ref="B114:AE114" si="80">B115+B116+B117+B119</f>
        <v>5667.8</v>
      </c>
      <c r="C114" s="27">
        <f t="shared" si="80"/>
        <v>5206.3600000000006</v>
      </c>
      <c r="D114" s="27">
        <f t="shared" si="80"/>
        <v>5186.6900000000005</v>
      </c>
      <c r="E114" s="27">
        <f t="shared" si="80"/>
        <v>5186.6900000000005</v>
      </c>
      <c r="F114" s="27"/>
      <c r="G114" s="27"/>
      <c r="H114" s="27">
        <f t="shared" si="80"/>
        <v>445.16</v>
      </c>
      <c r="I114" s="27">
        <f t="shared" si="80"/>
        <v>440.45</v>
      </c>
      <c r="J114" s="27">
        <f t="shared" si="80"/>
        <v>472.27</v>
      </c>
      <c r="K114" s="27">
        <f t="shared" si="80"/>
        <v>456.71</v>
      </c>
      <c r="L114" s="27">
        <f t="shared" si="80"/>
        <v>474.32</v>
      </c>
      <c r="M114" s="27">
        <f t="shared" si="80"/>
        <v>464.58</v>
      </c>
      <c r="N114" s="27">
        <f t="shared" si="80"/>
        <v>478.95</v>
      </c>
      <c r="O114" s="27">
        <f t="shared" si="80"/>
        <v>481.14</v>
      </c>
      <c r="P114" s="27">
        <f t="shared" si="80"/>
        <v>475.34</v>
      </c>
      <c r="Q114" s="27">
        <f t="shared" si="80"/>
        <v>470.26</v>
      </c>
      <c r="R114" s="27">
        <f t="shared" si="80"/>
        <v>474.66</v>
      </c>
      <c r="S114" s="27">
        <f t="shared" si="80"/>
        <v>458.35</v>
      </c>
      <c r="T114" s="27">
        <f t="shared" si="80"/>
        <v>475.34</v>
      </c>
      <c r="U114" s="27">
        <f t="shared" si="80"/>
        <v>478.28</v>
      </c>
      <c r="V114" s="27">
        <f t="shared" si="80"/>
        <v>476.39</v>
      </c>
      <c r="W114" s="27">
        <f t="shared" si="80"/>
        <v>470.4</v>
      </c>
      <c r="X114" s="27">
        <f t="shared" si="80"/>
        <v>476.07</v>
      </c>
      <c r="Y114" s="27">
        <f t="shared" si="80"/>
        <v>460.9</v>
      </c>
      <c r="Z114" s="27">
        <f t="shared" si="80"/>
        <v>480.55</v>
      </c>
      <c r="AA114" s="27">
        <f t="shared" si="80"/>
        <v>480.86</v>
      </c>
      <c r="AB114" s="27">
        <f t="shared" si="80"/>
        <v>477.31</v>
      </c>
      <c r="AC114" s="27">
        <f t="shared" si="80"/>
        <v>524.76</v>
      </c>
      <c r="AD114" s="27">
        <f t="shared" si="80"/>
        <v>461.44</v>
      </c>
      <c r="AE114" s="27">
        <f t="shared" si="80"/>
        <v>0</v>
      </c>
      <c r="AF114" s="73"/>
    </row>
    <row r="115" spans="1:32" s="30" customFormat="1" x14ac:dyDescent="0.25">
      <c r="A115" s="35" t="s">
        <v>31</v>
      </c>
      <c r="B115" s="33">
        <f t="shared" ref="B115:B119" si="81">H115+J115+L115+N115+P115+R115+T115+V115+X115+Z115+AB115+AD115</f>
        <v>0</v>
      </c>
      <c r="C115" s="33">
        <f>H115+J115+L115+N115+P115+R115+T115+V115+X115+Z115+AB115</f>
        <v>0</v>
      </c>
      <c r="D115" s="33">
        <f>E115</f>
        <v>0</v>
      </c>
      <c r="E115" s="33">
        <f>I115+K115+M115+O115+Q115+S115+U115+W115+Y115+AA115+AC115+AE115</f>
        <v>0</v>
      </c>
      <c r="F115" s="33"/>
      <c r="G115" s="33"/>
      <c r="H115" s="33"/>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29"/>
    </row>
    <row r="116" spans="1:32" s="30" customFormat="1" x14ac:dyDescent="0.25">
      <c r="A116" s="35" t="s">
        <v>40</v>
      </c>
      <c r="B116" s="33">
        <f t="shared" si="81"/>
        <v>0</v>
      </c>
      <c r="C116" s="33">
        <f>H116+J116+L116+N116+P116+R116+T116+V116+X116+Z116+AB116</f>
        <v>0</v>
      </c>
      <c r="D116" s="33">
        <f t="shared" ref="D116:D119" si="82">E116</f>
        <v>0</v>
      </c>
      <c r="E116" s="33">
        <f t="shared" ref="E116:E119" si="83">I116+K116+M116+O116+Q116+S116+U116+W116+Y116+AA116+AC116+AE116</f>
        <v>0</v>
      </c>
      <c r="F116" s="33"/>
      <c r="G116" s="33"/>
      <c r="H116" s="33"/>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29"/>
    </row>
    <row r="117" spans="1:32" s="30" customFormat="1" x14ac:dyDescent="0.25">
      <c r="A117" s="35" t="s">
        <v>41</v>
      </c>
      <c r="B117" s="33">
        <f t="shared" si="81"/>
        <v>5667.8</v>
      </c>
      <c r="C117" s="33">
        <f>H117+J117+L117+N117+P117+R117+T117+V117+X117+Z117+AB117</f>
        <v>5206.3600000000006</v>
      </c>
      <c r="D117" s="33">
        <f>E117</f>
        <v>5186.6900000000005</v>
      </c>
      <c r="E117" s="33">
        <f>I117+K117+M117+O117+Q117+S117+U117+W117+Y117+AA117+AC117+AE117</f>
        <v>5186.6900000000005</v>
      </c>
      <c r="F117" s="33">
        <f>E117/B117%</f>
        <v>91.511521225166732</v>
      </c>
      <c r="G117" s="33">
        <f>E117/C117%</f>
        <v>99.622192856429436</v>
      </c>
      <c r="H117" s="33">
        <v>445.16</v>
      </c>
      <c r="I117" s="33">
        <v>440.45</v>
      </c>
      <c r="J117" s="33">
        <v>472.27</v>
      </c>
      <c r="K117" s="33">
        <v>456.71</v>
      </c>
      <c r="L117" s="33">
        <v>474.32</v>
      </c>
      <c r="M117" s="33">
        <v>464.58</v>
      </c>
      <c r="N117" s="33">
        <v>478.95</v>
      </c>
      <c r="O117" s="33">
        <v>481.14</v>
      </c>
      <c r="P117" s="33">
        <v>475.34</v>
      </c>
      <c r="Q117" s="33">
        <v>470.26</v>
      </c>
      <c r="R117" s="33">
        <v>474.66</v>
      </c>
      <c r="S117" s="33">
        <v>458.35</v>
      </c>
      <c r="T117" s="33">
        <v>475.34</v>
      </c>
      <c r="U117" s="33">
        <v>478.28</v>
      </c>
      <c r="V117" s="33">
        <v>476.39</v>
      </c>
      <c r="W117" s="33">
        <v>470.4</v>
      </c>
      <c r="X117" s="33">
        <v>476.07</v>
      </c>
      <c r="Y117" s="33">
        <v>460.9</v>
      </c>
      <c r="Z117" s="33">
        <v>480.55</v>
      </c>
      <c r="AA117" s="33">
        <v>480.86</v>
      </c>
      <c r="AB117" s="33">
        <v>477.31</v>
      </c>
      <c r="AC117" s="33">
        <v>524.76</v>
      </c>
      <c r="AD117" s="33">
        <v>461.44</v>
      </c>
      <c r="AE117" s="33"/>
      <c r="AF117" s="29"/>
    </row>
    <row r="118" spans="1:32" s="40" customFormat="1" x14ac:dyDescent="0.25">
      <c r="A118" s="36" t="s">
        <v>34</v>
      </c>
      <c r="B118" s="37">
        <f t="shared" si="81"/>
        <v>0</v>
      </c>
      <c r="C118" s="33">
        <f>H118+J118+L118+N118+P118+R118+T118+V118+X118+Z118+AB118</f>
        <v>0</v>
      </c>
      <c r="D118" s="37">
        <f t="shared" si="82"/>
        <v>0</v>
      </c>
      <c r="E118" s="37">
        <f t="shared" si="83"/>
        <v>0</v>
      </c>
      <c r="F118" s="37"/>
      <c r="G118" s="37"/>
      <c r="H118" s="38"/>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29"/>
    </row>
    <row r="119" spans="1:32" s="30" customFormat="1" ht="18.75" x14ac:dyDescent="0.3">
      <c r="A119" s="41" t="s">
        <v>35</v>
      </c>
      <c r="B119" s="33">
        <f t="shared" si="81"/>
        <v>0</v>
      </c>
      <c r="C119" s="33">
        <f>H119+J119+L119+N119+P119+R119+T119+V119+X119+Z119+AB119</f>
        <v>0</v>
      </c>
      <c r="D119" s="33">
        <f t="shared" si="82"/>
        <v>0</v>
      </c>
      <c r="E119" s="33">
        <f t="shared" si="83"/>
        <v>0</v>
      </c>
      <c r="F119" s="33"/>
      <c r="G119" s="33"/>
      <c r="H119" s="33"/>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42"/>
    </row>
    <row r="120" spans="1:32" s="30" customFormat="1" ht="114.75" customHeight="1" x14ac:dyDescent="0.25">
      <c r="A120" s="57" t="s">
        <v>64</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9"/>
      <c r="AF120" s="60" t="s">
        <v>65</v>
      </c>
    </row>
    <row r="121" spans="1:32" s="82" customFormat="1" x14ac:dyDescent="0.25">
      <c r="A121" s="51" t="s">
        <v>39</v>
      </c>
      <c r="B121" s="27">
        <f t="shared" ref="B121:AE121" si="84">B122+B123+B124+B126</f>
        <v>3038.16</v>
      </c>
      <c r="C121" s="27">
        <f t="shared" si="84"/>
        <v>3038.16</v>
      </c>
      <c r="D121" s="27">
        <f t="shared" si="84"/>
        <v>2896.4199999999996</v>
      </c>
      <c r="E121" s="27">
        <f t="shared" si="84"/>
        <v>2896.4199999999996</v>
      </c>
      <c r="F121" s="27">
        <f>E121/B121%</f>
        <v>95.334676251415317</v>
      </c>
      <c r="G121" s="27">
        <f>E121/C121%</f>
        <v>95.334676251415317</v>
      </c>
      <c r="H121" s="27">
        <f t="shared" si="84"/>
        <v>0</v>
      </c>
      <c r="I121" s="27">
        <f t="shared" si="84"/>
        <v>0</v>
      </c>
      <c r="J121" s="27">
        <f t="shared" si="84"/>
        <v>0</v>
      </c>
      <c r="K121" s="27">
        <f t="shared" si="84"/>
        <v>0</v>
      </c>
      <c r="L121" s="27">
        <f t="shared" si="84"/>
        <v>0</v>
      </c>
      <c r="M121" s="27">
        <f t="shared" si="84"/>
        <v>0</v>
      </c>
      <c r="N121" s="27">
        <f t="shared" si="84"/>
        <v>0</v>
      </c>
      <c r="O121" s="27">
        <f t="shared" si="84"/>
        <v>0</v>
      </c>
      <c r="P121" s="27">
        <f t="shared" si="84"/>
        <v>0</v>
      </c>
      <c r="Q121" s="27">
        <f t="shared" si="84"/>
        <v>0</v>
      </c>
      <c r="R121" s="27">
        <f t="shared" si="84"/>
        <v>0</v>
      </c>
      <c r="S121" s="27">
        <f t="shared" si="84"/>
        <v>0</v>
      </c>
      <c r="T121" s="27">
        <f t="shared" si="84"/>
        <v>1632.84</v>
      </c>
      <c r="U121" s="27">
        <f t="shared" si="84"/>
        <v>0</v>
      </c>
      <c r="V121" s="27">
        <f t="shared" si="84"/>
        <v>49.5</v>
      </c>
      <c r="W121" s="27">
        <f t="shared" si="84"/>
        <v>1632.84</v>
      </c>
      <c r="X121" s="27">
        <f t="shared" si="84"/>
        <v>1355.82</v>
      </c>
      <c r="Y121" s="27">
        <f t="shared" si="84"/>
        <v>1243.48</v>
      </c>
      <c r="Z121" s="27">
        <f t="shared" si="84"/>
        <v>0</v>
      </c>
      <c r="AA121" s="27">
        <f t="shared" si="84"/>
        <v>9.9</v>
      </c>
      <c r="AB121" s="27">
        <f t="shared" si="84"/>
        <v>0</v>
      </c>
      <c r="AC121" s="27">
        <f t="shared" si="84"/>
        <v>10.199999999999999</v>
      </c>
      <c r="AD121" s="27">
        <f t="shared" si="84"/>
        <v>0</v>
      </c>
      <c r="AE121" s="27">
        <f t="shared" si="84"/>
        <v>0</v>
      </c>
      <c r="AF121" s="73"/>
    </row>
    <row r="122" spans="1:32" x14ac:dyDescent="0.25">
      <c r="A122" s="35" t="s">
        <v>31</v>
      </c>
      <c r="B122" s="33">
        <f t="shared" ref="B122:B126" si="85">H122+J122+L122+N122+P122+R122+T122+V122+X122+Z122+AB122+AD122</f>
        <v>0</v>
      </c>
      <c r="C122" s="33">
        <f>H122+J122+L122+N122+P122+R122+T122+V122+X122+Z122+AB122</f>
        <v>0</v>
      </c>
      <c r="D122" s="33">
        <f>E122</f>
        <v>0</v>
      </c>
      <c r="E122" s="33">
        <f>I122+K122+M122+O122+Q122+S122+U122+W122+Y122+AA122+AC122+AE122</f>
        <v>0</v>
      </c>
      <c r="F122" s="33"/>
      <c r="G122" s="33"/>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29"/>
    </row>
    <row r="123" spans="1:32" x14ac:dyDescent="0.25">
      <c r="A123" s="35" t="s">
        <v>40</v>
      </c>
      <c r="B123" s="33">
        <f t="shared" si="85"/>
        <v>0</v>
      </c>
      <c r="C123" s="33">
        <f>H123+J123+L123+N123+P123+R123+T123+V123+X123+Z123+AB123</f>
        <v>0</v>
      </c>
      <c r="D123" s="33">
        <f t="shared" ref="D123:D126" si="86">E123</f>
        <v>0</v>
      </c>
      <c r="E123" s="33">
        <f t="shared" ref="E123:E126" si="87">I123+K123+M123+O123+Q123+S123+U123+W123+Y123+AA123+AC123+AE123</f>
        <v>0</v>
      </c>
      <c r="F123" s="33"/>
      <c r="G123" s="33"/>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29"/>
    </row>
    <row r="124" spans="1:32" x14ac:dyDescent="0.25">
      <c r="A124" s="35" t="s">
        <v>41</v>
      </c>
      <c r="B124" s="33">
        <f t="shared" si="85"/>
        <v>3038.16</v>
      </c>
      <c r="C124" s="33">
        <f>H124+J124+L124+N124+P124+R124+T124+V124+X124+Z124+AB124</f>
        <v>3038.16</v>
      </c>
      <c r="D124" s="33">
        <f>E124</f>
        <v>2896.4199999999996</v>
      </c>
      <c r="E124" s="33">
        <f t="shared" si="87"/>
        <v>2896.4199999999996</v>
      </c>
      <c r="F124" s="33">
        <f>E124/B124%</f>
        <v>95.334676251415317</v>
      </c>
      <c r="G124" s="33">
        <f>E124/C124%</f>
        <v>95.334676251415317</v>
      </c>
      <c r="H124" s="33"/>
      <c r="I124" s="33"/>
      <c r="J124" s="33"/>
      <c r="K124" s="33"/>
      <c r="L124" s="33"/>
      <c r="M124" s="33"/>
      <c r="N124" s="33"/>
      <c r="O124" s="33"/>
      <c r="P124" s="33"/>
      <c r="Q124" s="33"/>
      <c r="R124" s="33"/>
      <c r="S124" s="33"/>
      <c r="T124" s="33">
        <v>1632.84</v>
      </c>
      <c r="U124" s="33"/>
      <c r="V124" s="33">
        <v>49.5</v>
      </c>
      <c r="W124" s="33">
        <v>1632.84</v>
      </c>
      <c r="X124" s="33">
        <v>1355.82</v>
      </c>
      <c r="Y124" s="33">
        <v>1243.48</v>
      </c>
      <c r="Z124" s="33"/>
      <c r="AA124" s="33">
        <v>9.9</v>
      </c>
      <c r="AB124" s="33"/>
      <c r="AC124" s="33">
        <v>10.199999999999999</v>
      </c>
      <c r="AD124" s="33"/>
      <c r="AE124" s="33"/>
      <c r="AF124" s="29"/>
    </row>
    <row r="125" spans="1:32" s="40" customFormat="1" x14ac:dyDescent="0.25">
      <c r="A125" s="36" t="s">
        <v>34</v>
      </c>
      <c r="B125" s="37">
        <f t="shared" si="85"/>
        <v>0</v>
      </c>
      <c r="C125" s="33">
        <f>H125+J125+L125+N125+P125+R125+T125+V125+X125+Z125+AB125</f>
        <v>0</v>
      </c>
      <c r="D125" s="37">
        <f t="shared" si="86"/>
        <v>0</v>
      </c>
      <c r="E125" s="37">
        <f t="shared" si="87"/>
        <v>0</v>
      </c>
      <c r="F125" s="37"/>
      <c r="G125" s="37"/>
      <c r="H125" s="38"/>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29"/>
    </row>
    <row r="126" spans="1:32" ht="18.75" x14ac:dyDescent="0.3">
      <c r="A126" s="41" t="s">
        <v>35</v>
      </c>
      <c r="B126" s="33">
        <f t="shared" si="85"/>
        <v>0</v>
      </c>
      <c r="C126" s="33">
        <f>H126+J126+L126+N126+P126+R126+T126+V126+X126+Z126+AB126</f>
        <v>0</v>
      </c>
      <c r="D126" s="33">
        <f t="shared" si="86"/>
        <v>0</v>
      </c>
      <c r="E126" s="33">
        <f t="shared" si="87"/>
        <v>0</v>
      </c>
      <c r="F126" s="33"/>
      <c r="G126" s="33"/>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42"/>
    </row>
    <row r="127" spans="1:32" ht="18.75" hidden="1" x14ac:dyDescent="0.25">
      <c r="A127" s="57" t="s">
        <v>66</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9"/>
      <c r="AF127" s="88"/>
    </row>
    <row r="128" spans="1:32" s="82" customFormat="1" hidden="1" x14ac:dyDescent="0.25">
      <c r="A128" s="51" t="s">
        <v>39</v>
      </c>
      <c r="B128" s="27">
        <f t="shared" ref="B128:E128" si="88">B129+B130+B131+B133</f>
        <v>0</v>
      </c>
      <c r="C128" s="27">
        <f t="shared" si="88"/>
        <v>0</v>
      </c>
      <c r="D128" s="27">
        <f t="shared" si="88"/>
        <v>0</v>
      </c>
      <c r="E128" s="27">
        <f t="shared" si="88"/>
        <v>0</v>
      </c>
      <c r="F128" s="27" t="e">
        <f>E128/B128%</f>
        <v>#DIV/0!</v>
      </c>
      <c r="G128" s="27" t="e">
        <f>E128/C128%</f>
        <v>#DIV/0!</v>
      </c>
      <c r="H128" s="27">
        <f t="shared" ref="H128:AE128" si="89">H129+H130+H131+H133</f>
        <v>0</v>
      </c>
      <c r="I128" s="27">
        <f t="shared" si="89"/>
        <v>0</v>
      </c>
      <c r="J128" s="27">
        <f t="shared" si="89"/>
        <v>0</v>
      </c>
      <c r="K128" s="27">
        <f t="shared" si="89"/>
        <v>0</v>
      </c>
      <c r="L128" s="27">
        <f t="shared" si="89"/>
        <v>0</v>
      </c>
      <c r="M128" s="27">
        <f t="shared" si="89"/>
        <v>0</v>
      </c>
      <c r="N128" s="27">
        <f t="shared" si="89"/>
        <v>0</v>
      </c>
      <c r="O128" s="27">
        <f t="shared" si="89"/>
        <v>0</v>
      </c>
      <c r="P128" s="27">
        <f t="shared" si="89"/>
        <v>0</v>
      </c>
      <c r="Q128" s="27">
        <f t="shared" si="89"/>
        <v>0</v>
      </c>
      <c r="R128" s="27">
        <f t="shared" si="89"/>
        <v>0</v>
      </c>
      <c r="S128" s="27">
        <f t="shared" si="89"/>
        <v>0</v>
      </c>
      <c r="T128" s="27">
        <f t="shared" si="89"/>
        <v>0</v>
      </c>
      <c r="U128" s="27">
        <f t="shared" si="89"/>
        <v>0</v>
      </c>
      <c r="V128" s="27">
        <f t="shared" si="89"/>
        <v>0</v>
      </c>
      <c r="W128" s="27">
        <f t="shared" si="89"/>
        <v>0</v>
      </c>
      <c r="X128" s="27">
        <f t="shared" si="89"/>
        <v>0</v>
      </c>
      <c r="Y128" s="27">
        <f t="shared" si="89"/>
        <v>0</v>
      </c>
      <c r="Z128" s="27">
        <f t="shared" si="89"/>
        <v>0</v>
      </c>
      <c r="AA128" s="27">
        <f t="shared" si="89"/>
        <v>0</v>
      </c>
      <c r="AB128" s="27">
        <f t="shared" si="89"/>
        <v>0</v>
      </c>
      <c r="AC128" s="27">
        <f t="shared" si="89"/>
        <v>0</v>
      </c>
      <c r="AD128" s="27">
        <f t="shared" si="89"/>
        <v>0</v>
      </c>
      <c r="AE128" s="27">
        <f t="shared" si="89"/>
        <v>0</v>
      </c>
      <c r="AF128" s="89"/>
    </row>
    <row r="129" spans="1:32" hidden="1" x14ac:dyDescent="0.25">
      <c r="A129" s="35" t="s">
        <v>31</v>
      </c>
      <c r="B129" s="33">
        <f t="shared" ref="B129:B133" si="90">H129+J129+L129+N129+P129+R129+T129+V129+X129+Z129+AB129+AD129</f>
        <v>0</v>
      </c>
      <c r="C129" s="33">
        <f>H129+J129+L129+N129+P129</f>
        <v>0</v>
      </c>
      <c r="D129" s="33">
        <f>E129</f>
        <v>0</v>
      </c>
      <c r="E129" s="33">
        <f>I129+K129+M129+O129+Q129+S129+U129+W129+Y129+AA129+AC129+AE129</f>
        <v>0</v>
      </c>
      <c r="F129" s="33"/>
      <c r="G129" s="33"/>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90"/>
    </row>
    <row r="130" spans="1:32" hidden="1" x14ac:dyDescent="0.25">
      <c r="A130" s="35" t="s">
        <v>40</v>
      </c>
      <c r="B130" s="33">
        <f t="shared" si="90"/>
        <v>0</v>
      </c>
      <c r="C130" s="33">
        <f t="shared" ref="C130:C133" si="91">H130+J130+L130+N130+P130</f>
        <v>0</v>
      </c>
      <c r="D130" s="33">
        <f t="shared" ref="D130:D133" si="92">E130</f>
        <v>0</v>
      </c>
      <c r="E130" s="33">
        <f t="shared" ref="E130:E133" si="93">I130+K130+M130+O130+Q130+S130+U130+W130+Y130+AA130+AC130+AE130</f>
        <v>0</v>
      </c>
      <c r="F130" s="33"/>
      <c r="G130" s="33"/>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90"/>
    </row>
    <row r="131" spans="1:32" hidden="1" x14ac:dyDescent="0.25">
      <c r="A131" s="35" t="s">
        <v>41</v>
      </c>
      <c r="B131" s="33">
        <f t="shared" si="90"/>
        <v>0</v>
      </c>
      <c r="C131" s="33">
        <f t="shared" si="91"/>
        <v>0</v>
      </c>
      <c r="D131" s="33">
        <f t="shared" si="92"/>
        <v>0</v>
      </c>
      <c r="E131" s="33">
        <f t="shared" si="93"/>
        <v>0</v>
      </c>
      <c r="F131" s="33" t="e">
        <f>E131/B131%</f>
        <v>#DIV/0!</v>
      </c>
      <c r="G131" s="33" t="e">
        <f>E131/C131%</f>
        <v>#DIV/0!</v>
      </c>
      <c r="H131" s="62"/>
      <c r="I131" s="62"/>
      <c r="J131" s="62"/>
      <c r="K131" s="62"/>
      <c r="L131" s="62"/>
      <c r="M131" s="62"/>
      <c r="N131" s="62"/>
      <c r="O131" s="62"/>
      <c r="P131" s="62"/>
      <c r="Q131" s="62"/>
      <c r="R131" s="62"/>
      <c r="S131" s="62"/>
      <c r="T131" s="62"/>
      <c r="U131" s="62"/>
      <c r="V131" s="62"/>
      <c r="W131" s="62"/>
      <c r="X131" s="62"/>
      <c r="Y131" s="62"/>
      <c r="Z131" s="33"/>
      <c r="AA131" s="62"/>
      <c r="AB131" s="62"/>
      <c r="AC131" s="62"/>
      <c r="AD131" s="62"/>
      <c r="AE131" s="62"/>
      <c r="AF131" s="90"/>
    </row>
    <row r="132" spans="1:32" s="40" customFormat="1" hidden="1" x14ac:dyDescent="0.25">
      <c r="A132" s="36" t="s">
        <v>34</v>
      </c>
      <c r="B132" s="37">
        <f t="shared" si="90"/>
        <v>0</v>
      </c>
      <c r="C132" s="33">
        <f t="shared" si="91"/>
        <v>0</v>
      </c>
      <c r="D132" s="37">
        <f t="shared" si="92"/>
        <v>0</v>
      </c>
      <c r="E132" s="37">
        <f t="shared" si="93"/>
        <v>0</v>
      </c>
      <c r="F132" s="37"/>
      <c r="G132" s="37"/>
      <c r="H132" s="38"/>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90"/>
    </row>
    <row r="133" spans="1:32" ht="18.75" hidden="1" x14ac:dyDescent="0.3">
      <c r="A133" s="41" t="s">
        <v>35</v>
      </c>
      <c r="B133" s="33">
        <f t="shared" si="90"/>
        <v>0</v>
      </c>
      <c r="C133" s="33">
        <f t="shared" si="91"/>
        <v>0</v>
      </c>
      <c r="D133" s="33">
        <f t="shared" si="92"/>
        <v>0</v>
      </c>
      <c r="E133" s="33">
        <f t="shared" si="93"/>
        <v>0</v>
      </c>
      <c r="F133" s="33"/>
      <c r="G133" s="33"/>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91"/>
    </row>
    <row r="134" spans="1:32" ht="18.75" x14ac:dyDescent="0.25">
      <c r="A134" s="57" t="s">
        <v>67</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9"/>
      <c r="AF134" s="92"/>
    </row>
    <row r="135" spans="1:32" s="82" customFormat="1" x14ac:dyDescent="0.25">
      <c r="A135" s="51" t="s">
        <v>39</v>
      </c>
      <c r="B135" s="27">
        <f t="shared" ref="B135:E135" si="94">B136+B137+B138+B140</f>
        <v>0</v>
      </c>
      <c r="C135" s="27">
        <f t="shared" si="94"/>
        <v>0</v>
      </c>
      <c r="D135" s="27">
        <f t="shared" si="94"/>
        <v>0</v>
      </c>
      <c r="E135" s="27">
        <f t="shared" si="94"/>
        <v>0</v>
      </c>
      <c r="F135" s="27" t="e">
        <f>E135/B135%</f>
        <v>#DIV/0!</v>
      </c>
      <c r="G135" s="27" t="e">
        <f>E135/C135%</f>
        <v>#DIV/0!</v>
      </c>
      <c r="H135" s="27">
        <f t="shared" ref="H135:AE135" si="95">H136+H137+H138+H140</f>
        <v>0</v>
      </c>
      <c r="I135" s="27">
        <f t="shared" si="95"/>
        <v>0</v>
      </c>
      <c r="J135" s="27">
        <f t="shared" si="95"/>
        <v>0</v>
      </c>
      <c r="K135" s="27">
        <f t="shared" si="95"/>
        <v>0</v>
      </c>
      <c r="L135" s="27">
        <f t="shared" si="95"/>
        <v>0</v>
      </c>
      <c r="M135" s="27">
        <f t="shared" si="95"/>
        <v>0</v>
      </c>
      <c r="N135" s="27">
        <f t="shared" si="95"/>
        <v>0</v>
      </c>
      <c r="O135" s="27">
        <f t="shared" si="95"/>
        <v>0</v>
      </c>
      <c r="P135" s="27">
        <f t="shared" si="95"/>
        <v>0</v>
      </c>
      <c r="Q135" s="27">
        <f t="shared" si="95"/>
        <v>0</v>
      </c>
      <c r="R135" s="27">
        <f t="shared" si="95"/>
        <v>0</v>
      </c>
      <c r="S135" s="27">
        <f t="shared" si="95"/>
        <v>0</v>
      </c>
      <c r="T135" s="27">
        <f t="shared" si="95"/>
        <v>0</v>
      </c>
      <c r="U135" s="27">
        <f t="shared" si="95"/>
        <v>0</v>
      </c>
      <c r="V135" s="27">
        <f t="shared" si="95"/>
        <v>0</v>
      </c>
      <c r="W135" s="27">
        <f t="shared" si="95"/>
        <v>0</v>
      </c>
      <c r="X135" s="27">
        <f t="shared" si="95"/>
        <v>0</v>
      </c>
      <c r="Y135" s="27">
        <f t="shared" si="95"/>
        <v>0</v>
      </c>
      <c r="Z135" s="27">
        <f t="shared" si="95"/>
        <v>0</v>
      </c>
      <c r="AA135" s="27">
        <f t="shared" si="95"/>
        <v>0</v>
      </c>
      <c r="AB135" s="27">
        <f t="shared" si="95"/>
        <v>0</v>
      </c>
      <c r="AC135" s="27">
        <f t="shared" si="95"/>
        <v>0</v>
      </c>
      <c r="AD135" s="27">
        <f t="shared" si="95"/>
        <v>0</v>
      </c>
      <c r="AE135" s="27">
        <f t="shared" si="95"/>
        <v>0</v>
      </c>
      <c r="AF135" s="73"/>
    </row>
    <row r="136" spans="1:32" x14ac:dyDescent="0.25">
      <c r="A136" s="35" t="s">
        <v>31</v>
      </c>
      <c r="B136" s="33">
        <f t="shared" ref="B136:B140" si="96">H136+J136+L136+N136+P136+R136+T136+V136+X136+Z136+AB136+AD136</f>
        <v>0</v>
      </c>
      <c r="C136" s="33">
        <f>H136+J136+L136+N136+P136+R136+T136+V136+X136+Z136+AB136</f>
        <v>0</v>
      </c>
      <c r="D136" s="33">
        <f>E136</f>
        <v>0</v>
      </c>
      <c r="E136" s="33">
        <f>I136+K136+M136+O136+Q136+S136+U136+W136+Y136+AA136+AC136+AE136</f>
        <v>0</v>
      </c>
      <c r="F136" s="33"/>
      <c r="G136" s="33"/>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29"/>
    </row>
    <row r="137" spans="1:32" x14ac:dyDescent="0.25">
      <c r="A137" s="35" t="s">
        <v>40</v>
      </c>
      <c r="B137" s="33">
        <f t="shared" si="96"/>
        <v>0</v>
      </c>
      <c r="C137" s="33">
        <f>H137+J137+L137+N137+P137+R137+T137+V137+X137+Z137+AB137</f>
        <v>0</v>
      </c>
      <c r="D137" s="33">
        <f t="shared" ref="D137:D140" si="97">E137</f>
        <v>0</v>
      </c>
      <c r="E137" s="33">
        <f t="shared" ref="E137:E140" si="98">I137+K137+M137+O137+Q137+S137+U137+W137+Y137+AA137+AC137+AE137</f>
        <v>0</v>
      </c>
      <c r="F137" s="33"/>
      <c r="G137" s="33"/>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29"/>
    </row>
    <row r="138" spans="1:32" x14ac:dyDescent="0.25">
      <c r="A138" s="35" t="s">
        <v>41</v>
      </c>
      <c r="B138" s="33">
        <f t="shared" si="96"/>
        <v>0</v>
      </c>
      <c r="C138" s="33">
        <f>H138+J138+L138+N138+P138+R138+T138+V138+X138+Z138+AB138</f>
        <v>0</v>
      </c>
      <c r="D138" s="33">
        <f t="shared" si="97"/>
        <v>0</v>
      </c>
      <c r="E138" s="33">
        <f t="shared" si="98"/>
        <v>0</v>
      </c>
      <c r="F138" s="33" t="e">
        <f>E138/B138%</f>
        <v>#DIV/0!</v>
      </c>
      <c r="G138" s="33" t="e">
        <f>E138/C138%</f>
        <v>#DIV/0!</v>
      </c>
      <c r="H138" s="62"/>
      <c r="I138" s="62"/>
      <c r="J138" s="62"/>
      <c r="K138" s="62"/>
      <c r="L138" s="62"/>
      <c r="M138" s="62"/>
      <c r="N138" s="62"/>
      <c r="O138" s="62"/>
      <c r="P138" s="62"/>
      <c r="Q138" s="62"/>
      <c r="R138" s="62"/>
      <c r="S138" s="62"/>
      <c r="T138" s="62"/>
      <c r="U138" s="62"/>
      <c r="V138" s="62"/>
      <c r="W138" s="62"/>
      <c r="X138" s="62"/>
      <c r="Y138" s="62"/>
      <c r="Z138" s="33"/>
      <c r="AA138" s="62"/>
      <c r="AB138" s="62"/>
      <c r="AC138" s="62"/>
      <c r="AD138" s="62"/>
      <c r="AE138" s="62"/>
      <c r="AF138" s="29"/>
    </row>
    <row r="139" spans="1:32" s="40" customFormat="1" x14ac:dyDescent="0.25">
      <c r="A139" s="36" t="s">
        <v>34</v>
      </c>
      <c r="B139" s="37">
        <f t="shared" si="96"/>
        <v>0</v>
      </c>
      <c r="C139" s="33">
        <f>H139+J139+L139+N139+P139+R139+T139+V139+X139+Z139+AB139</f>
        <v>0</v>
      </c>
      <c r="D139" s="37">
        <f t="shared" si="97"/>
        <v>0</v>
      </c>
      <c r="E139" s="37">
        <f t="shared" si="98"/>
        <v>0</v>
      </c>
      <c r="F139" s="37"/>
      <c r="G139" s="37"/>
      <c r="H139" s="38"/>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29"/>
    </row>
    <row r="140" spans="1:32" ht="18.75" x14ac:dyDescent="0.3">
      <c r="A140" s="41" t="s">
        <v>35</v>
      </c>
      <c r="B140" s="33">
        <f t="shared" si="96"/>
        <v>0</v>
      </c>
      <c r="C140" s="33">
        <f>H140+J140+L140+N140+P140+R140+T140+V140+X140+Z140+AB140</f>
        <v>0</v>
      </c>
      <c r="D140" s="33">
        <f t="shared" si="97"/>
        <v>0</v>
      </c>
      <c r="E140" s="33">
        <f t="shared" si="98"/>
        <v>0</v>
      </c>
      <c r="F140" s="33"/>
      <c r="G140" s="33"/>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42"/>
    </row>
    <row r="141" spans="1:32" ht="201" customHeight="1" x14ac:dyDescent="0.25">
      <c r="A141" s="57" t="s">
        <v>68</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9"/>
      <c r="AF141" s="60" t="s">
        <v>69</v>
      </c>
    </row>
    <row r="142" spans="1:32" s="82" customFormat="1" x14ac:dyDescent="0.25">
      <c r="A142" s="51" t="s">
        <v>39</v>
      </c>
      <c r="B142" s="27">
        <f t="shared" ref="B142:E142" si="99">B143+B144+B145+B147</f>
        <v>7543.16</v>
      </c>
      <c r="C142" s="27">
        <f t="shared" si="99"/>
        <v>7543.16</v>
      </c>
      <c r="D142" s="27">
        <f t="shared" si="99"/>
        <v>4814.1899999999996</v>
      </c>
      <c r="E142" s="27">
        <f t="shared" si="99"/>
        <v>4814.1899999999996</v>
      </c>
      <c r="F142" s="27">
        <f>E142/B142%</f>
        <v>63.821926089331257</v>
      </c>
      <c r="G142" s="27">
        <f>E142/C142%</f>
        <v>63.821926089331257</v>
      </c>
      <c r="H142" s="27">
        <f t="shared" ref="H142:AE142" si="100">H143+H144+H145+H147</f>
        <v>0</v>
      </c>
      <c r="I142" s="27">
        <f t="shared" si="100"/>
        <v>0</v>
      </c>
      <c r="J142" s="27">
        <f t="shared" si="100"/>
        <v>0</v>
      </c>
      <c r="K142" s="27">
        <f t="shared" si="100"/>
        <v>0</v>
      </c>
      <c r="L142" s="27">
        <f t="shared" si="100"/>
        <v>0</v>
      </c>
      <c r="M142" s="27">
        <f t="shared" si="100"/>
        <v>0</v>
      </c>
      <c r="N142" s="27">
        <f t="shared" si="100"/>
        <v>0</v>
      </c>
      <c r="O142" s="27">
        <f t="shared" si="100"/>
        <v>0</v>
      </c>
      <c r="P142" s="27">
        <f t="shared" si="100"/>
        <v>0</v>
      </c>
      <c r="Q142" s="27">
        <f t="shared" si="100"/>
        <v>0</v>
      </c>
      <c r="R142" s="27">
        <f t="shared" si="100"/>
        <v>0</v>
      </c>
      <c r="S142" s="27">
        <f t="shared" si="100"/>
        <v>0</v>
      </c>
      <c r="T142" s="27">
        <f t="shared" si="100"/>
        <v>0</v>
      </c>
      <c r="U142" s="27">
        <f t="shared" si="100"/>
        <v>0</v>
      </c>
      <c r="V142" s="27">
        <f t="shared" si="100"/>
        <v>4814.1899999999996</v>
      </c>
      <c r="W142" s="27">
        <f t="shared" si="100"/>
        <v>4814.1899999999996</v>
      </c>
      <c r="X142" s="27">
        <f t="shared" si="100"/>
        <v>0</v>
      </c>
      <c r="Y142" s="27">
        <f t="shared" si="100"/>
        <v>0</v>
      </c>
      <c r="Z142" s="27">
        <f t="shared" si="100"/>
        <v>2728.97</v>
      </c>
      <c r="AA142" s="27">
        <f t="shared" si="100"/>
        <v>0</v>
      </c>
      <c r="AB142" s="27">
        <f t="shared" si="100"/>
        <v>0</v>
      </c>
      <c r="AC142" s="27">
        <f t="shared" si="100"/>
        <v>0</v>
      </c>
      <c r="AD142" s="27">
        <f t="shared" si="100"/>
        <v>0</v>
      </c>
      <c r="AE142" s="27">
        <f t="shared" si="100"/>
        <v>0</v>
      </c>
      <c r="AF142" s="73"/>
    </row>
    <row r="143" spans="1:32" x14ac:dyDescent="0.25">
      <c r="A143" s="35" t="s">
        <v>31</v>
      </c>
      <c r="B143" s="33">
        <f t="shared" ref="B143:B147" si="101">H143+J143+L143+N143+P143+R143+T143+V143+X143+Z143+AB143+AD143</f>
        <v>0</v>
      </c>
      <c r="C143" s="33">
        <f>H143+J143+L143+N143+P143+R143+T143+V143+X143+Z143+AB143</f>
        <v>0</v>
      </c>
      <c r="D143" s="33">
        <f>E143</f>
        <v>0</v>
      </c>
      <c r="E143" s="33">
        <f>I143+K143+M143+O143+Q143+S143+U143+W143+Y143+AA143+AC143+AE143</f>
        <v>0</v>
      </c>
      <c r="F143" s="33"/>
      <c r="G143" s="33"/>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34"/>
      <c r="AF143" s="29"/>
    </row>
    <row r="144" spans="1:32" x14ac:dyDescent="0.25">
      <c r="A144" s="35" t="s">
        <v>40</v>
      </c>
      <c r="B144" s="33">
        <f t="shared" si="101"/>
        <v>0</v>
      </c>
      <c r="C144" s="33">
        <f>H144+J144+L144+N144+P144+R144+T144+V144+X144+Z144+AB144</f>
        <v>0</v>
      </c>
      <c r="D144" s="33">
        <f t="shared" ref="D144:D147" si="102">E144</f>
        <v>0</v>
      </c>
      <c r="E144" s="33">
        <f t="shared" ref="E144:E147" si="103">I144+K144+M144+O144+Q144+S144+U144+W144+Y144+AA144+AC144+AE144</f>
        <v>0</v>
      </c>
      <c r="F144" s="33"/>
      <c r="G144" s="33"/>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34"/>
      <c r="AF144" s="29"/>
    </row>
    <row r="145" spans="1:32" x14ac:dyDescent="0.25">
      <c r="A145" s="35" t="s">
        <v>41</v>
      </c>
      <c r="B145" s="33">
        <f t="shared" si="101"/>
        <v>7543.16</v>
      </c>
      <c r="C145" s="33">
        <f>H145+J145+L145+N145+P145+R145+T145+V145+X145+Z145+AB145</f>
        <v>7543.16</v>
      </c>
      <c r="D145" s="33">
        <f>E145</f>
        <v>4814.1899999999996</v>
      </c>
      <c r="E145" s="33">
        <f t="shared" si="103"/>
        <v>4814.1899999999996</v>
      </c>
      <c r="F145" s="33">
        <f>E145/B145%</f>
        <v>63.821926089331257</v>
      </c>
      <c r="G145" s="33">
        <f>E145/C145%</f>
        <v>63.821926089331257</v>
      </c>
      <c r="H145" s="62"/>
      <c r="I145" s="62"/>
      <c r="J145" s="62"/>
      <c r="K145" s="62"/>
      <c r="L145" s="62"/>
      <c r="M145" s="62"/>
      <c r="N145" s="62"/>
      <c r="O145" s="62"/>
      <c r="P145" s="62"/>
      <c r="Q145" s="62"/>
      <c r="R145" s="62"/>
      <c r="S145" s="62"/>
      <c r="T145" s="62"/>
      <c r="U145" s="62"/>
      <c r="V145" s="62">
        <v>4814.1899999999996</v>
      </c>
      <c r="W145" s="62">
        <v>4814.1899999999996</v>
      </c>
      <c r="X145" s="62"/>
      <c r="Y145" s="62"/>
      <c r="Z145" s="33">
        <v>2728.97</v>
      </c>
      <c r="AA145" s="62"/>
      <c r="AB145" s="62"/>
      <c r="AC145" s="62"/>
      <c r="AD145" s="62"/>
      <c r="AE145" s="34"/>
      <c r="AF145" s="29"/>
    </row>
    <row r="146" spans="1:32" s="40" customFormat="1" x14ac:dyDescent="0.25">
      <c r="A146" s="36" t="s">
        <v>34</v>
      </c>
      <c r="B146" s="37">
        <f t="shared" si="101"/>
        <v>0</v>
      </c>
      <c r="C146" s="33">
        <f>H146+J146+L146+N146+P146+R146+T146+V146+X146+Z146+AB146</f>
        <v>0</v>
      </c>
      <c r="D146" s="37">
        <f t="shared" si="102"/>
        <v>0</v>
      </c>
      <c r="E146" s="37">
        <f t="shared" si="103"/>
        <v>0</v>
      </c>
      <c r="F146" s="37"/>
      <c r="G146" s="37"/>
      <c r="H146" s="38"/>
      <c r="I146" s="64"/>
      <c r="J146" s="64"/>
      <c r="K146" s="64"/>
      <c r="L146" s="64"/>
      <c r="M146" s="64"/>
      <c r="N146" s="64"/>
      <c r="O146" s="64"/>
      <c r="P146" s="64"/>
      <c r="Q146" s="64"/>
      <c r="R146" s="64"/>
      <c r="S146" s="64"/>
      <c r="T146" s="64"/>
      <c r="U146" s="64"/>
      <c r="V146" s="64"/>
      <c r="W146" s="64"/>
      <c r="X146" s="64"/>
      <c r="Y146" s="64"/>
      <c r="Z146" s="64"/>
      <c r="AA146" s="64"/>
      <c r="AB146" s="64"/>
      <c r="AC146" s="64"/>
      <c r="AD146" s="64"/>
      <c r="AE146" s="39"/>
      <c r="AF146" s="29"/>
    </row>
    <row r="147" spans="1:32" ht="18.75" x14ac:dyDescent="0.3">
      <c r="A147" s="41" t="s">
        <v>35</v>
      </c>
      <c r="B147" s="33">
        <f t="shared" si="101"/>
        <v>0</v>
      </c>
      <c r="C147" s="33">
        <f>H147+J147+L147+N147+P147+R147+T147+V147+X147+Z147+AB147</f>
        <v>0</v>
      </c>
      <c r="D147" s="33">
        <f t="shared" si="102"/>
        <v>0</v>
      </c>
      <c r="E147" s="33">
        <f t="shared" si="103"/>
        <v>0</v>
      </c>
      <c r="F147" s="33"/>
      <c r="G147" s="33"/>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34"/>
      <c r="AF147" s="42"/>
    </row>
    <row r="148" spans="1:32" ht="18.75" x14ac:dyDescent="0.25">
      <c r="A148" s="57" t="s">
        <v>70</v>
      </c>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9"/>
      <c r="AF148" s="88"/>
    </row>
    <row r="149" spans="1:32" s="82" customFormat="1" x14ac:dyDescent="0.25">
      <c r="A149" s="51" t="s">
        <v>39</v>
      </c>
      <c r="B149" s="27">
        <f t="shared" ref="B149:E149" si="104">B150+B151+B152+B154</f>
        <v>25000</v>
      </c>
      <c r="C149" s="27">
        <f t="shared" si="104"/>
        <v>25000</v>
      </c>
      <c r="D149" s="27">
        <f t="shared" si="104"/>
        <v>25000</v>
      </c>
      <c r="E149" s="27">
        <f t="shared" si="104"/>
        <v>25000</v>
      </c>
      <c r="F149" s="27">
        <f>E149/B149%</f>
        <v>100</v>
      </c>
      <c r="G149" s="27">
        <f>E149/C149%</f>
        <v>100</v>
      </c>
      <c r="H149" s="27">
        <f t="shared" ref="H149:AE149" si="105">H150+H151+H152+H154</f>
        <v>0</v>
      </c>
      <c r="I149" s="27">
        <f t="shared" si="105"/>
        <v>0</v>
      </c>
      <c r="J149" s="27">
        <f t="shared" si="105"/>
        <v>0</v>
      </c>
      <c r="K149" s="27">
        <f t="shared" si="105"/>
        <v>0</v>
      </c>
      <c r="L149" s="27">
        <f t="shared" si="105"/>
        <v>0</v>
      </c>
      <c r="M149" s="27">
        <f t="shared" si="105"/>
        <v>0</v>
      </c>
      <c r="N149" s="27">
        <f t="shared" si="105"/>
        <v>0</v>
      </c>
      <c r="O149" s="27">
        <f t="shared" si="105"/>
        <v>0</v>
      </c>
      <c r="P149" s="27">
        <f t="shared" si="105"/>
        <v>0</v>
      </c>
      <c r="Q149" s="27">
        <f t="shared" si="105"/>
        <v>0</v>
      </c>
      <c r="R149" s="27">
        <f t="shared" si="105"/>
        <v>7500</v>
      </c>
      <c r="S149" s="27">
        <f t="shared" si="105"/>
        <v>7500</v>
      </c>
      <c r="T149" s="27">
        <f t="shared" si="105"/>
        <v>0</v>
      </c>
      <c r="U149" s="27">
        <f t="shared" si="105"/>
        <v>0</v>
      </c>
      <c r="V149" s="27">
        <f t="shared" si="105"/>
        <v>0</v>
      </c>
      <c r="W149" s="27">
        <f t="shared" si="105"/>
        <v>0</v>
      </c>
      <c r="X149" s="27">
        <f t="shared" si="105"/>
        <v>17500</v>
      </c>
      <c r="Y149" s="27">
        <f t="shared" si="105"/>
        <v>17500</v>
      </c>
      <c r="Z149" s="27">
        <f t="shared" si="105"/>
        <v>0</v>
      </c>
      <c r="AA149" s="27">
        <f t="shared" si="105"/>
        <v>0</v>
      </c>
      <c r="AB149" s="27">
        <f t="shared" si="105"/>
        <v>0</v>
      </c>
      <c r="AC149" s="27">
        <f t="shared" si="105"/>
        <v>0</v>
      </c>
      <c r="AD149" s="27">
        <f t="shared" si="105"/>
        <v>0</v>
      </c>
      <c r="AE149" s="27">
        <f t="shared" si="105"/>
        <v>0</v>
      </c>
      <c r="AF149" s="73"/>
    </row>
    <row r="150" spans="1:32" x14ac:dyDescent="0.25">
      <c r="A150" s="35" t="s">
        <v>31</v>
      </c>
      <c r="B150" s="33">
        <f t="shared" ref="B150:B154" si="106">H150+J150+L150+N150+P150+R150+T150+V150+X150+Z150+AB150+AD150</f>
        <v>0</v>
      </c>
      <c r="C150" s="33">
        <f>H150+J150+L150+N150+P150+R150+T150+V150+X150+Z150+AB150</f>
        <v>0</v>
      </c>
      <c r="D150" s="33">
        <f>E150</f>
        <v>0</v>
      </c>
      <c r="E150" s="33">
        <f>I150+K150+M150+O150+Q150+S150+U150+W150+Y150+AA150+AC150+AE150</f>
        <v>0</v>
      </c>
      <c r="F150" s="33"/>
      <c r="G150" s="33"/>
      <c r="H150" s="62">
        <f>+H157</f>
        <v>0</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34"/>
      <c r="AF150" s="29"/>
    </row>
    <row r="151" spans="1:32" x14ac:dyDescent="0.25">
      <c r="A151" s="35" t="s">
        <v>40</v>
      </c>
      <c r="B151" s="33">
        <f t="shared" si="106"/>
        <v>0</v>
      </c>
      <c r="C151" s="33">
        <f>H151+J151+L151+N151+P151+R151+T151+V151+X151+Z151+AB151</f>
        <v>0</v>
      </c>
      <c r="D151" s="33">
        <f t="shared" ref="D151:D154" si="107">E151</f>
        <v>0</v>
      </c>
      <c r="E151" s="33">
        <f t="shared" ref="E151:E154" si="108">I151+K151+M151+O151+Q151+S151+U151+W151+Y151+AA151+AC151+AE151</f>
        <v>0</v>
      </c>
      <c r="F151" s="33"/>
      <c r="G151" s="33"/>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34"/>
      <c r="AF151" s="29"/>
    </row>
    <row r="152" spans="1:32" x14ac:dyDescent="0.25">
      <c r="A152" s="35" t="s">
        <v>41</v>
      </c>
      <c r="B152" s="33">
        <f t="shared" si="106"/>
        <v>0</v>
      </c>
      <c r="C152" s="33">
        <f>H152+J152+L152+N152+P152+R152+T152+V152+X152+Z152+AB152</f>
        <v>0</v>
      </c>
      <c r="D152" s="33">
        <f t="shared" si="107"/>
        <v>0</v>
      </c>
      <c r="E152" s="33">
        <f t="shared" si="108"/>
        <v>0</v>
      </c>
      <c r="F152" s="33" t="e">
        <f>E152/B152%</f>
        <v>#DIV/0!</v>
      </c>
      <c r="G152" s="33" t="e">
        <f>E152/C152%</f>
        <v>#DIV/0!</v>
      </c>
      <c r="H152" s="62"/>
      <c r="I152" s="62"/>
      <c r="J152" s="62"/>
      <c r="K152" s="62"/>
      <c r="L152" s="62"/>
      <c r="M152" s="62"/>
      <c r="N152" s="62"/>
      <c r="O152" s="62"/>
      <c r="P152" s="62"/>
      <c r="Q152" s="62"/>
      <c r="R152" s="62"/>
      <c r="S152" s="62"/>
      <c r="T152" s="62"/>
      <c r="U152" s="62"/>
      <c r="V152" s="62"/>
      <c r="W152" s="62"/>
      <c r="X152" s="62"/>
      <c r="Y152" s="62"/>
      <c r="Z152" s="33"/>
      <c r="AA152" s="62"/>
      <c r="AB152" s="62"/>
      <c r="AC152" s="62"/>
      <c r="AD152" s="62"/>
      <c r="AE152" s="34"/>
      <c r="AF152" s="29"/>
    </row>
    <row r="153" spans="1:32" s="40" customFormat="1" x14ac:dyDescent="0.25">
      <c r="A153" s="36" t="s">
        <v>34</v>
      </c>
      <c r="B153" s="37">
        <f t="shared" si="106"/>
        <v>0</v>
      </c>
      <c r="C153" s="33">
        <f>H153+J153+L153+N153+P153+R153+T153+V153+X153+Z153+AB153</f>
        <v>0</v>
      </c>
      <c r="D153" s="37">
        <f t="shared" si="107"/>
        <v>0</v>
      </c>
      <c r="E153" s="37">
        <f t="shared" si="108"/>
        <v>0</v>
      </c>
      <c r="F153" s="37"/>
      <c r="G153" s="37"/>
      <c r="H153" s="38"/>
      <c r="I153" s="64"/>
      <c r="J153" s="64"/>
      <c r="K153" s="64"/>
      <c r="L153" s="64"/>
      <c r="M153" s="64"/>
      <c r="N153" s="64"/>
      <c r="O153" s="64"/>
      <c r="P153" s="64"/>
      <c r="Q153" s="64"/>
      <c r="R153" s="64"/>
      <c r="S153" s="64"/>
      <c r="T153" s="64"/>
      <c r="U153" s="64"/>
      <c r="V153" s="64"/>
      <c r="W153" s="64"/>
      <c r="X153" s="64"/>
      <c r="Y153" s="64"/>
      <c r="Z153" s="64"/>
      <c r="AA153" s="64"/>
      <c r="AB153" s="64"/>
      <c r="AC153" s="64"/>
      <c r="AD153" s="64"/>
      <c r="AE153" s="39"/>
      <c r="AF153" s="29"/>
    </row>
    <row r="154" spans="1:32" ht="18.75" x14ac:dyDescent="0.3">
      <c r="A154" s="41" t="s">
        <v>35</v>
      </c>
      <c r="B154" s="33">
        <f t="shared" si="106"/>
        <v>25000</v>
      </c>
      <c r="C154" s="33">
        <f>H154+J154+L154+N154+P154+R154+T154+V154+X154+Z154+AB154</f>
        <v>25000</v>
      </c>
      <c r="D154" s="33">
        <f t="shared" si="107"/>
        <v>25000</v>
      </c>
      <c r="E154" s="33">
        <f t="shared" si="108"/>
        <v>25000</v>
      </c>
      <c r="F154" s="33"/>
      <c r="G154" s="33"/>
      <c r="H154" s="62"/>
      <c r="I154" s="62"/>
      <c r="J154" s="62"/>
      <c r="K154" s="62"/>
      <c r="L154" s="62"/>
      <c r="M154" s="62"/>
      <c r="N154" s="62"/>
      <c r="O154" s="62"/>
      <c r="P154" s="62"/>
      <c r="Q154" s="62"/>
      <c r="R154" s="62">
        <v>7500</v>
      </c>
      <c r="S154" s="62">
        <v>7500</v>
      </c>
      <c r="T154" s="62"/>
      <c r="U154" s="62"/>
      <c r="V154" s="62"/>
      <c r="W154" s="62"/>
      <c r="X154" s="62">
        <v>17500</v>
      </c>
      <c r="Y154" s="62">
        <v>17500</v>
      </c>
      <c r="Z154" s="62"/>
      <c r="AA154" s="62"/>
      <c r="AB154" s="62"/>
      <c r="AC154" s="62"/>
      <c r="AD154" s="62"/>
      <c r="AE154" s="34"/>
      <c r="AF154" s="42"/>
    </row>
    <row r="155" spans="1:32" ht="79.5" customHeight="1" x14ac:dyDescent="0.25">
      <c r="A155" s="76" t="s">
        <v>71</v>
      </c>
      <c r="B155" s="93"/>
      <c r="C155" s="93"/>
      <c r="D155" s="93"/>
      <c r="E155" s="93"/>
      <c r="F155" s="93"/>
      <c r="G155" s="93"/>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5"/>
      <c r="AF155" s="60" t="s">
        <v>72</v>
      </c>
    </row>
    <row r="156" spans="1:32" s="82" customFormat="1" x14ac:dyDescent="0.25">
      <c r="A156" s="51" t="s">
        <v>39</v>
      </c>
      <c r="B156" s="27">
        <f t="shared" ref="B156:E156" si="109">B157+B158+B159+B161</f>
        <v>227.48</v>
      </c>
      <c r="C156" s="27">
        <f t="shared" si="109"/>
        <v>227.48</v>
      </c>
      <c r="D156" s="27">
        <f t="shared" si="109"/>
        <v>0</v>
      </c>
      <c r="E156" s="27">
        <f t="shared" si="109"/>
        <v>0</v>
      </c>
      <c r="F156" s="27">
        <f>E156/B156%</f>
        <v>0</v>
      </c>
      <c r="G156" s="27">
        <f>E156/C156%</f>
        <v>0</v>
      </c>
      <c r="H156" s="27">
        <f t="shared" ref="H156:AE156" si="110">H157+H158+H159+H161</f>
        <v>0</v>
      </c>
      <c r="I156" s="27">
        <f t="shared" si="110"/>
        <v>0</v>
      </c>
      <c r="J156" s="27">
        <f t="shared" si="110"/>
        <v>0</v>
      </c>
      <c r="K156" s="27">
        <f t="shared" si="110"/>
        <v>0</v>
      </c>
      <c r="L156" s="27">
        <f t="shared" si="110"/>
        <v>0</v>
      </c>
      <c r="M156" s="27">
        <f t="shared" si="110"/>
        <v>0</v>
      </c>
      <c r="N156" s="27">
        <f t="shared" si="110"/>
        <v>0</v>
      </c>
      <c r="O156" s="27">
        <f t="shared" si="110"/>
        <v>0</v>
      </c>
      <c r="P156" s="27">
        <f t="shared" si="110"/>
        <v>0</v>
      </c>
      <c r="Q156" s="27">
        <f t="shared" si="110"/>
        <v>0</v>
      </c>
      <c r="R156" s="27">
        <f t="shared" si="110"/>
        <v>0</v>
      </c>
      <c r="S156" s="27">
        <f t="shared" si="110"/>
        <v>0</v>
      </c>
      <c r="T156" s="27">
        <f t="shared" si="110"/>
        <v>0</v>
      </c>
      <c r="U156" s="27">
        <f t="shared" si="110"/>
        <v>0</v>
      </c>
      <c r="V156" s="27">
        <f t="shared" si="110"/>
        <v>227.48</v>
      </c>
      <c r="W156" s="27">
        <f t="shared" si="110"/>
        <v>0</v>
      </c>
      <c r="X156" s="27">
        <f t="shared" si="110"/>
        <v>0</v>
      </c>
      <c r="Y156" s="27">
        <f t="shared" si="110"/>
        <v>0</v>
      </c>
      <c r="Z156" s="27">
        <f t="shared" si="110"/>
        <v>0</v>
      </c>
      <c r="AA156" s="27">
        <f t="shared" si="110"/>
        <v>0</v>
      </c>
      <c r="AB156" s="27">
        <f t="shared" si="110"/>
        <v>0</v>
      </c>
      <c r="AC156" s="27">
        <f t="shared" si="110"/>
        <v>0</v>
      </c>
      <c r="AD156" s="27">
        <f t="shared" si="110"/>
        <v>0</v>
      </c>
      <c r="AE156" s="27">
        <f t="shared" si="110"/>
        <v>0</v>
      </c>
      <c r="AF156" s="96"/>
    </row>
    <row r="157" spans="1:32" x14ac:dyDescent="0.25">
      <c r="A157" s="35" t="s">
        <v>31</v>
      </c>
      <c r="B157" s="33">
        <f t="shared" ref="B157:B161" si="111">H157+J157+L157+N157+P157+R157+T157+V157+X157+Z157+AB157+AD157</f>
        <v>0</v>
      </c>
      <c r="C157" s="33">
        <f>H157+J157+L157+N157+P157+R157+T157+V157+X157+Z157+AB157</f>
        <v>0</v>
      </c>
      <c r="D157" s="33">
        <f>E157</f>
        <v>0</v>
      </c>
      <c r="E157" s="33">
        <f>I157+K157+M157+O157+Q157+S157+U157+W157+Y157+AA157+AC157+AE157</f>
        <v>0</v>
      </c>
      <c r="F157" s="33"/>
      <c r="G157" s="33"/>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34"/>
      <c r="AF157" s="88"/>
    </row>
    <row r="158" spans="1:32" x14ac:dyDescent="0.25">
      <c r="A158" s="35" t="s">
        <v>40</v>
      </c>
      <c r="B158" s="33">
        <f t="shared" si="111"/>
        <v>0</v>
      </c>
      <c r="C158" s="33">
        <f>H158+J158+L158+N158+P158+R158+T158+V158+X158+Z158+AB158</f>
        <v>0</v>
      </c>
      <c r="D158" s="33">
        <f t="shared" ref="D158:D161" si="112">E158</f>
        <v>0</v>
      </c>
      <c r="E158" s="33">
        <f t="shared" ref="E158:E161" si="113">I158+K158+M158+O158+Q158+S158+U158+W158+Y158+AA158+AC158+AE158</f>
        <v>0</v>
      </c>
      <c r="F158" s="33"/>
      <c r="G158" s="33"/>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34"/>
      <c r="AF158" s="88"/>
    </row>
    <row r="159" spans="1:32" x14ac:dyDescent="0.25">
      <c r="A159" s="35" t="s">
        <v>41</v>
      </c>
      <c r="B159" s="33">
        <f t="shared" si="111"/>
        <v>227.48</v>
      </c>
      <c r="C159" s="33">
        <f>H159+J159+L159+N159+P159+R159+T159+V159+X159+Z159+AB159</f>
        <v>227.48</v>
      </c>
      <c r="D159" s="33">
        <f t="shared" si="112"/>
        <v>0</v>
      </c>
      <c r="E159" s="33">
        <f t="shared" si="113"/>
        <v>0</v>
      </c>
      <c r="F159" s="33">
        <f>E159/B159%</f>
        <v>0</v>
      </c>
      <c r="G159" s="33">
        <f>E159/C159%</f>
        <v>0</v>
      </c>
      <c r="H159" s="62"/>
      <c r="I159" s="62"/>
      <c r="J159" s="62"/>
      <c r="K159" s="62"/>
      <c r="L159" s="62"/>
      <c r="M159" s="62"/>
      <c r="N159" s="62"/>
      <c r="O159" s="62"/>
      <c r="P159" s="62"/>
      <c r="Q159" s="62"/>
      <c r="R159" s="62"/>
      <c r="S159" s="62"/>
      <c r="T159" s="62"/>
      <c r="U159" s="62"/>
      <c r="V159" s="62">
        <v>227.48</v>
      </c>
      <c r="W159" s="62"/>
      <c r="X159" s="62"/>
      <c r="Y159" s="62"/>
      <c r="Z159" s="33"/>
      <c r="AA159" s="62"/>
      <c r="AB159" s="62"/>
      <c r="AC159" s="62"/>
      <c r="AD159" s="62"/>
      <c r="AE159" s="34"/>
      <c r="AF159" s="88"/>
    </row>
    <row r="160" spans="1:32" s="40" customFormat="1" x14ac:dyDescent="0.25">
      <c r="A160" s="36" t="s">
        <v>34</v>
      </c>
      <c r="B160" s="37">
        <f t="shared" si="111"/>
        <v>0</v>
      </c>
      <c r="C160" s="33">
        <f>H160+J160+L160+N160+P160+R160+T160+V160+X160+Z160+AB160</f>
        <v>0</v>
      </c>
      <c r="D160" s="37">
        <f t="shared" si="112"/>
        <v>0</v>
      </c>
      <c r="E160" s="37">
        <f t="shared" si="113"/>
        <v>0</v>
      </c>
      <c r="F160" s="37"/>
      <c r="G160" s="37"/>
      <c r="H160" s="38"/>
      <c r="I160" s="64"/>
      <c r="J160" s="64"/>
      <c r="K160" s="64"/>
      <c r="L160" s="64"/>
      <c r="M160" s="64"/>
      <c r="N160" s="64"/>
      <c r="O160" s="64"/>
      <c r="P160" s="64"/>
      <c r="Q160" s="64"/>
      <c r="R160" s="64"/>
      <c r="S160" s="64"/>
      <c r="T160" s="64"/>
      <c r="U160" s="64"/>
      <c r="V160" s="64"/>
      <c r="W160" s="64"/>
      <c r="X160" s="64"/>
      <c r="Y160" s="64"/>
      <c r="Z160" s="64"/>
      <c r="AA160" s="64"/>
      <c r="AB160" s="64"/>
      <c r="AC160" s="64"/>
      <c r="AD160" s="64"/>
      <c r="AE160" s="39"/>
      <c r="AF160" s="88"/>
    </row>
    <row r="161" spans="1:32" ht="18.75" x14ac:dyDescent="0.3">
      <c r="A161" s="41" t="s">
        <v>35</v>
      </c>
      <c r="B161" s="33">
        <f t="shared" si="111"/>
        <v>0</v>
      </c>
      <c r="C161" s="33">
        <f>H161+J161+L161+N161+P161+R161+T161+V161+X161+Z161+AB161</f>
        <v>0</v>
      </c>
      <c r="D161" s="33">
        <f t="shared" si="112"/>
        <v>0</v>
      </c>
      <c r="E161" s="33">
        <f t="shared" si="113"/>
        <v>0</v>
      </c>
      <c r="F161" s="33"/>
      <c r="G161" s="33"/>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34"/>
      <c r="AF161" s="88"/>
    </row>
    <row r="162" spans="1:32" ht="56.25" x14ac:dyDescent="0.25">
      <c r="A162" s="76" t="s">
        <v>73</v>
      </c>
      <c r="B162" s="97"/>
      <c r="C162" s="97"/>
      <c r="D162" s="97"/>
      <c r="E162" s="97"/>
      <c r="F162" s="97"/>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9"/>
      <c r="AF162" s="100" t="s">
        <v>74</v>
      </c>
    </row>
    <row r="163" spans="1:32" s="82" customFormat="1" x14ac:dyDescent="0.25">
      <c r="A163" s="101" t="s">
        <v>39</v>
      </c>
      <c r="B163" s="102">
        <f>B164+B165+B166+B168</f>
        <v>597.9</v>
      </c>
      <c r="C163" s="102">
        <f>C164+C165+C166+C168</f>
        <v>597.9</v>
      </c>
      <c r="D163" s="102">
        <f>D164+D165+D166+D168</f>
        <v>597.89</v>
      </c>
      <c r="E163" s="102">
        <f>E164+E165+E166+E168</f>
        <v>597.89</v>
      </c>
      <c r="F163" s="102">
        <f>E163/B163%</f>
        <v>99.998327479511616</v>
      </c>
      <c r="G163" s="102">
        <f>E163/C163%</f>
        <v>99.998327479511616</v>
      </c>
      <c r="H163" s="102">
        <f t="shared" ref="H163:AE163" si="114">H164+H165+H166+H168</f>
        <v>0</v>
      </c>
      <c r="I163" s="102">
        <f t="shared" si="114"/>
        <v>0</v>
      </c>
      <c r="J163" s="102">
        <f t="shared" si="114"/>
        <v>0</v>
      </c>
      <c r="K163" s="102">
        <f t="shared" si="114"/>
        <v>0</v>
      </c>
      <c r="L163" s="102">
        <f t="shared" si="114"/>
        <v>0</v>
      </c>
      <c r="M163" s="102">
        <f t="shared" si="114"/>
        <v>0</v>
      </c>
      <c r="N163" s="102">
        <f t="shared" si="114"/>
        <v>0</v>
      </c>
      <c r="O163" s="102">
        <f t="shared" si="114"/>
        <v>0</v>
      </c>
      <c r="P163" s="102">
        <f t="shared" si="114"/>
        <v>0</v>
      </c>
      <c r="Q163" s="102">
        <f t="shared" si="114"/>
        <v>0</v>
      </c>
      <c r="R163" s="102">
        <f t="shared" si="114"/>
        <v>0</v>
      </c>
      <c r="S163" s="102">
        <f t="shared" si="114"/>
        <v>0</v>
      </c>
      <c r="T163" s="102">
        <f t="shared" si="114"/>
        <v>0</v>
      </c>
      <c r="U163" s="102">
        <f t="shared" si="114"/>
        <v>0</v>
      </c>
      <c r="V163" s="102">
        <f t="shared" si="114"/>
        <v>0</v>
      </c>
      <c r="W163" s="102">
        <f t="shared" si="114"/>
        <v>0</v>
      </c>
      <c r="X163" s="102">
        <f t="shared" si="114"/>
        <v>0</v>
      </c>
      <c r="Y163" s="102">
        <f t="shared" si="114"/>
        <v>0</v>
      </c>
      <c r="Z163" s="102">
        <f t="shared" si="114"/>
        <v>597.9</v>
      </c>
      <c r="AA163" s="102">
        <f t="shared" si="114"/>
        <v>597.89</v>
      </c>
      <c r="AB163" s="102">
        <f t="shared" si="114"/>
        <v>0</v>
      </c>
      <c r="AC163" s="102">
        <f t="shared" si="114"/>
        <v>0</v>
      </c>
      <c r="AD163" s="102">
        <f t="shared" si="114"/>
        <v>0</v>
      </c>
      <c r="AE163" s="102">
        <f t="shared" si="114"/>
        <v>0</v>
      </c>
      <c r="AF163" s="103"/>
    </row>
    <row r="164" spans="1:32" x14ac:dyDescent="0.25">
      <c r="A164" s="100" t="s">
        <v>31</v>
      </c>
      <c r="B164" s="104">
        <f>H164+J164+L164+N164+P164+R164+T164+V164+X164+Z164+AB164+AD164</f>
        <v>0</v>
      </c>
      <c r="C164" s="104">
        <f>H164+J164+L164+N164+P164+R164+T164+V164+X164+Z164+AB164</f>
        <v>0</v>
      </c>
      <c r="D164" s="104">
        <f>E164</f>
        <v>0</v>
      </c>
      <c r="E164" s="104">
        <f>I164+K164+M164+O164+Q164+S164+U164+W164+Y164+AA164+AC164+AE164</f>
        <v>0</v>
      </c>
      <c r="F164" s="104"/>
      <c r="G164" s="104"/>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6"/>
      <c r="AF164" s="107"/>
    </row>
    <row r="165" spans="1:32" x14ac:dyDescent="0.25">
      <c r="A165" s="100" t="s">
        <v>40</v>
      </c>
      <c r="B165" s="104">
        <f>H165+J165+L165+N165+P165+R165+T165+V165+X165+Z165+AB165+AD165</f>
        <v>0</v>
      </c>
      <c r="C165" s="104">
        <f>H165+J165+L165+N165+P165+R165+T165+V165+X165+Z165+AB165</f>
        <v>0</v>
      </c>
      <c r="D165" s="104">
        <f>E165</f>
        <v>0</v>
      </c>
      <c r="E165" s="104">
        <f>I165+K165+M165+O165+Q165+S165+U165+W165+Y165+AA165+AC165+AE165</f>
        <v>0</v>
      </c>
      <c r="F165" s="104"/>
      <c r="G165" s="104"/>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6"/>
      <c r="AF165" s="107"/>
    </row>
    <row r="166" spans="1:32" x14ac:dyDescent="0.25">
      <c r="A166" s="100" t="s">
        <v>41</v>
      </c>
      <c r="B166" s="104">
        <f>H166+J166+L166+N166+P166+R166+T166+V166+X166+Z166+AB166+AD166</f>
        <v>597.9</v>
      </c>
      <c r="C166" s="104">
        <f>H166+J166+L166+N166+P166+R166+T166+V166+X166+Z166+AB166</f>
        <v>597.9</v>
      </c>
      <c r="D166" s="104">
        <f>E166</f>
        <v>597.89</v>
      </c>
      <c r="E166" s="104">
        <f>I166+K166+M166+O166+Q166+S166+U166+W166+Y166+AA166+AC166+AE166</f>
        <v>597.89</v>
      </c>
      <c r="F166" s="104">
        <f>E166/B166%</f>
        <v>99.998327479511616</v>
      </c>
      <c r="G166" s="104">
        <f>E166/C166%</f>
        <v>99.998327479511616</v>
      </c>
      <c r="H166" s="105"/>
      <c r="I166" s="105"/>
      <c r="J166" s="105"/>
      <c r="K166" s="105"/>
      <c r="L166" s="105"/>
      <c r="M166" s="105"/>
      <c r="N166" s="105"/>
      <c r="O166" s="105"/>
      <c r="P166" s="105"/>
      <c r="Q166" s="105"/>
      <c r="R166" s="105"/>
      <c r="S166" s="105"/>
      <c r="T166" s="105"/>
      <c r="U166" s="105"/>
      <c r="V166" s="105"/>
      <c r="W166" s="105"/>
      <c r="X166" s="105"/>
      <c r="Y166" s="105"/>
      <c r="Z166" s="104">
        <v>597.9</v>
      </c>
      <c r="AA166" s="105">
        <v>597.89</v>
      </c>
      <c r="AB166" s="105"/>
      <c r="AC166" s="105"/>
      <c r="AD166" s="105"/>
      <c r="AE166" s="106"/>
      <c r="AF166" s="107"/>
    </row>
    <row r="167" spans="1:32" s="115" customFormat="1" x14ac:dyDescent="0.25">
      <c r="A167" s="108" t="s">
        <v>34</v>
      </c>
      <c r="B167" s="109">
        <f>H167+J167+L167+N167+P167+R167+T167+V167+X167+Z167+AB167+AD167</f>
        <v>0</v>
      </c>
      <c r="C167" s="110">
        <f>H167+J167+L167+N167+P167+R167+T167+V167+X167+Z167+AB167</f>
        <v>0</v>
      </c>
      <c r="D167" s="109">
        <f>E167</f>
        <v>0</v>
      </c>
      <c r="E167" s="109">
        <f>I167+K167+M167+O167+Q167+S167+U167+W167+Y167+AA167+AC167+AE167</f>
        <v>0</v>
      </c>
      <c r="F167" s="109"/>
      <c r="G167" s="109"/>
      <c r="H167" s="111"/>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3"/>
      <c r="AF167" s="114"/>
    </row>
    <row r="168" spans="1:32" ht="18.75" x14ac:dyDescent="0.3">
      <c r="A168" s="41" t="s">
        <v>35</v>
      </c>
      <c r="B168" s="104">
        <f>H168+J168+L168+N168+P168+R168+T168+V168+X168+Z168+AB168+AD168</f>
        <v>0</v>
      </c>
      <c r="C168" s="104">
        <f>H168+J168+L168+N168+P168+R168+T168+V168+X168+Z168+AB168</f>
        <v>0</v>
      </c>
      <c r="D168" s="104">
        <f>E168</f>
        <v>0</v>
      </c>
      <c r="E168" s="104">
        <f>I168+K168+M168+O168+Q168+S168+U168+W168+Y168+AA168+AC168+AE168</f>
        <v>0</v>
      </c>
      <c r="F168" s="104"/>
      <c r="G168" s="104"/>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6"/>
      <c r="AF168" s="107"/>
    </row>
    <row r="169" spans="1:32" s="46" customFormat="1" ht="33" x14ac:dyDescent="0.25">
      <c r="A169" s="43" t="s">
        <v>75</v>
      </c>
      <c r="B169" s="116">
        <f>B23+B72+B86</f>
        <v>261480.3</v>
      </c>
      <c r="C169" s="116">
        <f>C23+C72+C86</f>
        <v>248802.13</v>
      </c>
      <c r="D169" s="116">
        <f>D23+D72+D86</f>
        <v>217443.45</v>
      </c>
      <c r="E169" s="116">
        <f>E23+E72+E86</f>
        <v>217443.45</v>
      </c>
      <c r="F169" s="116">
        <f t="shared" ref="F169:F170" si="115">E169/B169%</f>
        <v>83.158635660124304</v>
      </c>
      <c r="G169" s="116">
        <f t="shared" ref="G169:G170" si="116">E169/C169%</f>
        <v>87.39613684175454</v>
      </c>
      <c r="H169" s="116">
        <f t="shared" ref="H169:AE169" si="117">H23+H72+H86</f>
        <v>14217.8</v>
      </c>
      <c r="I169" s="116">
        <f t="shared" si="117"/>
        <v>6855.44</v>
      </c>
      <c r="J169" s="116">
        <f t="shared" si="117"/>
        <v>19278.73</v>
      </c>
      <c r="K169" s="116">
        <f t="shared" si="117"/>
        <v>14705.689999999999</v>
      </c>
      <c r="L169" s="116">
        <f t="shared" si="117"/>
        <v>15484.47</v>
      </c>
      <c r="M169" s="116">
        <f t="shared" si="117"/>
        <v>13710.6</v>
      </c>
      <c r="N169" s="116">
        <f t="shared" si="117"/>
        <v>16383.87</v>
      </c>
      <c r="O169" s="116">
        <f t="shared" si="117"/>
        <v>16628.21</v>
      </c>
      <c r="P169" s="116">
        <f t="shared" si="117"/>
        <v>23537.640000000003</v>
      </c>
      <c r="Q169" s="116">
        <f t="shared" si="117"/>
        <v>13529.24</v>
      </c>
      <c r="R169" s="116">
        <f t="shared" si="117"/>
        <v>21150.629999999997</v>
      </c>
      <c r="S169" s="116">
        <f t="shared" si="117"/>
        <v>21698.510000000002</v>
      </c>
      <c r="T169" s="116">
        <f t="shared" si="117"/>
        <v>17327.28</v>
      </c>
      <c r="U169" s="116">
        <f t="shared" si="117"/>
        <v>17802.43</v>
      </c>
      <c r="V169" s="116">
        <f t="shared" si="117"/>
        <v>56961.719999999994</v>
      </c>
      <c r="W169" s="116">
        <f t="shared" si="117"/>
        <v>57984.119999999995</v>
      </c>
      <c r="X169" s="116">
        <f t="shared" si="117"/>
        <v>30497.89</v>
      </c>
      <c r="Y169" s="116">
        <f t="shared" si="117"/>
        <v>29354.07</v>
      </c>
      <c r="Z169" s="116">
        <f t="shared" si="117"/>
        <v>21916.46</v>
      </c>
      <c r="AA169" s="116">
        <f t="shared" si="117"/>
        <v>15030.34</v>
      </c>
      <c r="AB169" s="116">
        <f t="shared" si="117"/>
        <v>12045.64</v>
      </c>
      <c r="AC169" s="116">
        <f t="shared" si="117"/>
        <v>10144.800000000001</v>
      </c>
      <c r="AD169" s="116">
        <f t="shared" si="117"/>
        <v>12678.17</v>
      </c>
      <c r="AE169" s="116">
        <f t="shared" si="117"/>
        <v>0</v>
      </c>
      <c r="AF169" s="45"/>
    </row>
    <row r="170" spans="1:32" s="82" customFormat="1" x14ac:dyDescent="0.25">
      <c r="A170" s="25" t="s">
        <v>30</v>
      </c>
      <c r="B170" s="27">
        <f>B169</f>
        <v>261480.3</v>
      </c>
      <c r="C170" s="27">
        <f t="shared" ref="C170:E170" si="118">C169</f>
        <v>248802.13</v>
      </c>
      <c r="D170" s="27">
        <f t="shared" si="118"/>
        <v>217443.45</v>
      </c>
      <c r="E170" s="27">
        <f t="shared" si="118"/>
        <v>217443.45</v>
      </c>
      <c r="F170" s="27">
        <f t="shared" si="115"/>
        <v>83.158635660124304</v>
      </c>
      <c r="G170" s="27">
        <f t="shared" si="116"/>
        <v>87.39613684175454</v>
      </c>
      <c r="H170" s="27">
        <f>H169</f>
        <v>14217.8</v>
      </c>
      <c r="I170" s="27">
        <f t="shared" ref="I170:AE170" si="119">I169</f>
        <v>6855.44</v>
      </c>
      <c r="J170" s="27">
        <f t="shared" si="119"/>
        <v>19278.73</v>
      </c>
      <c r="K170" s="27">
        <f t="shared" si="119"/>
        <v>14705.689999999999</v>
      </c>
      <c r="L170" s="27">
        <f t="shared" si="119"/>
        <v>15484.47</v>
      </c>
      <c r="M170" s="27">
        <f t="shared" si="119"/>
        <v>13710.6</v>
      </c>
      <c r="N170" s="27">
        <f t="shared" si="119"/>
        <v>16383.87</v>
      </c>
      <c r="O170" s="27">
        <f t="shared" si="119"/>
        <v>16628.21</v>
      </c>
      <c r="P170" s="27">
        <f t="shared" si="119"/>
        <v>23537.640000000003</v>
      </c>
      <c r="Q170" s="27">
        <f t="shared" si="119"/>
        <v>13529.24</v>
      </c>
      <c r="R170" s="27">
        <f t="shared" si="119"/>
        <v>21150.629999999997</v>
      </c>
      <c r="S170" s="27">
        <f t="shared" si="119"/>
        <v>21698.510000000002</v>
      </c>
      <c r="T170" s="27">
        <f t="shared" si="119"/>
        <v>17327.28</v>
      </c>
      <c r="U170" s="27">
        <f t="shared" si="119"/>
        <v>17802.43</v>
      </c>
      <c r="V170" s="27">
        <f t="shared" si="119"/>
        <v>56961.719999999994</v>
      </c>
      <c r="W170" s="27">
        <f t="shared" si="119"/>
        <v>57984.119999999995</v>
      </c>
      <c r="X170" s="27">
        <f t="shared" si="119"/>
        <v>30497.89</v>
      </c>
      <c r="Y170" s="27">
        <f t="shared" si="119"/>
        <v>29354.07</v>
      </c>
      <c r="Z170" s="27">
        <f t="shared" si="119"/>
        <v>21916.46</v>
      </c>
      <c r="AA170" s="27">
        <f t="shared" si="119"/>
        <v>15030.34</v>
      </c>
      <c r="AB170" s="27">
        <f t="shared" si="119"/>
        <v>12045.64</v>
      </c>
      <c r="AC170" s="27">
        <f t="shared" si="119"/>
        <v>10144.800000000001</v>
      </c>
      <c r="AD170" s="27">
        <f t="shared" si="119"/>
        <v>12678.17</v>
      </c>
      <c r="AE170" s="27">
        <f t="shared" si="119"/>
        <v>0</v>
      </c>
      <c r="AF170" s="47"/>
    </row>
    <row r="171" spans="1:32" x14ac:dyDescent="0.25">
      <c r="A171" s="31" t="s">
        <v>31</v>
      </c>
      <c r="B171" s="33">
        <f>H171+J171+L171+N171+P171+R171+T171+V171+X171+Z171+AB171+AD171</f>
        <v>0</v>
      </c>
      <c r="C171" s="33">
        <f t="shared" ref="C171:E175" si="120">C24+C73+C87</f>
        <v>0</v>
      </c>
      <c r="D171" s="33">
        <f t="shared" si="120"/>
        <v>0</v>
      </c>
      <c r="E171" s="33">
        <f t="shared" si="120"/>
        <v>0</v>
      </c>
      <c r="F171" s="33"/>
      <c r="G171" s="33"/>
      <c r="H171" s="33">
        <f t="shared" ref="H171:AE175" si="121">H24+H73+H87</f>
        <v>0</v>
      </c>
      <c r="I171" s="33">
        <f t="shared" si="121"/>
        <v>0</v>
      </c>
      <c r="J171" s="33">
        <f t="shared" si="121"/>
        <v>0</v>
      </c>
      <c r="K171" s="33">
        <f t="shared" si="121"/>
        <v>0</v>
      </c>
      <c r="L171" s="33">
        <f t="shared" si="121"/>
        <v>0</v>
      </c>
      <c r="M171" s="33">
        <f t="shared" si="121"/>
        <v>0</v>
      </c>
      <c r="N171" s="33">
        <f t="shared" si="121"/>
        <v>0</v>
      </c>
      <c r="O171" s="33">
        <f t="shared" si="121"/>
        <v>0</v>
      </c>
      <c r="P171" s="33">
        <f t="shared" si="121"/>
        <v>0</v>
      </c>
      <c r="Q171" s="33">
        <f t="shared" si="121"/>
        <v>0</v>
      </c>
      <c r="R171" s="33">
        <f t="shared" si="121"/>
        <v>0</v>
      </c>
      <c r="S171" s="33">
        <f t="shared" si="121"/>
        <v>0</v>
      </c>
      <c r="T171" s="33">
        <f t="shared" si="121"/>
        <v>0</v>
      </c>
      <c r="U171" s="33">
        <f t="shared" si="121"/>
        <v>0</v>
      </c>
      <c r="V171" s="33">
        <f t="shared" si="121"/>
        <v>0</v>
      </c>
      <c r="W171" s="33">
        <f t="shared" si="121"/>
        <v>0</v>
      </c>
      <c r="X171" s="33">
        <f t="shared" si="121"/>
        <v>0</v>
      </c>
      <c r="Y171" s="33">
        <f t="shared" si="121"/>
        <v>0</v>
      </c>
      <c r="Z171" s="33">
        <f t="shared" si="121"/>
        <v>0</v>
      </c>
      <c r="AA171" s="33">
        <f t="shared" si="121"/>
        <v>0</v>
      </c>
      <c r="AB171" s="33">
        <f t="shared" si="121"/>
        <v>0</v>
      </c>
      <c r="AC171" s="33">
        <f t="shared" si="121"/>
        <v>0</v>
      </c>
      <c r="AD171" s="33">
        <f t="shared" si="121"/>
        <v>0</v>
      </c>
      <c r="AE171" s="33">
        <f t="shared" si="121"/>
        <v>0</v>
      </c>
      <c r="AF171" s="47"/>
    </row>
    <row r="172" spans="1:32" ht="49.5" x14ac:dyDescent="0.25">
      <c r="A172" s="35" t="s">
        <v>32</v>
      </c>
      <c r="B172" s="33">
        <f>B88+B74+B25</f>
        <v>0</v>
      </c>
      <c r="C172" s="33">
        <f t="shared" si="120"/>
        <v>0</v>
      </c>
      <c r="D172" s="33">
        <f t="shared" si="120"/>
        <v>0</v>
      </c>
      <c r="E172" s="33">
        <f t="shared" si="120"/>
        <v>0</v>
      </c>
      <c r="F172" s="33" t="e">
        <f t="shared" ref="F172:F174" si="122">E172/B172%</f>
        <v>#DIV/0!</v>
      </c>
      <c r="G172" s="33" t="e">
        <f t="shared" ref="G172:G174" si="123">E172/C172%</f>
        <v>#DIV/0!</v>
      </c>
      <c r="H172" s="33">
        <f t="shared" si="121"/>
        <v>0</v>
      </c>
      <c r="I172" s="33">
        <f t="shared" si="121"/>
        <v>0</v>
      </c>
      <c r="J172" s="33">
        <f t="shared" si="121"/>
        <v>0</v>
      </c>
      <c r="K172" s="33">
        <f t="shared" si="121"/>
        <v>0</v>
      </c>
      <c r="L172" s="33">
        <f t="shared" si="121"/>
        <v>0</v>
      </c>
      <c r="M172" s="33">
        <f t="shared" si="121"/>
        <v>0</v>
      </c>
      <c r="N172" s="33">
        <f t="shared" si="121"/>
        <v>0</v>
      </c>
      <c r="O172" s="33">
        <f t="shared" si="121"/>
        <v>0</v>
      </c>
      <c r="P172" s="33">
        <f t="shared" si="121"/>
        <v>0</v>
      </c>
      <c r="Q172" s="33">
        <f t="shared" si="121"/>
        <v>0</v>
      </c>
      <c r="R172" s="33">
        <f t="shared" si="121"/>
        <v>0</v>
      </c>
      <c r="S172" s="33">
        <f t="shared" si="121"/>
        <v>0</v>
      </c>
      <c r="T172" s="33">
        <f t="shared" si="121"/>
        <v>0</v>
      </c>
      <c r="U172" s="33">
        <f t="shared" si="121"/>
        <v>0</v>
      </c>
      <c r="V172" s="33">
        <f t="shared" si="121"/>
        <v>0</v>
      </c>
      <c r="W172" s="33">
        <f t="shared" si="121"/>
        <v>0</v>
      </c>
      <c r="X172" s="33">
        <f t="shared" si="121"/>
        <v>0</v>
      </c>
      <c r="Y172" s="33">
        <f t="shared" si="121"/>
        <v>0</v>
      </c>
      <c r="Z172" s="33">
        <f t="shared" si="121"/>
        <v>0</v>
      </c>
      <c r="AA172" s="33">
        <f t="shared" si="121"/>
        <v>0</v>
      </c>
      <c r="AB172" s="33">
        <f t="shared" si="121"/>
        <v>0</v>
      </c>
      <c r="AC172" s="33">
        <f t="shared" si="121"/>
        <v>0</v>
      </c>
      <c r="AD172" s="33">
        <f t="shared" si="121"/>
        <v>0</v>
      </c>
      <c r="AE172" s="33">
        <f t="shared" si="121"/>
        <v>0</v>
      </c>
      <c r="AF172" s="47"/>
    </row>
    <row r="173" spans="1:32" x14ac:dyDescent="0.25">
      <c r="A173" s="35" t="s">
        <v>33</v>
      </c>
      <c r="B173" s="33">
        <f>B89+B75+B26</f>
        <v>236480.3</v>
      </c>
      <c r="C173" s="33">
        <f t="shared" si="120"/>
        <v>223802.13</v>
      </c>
      <c r="D173" s="33">
        <f t="shared" si="120"/>
        <v>192443.45</v>
      </c>
      <c r="E173" s="33">
        <f t="shared" si="120"/>
        <v>192443.45</v>
      </c>
      <c r="F173" s="33">
        <f t="shared" si="122"/>
        <v>81.378216282709388</v>
      </c>
      <c r="G173" s="33">
        <f t="shared" si="123"/>
        <v>85.988211997803603</v>
      </c>
      <c r="H173" s="33">
        <f t="shared" si="121"/>
        <v>14217.8</v>
      </c>
      <c r="I173" s="33">
        <f t="shared" si="121"/>
        <v>6855.44</v>
      </c>
      <c r="J173" s="33">
        <f t="shared" si="121"/>
        <v>19278.73</v>
      </c>
      <c r="K173" s="33">
        <f t="shared" si="121"/>
        <v>14705.689999999999</v>
      </c>
      <c r="L173" s="33">
        <f t="shared" si="121"/>
        <v>15484.47</v>
      </c>
      <c r="M173" s="33">
        <f t="shared" si="121"/>
        <v>13710.6</v>
      </c>
      <c r="N173" s="33">
        <f t="shared" si="121"/>
        <v>16383.87</v>
      </c>
      <c r="O173" s="33">
        <f t="shared" si="121"/>
        <v>16628.21</v>
      </c>
      <c r="P173" s="33">
        <f t="shared" si="121"/>
        <v>23537.640000000003</v>
      </c>
      <c r="Q173" s="33">
        <f t="shared" si="121"/>
        <v>13529.24</v>
      </c>
      <c r="R173" s="33">
        <f t="shared" si="121"/>
        <v>13650.63</v>
      </c>
      <c r="S173" s="33">
        <f t="shared" si="121"/>
        <v>14198.51</v>
      </c>
      <c r="T173" s="33">
        <f t="shared" si="121"/>
        <v>17327.28</v>
      </c>
      <c r="U173" s="33">
        <f t="shared" si="121"/>
        <v>17802.43</v>
      </c>
      <c r="V173" s="33">
        <f t="shared" si="121"/>
        <v>56961.719999999994</v>
      </c>
      <c r="W173" s="33">
        <f t="shared" si="121"/>
        <v>57984.119999999995</v>
      </c>
      <c r="X173" s="33">
        <f t="shared" si="121"/>
        <v>12997.89</v>
      </c>
      <c r="Y173" s="33">
        <f t="shared" si="121"/>
        <v>11854.07</v>
      </c>
      <c r="Z173" s="33">
        <f t="shared" si="121"/>
        <v>21916.46</v>
      </c>
      <c r="AA173" s="33">
        <f t="shared" si="121"/>
        <v>15030.34</v>
      </c>
      <c r="AB173" s="33">
        <f t="shared" si="121"/>
        <v>12045.64</v>
      </c>
      <c r="AC173" s="33">
        <f t="shared" si="121"/>
        <v>10144.800000000001</v>
      </c>
      <c r="AD173" s="33">
        <f t="shared" si="121"/>
        <v>12678.17</v>
      </c>
      <c r="AE173" s="33">
        <f t="shared" si="121"/>
        <v>0</v>
      </c>
      <c r="AF173" s="47"/>
    </row>
    <row r="174" spans="1:32" s="40" customFormat="1" ht="15" x14ac:dyDescent="0.25">
      <c r="A174" s="36" t="s">
        <v>34</v>
      </c>
      <c r="B174" s="37">
        <f t="shared" ref="B174" si="124">H174+J174+L174+N174+P174+R174+T174+V174+X174+Z174+AB174+AD174</f>
        <v>0</v>
      </c>
      <c r="C174" s="38">
        <f t="shared" si="120"/>
        <v>0</v>
      </c>
      <c r="D174" s="38">
        <f t="shared" si="120"/>
        <v>0</v>
      </c>
      <c r="E174" s="38">
        <f t="shared" si="120"/>
        <v>0</v>
      </c>
      <c r="F174" s="37" t="e">
        <f t="shared" si="122"/>
        <v>#DIV/0!</v>
      </c>
      <c r="G174" s="37" t="e">
        <f t="shared" si="123"/>
        <v>#DIV/0!</v>
      </c>
      <c r="H174" s="38">
        <f t="shared" si="121"/>
        <v>0</v>
      </c>
      <c r="I174" s="38">
        <f t="shared" si="121"/>
        <v>0</v>
      </c>
      <c r="J174" s="38">
        <f t="shared" si="121"/>
        <v>0</v>
      </c>
      <c r="K174" s="38">
        <f t="shared" si="121"/>
        <v>0</v>
      </c>
      <c r="L174" s="38">
        <f t="shared" si="121"/>
        <v>0</v>
      </c>
      <c r="M174" s="38">
        <f t="shared" si="121"/>
        <v>0</v>
      </c>
      <c r="N174" s="38">
        <f t="shared" si="121"/>
        <v>0</v>
      </c>
      <c r="O174" s="38">
        <f t="shared" si="121"/>
        <v>0</v>
      </c>
      <c r="P174" s="38">
        <f t="shared" si="121"/>
        <v>0</v>
      </c>
      <c r="Q174" s="38">
        <f t="shared" si="121"/>
        <v>0</v>
      </c>
      <c r="R174" s="38">
        <f t="shared" si="121"/>
        <v>0</v>
      </c>
      <c r="S174" s="38">
        <f t="shared" si="121"/>
        <v>0</v>
      </c>
      <c r="T174" s="38">
        <f t="shared" si="121"/>
        <v>0</v>
      </c>
      <c r="U174" s="38">
        <f t="shared" si="121"/>
        <v>0</v>
      </c>
      <c r="V174" s="38">
        <f t="shared" si="121"/>
        <v>0</v>
      </c>
      <c r="W174" s="38">
        <f t="shared" si="121"/>
        <v>0</v>
      </c>
      <c r="X174" s="38">
        <f t="shared" si="121"/>
        <v>0</v>
      </c>
      <c r="Y174" s="38">
        <f t="shared" si="121"/>
        <v>0</v>
      </c>
      <c r="Z174" s="38">
        <f t="shared" si="121"/>
        <v>0</v>
      </c>
      <c r="AA174" s="38">
        <f t="shared" si="121"/>
        <v>0</v>
      </c>
      <c r="AB174" s="38">
        <f t="shared" si="121"/>
        <v>0</v>
      </c>
      <c r="AC174" s="38">
        <f t="shared" si="121"/>
        <v>0</v>
      </c>
      <c r="AD174" s="38">
        <f t="shared" si="121"/>
        <v>0</v>
      </c>
      <c r="AE174" s="38">
        <f t="shared" si="121"/>
        <v>0</v>
      </c>
      <c r="AF174" s="47"/>
    </row>
    <row r="175" spans="1:32" ht="18.75" x14ac:dyDescent="0.3">
      <c r="A175" s="41" t="s">
        <v>35</v>
      </c>
      <c r="B175" s="33">
        <f>B154</f>
        <v>25000</v>
      </c>
      <c r="C175" s="33">
        <f t="shared" si="120"/>
        <v>25000</v>
      </c>
      <c r="D175" s="33">
        <f t="shared" si="120"/>
        <v>25000</v>
      </c>
      <c r="E175" s="33">
        <f t="shared" si="120"/>
        <v>25000</v>
      </c>
      <c r="F175" s="33"/>
      <c r="G175" s="33"/>
      <c r="H175" s="33">
        <f t="shared" si="121"/>
        <v>0</v>
      </c>
      <c r="I175" s="33">
        <f t="shared" si="121"/>
        <v>0</v>
      </c>
      <c r="J175" s="33">
        <f t="shared" si="121"/>
        <v>0</v>
      </c>
      <c r="K175" s="33">
        <f t="shared" si="121"/>
        <v>0</v>
      </c>
      <c r="L175" s="33">
        <f t="shared" si="121"/>
        <v>0</v>
      </c>
      <c r="M175" s="33">
        <f t="shared" si="121"/>
        <v>0</v>
      </c>
      <c r="N175" s="33">
        <f t="shared" si="121"/>
        <v>0</v>
      </c>
      <c r="O175" s="33">
        <f t="shared" si="121"/>
        <v>0</v>
      </c>
      <c r="P175" s="33">
        <f t="shared" si="121"/>
        <v>0</v>
      </c>
      <c r="Q175" s="33">
        <f t="shared" si="121"/>
        <v>0</v>
      </c>
      <c r="R175" s="33">
        <f t="shared" si="121"/>
        <v>7500</v>
      </c>
      <c r="S175" s="33">
        <f t="shared" si="121"/>
        <v>7500</v>
      </c>
      <c r="T175" s="33">
        <f t="shared" si="121"/>
        <v>0</v>
      </c>
      <c r="U175" s="33">
        <f t="shared" si="121"/>
        <v>0</v>
      </c>
      <c r="V175" s="33">
        <f t="shared" si="121"/>
        <v>0</v>
      </c>
      <c r="W175" s="33">
        <f t="shared" si="121"/>
        <v>0</v>
      </c>
      <c r="X175" s="33">
        <f t="shared" si="121"/>
        <v>17500</v>
      </c>
      <c r="Y175" s="33">
        <f t="shared" si="121"/>
        <v>17500</v>
      </c>
      <c r="Z175" s="33">
        <f t="shared" si="121"/>
        <v>0</v>
      </c>
      <c r="AA175" s="33">
        <f t="shared" si="121"/>
        <v>0</v>
      </c>
      <c r="AB175" s="33">
        <f t="shared" si="121"/>
        <v>0</v>
      </c>
      <c r="AC175" s="33">
        <f t="shared" si="121"/>
        <v>0</v>
      </c>
      <c r="AD175" s="33">
        <f t="shared" si="121"/>
        <v>0</v>
      </c>
      <c r="AE175" s="33">
        <f t="shared" si="121"/>
        <v>0</v>
      </c>
      <c r="AF175" s="48"/>
    </row>
    <row r="176" spans="1:32" ht="31.5" customHeight="1" x14ac:dyDescent="0.25">
      <c r="A176" s="117" t="s">
        <v>76</v>
      </c>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31.5" customHeight="1" x14ac:dyDescent="0.25">
      <c r="A177" s="20" t="s">
        <v>77</v>
      </c>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2"/>
      <c r="AF177" s="118"/>
    </row>
    <row r="178" spans="1:32" s="53" customFormat="1" x14ac:dyDescent="0.25">
      <c r="A178" s="51" t="s">
        <v>39</v>
      </c>
      <c r="B178" s="27">
        <f>B179+B180+B181+B183</f>
        <v>19328.3</v>
      </c>
      <c r="C178" s="27">
        <f t="shared" ref="C178:E178" si="125">C179+C180+C181+C183</f>
        <v>18975.399999999998</v>
      </c>
      <c r="D178" s="27">
        <f t="shared" si="125"/>
        <v>7779.9900000000016</v>
      </c>
      <c r="E178" s="27">
        <f t="shared" si="125"/>
        <v>7779.9900000000016</v>
      </c>
      <c r="F178" s="27">
        <f>E178/B178%</f>
        <v>40.251806935943677</v>
      </c>
      <c r="G178" s="27">
        <f>E178/C178%</f>
        <v>41.000400518566153</v>
      </c>
      <c r="H178" s="27">
        <f t="shared" ref="H178:AE178" si="126">H179+H180+H181+H183</f>
        <v>1715.66</v>
      </c>
      <c r="I178" s="27">
        <f t="shared" si="126"/>
        <v>853.52</v>
      </c>
      <c r="J178" s="27">
        <f t="shared" si="126"/>
        <v>452.34</v>
      </c>
      <c r="K178" s="27">
        <f t="shared" si="126"/>
        <v>611.37</v>
      </c>
      <c r="L178" s="27">
        <f t="shared" si="126"/>
        <v>375.17</v>
      </c>
      <c r="M178" s="27">
        <f t="shared" si="126"/>
        <v>361.21</v>
      </c>
      <c r="N178" s="27">
        <f t="shared" si="126"/>
        <v>1871.47</v>
      </c>
      <c r="O178" s="27">
        <f t="shared" si="126"/>
        <v>1164.2</v>
      </c>
      <c r="P178" s="27">
        <f t="shared" si="126"/>
        <v>900.01</v>
      </c>
      <c r="Q178" s="27">
        <f t="shared" si="126"/>
        <v>1167.17</v>
      </c>
      <c r="R178" s="27">
        <f t="shared" si="126"/>
        <v>658.24</v>
      </c>
      <c r="S178" s="27">
        <f t="shared" si="126"/>
        <v>929.4</v>
      </c>
      <c r="T178" s="27">
        <f t="shared" si="126"/>
        <v>660.71</v>
      </c>
      <c r="U178" s="27">
        <f t="shared" si="126"/>
        <v>537.77</v>
      </c>
      <c r="V178" s="27">
        <f t="shared" si="126"/>
        <v>1132.5</v>
      </c>
      <c r="W178" s="27">
        <f t="shared" si="126"/>
        <v>527.6</v>
      </c>
      <c r="X178" s="27">
        <f t="shared" si="126"/>
        <v>462.9</v>
      </c>
      <c r="Y178" s="27">
        <f t="shared" si="126"/>
        <v>907.41</v>
      </c>
      <c r="Z178" s="27">
        <f t="shared" si="126"/>
        <v>3661.6</v>
      </c>
      <c r="AA178" s="27">
        <f t="shared" si="126"/>
        <v>359.18</v>
      </c>
      <c r="AB178" s="27">
        <f t="shared" si="126"/>
        <v>7084.7999999999993</v>
      </c>
      <c r="AC178" s="27">
        <f t="shared" si="126"/>
        <v>361.16</v>
      </c>
      <c r="AD178" s="27">
        <f t="shared" si="126"/>
        <v>352.9</v>
      </c>
      <c r="AE178" s="27">
        <f t="shared" si="126"/>
        <v>0</v>
      </c>
      <c r="AF178" s="52"/>
    </row>
    <row r="179" spans="1:32" s="30" customFormat="1" x14ac:dyDescent="0.25">
      <c r="A179" s="35" t="s">
        <v>31</v>
      </c>
      <c r="B179" s="32">
        <f t="shared" ref="B179:B183" si="127">H179+J179+L179+N179+P179+R179+T179+V179+X179+Z179+AB179+AD179</f>
        <v>0</v>
      </c>
      <c r="C179" s="32">
        <f t="shared" ref="C179:E183" si="128">C186+C193</f>
        <v>0</v>
      </c>
      <c r="D179" s="32">
        <f t="shared" si="128"/>
        <v>0</v>
      </c>
      <c r="E179" s="32">
        <f t="shared" si="128"/>
        <v>0</v>
      </c>
      <c r="F179" s="32"/>
      <c r="G179" s="32"/>
      <c r="H179" s="32">
        <f t="shared" ref="H179:AE183" si="129">H186+H193</f>
        <v>0</v>
      </c>
      <c r="I179" s="32">
        <f t="shared" si="129"/>
        <v>0</v>
      </c>
      <c r="J179" s="32">
        <f t="shared" si="129"/>
        <v>0</v>
      </c>
      <c r="K179" s="32">
        <f t="shared" si="129"/>
        <v>0</v>
      </c>
      <c r="L179" s="32">
        <f t="shared" si="129"/>
        <v>0</v>
      </c>
      <c r="M179" s="32">
        <f t="shared" si="129"/>
        <v>0</v>
      </c>
      <c r="N179" s="32">
        <f t="shared" si="129"/>
        <v>0</v>
      </c>
      <c r="O179" s="32">
        <f t="shared" si="129"/>
        <v>0</v>
      </c>
      <c r="P179" s="32">
        <f t="shared" si="129"/>
        <v>0</v>
      </c>
      <c r="Q179" s="32">
        <f t="shared" si="129"/>
        <v>0</v>
      </c>
      <c r="R179" s="32">
        <f t="shared" si="129"/>
        <v>0</v>
      </c>
      <c r="S179" s="32">
        <f t="shared" si="129"/>
        <v>0</v>
      </c>
      <c r="T179" s="32">
        <f t="shared" si="129"/>
        <v>0</v>
      </c>
      <c r="U179" s="32">
        <f t="shared" si="129"/>
        <v>0</v>
      </c>
      <c r="V179" s="32">
        <f t="shared" si="129"/>
        <v>0</v>
      </c>
      <c r="W179" s="32">
        <f t="shared" si="129"/>
        <v>0</v>
      </c>
      <c r="X179" s="32">
        <f t="shared" si="129"/>
        <v>0</v>
      </c>
      <c r="Y179" s="32">
        <f t="shared" si="129"/>
        <v>0</v>
      </c>
      <c r="Z179" s="32">
        <f t="shared" si="129"/>
        <v>0</v>
      </c>
      <c r="AA179" s="32">
        <f t="shared" si="129"/>
        <v>0</v>
      </c>
      <c r="AB179" s="32">
        <f t="shared" si="129"/>
        <v>0</v>
      </c>
      <c r="AC179" s="32">
        <f t="shared" si="129"/>
        <v>0</v>
      </c>
      <c r="AD179" s="32">
        <f t="shared" si="129"/>
        <v>0</v>
      </c>
      <c r="AE179" s="32">
        <f t="shared" si="129"/>
        <v>0</v>
      </c>
      <c r="AF179" s="54"/>
    </row>
    <row r="180" spans="1:32" s="30" customFormat="1" x14ac:dyDescent="0.25">
      <c r="A180" s="35" t="s">
        <v>40</v>
      </c>
      <c r="B180" s="32">
        <f t="shared" si="127"/>
        <v>2680.1</v>
      </c>
      <c r="C180" s="32">
        <f t="shared" si="128"/>
        <v>2680.1</v>
      </c>
      <c r="D180" s="32">
        <f t="shared" si="128"/>
        <v>434.02</v>
      </c>
      <c r="E180" s="32">
        <f t="shared" si="128"/>
        <v>434.02</v>
      </c>
      <c r="F180" s="32"/>
      <c r="G180" s="32"/>
      <c r="H180" s="32">
        <f t="shared" si="129"/>
        <v>660</v>
      </c>
      <c r="I180" s="32">
        <f t="shared" si="129"/>
        <v>0</v>
      </c>
      <c r="J180" s="32">
        <f t="shared" si="129"/>
        <v>0</v>
      </c>
      <c r="K180" s="32">
        <f t="shared" si="129"/>
        <v>0</v>
      </c>
      <c r="L180" s="32">
        <f t="shared" si="129"/>
        <v>0</v>
      </c>
      <c r="M180" s="32">
        <f t="shared" si="129"/>
        <v>0</v>
      </c>
      <c r="N180" s="32">
        <f t="shared" si="129"/>
        <v>0</v>
      </c>
      <c r="O180" s="32">
        <f t="shared" si="129"/>
        <v>0</v>
      </c>
      <c r="P180" s="32">
        <f t="shared" si="129"/>
        <v>0</v>
      </c>
      <c r="Q180" s="32">
        <f t="shared" si="129"/>
        <v>0</v>
      </c>
      <c r="R180" s="32">
        <f t="shared" si="129"/>
        <v>0</v>
      </c>
      <c r="S180" s="32">
        <f t="shared" si="129"/>
        <v>358.5</v>
      </c>
      <c r="T180" s="32">
        <f t="shared" si="129"/>
        <v>110</v>
      </c>
      <c r="U180" s="32">
        <f t="shared" si="129"/>
        <v>0</v>
      </c>
      <c r="V180" s="32">
        <f t="shared" si="129"/>
        <v>110</v>
      </c>
      <c r="W180" s="32">
        <f t="shared" si="129"/>
        <v>0</v>
      </c>
      <c r="X180" s="32">
        <f t="shared" si="129"/>
        <v>110</v>
      </c>
      <c r="Y180" s="32">
        <f t="shared" si="129"/>
        <v>75.52</v>
      </c>
      <c r="Z180" s="32">
        <f t="shared" si="129"/>
        <v>1690.1</v>
      </c>
      <c r="AA180" s="32">
        <f t="shared" si="129"/>
        <v>0</v>
      </c>
      <c r="AB180" s="32">
        <f t="shared" si="129"/>
        <v>0</v>
      </c>
      <c r="AC180" s="32">
        <f t="shared" si="129"/>
        <v>0</v>
      </c>
      <c r="AD180" s="32">
        <f t="shared" si="129"/>
        <v>0</v>
      </c>
      <c r="AE180" s="32">
        <f t="shared" si="129"/>
        <v>0</v>
      </c>
      <c r="AF180" s="54"/>
    </row>
    <row r="181" spans="1:32" s="30" customFormat="1" x14ac:dyDescent="0.25">
      <c r="A181" s="35" t="s">
        <v>41</v>
      </c>
      <c r="B181" s="32">
        <f t="shared" si="127"/>
        <v>16648.2</v>
      </c>
      <c r="C181" s="32">
        <f t="shared" si="128"/>
        <v>16295.3</v>
      </c>
      <c r="D181" s="32">
        <f t="shared" si="128"/>
        <v>7345.9700000000012</v>
      </c>
      <c r="E181" s="32">
        <f t="shared" si="128"/>
        <v>7345.9700000000012</v>
      </c>
      <c r="F181" s="32">
        <f>E181/B181%</f>
        <v>44.124710178878203</v>
      </c>
      <c r="G181" s="32">
        <f>E181/C181%</f>
        <v>45.080299227384593</v>
      </c>
      <c r="H181" s="32">
        <f t="shared" si="129"/>
        <v>1055.6600000000001</v>
      </c>
      <c r="I181" s="32">
        <f t="shared" si="129"/>
        <v>853.52</v>
      </c>
      <c r="J181" s="32">
        <f t="shared" si="129"/>
        <v>452.34</v>
      </c>
      <c r="K181" s="32">
        <f t="shared" si="129"/>
        <v>611.37</v>
      </c>
      <c r="L181" s="32">
        <f t="shared" si="129"/>
        <v>375.17</v>
      </c>
      <c r="M181" s="32">
        <f t="shared" si="129"/>
        <v>361.21</v>
      </c>
      <c r="N181" s="32">
        <f t="shared" si="129"/>
        <v>1871.47</v>
      </c>
      <c r="O181" s="32">
        <f t="shared" si="129"/>
        <v>1164.2</v>
      </c>
      <c r="P181" s="32">
        <f t="shared" si="129"/>
        <v>900.01</v>
      </c>
      <c r="Q181" s="32">
        <f t="shared" si="129"/>
        <v>1167.17</v>
      </c>
      <c r="R181" s="32">
        <f t="shared" si="129"/>
        <v>658.24</v>
      </c>
      <c r="S181" s="32">
        <f t="shared" si="129"/>
        <v>570.9</v>
      </c>
      <c r="T181" s="32">
        <f t="shared" si="129"/>
        <v>550.71</v>
      </c>
      <c r="U181" s="32">
        <f t="shared" si="129"/>
        <v>537.77</v>
      </c>
      <c r="V181" s="32">
        <f t="shared" si="129"/>
        <v>1022.5</v>
      </c>
      <c r="W181" s="32">
        <f t="shared" si="129"/>
        <v>527.6</v>
      </c>
      <c r="X181" s="32">
        <f t="shared" si="129"/>
        <v>352.9</v>
      </c>
      <c r="Y181" s="32">
        <f t="shared" si="129"/>
        <v>831.89</v>
      </c>
      <c r="Z181" s="32">
        <f t="shared" si="129"/>
        <v>1971.5</v>
      </c>
      <c r="AA181" s="32">
        <f t="shared" si="129"/>
        <v>359.18</v>
      </c>
      <c r="AB181" s="32">
        <f t="shared" si="129"/>
        <v>7084.7999999999993</v>
      </c>
      <c r="AC181" s="32">
        <f t="shared" si="129"/>
        <v>361.16</v>
      </c>
      <c r="AD181" s="32">
        <f t="shared" si="129"/>
        <v>352.9</v>
      </c>
      <c r="AE181" s="32">
        <f t="shared" si="129"/>
        <v>0</v>
      </c>
      <c r="AF181" s="54"/>
    </row>
    <row r="182" spans="1:32" s="40" customFormat="1" ht="15" x14ac:dyDescent="0.25">
      <c r="A182" s="36" t="s">
        <v>34</v>
      </c>
      <c r="B182" s="37">
        <f t="shared" si="127"/>
        <v>2680.1099999999997</v>
      </c>
      <c r="C182" s="37">
        <f>C189+C196</f>
        <v>2680.1099999999997</v>
      </c>
      <c r="D182" s="37">
        <f t="shared" si="128"/>
        <v>1061.49</v>
      </c>
      <c r="E182" s="37">
        <f t="shared" si="128"/>
        <v>1061.49</v>
      </c>
      <c r="F182" s="37"/>
      <c r="G182" s="37"/>
      <c r="H182" s="37">
        <f t="shared" si="129"/>
        <v>660</v>
      </c>
      <c r="I182" s="37">
        <f t="shared" si="129"/>
        <v>461.74</v>
      </c>
      <c r="J182" s="37">
        <f t="shared" si="129"/>
        <v>0</v>
      </c>
      <c r="K182" s="37">
        <f t="shared" si="129"/>
        <v>165.45</v>
      </c>
      <c r="L182" s="37">
        <f t="shared" si="129"/>
        <v>0</v>
      </c>
      <c r="M182" s="37">
        <f t="shared" si="129"/>
        <v>0</v>
      </c>
      <c r="N182" s="37">
        <f t="shared" si="129"/>
        <v>401.5</v>
      </c>
      <c r="O182" s="37">
        <f t="shared" si="129"/>
        <v>0</v>
      </c>
      <c r="P182" s="37">
        <f t="shared" si="129"/>
        <v>0</v>
      </c>
      <c r="Q182" s="37">
        <f t="shared" si="129"/>
        <v>267.31</v>
      </c>
      <c r="R182" s="37">
        <f t="shared" si="129"/>
        <v>0</v>
      </c>
      <c r="S182" s="37">
        <f t="shared" si="129"/>
        <v>91.47</v>
      </c>
      <c r="T182" s="37">
        <f t="shared" si="129"/>
        <v>0</v>
      </c>
      <c r="U182" s="37">
        <f t="shared" si="129"/>
        <v>0</v>
      </c>
      <c r="V182" s="37">
        <f t="shared" si="129"/>
        <v>0</v>
      </c>
      <c r="W182" s="37">
        <f t="shared" si="129"/>
        <v>0</v>
      </c>
      <c r="X182" s="37">
        <f t="shared" si="129"/>
        <v>0</v>
      </c>
      <c r="Y182" s="37">
        <f t="shared" si="129"/>
        <v>75.52</v>
      </c>
      <c r="Z182" s="37">
        <f t="shared" si="129"/>
        <v>1618.61</v>
      </c>
      <c r="AA182" s="37">
        <f t="shared" si="129"/>
        <v>0</v>
      </c>
      <c r="AB182" s="37">
        <f t="shared" si="129"/>
        <v>0</v>
      </c>
      <c r="AC182" s="37">
        <f t="shared" si="129"/>
        <v>0</v>
      </c>
      <c r="AD182" s="37">
        <f t="shared" si="129"/>
        <v>0</v>
      </c>
      <c r="AE182" s="37">
        <f t="shared" si="129"/>
        <v>0</v>
      </c>
      <c r="AF182" s="54"/>
    </row>
    <row r="183" spans="1:32" s="30" customFormat="1" ht="18.75" x14ac:dyDescent="0.3">
      <c r="A183" s="41" t="s">
        <v>35</v>
      </c>
      <c r="B183" s="32">
        <f t="shared" si="127"/>
        <v>0</v>
      </c>
      <c r="C183" s="32">
        <f t="shared" si="128"/>
        <v>0</v>
      </c>
      <c r="D183" s="32">
        <f t="shared" si="128"/>
        <v>0</v>
      </c>
      <c r="E183" s="32">
        <f t="shared" si="128"/>
        <v>0</v>
      </c>
      <c r="F183" s="32"/>
      <c r="G183" s="32"/>
      <c r="H183" s="32">
        <f t="shared" si="129"/>
        <v>0</v>
      </c>
      <c r="I183" s="32">
        <f t="shared" si="129"/>
        <v>0</v>
      </c>
      <c r="J183" s="32">
        <f t="shared" si="129"/>
        <v>0</v>
      </c>
      <c r="K183" s="32">
        <f t="shared" si="129"/>
        <v>0</v>
      </c>
      <c r="L183" s="32">
        <f t="shared" si="129"/>
        <v>0</v>
      </c>
      <c r="M183" s="32">
        <f t="shared" si="129"/>
        <v>0</v>
      </c>
      <c r="N183" s="32">
        <f t="shared" si="129"/>
        <v>0</v>
      </c>
      <c r="O183" s="32">
        <f t="shared" si="129"/>
        <v>0</v>
      </c>
      <c r="P183" s="32">
        <f t="shared" si="129"/>
        <v>0</v>
      </c>
      <c r="Q183" s="32">
        <f t="shared" si="129"/>
        <v>0</v>
      </c>
      <c r="R183" s="32">
        <f t="shared" si="129"/>
        <v>0</v>
      </c>
      <c r="S183" s="32">
        <f t="shared" si="129"/>
        <v>0</v>
      </c>
      <c r="T183" s="32">
        <f t="shared" si="129"/>
        <v>0</v>
      </c>
      <c r="U183" s="32">
        <f t="shared" si="129"/>
        <v>0</v>
      </c>
      <c r="V183" s="32">
        <f t="shared" si="129"/>
        <v>0</v>
      </c>
      <c r="W183" s="32">
        <f t="shared" si="129"/>
        <v>0</v>
      </c>
      <c r="X183" s="32">
        <f t="shared" si="129"/>
        <v>0</v>
      </c>
      <c r="Y183" s="32">
        <f t="shared" si="129"/>
        <v>0</v>
      </c>
      <c r="Z183" s="32">
        <f t="shared" si="129"/>
        <v>0</v>
      </c>
      <c r="AA183" s="32">
        <f t="shared" si="129"/>
        <v>0</v>
      </c>
      <c r="AB183" s="32">
        <f t="shared" si="129"/>
        <v>0</v>
      </c>
      <c r="AC183" s="32">
        <f t="shared" si="129"/>
        <v>0</v>
      </c>
      <c r="AD183" s="32">
        <f t="shared" si="129"/>
        <v>0</v>
      </c>
      <c r="AE183" s="32">
        <f t="shared" si="129"/>
        <v>0</v>
      </c>
      <c r="AF183" s="56"/>
    </row>
    <row r="184" spans="1:32" s="30" customFormat="1" ht="409.6" customHeight="1" x14ac:dyDescent="0.25">
      <c r="A184" s="119" t="s">
        <v>78</v>
      </c>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1"/>
      <c r="AF184" s="60" t="s">
        <v>79</v>
      </c>
    </row>
    <row r="185" spans="1:32" s="53" customFormat="1" x14ac:dyDescent="0.25">
      <c r="A185" s="51" t="s">
        <v>39</v>
      </c>
      <c r="B185" s="27">
        <f>B186+B187+B188+B190</f>
        <v>11106.4</v>
      </c>
      <c r="C185" s="27">
        <f t="shared" ref="C185:E185" si="130">C186+C187+C188+C190</f>
        <v>11106.4</v>
      </c>
      <c r="D185" s="27">
        <f t="shared" si="130"/>
        <v>1137.17</v>
      </c>
      <c r="E185" s="27">
        <f t="shared" si="130"/>
        <v>1137.17</v>
      </c>
      <c r="F185" s="27">
        <f>E185/B185%</f>
        <v>10.238871281423325</v>
      </c>
      <c r="G185" s="27">
        <f>E185/C185%</f>
        <v>10.238871281423325</v>
      </c>
      <c r="H185" s="27">
        <f t="shared" ref="H185:AE185" si="131">H186+H187+H188+H190</f>
        <v>0</v>
      </c>
      <c r="I185" s="27">
        <f t="shared" si="131"/>
        <v>0</v>
      </c>
      <c r="J185" s="27">
        <f t="shared" si="131"/>
        <v>0</v>
      </c>
      <c r="K185" s="27">
        <f t="shared" si="131"/>
        <v>0</v>
      </c>
      <c r="L185" s="27">
        <f t="shared" si="131"/>
        <v>0</v>
      </c>
      <c r="M185" s="27">
        <f t="shared" si="131"/>
        <v>0</v>
      </c>
      <c r="N185" s="27">
        <f t="shared" si="131"/>
        <v>691.8</v>
      </c>
      <c r="O185" s="27">
        <f t="shared" si="131"/>
        <v>691.71</v>
      </c>
      <c r="P185" s="27">
        <f t="shared" si="131"/>
        <v>445.5</v>
      </c>
      <c r="Q185" s="27">
        <f t="shared" si="131"/>
        <v>445.46</v>
      </c>
      <c r="R185" s="27">
        <f t="shared" si="131"/>
        <v>0</v>
      </c>
      <c r="S185" s="27">
        <f t="shared" si="131"/>
        <v>0</v>
      </c>
      <c r="T185" s="27">
        <f t="shared" si="131"/>
        <v>0</v>
      </c>
      <c r="U185" s="27">
        <f t="shared" si="131"/>
        <v>0</v>
      </c>
      <c r="V185" s="27">
        <f t="shared" si="131"/>
        <v>0</v>
      </c>
      <c r="W185" s="27">
        <f t="shared" si="131"/>
        <v>0</v>
      </c>
      <c r="X185" s="27">
        <f t="shared" si="131"/>
        <v>0</v>
      </c>
      <c r="Y185" s="27">
        <f t="shared" si="131"/>
        <v>0</v>
      </c>
      <c r="Z185" s="27">
        <f>Z186+Z187+Z188+Z190+Z189</f>
        <v>4855.7999999999993</v>
      </c>
      <c r="AA185" s="27">
        <f t="shared" si="131"/>
        <v>0</v>
      </c>
      <c r="AB185" s="27">
        <f t="shared" si="131"/>
        <v>6731.9</v>
      </c>
      <c r="AC185" s="27">
        <f t="shared" si="131"/>
        <v>0</v>
      </c>
      <c r="AD185" s="27">
        <f t="shared" si="131"/>
        <v>0</v>
      </c>
      <c r="AE185" s="27">
        <f t="shared" si="131"/>
        <v>0</v>
      </c>
      <c r="AF185" s="66"/>
    </row>
    <row r="186" spans="1:32" s="30" customFormat="1" x14ac:dyDescent="0.25">
      <c r="A186" s="35" t="s">
        <v>31</v>
      </c>
      <c r="B186" s="33">
        <f t="shared" ref="B186:B190" si="132">H186+J186+L186+N186+P186+R186+T186+V186+X186+Z186+AB186+AD186</f>
        <v>0</v>
      </c>
      <c r="C186" s="33">
        <f>H186+J186+L186+N186+P186+R186+T186+V186+X186+Z186+AB186</f>
        <v>0</v>
      </c>
      <c r="D186" s="33">
        <f>E186</f>
        <v>0</v>
      </c>
      <c r="E186" s="33">
        <f>I186+K186+M186+O186+Q186+S186+U186+W186+Y186+AA186+AC186+AE186</f>
        <v>0</v>
      </c>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62"/>
      <c r="AF186" s="67"/>
    </row>
    <row r="187" spans="1:32" s="30" customFormat="1" x14ac:dyDescent="0.25">
      <c r="A187" s="35" t="s">
        <v>40</v>
      </c>
      <c r="B187" s="33">
        <f t="shared" si="132"/>
        <v>1618.6</v>
      </c>
      <c r="C187" s="33">
        <f>H187+J187+L187+N187+P187+R187+T187+V187+X187+Z187+AB187</f>
        <v>1618.6</v>
      </c>
      <c r="D187" s="33">
        <f t="shared" ref="D187:D190" si="133">E187</f>
        <v>0</v>
      </c>
      <c r="E187" s="33">
        <f t="shared" ref="E187:E190" si="134">I187+K187+M187+O187+Q187+S187+U187+W187+Y187+AA187+AC187+AE187</f>
        <v>0</v>
      </c>
      <c r="F187" s="33">
        <f t="shared" ref="F187:F189" si="135">E187/B187%</f>
        <v>0</v>
      </c>
      <c r="G187" s="33">
        <f t="shared" ref="G187:G189" si="136">E187/C187%</f>
        <v>0</v>
      </c>
      <c r="H187" s="33"/>
      <c r="I187" s="33"/>
      <c r="J187" s="33"/>
      <c r="K187" s="33"/>
      <c r="L187" s="33"/>
      <c r="M187" s="33"/>
      <c r="N187" s="33"/>
      <c r="O187" s="33"/>
      <c r="P187" s="33"/>
      <c r="Q187" s="33"/>
      <c r="R187" s="33"/>
      <c r="S187" s="33"/>
      <c r="T187" s="33"/>
      <c r="U187" s="33"/>
      <c r="V187" s="33"/>
      <c r="W187" s="33"/>
      <c r="X187" s="33"/>
      <c r="Y187" s="33"/>
      <c r="Z187" s="33">
        <v>1618.6</v>
      </c>
      <c r="AA187" s="33"/>
      <c r="AB187" s="33"/>
      <c r="AC187" s="33"/>
      <c r="AD187" s="33"/>
      <c r="AE187" s="62"/>
      <c r="AF187" s="67"/>
    </row>
    <row r="188" spans="1:32" s="30" customFormat="1" x14ac:dyDescent="0.25">
      <c r="A188" s="35" t="s">
        <v>41</v>
      </c>
      <c r="B188" s="33">
        <f t="shared" si="132"/>
        <v>9487.7999999999993</v>
      </c>
      <c r="C188" s="33">
        <f>H188+J188+L188+N188+P188+R188+T188+V188+X188+Z188+AB188</f>
        <v>9487.7999999999993</v>
      </c>
      <c r="D188" s="33">
        <f t="shared" si="133"/>
        <v>1137.17</v>
      </c>
      <c r="E188" s="33">
        <f t="shared" si="134"/>
        <v>1137.17</v>
      </c>
      <c r="F188" s="33">
        <f t="shared" si="135"/>
        <v>11.98560256329181</v>
      </c>
      <c r="G188" s="33">
        <f t="shared" si="136"/>
        <v>11.98560256329181</v>
      </c>
      <c r="H188" s="33"/>
      <c r="I188" s="33"/>
      <c r="J188" s="33"/>
      <c r="K188" s="33"/>
      <c r="L188" s="33"/>
      <c r="M188" s="33"/>
      <c r="N188" s="33">
        <v>691.8</v>
      </c>
      <c r="O188" s="33">
        <v>691.71</v>
      </c>
      <c r="P188" s="33">
        <v>445.5</v>
      </c>
      <c r="Q188" s="33">
        <v>445.46</v>
      </c>
      <c r="R188" s="33"/>
      <c r="S188" s="33"/>
      <c r="T188" s="33"/>
      <c r="U188" s="33"/>
      <c r="V188" s="33"/>
      <c r="W188" s="33"/>
      <c r="X188" s="33"/>
      <c r="Y188" s="33"/>
      <c r="Z188" s="33">
        <v>1618.6</v>
      </c>
      <c r="AA188" s="33"/>
      <c r="AB188" s="33">
        <v>6731.9</v>
      </c>
      <c r="AC188" s="33"/>
      <c r="AD188" s="33"/>
      <c r="AE188" s="62"/>
      <c r="AF188" s="67"/>
    </row>
    <row r="189" spans="1:32" s="40" customFormat="1" x14ac:dyDescent="0.25">
      <c r="A189" s="36" t="s">
        <v>34</v>
      </c>
      <c r="B189" s="37">
        <f>H189+J189+L189+N189+P189+R189+T189+V189+X189+Z189+AB189+AD189</f>
        <v>1618.6</v>
      </c>
      <c r="C189" s="33">
        <f>H189+J189+L189+N189+P189+R189+T189+V189+X189+Z189+AB189</f>
        <v>1618.6</v>
      </c>
      <c r="D189" s="37">
        <f t="shared" si="133"/>
        <v>0</v>
      </c>
      <c r="E189" s="37">
        <f t="shared" si="134"/>
        <v>0</v>
      </c>
      <c r="F189" s="37">
        <f t="shared" si="135"/>
        <v>0</v>
      </c>
      <c r="G189" s="37">
        <f t="shared" si="136"/>
        <v>0</v>
      </c>
      <c r="H189" s="122"/>
      <c r="I189" s="123"/>
      <c r="J189" s="123"/>
      <c r="K189" s="123"/>
      <c r="L189" s="123"/>
      <c r="M189" s="123"/>
      <c r="N189" s="123"/>
      <c r="O189" s="123"/>
      <c r="P189" s="123"/>
      <c r="Q189" s="123"/>
      <c r="R189" s="123"/>
      <c r="S189" s="123"/>
      <c r="T189" s="123"/>
      <c r="U189" s="123"/>
      <c r="V189" s="123"/>
      <c r="W189" s="123"/>
      <c r="X189" s="123"/>
      <c r="Y189" s="123"/>
      <c r="Z189" s="124">
        <v>1618.6</v>
      </c>
      <c r="AA189" s="123"/>
      <c r="AB189" s="123"/>
      <c r="AC189" s="123"/>
      <c r="AD189" s="123"/>
      <c r="AE189" s="123"/>
      <c r="AF189" s="67"/>
    </row>
    <row r="190" spans="1:32" s="30" customFormat="1" ht="18.75" x14ac:dyDescent="0.3">
      <c r="A190" s="41" t="s">
        <v>35</v>
      </c>
      <c r="B190" s="33">
        <f t="shared" si="132"/>
        <v>0</v>
      </c>
      <c r="C190" s="33">
        <f>H190+J190+L190+N190+P190+R190+T190+V190+X190+Z190+AB190</f>
        <v>0</v>
      </c>
      <c r="D190" s="33">
        <f t="shared" si="133"/>
        <v>0</v>
      </c>
      <c r="E190" s="33">
        <f t="shared" si="134"/>
        <v>0</v>
      </c>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62"/>
      <c r="AF190" s="68"/>
    </row>
    <row r="191" spans="1:32" s="30" customFormat="1" ht="330.75" customHeight="1" x14ac:dyDescent="0.25">
      <c r="A191" s="119" t="s">
        <v>80</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60" t="s">
        <v>81</v>
      </c>
    </row>
    <row r="192" spans="1:32" s="53" customFormat="1" x14ac:dyDescent="0.25">
      <c r="A192" s="101" t="s">
        <v>39</v>
      </c>
      <c r="B192" s="27">
        <f t="shared" ref="B192:C192" si="137">B193+B194+B195+B197</f>
        <v>8221.8999999999978</v>
      </c>
      <c r="C192" s="27">
        <f t="shared" si="137"/>
        <v>7868.9999999999991</v>
      </c>
      <c r="D192" s="27">
        <f>D193+D194+D195+D197</f>
        <v>6642.8200000000015</v>
      </c>
      <c r="E192" s="27">
        <f>E193+E194+E195+E197</f>
        <v>6642.8200000000015</v>
      </c>
      <c r="F192" s="27">
        <f>E192/B192%</f>
        <v>80.794220314039379</v>
      </c>
      <c r="G192" s="27">
        <f>E192/C192%</f>
        <v>84.417588003558294</v>
      </c>
      <c r="H192" s="27">
        <f>H193+H194+H195+H197</f>
        <v>1715.66</v>
      </c>
      <c r="I192" s="27">
        <f t="shared" ref="I192:AE192" si="138">I193+I194+I195+I197</f>
        <v>853.52</v>
      </c>
      <c r="J192" s="27">
        <f t="shared" si="138"/>
        <v>452.34</v>
      </c>
      <c r="K192" s="27">
        <f t="shared" si="138"/>
        <v>611.37</v>
      </c>
      <c r="L192" s="27">
        <f t="shared" si="138"/>
        <v>375.17</v>
      </c>
      <c r="M192" s="27">
        <f t="shared" si="138"/>
        <v>361.21</v>
      </c>
      <c r="N192" s="27">
        <f t="shared" si="138"/>
        <v>1179.67</v>
      </c>
      <c r="O192" s="27">
        <f t="shared" si="138"/>
        <v>472.49</v>
      </c>
      <c r="P192" s="27">
        <f t="shared" si="138"/>
        <v>454.51</v>
      </c>
      <c r="Q192" s="27">
        <f t="shared" si="138"/>
        <v>721.71</v>
      </c>
      <c r="R192" s="27">
        <f t="shared" si="138"/>
        <v>658.24</v>
      </c>
      <c r="S192" s="27">
        <f>S193+S194+S195+S197</f>
        <v>929.4</v>
      </c>
      <c r="T192" s="27">
        <f t="shared" si="138"/>
        <v>660.71</v>
      </c>
      <c r="U192" s="27">
        <f t="shared" si="138"/>
        <v>537.77</v>
      </c>
      <c r="V192" s="27">
        <f t="shared" si="138"/>
        <v>1132.5</v>
      </c>
      <c r="W192" s="27">
        <f t="shared" si="138"/>
        <v>527.6</v>
      </c>
      <c r="X192" s="27">
        <f t="shared" si="138"/>
        <v>462.9</v>
      </c>
      <c r="Y192" s="27">
        <f t="shared" si="138"/>
        <v>907.41</v>
      </c>
      <c r="Z192" s="27">
        <f t="shared" si="138"/>
        <v>424.4</v>
      </c>
      <c r="AA192" s="27">
        <f t="shared" si="138"/>
        <v>359.18</v>
      </c>
      <c r="AB192" s="27">
        <f t="shared" si="138"/>
        <v>352.9</v>
      </c>
      <c r="AC192" s="27">
        <f t="shared" si="138"/>
        <v>361.16</v>
      </c>
      <c r="AD192" s="27">
        <f t="shared" si="138"/>
        <v>352.9</v>
      </c>
      <c r="AE192" s="27">
        <f t="shared" si="138"/>
        <v>0</v>
      </c>
      <c r="AF192" s="66"/>
    </row>
    <row r="193" spans="1:32" s="30" customFormat="1" x14ac:dyDescent="0.25">
      <c r="A193" s="35" t="s">
        <v>31</v>
      </c>
      <c r="B193" s="33">
        <f t="shared" ref="B193:B197" si="139">H193+J193+L193+N193+P193+R193+T193+V193+X193+Z193+AB193+AD193</f>
        <v>0</v>
      </c>
      <c r="C193" s="33">
        <f>H193+J193+L193+N193+P193+R193+T193+V193+X193+Z193+AB193</f>
        <v>0</v>
      </c>
      <c r="D193" s="33">
        <f>E193</f>
        <v>0</v>
      </c>
      <c r="E193" s="33">
        <f>I193+K193+M193+O193+Q193+S193+U193+W193+Y193+AA193+AC193+AE193</f>
        <v>0</v>
      </c>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62"/>
      <c r="AF193" s="67"/>
    </row>
    <row r="194" spans="1:32" s="30" customFormat="1" x14ac:dyDescent="0.25">
      <c r="A194" s="35" t="s">
        <v>40</v>
      </c>
      <c r="B194" s="33">
        <f t="shared" si="139"/>
        <v>1061.5</v>
      </c>
      <c r="C194" s="33">
        <f>H194+J194+L194+N194+P194+R194+T194+V194+X194+Z194+AB194</f>
        <v>1061.5</v>
      </c>
      <c r="D194" s="33">
        <f t="shared" ref="D194:D197" si="140">E194</f>
        <v>434.02</v>
      </c>
      <c r="E194" s="33">
        <f t="shared" ref="E194:E197" si="141">I194+K194+M194+O194+Q194+S194+U194+W194+Y194+AA194+AC194+AE194</f>
        <v>434.02</v>
      </c>
      <c r="F194" s="33">
        <f t="shared" ref="F194:F196" si="142">E194/B194%</f>
        <v>40.887423457371639</v>
      </c>
      <c r="G194" s="33">
        <f t="shared" ref="G194:G196" si="143">E194/C194%</f>
        <v>40.887423457371639</v>
      </c>
      <c r="H194" s="33">
        <v>660</v>
      </c>
      <c r="I194" s="33"/>
      <c r="J194" s="33"/>
      <c r="K194" s="33"/>
      <c r="L194" s="33"/>
      <c r="M194" s="33"/>
      <c r="N194" s="33"/>
      <c r="O194" s="33"/>
      <c r="P194" s="33"/>
      <c r="Q194" s="33"/>
      <c r="R194" s="33"/>
      <c r="S194" s="33">
        <v>358.5</v>
      </c>
      <c r="T194" s="33">
        <v>110</v>
      </c>
      <c r="U194" s="33"/>
      <c r="V194" s="33">
        <v>110</v>
      </c>
      <c r="W194" s="33"/>
      <c r="X194" s="33">
        <v>110</v>
      </c>
      <c r="Y194" s="33">
        <v>75.52</v>
      </c>
      <c r="Z194" s="33">
        <v>71.5</v>
      </c>
      <c r="AA194" s="33"/>
      <c r="AB194" s="33"/>
      <c r="AC194" s="33"/>
      <c r="AD194" s="33"/>
      <c r="AE194" s="62"/>
      <c r="AF194" s="67"/>
    </row>
    <row r="195" spans="1:32" s="30" customFormat="1" x14ac:dyDescent="0.25">
      <c r="A195" s="35" t="s">
        <v>41</v>
      </c>
      <c r="B195" s="33">
        <f>H195+J195+L195+N195+P195+R195+T195+V195+X195+Z195+AB195+AD195</f>
        <v>7160.3999999999987</v>
      </c>
      <c r="C195" s="33">
        <f>H195+J195+L195+N195+P195+R195+T195+V195+X195+Z195+AB195</f>
        <v>6807.4999999999991</v>
      </c>
      <c r="D195" s="33">
        <f>E195</f>
        <v>6208.8000000000011</v>
      </c>
      <c r="E195" s="33">
        <f>I195+K195+M195+O195+Q195+S195+U195+W195+Y195+AA195+AC195+AE195</f>
        <v>6208.8000000000011</v>
      </c>
      <c r="F195" s="33">
        <f t="shared" si="142"/>
        <v>86.71023965141616</v>
      </c>
      <c r="G195" s="33">
        <f t="shared" si="143"/>
        <v>91.205288284979829</v>
      </c>
      <c r="H195" s="33">
        <v>1055.6600000000001</v>
      </c>
      <c r="I195" s="33">
        <v>853.52</v>
      </c>
      <c r="J195" s="33">
        <v>452.34</v>
      </c>
      <c r="K195" s="33">
        <v>611.37</v>
      </c>
      <c r="L195" s="33">
        <v>375.17</v>
      </c>
      <c r="M195" s="33">
        <v>361.21</v>
      </c>
      <c r="N195" s="33">
        <v>1179.67</v>
      </c>
      <c r="O195" s="33">
        <v>472.49</v>
      </c>
      <c r="P195" s="33">
        <v>454.51</v>
      </c>
      <c r="Q195" s="33">
        <v>721.71</v>
      </c>
      <c r="R195" s="33">
        <v>658.24</v>
      </c>
      <c r="S195" s="33">
        <v>570.9</v>
      </c>
      <c r="T195" s="33">
        <v>550.71</v>
      </c>
      <c r="U195" s="33">
        <v>537.77</v>
      </c>
      <c r="V195" s="33">
        <v>1022.5</v>
      </c>
      <c r="W195" s="33">
        <v>527.6</v>
      </c>
      <c r="X195" s="33">
        <v>352.9</v>
      </c>
      <c r="Y195" s="33">
        <v>831.89</v>
      </c>
      <c r="Z195" s="33">
        <v>352.9</v>
      </c>
      <c r="AA195" s="33">
        <v>359.18</v>
      </c>
      <c r="AB195" s="33">
        <v>352.9</v>
      </c>
      <c r="AC195" s="33">
        <v>361.16</v>
      </c>
      <c r="AD195" s="33">
        <v>352.9</v>
      </c>
      <c r="AE195" s="125"/>
      <c r="AF195" s="67"/>
    </row>
    <row r="196" spans="1:32" s="40" customFormat="1" x14ac:dyDescent="0.25">
      <c r="A196" s="36" t="s">
        <v>34</v>
      </c>
      <c r="B196" s="126">
        <f>H196+J196+L196+N196+P196+R196+T196+V196+X196+Z196+AB196+AD196</f>
        <v>1061.51</v>
      </c>
      <c r="C196" s="33">
        <f>H196+J196+L196+N196+P196+R196+T196+V196+X196+Z196+AB196</f>
        <v>1061.51</v>
      </c>
      <c r="D196" s="37">
        <f t="shared" si="140"/>
        <v>1061.49</v>
      </c>
      <c r="E196" s="37">
        <f t="shared" si="141"/>
        <v>1061.49</v>
      </c>
      <c r="F196" s="37">
        <f t="shared" si="142"/>
        <v>99.998115891513038</v>
      </c>
      <c r="G196" s="37">
        <f t="shared" si="143"/>
        <v>99.998115891513038</v>
      </c>
      <c r="H196" s="122">
        <v>660</v>
      </c>
      <c r="I196" s="123">
        <v>461.74</v>
      </c>
      <c r="J196" s="123"/>
      <c r="K196" s="123">
        <v>165.45</v>
      </c>
      <c r="L196" s="123"/>
      <c r="M196" s="123"/>
      <c r="N196" s="123">
        <v>401.5</v>
      </c>
      <c r="O196" s="123"/>
      <c r="P196" s="123"/>
      <c r="Q196" s="123">
        <v>267.31</v>
      </c>
      <c r="R196" s="123"/>
      <c r="S196" s="123">
        <v>91.47</v>
      </c>
      <c r="T196" s="123"/>
      <c r="U196" s="123"/>
      <c r="V196" s="123"/>
      <c r="W196" s="123"/>
      <c r="X196" s="127"/>
      <c r="Y196" s="127">
        <v>75.52</v>
      </c>
      <c r="Z196" s="127">
        <v>0.01</v>
      </c>
      <c r="AA196" s="123"/>
      <c r="AB196" s="123"/>
      <c r="AC196" s="123"/>
      <c r="AD196" s="123"/>
      <c r="AE196" s="123"/>
      <c r="AF196" s="67"/>
    </row>
    <row r="197" spans="1:32" s="30" customFormat="1" ht="18.75" x14ac:dyDescent="0.3">
      <c r="A197" s="41" t="s">
        <v>35</v>
      </c>
      <c r="B197" s="33">
        <f t="shared" si="139"/>
        <v>0</v>
      </c>
      <c r="C197" s="33">
        <f>H197+J197+L197+N197+P197+R197+T197+V197+X197+Z197+AB197</f>
        <v>0</v>
      </c>
      <c r="D197" s="33">
        <f t="shared" si="140"/>
        <v>0</v>
      </c>
      <c r="E197" s="33">
        <f t="shared" si="141"/>
        <v>0</v>
      </c>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62"/>
      <c r="AF197" s="68"/>
    </row>
    <row r="198" spans="1:32" s="82" customFormat="1" ht="33" x14ac:dyDescent="0.25">
      <c r="A198" s="43" t="s">
        <v>82</v>
      </c>
      <c r="B198" s="116">
        <f>B199+B200+B201+B203</f>
        <v>19328.3</v>
      </c>
      <c r="C198" s="116">
        <f t="shared" ref="C198:E198" si="144">C199+C200+C201+C203</f>
        <v>18975.399999999998</v>
      </c>
      <c r="D198" s="116">
        <f t="shared" si="144"/>
        <v>7779.9900000000016</v>
      </c>
      <c r="E198" s="116">
        <f t="shared" si="144"/>
        <v>7779.9900000000016</v>
      </c>
      <c r="F198" s="116">
        <f t="shared" ref="F198" si="145">E198/B198%</f>
        <v>40.251806935943677</v>
      </c>
      <c r="G198" s="116">
        <f t="shared" ref="G198" si="146">E198/C198%</f>
        <v>41.000400518566153</v>
      </c>
      <c r="H198" s="116">
        <f>H199+H200+H201+H203</f>
        <v>1715.66</v>
      </c>
      <c r="I198" s="116">
        <f t="shared" ref="I198:AE198" si="147">I199+I200+I201+I203</f>
        <v>853.52</v>
      </c>
      <c r="J198" s="116">
        <f t="shared" si="147"/>
        <v>452.34</v>
      </c>
      <c r="K198" s="116">
        <f t="shared" si="147"/>
        <v>611.37</v>
      </c>
      <c r="L198" s="116">
        <f t="shared" si="147"/>
        <v>375.17</v>
      </c>
      <c r="M198" s="116">
        <f t="shared" si="147"/>
        <v>361.21</v>
      </c>
      <c r="N198" s="116">
        <f t="shared" si="147"/>
        <v>1871.47</v>
      </c>
      <c r="O198" s="116">
        <f t="shared" si="147"/>
        <v>1164.2</v>
      </c>
      <c r="P198" s="116">
        <f t="shared" si="147"/>
        <v>900.01</v>
      </c>
      <c r="Q198" s="116">
        <f t="shared" si="147"/>
        <v>1167.17</v>
      </c>
      <c r="R198" s="116">
        <f t="shared" si="147"/>
        <v>658.24</v>
      </c>
      <c r="S198" s="116">
        <f t="shared" si="147"/>
        <v>929.4</v>
      </c>
      <c r="T198" s="116">
        <f t="shared" si="147"/>
        <v>660.71</v>
      </c>
      <c r="U198" s="116">
        <f t="shared" si="147"/>
        <v>537.77</v>
      </c>
      <c r="V198" s="116">
        <f t="shared" si="147"/>
        <v>1132.5</v>
      </c>
      <c r="W198" s="116">
        <f t="shared" si="147"/>
        <v>527.6</v>
      </c>
      <c r="X198" s="116">
        <f t="shared" si="147"/>
        <v>462.9</v>
      </c>
      <c r="Y198" s="116">
        <f t="shared" si="147"/>
        <v>907.41</v>
      </c>
      <c r="Z198" s="116">
        <f t="shared" si="147"/>
        <v>3661.6</v>
      </c>
      <c r="AA198" s="116">
        <f t="shared" si="147"/>
        <v>359.18</v>
      </c>
      <c r="AB198" s="116">
        <f t="shared" si="147"/>
        <v>7084.7999999999993</v>
      </c>
      <c r="AC198" s="116">
        <f t="shared" si="147"/>
        <v>361.16</v>
      </c>
      <c r="AD198" s="116">
        <f t="shared" si="147"/>
        <v>352.9</v>
      </c>
      <c r="AE198" s="116">
        <f t="shared" si="147"/>
        <v>0</v>
      </c>
      <c r="AF198" s="45"/>
    </row>
    <row r="199" spans="1:32" x14ac:dyDescent="0.25">
      <c r="A199" s="31" t="s">
        <v>31</v>
      </c>
      <c r="B199" s="33">
        <f t="shared" ref="B199:B203" si="148">H199+J199+L199+N199+P199+R199+T199+V199+X199+Z199+AB199+AD199</f>
        <v>0</v>
      </c>
      <c r="C199" s="33">
        <f t="shared" ref="C199:E203" si="149">C179</f>
        <v>0</v>
      </c>
      <c r="D199" s="33">
        <f t="shared" si="149"/>
        <v>0</v>
      </c>
      <c r="E199" s="33">
        <f t="shared" si="149"/>
        <v>0</v>
      </c>
      <c r="F199" s="33"/>
      <c r="G199" s="33"/>
      <c r="H199" s="33">
        <f t="shared" ref="H199:AE203" si="150">H179</f>
        <v>0</v>
      </c>
      <c r="I199" s="33">
        <f t="shared" si="150"/>
        <v>0</v>
      </c>
      <c r="J199" s="33">
        <f t="shared" si="150"/>
        <v>0</v>
      </c>
      <c r="K199" s="33">
        <f t="shared" si="150"/>
        <v>0</v>
      </c>
      <c r="L199" s="33">
        <f t="shared" si="150"/>
        <v>0</v>
      </c>
      <c r="M199" s="33">
        <f t="shared" si="150"/>
        <v>0</v>
      </c>
      <c r="N199" s="33">
        <f t="shared" si="150"/>
        <v>0</v>
      </c>
      <c r="O199" s="33">
        <f t="shared" si="150"/>
        <v>0</v>
      </c>
      <c r="P199" s="33">
        <f t="shared" si="150"/>
        <v>0</v>
      </c>
      <c r="Q199" s="33">
        <f t="shared" si="150"/>
        <v>0</v>
      </c>
      <c r="R199" s="33">
        <f t="shared" si="150"/>
        <v>0</v>
      </c>
      <c r="S199" s="33">
        <f t="shared" si="150"/>
        <v>0</v>
      </c>
      <c r="T199" s="33">
        <f t="shared" si="150"/>
        <v>0</v>
      </c>
      <c r="U199" s="33">
        <f t="shared" si="150"/>
        <v>0</v>
      </c>
      <c r="V199" s="33">
        <f t="shared" si="150"/>
        <v>0</v>
      </c>
      <c r="W199" s="33">
        <f t="shared" si="150"/>
        <v>0</v>
      </c>
      <c r="X199" s="33">
        <f t="shared" si="150"/>
        <v>0</v>
      </c>
      <c r="Y199" s="33">
        <f t="shared" si="150"/>
        <v>0</v>
      </c>
      <c r="Z199" s="33">
        <f t="shared" si="150"/>
        <v>0</v>
      </c>
      <c r="AA199" s="33">
        <f t="shared" si="150"/>
        <v>0</v>
      </c>
      <c r="AB199" s="33">
        <f t="shared" si="150"/>
        <v>0</v>
      </c>
      <c r="AC199" s="33">
        <f t="shared" si="150"/>
        <v>0</v>
      </c>
      <c r="AD199" s="33">
        <f t="shared" si="150"/>
        <v>0</v>
      </c>
      <c r="AE199" s="33">
        <f t="shared" si="150"/>
        <v>0</v>
      </c>
      <c r="AF199" s="47"/>
    </row>
    <row r="200" spans="1:32" ht="49.5" x14ac:dyDescent="0.25">
      <c r="A200" s="35" t="s">
        <v>32</v>
      </c>
      <c r="B200" s="33">
        <f t="shared" si="148"/>
        <v>2680.1</v>
      </c>
      <c r="C200" s="33">
        <f t="shared" si="149"/>
        <v>2680.1</v>
      </c>
      <c r="D200" s="33">
        <f t="shared" si="149"/>
        <v>434.02</v>
      </c>
      <c r="E200" s="33">
        <f t="shared" si="149"/>
        <v>434.02</v>
      </c>
      <c r="F200" s="33">
        <f t="shared" ref="F200:F202" si="151">E200/B200%</f>
        <v>16.194171859258983</v>
      </c>
      <c r="G200" s="33">
        <f t="shared" ref="G200:G202" si="152">E200/C200%</f>
        <v>16.194171859258983</v>
      </c>
      <c r="H200" s="33">
        <f t="shared" si="150"/>
        <v>660</v>
      </c>
      <c r="I200" s="33">
        <f t="shared" si="150"/>
        <v>0</v>
      </c>
      <c r="J200" s="33">
        <f t="shared" si="150"/>
        <v>0</v>
      </c>
      <c r="K200" s="33">
        <f t="shared" si="150"/>
        <v>0</v>
      </c>
      <c r="L200" s="33">
        <f t="shared" si="150"/>
        <v>0</v>
      </c>
      <c r="M200" s="33">
        <f t="shared" si="150"/>
        <v>0</v>
      </c>
      <c r="N200" s="33">
        <f t="shared" si="150"/>
        <v>0</v>
      </c>
      <c r="O200" s="33">
        <f t="shared" si="150"/>
        <v>0</v>
      </c>
      <c r="P200" s="33">
        <f t="shared" si="150"/>
        <v>0</v>
      </c>
      <c r="Q200" s="33">
        <f t="shared" si="150"/>
        <v>0</v>
      </c>
      <c r="R200" s="33">
        <f t="shared" si="150"/>
        <v>0</v>
      </c>
      <c r="S200" s="33">
        <f t="shared" si="150"/>
        <v>358.5</v>
      </c>
      <c r="T200" s="33">
        <f t="shared" si="150"/>
        <v>110</v>
      </c>
      <c r="U200" s="33">
        <f t="shared" si="150"/>
        <v>0</v>
      </c>
      <c r="V200" s="33">
        <f t="shared" si="150"/>
        <v>110</v>
      </c>
      <c r="W200" s="33">
        <f t="shared" si="150"/>
        <v>0</v>
      </c>
      <c r="X200" s="33">
        <f t="shared" si="150"/>
        <v>110</v>
      </c>
      <c r="Y200" s="33">
        <f t="shared" si="150"/>
        <v>75.52</v>
      </c>
      <c r="Z200" s="33">
        <f t="shared" si="150"/>
        <v>1690.1</v>
      </c>
      <c r="AA200" s="33">
        <f t="shared" si="150"/>
        <v>0</v>
      </c>
      <c r="AB200" s="33">
        <f t="shared" si="150"/>
        <v>0</v>
      </c>
      <c r="AC200" s="33">
        <f t="shared" si="150"/>
        <v>0</v>
      </c>
      <c r="AD200" s="33">
        <f t="shared" si="150"/>
        <v>0</v>
      </c>
      <c r="AE200" s="33">
        <f t="shared" si="150"/>
        <v>0</v>
      </c>
      <c r="AF200" s="47"/>
    </row>
    <row r="201" spans="1:32" x14ac:dyDescent="0.25">
      <c r="A201" s="35" t="s">
        <v>33</v>
      </c>
      <c r="B201" s="33">
        <f t="shared" si="148"/>
        <v>16648.2</v>
      </c>
      <c r="C201" s="33">
        <f t="shared" si="149"/>
        <v>16295.3</v>
      </c>
      <c r="D201" s="33">
        <f t="shared" si="149"/>
        <v>7345.9700000000012</v>
      </c>
      <c r="E201" s="33">
        <f t="shared" si="149"/>
        <v>7345.9700000000012</v>
      </c>
      <c r="F201" s="33">
        <f t="shared" si="151"/>
        <v>44.124710178878203</v>
      </c>
      <c r="G201" s="33">
        <f t="shared" si="152"/>
        <v>45.080299227384593</v>
      </c>
      <c r="H201" s="33">
        <f t="shared" si="150"/>
        <v>1055.6600000000001</v>
      </c>
      <c r="I201" s="33">
        <f t="shared" si="150"/>
        <v>853.52</v>
      </c>
      <c r="J201" s="33">
        <f t="shared" si="150"/>
        <v>452.34</v>
      </c>
      <c r="K201" s="33">
        <f t="shared" si="150"/>
        <v>611.37</v>
      </c>
      <c r="L201" s="33">
        <f t="shared" si="150"/>
        <v>375.17</v>
      </c>
      <c r="M201" s="33">
        <f t="shared" si="150"/>
        <v>361.21</v>
      </c>
      <c r="N201" s="33">
        <f t="shared" si="150"/>
        <v>1871.47</v>
      </c>
      <c r="O201" s="33">
        <f t="shared" si="150"/>
        <v>1164.2</v>
      </c>
      <c r="P201" s="33">
        <f t="shared" si="150"/>
        <v>900.01</v>
      </c>
      <c r="Q201" s="33">
        <f t="shared" si="150"/>
        <v>1167.17</v>
      </c>
      <c r="R201" s="33">
        <f t="shared" si="150"/>
        <v>658.24</v>
      </c>
      <c r="S201" s="33">
        <f t="shared" si="150"/>
        <v>570.9</v>
      </c>
      <c r="T201" s="33">
        <f t="shared" si="150"/>
        <v>550.71</v>
      </c>
      <c r="U201" s="33">
        <f t="shared" si="150"/>
        <v>537.77</v>
      </c>
      <c r="V201" s="33">
        <f t="shared" si="150"/>
        <v>1022.5</v>
      </c>
      <c r="W201" s="33">
        <f t="shared" si="150"/>
        <v>527.6</v>
      </c>
      <c r="X201" s="33">
        <f t="shared" si="150"/>
        <v>352.9</v>
      </c>
      <c r="Y201" s="33">
        <f t="shared" si="150"/>
        <v>831.89</v>
      </c>
      <c r="Z201" s="33">
        <f t="shared" si="150"/>
        <v>1971.5</v>
      </c>
      <c r="AA201" s="33">
        <f t="shared" si="150"/>
        <v>359.18</v>
      </c>
      <c r="AB201" s="33">
        <f t="shared" si="150"/>
        <v>7084.7999999999993</v>
      </c>
      <c r="AC201" s="33">
        <f t="shared" si="150"/>
        <v>361.16</v>
      </c>
      <c r="AD201" s="33">
        <f t="shared" si="150"/>
        <v>352.9</v>
      </c>
      <c r="AE201" s="33">
        <f t="shared" si="150"/>
        <v>0</v>
      </c>
      <c r="AF201" s="47"/>
    </row>
    <row r="202" spans="1:32" s="40" customFormat="1" ht="15" x14ac:dyDescent="0.25">
      <c r="A202" s="36" t="s">
        <v>34</v>
      </c>
      <c r="B202" s="37">
        <f>H202+J202+L202+N202+P202+R202+T202+V202+X202+Z202+AB202+AD202</f>
        <v>2680.1099999999997</v>
      </c>
      <c r="C202" s="38">
        <f t="shared" si="149"/>
        <v>2680.1099999999997</v>
      </c>
      <c r="D202" s="38">
        <f t="shared" si="149"/>
        <v>1061.49</v>
      </c>
      <c r="E202" s="38">
        <f t="shared" si="149"/>
        <v>1061.49</v>
      </c>
      <c r="F202" s="37">
        <f t="shared" si="151"/>
        <v>39.60621019286522</v>
      </c>
      <c r="G202" s="37">
        <f t="shared" si="152"/>
        <v>39.60621019286522</v>
      </c>
      <c r="H202" s="38">
        <f t="shared" si="150"/>
        <v>660</v>
      </c>
      <c r="I202" s="38">
        <f t="shared" si="150"/>
        <v>461.74</v>
      </c>
      <c r="J202" s="38">
        <f t="shared" si="150"/>
        <v>0</v>
      </c>
      <c r="K202" s="38">
        <f t="shared" si="150"/>
        <v>165.45</v>
      </c>
      <c r="L202" s="38">
        <f t="shared" si="150"/>
        <v>0</v>
      </c>
      <c r="M202" s="38">
        <f t="shared" si="150"/>
        <v>0</v>
      </c>
      <c r="N202" s="38">
        <f t="shared" si="150"/>
        <v>401.5</v>
      </c>
      <c r="O202" s="38">
        <f t="shared" si="150"/>
        <v>0</v>
      </c>
      <c r="P202" s="38">
        <f t="shared" si="150"/>
        <v>0</v>
      </c>
      <c r="Q202" s="38">
        <f t="shared" si="150"/>
        <v>267.31</v>
      </c>
      <c r="R202" s="38">
        <f t="shared" si="150"/>
        <v>0</v>
      </c>
      <c r="S202" s="38">
        <f t="shared" si="150"/>
        <v>91.47</v>
      </c>
      <c r="T202" s="38">
        <f t="shared" si="150"/>
        <v>0</v>
      </c>
      <c r="U202" s="38">
        <f t="shared" si="150"/>
        <v>0</v>
      </c>
      <c r="V202" s="38">
        <f t="shared" si="150"/>
        <v>0</v>
      </c>
      <c r="W202" s="38">
        <f t="shared" si="150"/>
        <v>0</v>
      </c>
      <c r="X202" s="38">
        <f t="shared" si="150"/>
        <v>0</v>
      </c>
      <c r="Y202" s="38">
        <f t="shared" si="150"/>
        <v>75.52</v>
      </c>
      <c r="Z202" s="38">
        <f t="shared" si="150"/>
        <v>1618.61</v>
      </c>
      <c r="AA202" s="38">
        <f t="shared" si="150"/>
        <v>0</v>
      </c>
      <c r="AB202" s="38">
        <f t="shared" si="150"/>
        <v>0</v>
      </c>
      <c r="AC202" s="38">
        <f t="shared" si="150"/>
        <v>0</v>
      </c>
      <c r="AD202" s="38">
        <f t="shared" si="150"/>
        <v>0</v>
      </c>
      <c r="AE202" s="38">
        <f t="shared" si="150"/>
        <v>0</v>
      </c>
      <c r="AF202" s="47"/>
    </row>
    <row r="203" spans="1:32" ht="18.75" x14ac:dyDescent="0.3">
      <c r="A203" s="41" t="s">
        <v>35</v>
      </c>
      <c r="B203" s="33">
        <f t="shared" si="148"/>
        <v>0</v>
      </c>
      <c r="C203" s="33">
        <f t="shared" si="149"/>
        <v>0</v>
      </c>
      <c r="D203" s="33">
        <f t="shared" si="149"/>
        <v>0</v>
      </c>
      <c r="E203" s="33">
        <f t="shared" si="149"/>
        <v>0</v>
      </c>
      <c r="F203" s="33"/>
      <c r="G203" s="33"/>
      <c r="H203" s="33">
        <f t="shared" si="150"/>
        <v>0</v>
      </c>
      <c r="I203" s="33">
        <f t="shared" si="150"/>
        <v>0</v>
      </c>
      <c r="J203" s="33">
        <f t="shared" si="150"/>
        <v>0</v>
      </c>
      <c r="K203" s="33">
        <f t="shared" si="150"/>
        <v>0</v>
      </c>
      <c r="L203" s="33">
        <f t="shared" si="150"/>
        <v>0</v>
      </c>
      <c r="M203" s="33">
        <f t="shared" si="150"/>
        <v>0</v>
      </c>
      <c r="N203" s="33">
        <f t="shared" si="150"/>
        <v>0</v>
      </c>
      <c r="O203" s="33">
        <f t="shared" si="150"/>
        <v>0</v>
      </c>
      <c r="P203" s="33">
        <f t="shared" si="150"/>
        <v>0</v>
      </c>
      <c r="Q203" s="33">
        <f t="shared" si="150"/>
        <v>0</v>
      </c>
      <c r="R203" s="33">
        <f t="shared" si="150"/>
        <v>0</v>
      </c>
      <c r="S203" s="33">
        <f t="shared" si="150"/>
        <v>0</v>
      </c>
      <c r="T203" s="33">
        <f t="shared" si="150"/>
        <v>0</v>
      </c>
      <c r="U203" s="33">
        <f t="shared" si="150"/>
        <v>0</v>
      </c>
      <c r="V203" s="33">
        <f t="shared" si="150"/>
        <v>0</v>
      </c>
      <c r="W203" s="33">
        <f t="shared" si="150"/>
        <v>0</v>
      </c>
      <c r="X203" s="33">
        <f t="shared" si="150"/>
        <v>0</v>
      </c>
      <c r="Y203" s="33">
        <f t="shared" si="150"/>
        <v>0</v>
      </c>
      <c r="Z203" s="33">
        <f t="shared" si="150"/>
        <v>0</v>
      </c>
      <c r="AA203" s="33">
        <f t="shared" si="150"/>
        <v>0</v>
      </c>
      <c r="AB203" s="33">
        <f t="shared" si="150"/>
        <v>0</v>
      </c>
      <c r="AC203" s="33">
        <f t="shared" si="150"/>
        <v>0</v>
      </c>
      <c r="AD203" s="33">
        <f t="shared" si="150"/>
        <v>0</v>
      </c>
      <c r="AE203" s="33">
        <f t="shared" si="150"/>
        <v>0</v>
      </c>
      <c r="AF203" s="48"/>
    </row>
    <row r="204" spans="1:32" s="46" customFormat="1" x14ac:dyDescent="0.25">
      <c r="A204" s="43" t="s">
        <v>83</v>
      </c>
      <c r="B204" s="116">
        <f>B206+B207+B208+B210</f>
        <v>300410</v>
      </c>
      <c r="C204" s="116">
        <f t="shared" ref="C204:D204" si="153">C206+C207+C208+C210</f>
        <v>285686.69999999995</v>
      </c>
      <c r="D204" s="116">
        <f t="shared" si="153"/>
        <v>243125.24</v>
      </c>
      <c r="E204" s="116">
        <f>E206+E207+E208+E210</f>
        <v>243125.24</v>
      </c>
      <c r="F204" s="116">
        <f>E204/B204%</f>
        <v>80.93114077427515</v>
      </c>
      <c r="G204" s="116">
        <f>E204/C204%</f>
        <v>85.102050602985727</v>
      </c>
      <c r="H204" s="116">
        <f t="shared" ref="H204:AE204" si="154">H206+H207+H208+H210</f>
        <v>17836.739999999998</v>
      </c>
      <c r="I204" s="116">
        <f t="shared" si="154"/>
        <v>9612.24</v>
      </c>
      <c r="J204" s="116">
        <f t="shared" si="154"/>
        <v>21357.11</v>
      </c>
      <c r="K204" s="116">
        <f t="shared" si="154"/>
        <v>16934.98</v>
      </c>
      <c r="L204" s="116">
        <f t="shared" si="154"/>
        <v>17323.04</v>
      </c>
      <c r="M204" s="116">
        <f t="shared" si="154"/>
        <v>15527.88</v>
      </c>
      <c r="N204" s="116">
        <f t="shared" si="154"/>
        <v>19877.990000000002</v>
      </c>
      <c r="O204" s="116">
        <f t="shared" si="154"/>
        <v>19406.95</v>
      </c>
      <c r="P204" s="116">
        <f t="shared" si="154"/>
        <v>26007.190000000002</v>
      </c>
      <c r="Q204" s="116">
        <f t="shared" si="154"/>
        <v>16258.11</v>
      </c>
      <c r="R204" s="116">
        <f t="shared" si="154"/>
        <v>23431.53</v>
      </c>
      <c r="S204" s="116">
        <f t="shared" si="154"/>
        <v>24242.45</v>
      </c>
      <c r="T204" s="116">
        <f t="shared" si="154"/>
        <v>19568.649999999998</v>
      </c>
      <c r="U204" s="116">
        <f t="shared" si="154"/>
        <v>19911.38</v>
      </c>
      <c r="V204" s="116">
        <f t="shared" si="154"/>
        <v>59726.779999999992</v>
      </c>
      <c r="W204" s="116">
        <f t="shared" si="154"/>
        <v>60136.109999999993</v>
      </c>
      <c r="X204" s="116">
        <f t="shared" si="154"/>
        <v>32595.809999999998</v>
      </c>
      <c r="Y204" s="116">
        <f t="shared" si="154"/>
        <v>31888.32</v>
      </c>
      <c r="Z204" s="116">
        <f t="shared" si="154"/>
        <v>27147.609999999997</v>
      </c>
      <c r="AA204" s="116">
        <f t="shared" si="154"/>
        <v>16951.22</v>
      </c>
      <c r="AB204" s="116">
        <f t="shared" si="154"/>
        <v>20814.25</v>
      </c>
      <c r="AC204" s="116">
        <f t="shared" si="154"/>
        <v>12255.6</v>
      </c>
      <c r="AD204" s="116">
        <f t="shared" si="154"/>
        <v>14723.3</v>
      </c>
      <c r="AE204" s="116">
        <f t="shared" si="154"/>
        <v>0</v>
      </c>
      <c r="AF204" s="45"/>
    </row>
    <row r="205" spans="1:32" x14ac:dyDescent="0.25">
      <c r="A205" s="128" t="s">
        <v>84</v>
      </c>
      <c r="B205" s="128"/>
      <c r="C205" s="128"/>
      <c r="D205" s="128"/>
      <c r="E205" s="128"/>
      <c r="F205" s="128"/>
      <c r="G205" s="128"/>
      <c r="H205" s="33"/>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47"/>
    </row>
    <row r="206" spans="1:32" x14ac:dyDescent="0.25">
      <c r="A206" s="35" t="s">
        <v>31</v>
      </c>
      <c r="B206" s="33">
        <f t="shared" ref="B206" si="155">H206+J206+L206+N206+P206+R206+T206+V206+X206+Z206+AB206+AD206</f>
        <v>0</v>
      </c>
      <c r="C206" s="33">
        <f t="shared" ref="C206:E207" si="156">C179+C171+C9</f>
        <v>0</v>
      </c>
      <c r="D206" s="33">
        <f t="shared" si="156"/>
        <v>0</v>
      </c>
      <c r="E206" s="33">
        <f t="shared" si="156"/>
        <v>0</v>
      </c>
      <c r="F206" s="33"/>
      <c r="G206" s="33"/>
      <c r="H206" s="33">
        <f t="shared" ref="H206:AE210" si="157">H179+H171+H9</f>
        <v>0</v>
      </c>
      <c r="I206" s="33">
        <f t="shared" si="157"/>
        <v>0</v>
      </c>
      <c r="J206" s="33">
        <f t="shared" si="157"/>
        <v>0</v>
      </c>
      <c r="K206" s="33">
        <f t="shared" si="157"/>
        <v>0</v>
      </c>
      <c r="L206" s="33">
        <f t="shared" si="157"/>
        <v>0</v>
      </c>
      <c r="M206" s="33">
        <f t="shared" si="157"/>
        <v>0</v>
      </c>
      <c r="N206" s="33">
        <f t="shared" si="157"/>
        <v>0</v>
      </c>
      <c r="O206" s="33">
        <f t="shared" si="157"/>
        <v>0</v>
      </c>
      <c r="P206" s="33">
        <f t="shared" si="157"/>
        <v>0</v>
      </c>
      <c r="Q206" s="33">
        <f t="shared" si="157"/>
        <v>0</v>
      </c>
      <c r="R206" s="33">
        <f t="shared" si="157"/>
        <v>0</v>
      </c>
      <c r="S206" s="33">
        <f t="shared" si="157"/>
        <v>0</v>
      </c>
      <c r="T206" s="33">
        <f t="shared" si="157"/>
        <v>0</v>
      </c>
      <c r="U206" s="33">
        <f t="shared" si="157"/>
        <v>0</v>
      </c>
      <c r="V206" s="33">
        <f t="shared" si="157"/>
        <v>0</v>
      </c>
      <c r="W206" s="33">
        <f t="shared" si="157"/>
        <v>0</v>
      </c>
      <c r="X206" s="33">
        <f t="shared" si="157"/>
        <v>0</v>
      </c>
      <c r="Y206" s="33">
        <f t="shared" si="157"/>
        <v>0</v>
      </c>
      <c r="Z206" s="33">
        <f t="shared" si="157"/>
        <v>0</v>
      </c>
      <c r="AA206" s="33">
        <f t="shared" si="157"/>
        <v>0</v>
      </c>
      <c r="AB206" s="33">
        <f t="shared" si="157"/>
        <v>0</v>
      </c>
      <c r="AC206" s="33">
        <f t="shared" si="157"/>
        <v>0</v>
      </c>
      <c r="AD206" s="33">
        <f t="shared" si="157"/>
        <v>0</v>
      </c>
      <c r="AE206" s="33">
        <f t="shared" si="157"/>
        <v>0</v>
      </c>
      <c r="AF206" s="47"/>
    </row>
    <row r="207" spans="1:32" x14ac:dyDescent="0.25">
      <c r="A207" s="35" t="s">
        <v>40</v>
      </c>
      <c r="B207" s="33">
        <f>B200+B172+B17</f>
        <v>2680.1</v>
      </c>
      <c r="C207" s="33">
        <f t="shared" si="156"/>
        <v>2680.1</v>
      </c>
      <c r="D207" s="33">
        <f t="shared" si="156"/>
        <v>434.02</v>
      </c>
      <c r="E207" s="33">
        <f t="shared" si="156"/>
        <v>434.02</v>
      </c>
      <c r="F207" s="33">
        <f t="shared" ref="F207:F210" si="158">E207/B207%</f>
        <v>16.194171859258983</v>
      </c>
      <c r="G207" s="33">
        <f t="shared" ref="G207:G210" si="159">E207/C207%</f>
        <v>16.194171859258983</v>
      </c>
      <c r="H207" s="33">
        <f t="shared" si="157"/>
        <v>660</v>
      </c>
      <c r="I207" s="33">
        <f t="shared" si="157"/>
        <v>0</v>
      </c>
      <c r="J207" s="33">
        <f t="shared" si="157"/>
        <v>0</v>
      </c>
      <c r="K207" s="33">
        <f t="shared" si="157"/>
        <v>0</v>
      </c>
      <c r="L207" s="33">
        <f t="shared" si="157"/>
        <v>0</v>
      </c>
      <c r="M207" s="33">
        <f t="shared" si="157"/>
        <v>0</v>
      </c>
      <c r="N207" s="33">
        <f t="shared" si="157"/>
        <v>0</v>
      </c>
      <c r="O207" s="33">
        <f t="shared" si="157"/>
        <v>0</v>
      </c>
      <c r="P207" s="33">
        <f t="shared" si="157"/>
        <v>0</v>
      </c>
      <c r="Q207" s="33">
        <f t="shared" si="157"/>
        <v>0</v>
      </c>
      <c r="R207" s="33">
        <f t="shared" si="157"/>
        <v>0</v>
      </c>
      <c r="S207" s="33">
        <f t="shared" si="157"/>
        <v>358.5</v>
      </c>
      <c r="T207" s="33">
        <f t="shared" si="157"/>
        <v>110</v>
      </c>
      <c r="U207" s="33">
        <f t="shared" si="157"/>
        <v>0</v>
      </c>
      <c r="V207" s="33">
        <f t="shared" si="157"/>
        <v>110</v>
      </c>
      <c r="W207" s="33">
        <f t="shared" si="157"/>
        <v>0</v>
      </c>
      <c r="X207" s="33">
        <f t="shared" si="157"/>
        <v>110</v>
      </c>
      <c r="Y207" s="33">
        <f t="shared" si="157"/>
        <v>75.52</v>
      </c>
      <c r="Z207" s="33">
        <f t="shared" si="157"/>
        <v>1690.1</v>
      </c>
      <c r="AA207" s="33">
        <f t="shared" si="157"/>
        <v>0</v>
      </c>
      <c r="AB207" s="33">
        <f t="shared" si="157"/>
        <v>0</v>
      </c>
      <c r="AC207" s="33">
        <f t="shared" si="157"/>
        <v>0</v>
      </c>
      <c r="AD207" s="33">
        <f t="shared" si="157"/>
        <v>0</v>
      </c>
      <c r="AE207" s="33">
        <f t="shared" si="157"/>
        <v>0</v>
      </c>
      <c r="AF207" s="47"/>
    </row>
    <row r="208" spans="1:32" x14ac:dyDescent="0.25">
      <c r="A208" s="35" t="s">
        <v>41</v>
      </c>
      <c r="B208" s="33">
        <f>B201+B173+B18</f>
        <v>272729.90000000002</v>
      </c>
      <c r="C208" s="33">
        <f t="shared" ref="C208:E209" si="160">C201+C173+C18</f>
        <v>258006.59999999998</v>
      </c>
      <c r="D208" s="33">
        <f t="shared" si="160"/>
        <v>217691.22</v>
      </c>
      <c r="E208" s="33">
        <f t="shared" si="160"/>
        <v>217691.22</v>
      </c>
      <c r="F208" s="33">
        <f t="shared" si="158"/>
        <v>79.819345073642438</v>
      </c>
      <c r="G208" s="33">
        <f t="shared" si="159"/>
        <v>84.374283448562949</v>
      </c>
      <c r="H208" s="33">
        <f t="shared" si="157"/>
        <v>17176.739999999998</v>
      </c>
      <c r="I208" s="33">
        <f t="shared" si="157"/>
        <v>9612.24</v>
      </c>
      <c r="J208" s="33">
        <f t="shared" si="157"/>
        <v>21357.11</v>
      </c>
      <c r="K208" s="33">
        <f t="shared" si="157"/>
        <v>16934.98</v>
      </c>
      <c r="L208" s="33">
        <f t="shared" si="157"/>
        <v>17323.04</v>
      </c>
      <c r="M208" s="33">
        <f t="shared" si="157"/>
        <v>15527.88</v>
      </c>
      <c r="N208" s="33">
        <f t="shared" si="157"/>
        <v>19877.990000000002</v>
      </c>
      <c r="O208" s="33">
        <f t="shared" si="157"/>
        <v>19406.95</v>
      </c>
      <c r="P208" s="33">
        <f t="shared" si="157"/>
        <v>26007.190000000002</v>
      </c>
      <c r="Q208" s="33">
        <f t="shared" si="157"/>
        <v>16258.11</v>
      </c>
      <c r="R208" s="33">
        <f t="shared" si="157"/>
        <v>15931.529999999999</v>
      </c>
      <c r="S208" s="33">
        <f t="shared" si="157"/>
        <v>16383.95</v>
      </c>
      <c r="T208" s="33">
        <f t="shared" si="157"/>
        <v>19458.649999999998</v>
      </c>
      <c r="U208" s="33">
        <f t="shared" si="157"/>
        <v>19911.38</v>
      </c>
      <c r="V208" s="33">
        <f t="shared" si="157"/>
        <v>59616.779999999992</v>
      </c>
      <c r="W208" s="33">
        <f t="shared" si="157"/>
        <v>60136.109999999993</v>
      </c>
      <c r="X208" s="33">
        <f t="shared" si="157"/>
        <v>14985.81</v>
      </c>
      <c r="Y208" s="33">
        <f t="shared" si="157"/>
        <v>14312.8</v>
      </c>
      <c r="Z208" s="33">
        <f t="shared" si="157"/>
        <v>25457.51</v>
      </c>
      <c r="AA208" s="33">
        <f t="shared" si="157"/>
        <v>16951.22</v>
      </c>
      <c r="AB208" s="33">
        <f t="shared" si="157"/>
        <v>20814.25</v>
      </c>
      <c r="AC208" s="33">
        <f t="shared" si="157"/>
        <v>12255.6</v>
      </c>
      <c r="AD208" s="33">
        <f t="shared" si="157"/>
        <v>14723.3</v>
      </c>
      <c r="AE208" s="33">
        <f t="shared" si="157"/>
        <v>0</v>
      </c>
      <c r="AF208" s="47"/>
    </row>
    <row r="209" spans="1:35" s="40" customFormat="1" ht="15" x14ac:dyDescent="0.25">
      <c r="A209" s="36" t="s">
        <v>34</v>
      </c>
      <c r="B209" s="37">
        <f>B202+B174+B19</f>
        <v>2680.1099999999997</v>
      </c>
      <c r="C209" s="37">
        <f t="shared" si="160"/>
        <v>2680.1099999999997</v>
      </c>
      <c r="D209" s="37">
        <f t="shared" si="160"/>
        <v>1061.49</v>
      </c>
      <c r="E209" s="37">
        <f t="shared" si="160"/>
        <v>1061.49</v>
      </c>
      <c r="F209" s="37">
        <f t="shared" si="158"/>
        <v>39.60621019286522</v>
      </c>
      <c r="G209" s="37">
        <f t="shared" si="159"/>
        <v>39.60621019286522</v>
      </c>
      <c r="H209" s="38">
        <f t="shared" si="157"/>
        <v>660</v>
      </c>
      <c r="I209" s="38">
        <f t="shared" si="157"/>
        <v>461.74</v>
      </c>
      <c r="J209" s="38">
        <f t="shared" si="157"/>
        <v>0</v>
      </c>
      <c r="K209" s="38">
        <f t="shared" si="157"/>
        <v>165.45</v>
      </c>
      <c r="L209" s="38">
        <f t="shared" si="157"/>
        <v>0</v>
      </c>
      <c r="M209" s="38">
        <f t="shared" si="157"/>
        <v>0</v>
      </c>
      <c r="N209" s="38">
        <f t="shared" si="157"/>
        <v>401.5</v>
      </c>
      <c r="O209" s="38">
        <f t="shared" si="157"/>
        <v>0</v>
      </c>
      <c r="P209" s="38">
        <f t="shared" si="157"/>
        <v>0</v>
      </c>
      <c r="Q209" s="38">
        <f t="shared" si="157"/>
        <v>267.31</v>
      </c>
      <c r="R209" s="38">
        <f t="shared" si="157"/>
        <v>0</v>
      </c>
      <c r="S209" s="38">
        <f t="shared" si="157"/>
        <v>91.47</v>
      </c>
      <c r="T209" s="38">
        <f t="shared" si="157"/>
        <v>0</v>
      </c>
      <c r="U209" s="38">
        <f t="shared" si="157"/>
        <v>0</v>
      </c>
      <c r="V209" s="38">
        <f t="shared" si="157"/>
        <v>0</v>
      </c>
      <c r="W209" s="38">
        <f t="shared" si="157"/>
        <v>0</v>
      </c>
      <c r="X209" s="38">
        <f t="shared" si="157"/>
        <v>0</v>
      </c>
      <c r="Y209" s="38">
        <f t="shared" si="157"/>
        <v>75.52</v>
      </c>
      <c r="Z209" s="38">
        <f t="shared" si="157"/>
        <v>1618.61</v>
      </c>
      <c r="AA209" s="38">
        <f t="shared" si="157"/>
        <v>0</v>
      </c>
      <c r="AB209" s="38">
        <f t="shared" si="157"/>
        <v>0</v>
      </c>
      <c r="AC209" s="38">
        <f t="shared" si="157"/>
        <v>0</v>
      </c>
      <c r="AD209" s="38">
        <f t="shared" si="157"/>
        <v>0</v>
      </c>
      <c r="AE209" s="38">
        <f t="shared" si="157"/>
        <v>0</v>
      </c>
      <c r="AF209" s="47"/>
    </row>
    <row r="210" spans="1:35" ht="18.75" x14ac:dyDescent="0.3">
      <c r="A210" s="41" t="s">
        <v>35</v>
      </c>
      <c r="B210" s="33">
        <f>B203+B175+B20</f>
        <v>25000</v>
      </c>
      <c r="C210" s="33">
        <f>C183+C175+C13</f>
        <v>25000</v>
      </c>
      <c r="D210" s="33">
        <f>D183+D175+D13</f>
        <v>25000</v>
      </c>
      <c r="E210" s="33">
        <f>E183+E175+E13</f>
        <v>25000</v>
      </c>
      <c r="F210" s="37">
        <f t="shared" si="158"/>
        <v>100</v>
      </c>
      <c r="G210" s="37">
        <f t="shared" si="159"/>
        <v>100</v>
      </c>
      <c r="H210" s="33">
        <f t="shared" si="157"/>
        <v>0</v>
      </c>
      <c r="I210" s="33">
        <f t="shared" si="157"/>
        <v>0</v>
      </c>
      <c r="J210" s="33">
        <f t="shared" si="157"/>
        <v>0</v>
      </c>
      <c r="K210" s="33">
        <f t="shared" si="157"/>
        <v>0</v>
      </c>
      <c r="L210" s="33">
        <f t="shared" si="157"/>
        <v>0</v>
      </c>
      <c r="M210" s="33">
        <f t="shared" si="157"/>
        <v>0</v>
      </c>
      <c r="N210" s="33">
        <f t="shared" si="157"/>
        <v>0</v>
      </c>
      <c r="O210" s="33">
        <f t="shared" si="157"/>
        <v>0</v>
      </c>
      <c r="P210" s="33">
        <f t="shared" si="157"/>
        <v>0</v>
      </c>
      <c r="Q210" s="33">
        <f t="shared" si="157"/>
        <v>0</v>
      </c>
      <c r="R210" s="33">
        <f t="shared" si="157"/>
        <v>7500</v>
      </c>
      <c r="S210" s="33">
        <f t="shared" si="157"/>
        <v>7500</v>
      </c>
      <c r="T210" s="33">
        <f t="shared" si="157"/>
        <v>0</v>
      </c>
      <c r="U210" s="33">
        <f t="shared" si="157"/>
        <v>0</v>
      </c>
      <c r="V210" s="33">
        <f t="shared" si="157"/>
        <v>0</v>
      </c>
      <c r="W210" s="33">
        <f t="shared" si="157"/>
        <v>0</v>
      </c>
      <c r="X210" s="33">
        <f t="shared" si="157"/>
        <v>17500</v>
      </c>
      <c r="Y210" s="33">
        <f t="shared" si="157"/>
        <v>17500</v>
      </c>
      <c r="Z210" s="33">
        <f t="shared" si="157"/>
        <v>0</v>
      </c>
      <c r="AA210" s="33">
        <f t="shared" si="157"/>
        <v>0</v>
      </c>
      <c r="AB210" s="33">
        <f t="shared" si="157"/>
        <v>0</v>
      </c>
      <c r="AC210" s="33">
        <f t="shared" si="157"/>
        <v>0</v>
      </c>
      <c r="AD210" s="33">
        <f t="shared" si="157"/>
        <v>0</v>
      </c>
      <c r="AE210" s="33">
        <f t="shared" si="157"/>
        <v>0</v>
      </c>
      <c r="AF210" s="48"/>
    </row>
    <row r="211" spans="1:35" hidden="1" x14ac:dyDescent="0.25">
      <c r="A211" s="82" t="s">
        <v>85</v>
      </c>
    </row>
    <row r="212" spans="1:35" hidden="1" x14ac:dyDescent="0.25">
      <c r="A212" s="35" t="s">
        <v>31</v>
      </c>
    </row>
    <row r="213" spans="1:35" hidden="1" x14ac:dyDescent="0.25">
      <c r="A213" s="35" t="s">
        <v>40</v>
      </c>
    </row>
    <row r="214" spans="1:35" hidden="1" x14ac:dyDescent="0.25">
      <c r="A214" s="35" t="s">
        <v>41</v>
      </c>
    </row>
    <row r="215" spans="1:35" hidden="1" x14ac:dyDescent="0.25">
      <c r="A215" s="129" t="s">
        <v>34</v>
      </c>
    </row>
    <row r="216" spans="1:35" hidden="1" x14ac:dyDescent="0.25">
      <c r="A216" s="35" t="s">
        <v>86</v>
      </c>
    </row>
    <row r="218" spans="1:35" x14ac:dyDescent="0.25">
      <c r="A218" s="130"/>
      <c r="B218" s="130"/>
      <c r="C218" s="130"/>
      <c r="D218" s="130"/>
      <c r="E218" s="130"/>
      <c r="F218" s="130"/>
      <c r="G218" s="130"/>
      <c r="H218" s="130"/>
      <c r="I218" s="130"/>
      <c r="J218" s="130"/>
      <c r="K218" s="130"/>
      <c r="L218" s="130"/>
      <c r="R218" s="130"/>
      <c r="S218" s="130"/>
      <c r="T218" s="130"/>
      <c r="U218" s="130"/>
      <c r="V218" s="130"/>
      <c r="W218" s="130"/>
      <c r="X218" s="130"/>
      <c r="Y218" s="130"/>
      <c r="Z218" s="130"/>
    </row>
    <row r="219" spans="1:35" s="139" customFormat="1" ht="26.25" customHeight="1" x14ac:dyDescent="0.3">
      <c r="A219" s="131" t="s">
        <v>87</v>
      </c>
      <c r="B219" s="131"/>
      <c r="C219" s="132"/>
      <c r="D219" s="132"/>
      <c r="E219" s="132"/>
      <c r="F219" s="133"/>
      <c r="G219" s="134" t="s">
        <v>88</v>
      </c>
      <c r="H219" s="134"/>
      <c r="I219" s="134"/>
      <c r="J219" s="134"/>
      <c r="K219" s="135"/>
      <c r="L219" s="135"/>
      <c r="M219" s="135"/>
      <c r="N219" s="135"/>
      <c r="O219" s="136"/>
      <c r="P219" s="136"/>
      <c r="Q219" s="136"/>
      <c r="R219" s="136"/>
      <c r="S219" s="136"/>
      <c r="T219" s="136"/>
      <c r="U219" s="136"/>
      <c r="V219" s="136"/>
      <c r="W219" s="136"/>
      <c r="X219" s="136"/>
      <c r="Y219" s="136"/>
      <c r="Z219" s="136"/>
      <c r="AA219" s="136"/>
      <c r="AB219" s="136"/>
      <c r="AC219" s="136"/>
      <c r="AD219" s="136"/>
      <c r="AE219" s="136"/>
      <c r="AF219" s="137"/>
      <c r="AG219" s="138"/>
      <c r="AH219" s="138"/>
      <c r="AI219" s="138"/>
    </row>
    <row r="220" spans="1:35" s="142" customFormat="1" ht="39" customHeight="1" x14ac:dyDescent="0.3">
      <c r="A220" s="140"/>
      <c r="B220" s="141" t="s">
        <v>89</v>
      </c>
      <c r="D220" s="132"/>
      <c r="E220" s="132"/>
      <c r="F220" s="143"/>
      <c r="G220" s="144"/>
      <c r="H220" s="144"/>
      <c r="I220" s="145" t="s">
        <v>90</v>
      </c>
      <c r="J220" s="145"/>
      <c r="K220" s="145"/>
      <c r="L220" s="143"/>
      <c r="M220" s="143"/>
      <c r="N220" s="143"/>
      <c r="O220" s="143"/>
      <c r="P220" s="143"/>
      <c r="Q220" s="143"/>
      <c r="R220" s="143"/>
      <c r="S220" s="143"/>
      <c r="T220" s="143"/>
      <c r="U220" s="143"/>
      <c r="V220" s="143"/>
      <c r="W220" s="143"/>
      <c r="X220" s="143"/>
      <c r="Y220" s="143"/>
      <c r="Z220" s="143"/>
      <c r="AA220" s="143"/>
      <c r="AB220" s="143"/>
      <c r="AC220" s="143"/>
      <c r="AD220" s="143"/>
      <c r="AE220" s="146"/>
      <c r="AF220" s="147"/>
    </row>
    <row r="221" spans="1:35" s="142" customFormat="1" ht="19.5" customHeight="1" x14ac:dyDescent="0.25">
      <c r="A221" s="148" t="s">
        <v>91</v>
      </c>
      <c r="B221" s="149"/>
      <c r="C221" s="146"/>
      <c r="D221" s="146"/>
      <c r="E221" s="146"/>
      <c r="F221" s="146"/>
      <c r="G221" s="150" t="s">
        <v>91</v>
      </c>
      <c r="H221" s="150"/>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51"/>
    </row>
    <row r="222" spans="1:35" s="142" customFormat="1" ht="24.75" customHeight="1" x14ac:dyDescent="0.3">
      <c r="A222" s="152">
        <v>44172</v>
      </c>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6"/>
      <c r="AF222" s="153"/>
    </row>
    <row r="230" spans="1:1" ht="81" x14ac:dyDescent="0.3">
      <c r="A230" s="154" t="s">
        <v>92</v>
      </c>
    </row>
  </sheetData>
  <mergeCells count="77">
    <mergeCell ref="A218:L218"/>
    <mergeCell ref="R218:Z218"/>
    <mergeCell ref="A219:B219"/>
    <mergeCell ref="G220:H220"/>
    <mergeCell ref="I220:K220"/>
    <mergeCell ref="G221:H221"/>
    <mergeCell ref="A184:AE184"/>
    <mergeCell ref="AF185:AF190"/>
    <mergeCell ref="A191:AE191"/>
    <mergeCell ref="AF192:AF197"/>
    <mergeCell ref="AF198:AF203"/>
    <mergeCell ref="AF204:AF210"/>
    <mergeCell ref="A148:AE148"/>
    <mergeCell ref="AF149:AF154"/>
    <mergeCell ref="AF169:AF175"/>
    <mergeCell ref="A176:AF176"/>
    <mergeCell ref="A177:AE177"/>
    <mergeCell ref="AF178:AF183"/>
    <mergeCell ref="A127:AE127"/>
    <mergeCell ref="AF128:AF133"/>
    <mergeCell ref="A134:AE134"/>
    <mergeCell ref="AF135:AF140"/>
    <mergeCell ref="A141:AE141"/>
    <mergeCell ref="AF142:AF147"/>
    <mergeCell ref="A106:AE106"/>
    <mergeCell ref="AF107:AF112"/>
    <mergeCell ref="A113:AE113"/>
    <mergeCell ref="AF114:AF119"/>
    <mergeCell ref="A120:AE120"/>
    <mergeCell ref="AF121:AF126"/>
    <mergeCell ref="A78:AE78"/>
    <mergeCell ref="AF79:AF84"/>
    <mergeCell ref="A85:AE85"/>
    <mergeCell ref="AF86:AF91"/>
    <mergeCell ref="A92:AE92"/>
    <mergeCell ref="AF93:AF105"/>
    <mergeCell ref="A99:AE99"/>
    <mergeCell ref="A50:AE50"/>
    <mergeCell ref="AF51:AF56"/>
    <mergeCell ref="A57:AE57"/>
    <mergeCell ref="AF58:AF63"/>
    <mergeCell ref="A71:AE71"/>
    <mergeCell ref="AF72:AF77"/>
    <mergeCell ref="A29:AE29"/>
    <mergeCell ref="AF30:AF35"/>
    <mergeCell ref="A36:AE36"/>
    <mergeCell ref="AF37:AF42"/>
    <mergeCell ref="A43:AE43"/>
    <mergeCell ref="AF44:AF49"/>
    <mergeCell ref="A7:AE7"/>
    <mergeCell ref="AF8:AF13"/>
    <mergeCell ref="AF14:AF20"/>
    <mergeCell ref="A21:AE21"/>
    <mergeCell ref="A22:AE22"/>
    <mergeCell ref="AF23:AF28"/>
    <mergeCell ref="X3:Y3"/>
    <mergeCell ref="Z3:AA3"/>
    <mergeCell ref="AB3:AC3"/>
    <mergeCell ref="AD3:AE3"/>
    <mergeCell ref="AF3:AF4"/>
    <mergeCell ref="A6:AF6"/>
    <mergeCell ref="L3:M3"/>
    <mergeCell ref="N3:O3"/>
    <mergeCell ref="P3:Q3"/>
    <mergeCell ref="R3:S3"/>
    <mergeCell ref="T3:U3"/>
    <mergeCell ref="V3:W3"/>
    <mergeCell ref="A1:AD1"/>
    <mergeCell ref="A2:AD2"/>
    <mergeCell ref="A3:A5"/>
    <mergeCell ref="B3:B4"/>
    <mergeCell ref="C3:C4"/>
    <mergeCell ref="D3:D4"/>
    <mergeCell ref="E3:E4"/>
    <mergeCell ref="F3:G3"/>
    <mergeCell ref="H3:I3"/>
    <mergeCell ref="J3:K3"/>
  </mergeCells>
  <hyperlinks>
    <hyperlink ref="AG1" location="ОГЛАВЛЕНИЕ!A1" display="ОГЛАВЛЕНИЕ!A1"/>
  </hyperlinks>
  <pageMargins left="0.31496062992125984" right="0.31496062992125984" top="0.15748031496062992" bottom="0.15748031496062992"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[1]Лист21!#REF!</xm:f>
          </x14:formula1>
          <xm:sqref>C5:E5</xm:sqref>
        </x14:dataValidation>
        <x14:dataValidation type="list" allowBlank="1" showInputMessage="1" showErrorMessage="1">
          <x14:formula1>
            <xm:f>[1]Лист21!#REF!</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2906 Развитие транспортной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Цыганкова Ирина Анатольевн</dc:creator>
  <cp:lastModifiedBy>Цыганкова Ирина Анатольевн</cp:lastModifiedBy>
  <dcterms:created xsi:type="dcterms:W3CDTF">2020-12-18T04:31:47Z</dcterms:created>
  <dcterms:modified xsi:type="dcterms:W3CDTF">2020-12-18T04:31:56Z</dcterms:modified>
</cp:coreProperties>
</file>