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КУМИ\ECONOM\!ОФЭОиК\ОТЧЕТЫ\РАСХОДЫ\2024 год\ЕЖЕМЕСЯЧНЫЕ\до 5 числа Сетевые графики\МП УПРАВЛЕНИЕ МУНИЦИПАЛЬНЫМ ИМУЩЕСТВОМ\"/>
    </mc:Choice>
  </mc:AlternateContent>
  <bookViews>
    <workbookView xWindow="0" yWindow="0" windowWidth="28800" windowHeight="11700"/>
  </bookViews>
  <sheets>
    <sheet name="декабрь" sheetId="16" r:id="rId1"/>
  </sheets>
  <definedNames>
    <definedName name="_xlnm.Print_Titles" localSheetId="0">декабрь!$3:$5</definedName>
    <definedName name="_xlnm.Print_Area" localSheetId="0">декабрь!$A$1:$AF$94</definedName>
  </definedNames>
  <calcPr calcId="162913"/>
</workbook>
</file>

<file path=xl/calcChain.xml><?xml version="1.0" encoding="utf-8"?>
<calcChain xmlns="http://schemas.openxmlformats.org/spreadsheetml/2006/main">
  <c r="E86" i="16" l="1"/>
  <c r="D81" i="16"/>
  <c r="C81" i="16"/>
  <c r="C86" i="16"/>
  <c r="C52" i="16"/>
  <c r="E66" i="16"/>
  <c r="E64" i="16"/>
  <c r="C66" i="16"/>
  <c r="C64" i="16"/>
  <c r="AD66" i="16"/>
  <c r="AD64" i="16"/>
  <c r="AB64" i="16"/>
  <c r="AB66" i="16"/>
  <c r="C47" i="16"/>
  <c r="C37" i="16"/>
  <c r="C27" i="16"/>
  <c r="E10" i="16"/>
  <c r="C10" i="16"/>
  <c r="B52" i="16" l="1"/>
  <c r="E47" i="16"/>
  <c r="C42" i="16"/>
  <c r="C32" i="16"/>
  <c r="E27" i="16" l="1"/>
  <c r="C22" i="16" l="1"/>
  <c r="E52" i="16"/>
  <c r="C53" i="16"/>
  <c r="D27" i="16"/>
  <c r="D42" i="16" l="1"/>
  <c r="H22" i="16" l="1"/>
  <c r="C15" i="16"/>
  <c r="E15" i="16"/>
  <c r="D47" i="16"/>
  <c r="C40" i="16"/>
  <c r="D64" i="16"/>
  <c r="D10" i="16"/>
  <c r="D15" i="16" s="1"/>
  <c r="D76" i="16"/>
  <c r="C57" i="16" l="1"/>
  <c r="D37" i="16"/>
  <c r="D52" i="16"/>
  <c r="D66" i="16" l="1"/>
  <c r="D71" i="16" s="1"/>
  <c r="K50" i="16" l="1"/>
  <c r="J25" i="16" l="1"/>
  <c r="B10" i="16"/>
  <c r="B8" i="16" l="1"/>
  <c r="B47" i="16" l="1"/>
  <c r="F47" i="16" s="1"/>
  <c r="E37" i="16" l="1"/>
  <c r="G37" i="16" s="1"/>
  <c r="E42" i="16" l="1"/>
  <c r="J9" i="16" l="1"/>
  <c r="C65" i="16"/>
  <c r="C63" i="16"/>
  <c r="C54" i="16"/>
  <c r="C51" i="16"/>
  <c r="C49" i="16"/>
  <c r="C48" i="16"/>
  <c r="C46" i="16"/>
  <c r="C44" i="16" l="1"/>
  <c r="C43" i="16"/>
  <c r="C41" i="16"/>
  <c r="C39" i="16"/>
  <c r="C38" i="16"/>
  <c r="C36" i="16"/>
  <c r="Z88" i="16" l="1"/>
  <c r="R88" i="16"/>
  <c r="J88" i="16"/>
  <c r="U87" i="16"/>
  <c r="AE85" i="16"/>
  <c r="W85" i="16"/>
  <c r="O85" i="16"/>
  <c r="I80" i="16"/>
  <c r="I85" i="16" s="1"/>
  <c r="J80" i="16"/>
  <c r="J85" i="16" s="1"/>
  <c r="K80" i="16"/>
  <c r="K85" i="16" s="1"/>
  <c r="L80" i="16"/>
  <c r="L85" i="16" s="1"/>
  <c r="M80" i="16"/>
  <c r="M85" i="16" s="1"/>
  <c r="N80" i="16"/>
  <c r="N85" i="16" s="1"/>
  <c r="O80" i="16"/>
  <c r="P80" i="16"/>
  <c r="P85" i="16" s="1"/>
  <c r="Q80" i="16"/>
  <c r="Q85" i="16" s="1"/>
  <c r="R80" i="16"/>
  <c r="R85" i="16" s="1"/>
  <c r="S80" i="16"/>
  <c r="S85" i="16" s="1"/>
  <c r="T80" i="16"/>
  <c r="U80" i="16"/>
  <c r="U85" i="16" s="1"/>
  <c r="V80" i="16"/>
  <c r="V85" i="16" s="1"/>
  <c r="W80" i="16"/>
  <c r="X80" i="16"/>
  <c r="Y80" i="16"/>
  <c r="Y79" i="16" s="1"/>
  <c r="Z80" i="16"/>
  <c r="Z85" i="16" s="1"/>
  <c r="AA80" i="16"/>
  <c r="AA85" i="16" s="1"/>
  <c r="AB80" i="16"/>
  <c r="AB85" i="16" s="1"/>
  <c r="AC80" i="16"/>
  <c r="AC79" i="16" s="1"/>
  <c r="AD80" i="16"/>
  <c r="AD85" i="16" s="1"/>
  <c r="AE80" i="16"/>
  <c r="I81" i="16"/>
  <c r="I86" i="16" s="1"/>
  <c r="J81" i="16"/>
  <c r="J79" i="16" s="1"/>
  <c r="K81" i="16"/>
  <c r="K86" i="16" s="1"/>
  <c r="L81" i="16"/>
  <c r="L86" i="16" s="1"/>
  <c r="M81" i="16"/>
  <c r="M86" i="16" s="1"/>
  <c r="N81" i="16"/>
  <c r="N86" i="16" s="1"/>
  <c r="O81" i="16"/>
  <c r="O86" i="16" s="1"/>
  <c r="P81" i="16"/>
  <c r="P86" i="16" s="1"/>
  <c r="Q81" i="16"/>
  <c r="Q86" i="16" s="1"/>
  <c r="R81" i="16"/>
  <c r="R79" i="16" s="1"/>
  <c r="S81" i="16"/>
  <c r="S86" i="16" s="1"/>
  <c r="T81" i="16"/>
  <c r="T86" i="16" s="1"/>
  <c r="U81" i="16"/>
  <c r="U86" i="16" s="1"/>
  <c r="V81" i="16"/>
  <c r="V79" i="16" s="1"/>
  <c r="W81" i="16"/>
  <c r="W86" i="16" s="1"/>
  <c r="X81" i="16"/>
  <c r="X86" i="16" s="1"/>
  <c r="Y81" i="16"/>
  <c r="Y86" i="16" s="1"/>
  <c r="Z81" i="16"/>
  <c r="Z79" i="16" s="1"/>
  <c r="AA81" i="16"/>
  <c r="AA86" i="16" s="1"/>
  <c r="AB81" i="16"/>
  <c r="AB86" i="16" s="1"/>
  <c r="AC81" i="16"/>
  <c r="AC86" i="16" s="1"/>
  <c r="AD81" i="16"/>
  <c r="AD79" i="16" s="1"/>
  <c r="AE81" i="16"/>
  <c r="AE86" i="16" s="1"/>
  <c r="I82" i="16"/>
  <c r="I87" i="16" s="1"/>
  <c r="J82" i="16"/>
  <c r="J87" i="16" s="1"/>
  <c r="K82" i="16"/>
  <c r="K87" i="16" s="1"/>
  <c r="L82" i="16"/>
  <c r="L87" i="16" s="1"/>
  <c r="M82" i="16"/>
  <c r="M87" i="16" s="1"/>
  <c r="N82" i="16"/>
  <c r="N87" i="16" s="1"/>
  <c r="O82" i="16"/>
  <c r="O79" i="16" s="1"/>
  <c r="P82" i="16"/>
  <c r="P87" i="16" s="1"/>
  <c r="Q82" i="16"/>
  <c r="Q87" i="16" s="1"/>
  <c r="R82" i="16"/>
  <c r="R87" i="16" s="1"/>
  <c r="S82" i="16"/>
  <c r="S79" i="16" s="1"/>
  <c r="T82" i="16"/>
  <c r="T87" i="16" s="1"/>
  <c r="U82" i="16"/>
  <c r="V82" i="16"/>
  <c r="V87" i="16" s="1"/>
  <c r="W82" i="16"/>
  <c r="W79" i="16" s="1"/>
  <c r="X82" i="16"/>
  <c r="X87" i="16" s="1"/>
  <c r="Y82" i="16"/>
  <c r="Y87" i="16" s="1"/>
  <c r="Z82" i="16"/>
  <c r="Z87" i="16" s="1"/>
  <c r="AA82" i="16"/>
  <c r="AA87" i="16" s="1"/>
  <c r="AB82" i="16"/>
  <c r="AB87" i="16" s="1"/>
  <c r="AC82" i="16"/>
  <c r="AC87" i="16" s="1"/>
  <c r="AD82" i="16"/>
  <c r="AD87" i="16" s="1"/>
  <c r="AE82" i="16"/>
  <c r="AE79" i="16" s="1"/>
  <c r="I83" i="16"/>
  <c r="I88" i="16" s="1"/>
  <c r="J83" i="16"/>
  <c r="K83" i="16"/>
  <c r="K88" i="16" s="1"/>
  <c r="L83" i="16"/>
  <c r="M83" i="16"/>
  <c r="M88" i="16" s="1"/>
  <c r="N83" i="16"/>
  <c r="N88" i="16" s="1"/>
  <c r="O83" i="16"/>
  <c r="O88" i="16" s="1"/>
  <c r="P83" i="16"/>
  <c r="P88" i="16" s="1"/>
  <c r="Q83" i="16"/>
  <c r="Q88" i="16" s="1"/>
  <c r="R83" i="16"/>
  <c r="S83" i="16"/>
  <c r="S88" i="16" s="1"/>
  <c r="T83" i="16"/>
  <c r="T88" i="16" s="1"/>
  <c r="U83" i="16"/>
  <c r="U88" i="16" s="1"/>
  <c r="V83" i="16"/>
  <c r="V88" i="16" s="1"/>
  <c r="W83" i="16"/>
  <c r="W88" i="16" s="1"/>
  <c r="X83" i="16"/>
  <c r="X88" i="16" s="1"/>
  <c r="Y83" i="16"/>
  <c r="Y88" i="16" s="1"/>
  <c r="Z83" i="16"/>
  <c r="AA83" i="16"/>
  <c r="AA88" i="16" s="1"/>
  <c r="AB83" i="16"/>
  <c r="AC83" i="16"/>
  <c r="AC88" i="16" s="1"/>
  <c r="AD83" i="16"/>
  <c r="AD88" i="16" s="1"/>
  <c r="AE83" i="16"/>
  <c r="AE88" i="16" s="1"/>
  <c r="H81" i="16"/>
  <c r="H86" i="16" s="1"/>
  <c r="H82" i="16"/>
  <c r="H87" i="16" s="1"/>
  <c r="H83" i="16"/>
  <c r="H88" i="16" s="1"/>
  <c r="H80" i="16"/>
  <c r="H85" i="16" s="1"/>
  <c r="D80" i="16"/>
  <c r="D82" i="16"/>
  <c r="D83" i="16"/>
  <c r="B82" i="16"/>
  <c r="G82" i="16"/>
  <c r="G87" i="16" s="1"/>
  <c r="F82" i="16"/>
  <c r="F87" i="16" s="1"/>
  <c r="G80" i="16"/>
  <c r="G85" i="16" s="1"/>
  <c r="F80" i="16"/>
  <c r="F85" i="16" s="1"/>
  <c r="G79" i="16"/>
  <c r="G84" i="16" s="1"/>
  <c r="I68" i="16"/>
  <c r="J68" i="16"/>
  <c r="K68" i="16"/>
  <c r="L68" i="16"/>
  <c r="M68" i="16"/>
  <c r="N68" i="16"/>
  <c r="O68" i="16"/>
  <c r="P68" i="16"/>
  <c r="Q68" i="16"/>
  <c r="R68" i="16"/>
  <c r="S68" i="16"/>
  <c r="T68" i="16"/>
  <c r="U68" i="16"/>
  <c r="V68" i="16"/>
  <c r="W68" i="16"/>
  <c r="X68" i="16"/>
  <c r="Y68" i="16"/>
  <c r="Z68" i="16"/>
  <c r="AA68" i="16"/>
  <c r="AB68" i="16"/>
  <c r="AC68" i="16"/>
  <c r="AD68" i="16"/>
  <c r="AE68" i="16"/>
  <c r="I69" i="16"/>
  <c r="J69" i="16"/>
  <c r="K69" i="16"/>
  <c r="L69" i="16"/>
  <c r="M69" i="16"/>
  <c r="N69" i="16"/>
  <c r="O69" i="16"/>
  <c r="P69" i="16"/>
  <c r="Q69" i="16"/>
  <c r="R69" i="16"/>
  <c r="S69" i="16"/>
  <c r="T69" i="16"/>
  <c r="U69" i="16"/>
  <c r="V69" i="16"/>
  <c r="W69" i="16"/>
  <c r="X69" i="16"/>
  <c r="Y69" i="16"/>
  <c r="Z69" i="16"/>
  <c r="AA69" i="16"/>
  <c r="AB69" i="16"/>
  <c r="AC69" i="16"/>
  <c r="AD69" i="16"/>
  <c r="AE69" i="16"/>
  <c r="I70" i="16"/>
  <c r="J70" i="16"/>
  <c r="K70" i="16"/>
  <c r="L70" i="16"/>
  <c r="M70" i="16"/>
  <c r="N70" i="16"/>
  <c r="O70" i="16"/>
  <c r="P70" i="16"/>
  <c r="Q70" i="16"/>
  <c r="R70" i="16"/>
  <c r="S70" i="16"/>
  <c r="T70" i="16"/>
  <c r="U70" i="16"/>
  <c r="V70" i="16"/>
  <c r="W70" i="16"/>
  <c r="X70" i="16"/>
  <c r="Y70" i="16"/>
  <c r="Z70" i="16"/>
  <c r="AA70" i="16"/>
  <c r="AB70" i="16"/>
  <c r="AC70" i="16"/>
  <c r="AD70" i="16"/>
  <c r="AE70" i="16"/>
  <c r="I71" i="16"/>
  <c r="J71" i="16"/>
  <c r="K71" i="16"/>
  <c r="L71" i="16"/>
  <c r="M71" i="16"/>
  <c r="N71" i="16"/>
  <c r="O71" i="16"/>
  <c r="P71" i="16"/>
  <c r="Q71" i="16"/>
  <c r="R71" i="16"/>
  <c r="S71" i="16"/>
  <c r="T71" i="16"/>
  <c r="U71" i="16"/>
  <c r="V71" i="16"/>
  <c r="W71" i="16"/>
  <c r="X71" i="16"/>
  <c r="Y71" i="16"/>
  <c r="Z71" i="16"/>
  <c r="AA71" i="16"/>
  <c r="AB71" i="16"/>
  <c r="AC71" i="16"/>
  <c r="AD71" i="16"/>
  <c r="AE71" i="16"/>
  <c r="H69" i="16"/>
  <c r="H70" i="16"/>
  <c r="H71" i="16"/>
  <c r="H68" i="16"/>
  <c r="B70" i="16"/>
  <c r="D70" i="16"/>
  <c r="D68" i="16"/>
  <c r="G70" i="16"/>
  <c r="F70" i="16"/>
  <c r="G68" i="16"/>
  <c r="F68" i="16"/>
  <c r="G59" i="16"/>
  <c r="F59" i="16"/>
  <c r="G58" i="16"/>
  <c r="F58" i="16"/>
  <c r="G56" i="16"/>
  <c r="F56" i="16"/>
  <c r="F14" i="16"/>
  <c r="G14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Z15" i="16"/>
  <c r="AB15" i="16"/>
  <c r="AD15" i="16"/>
  <c r="F16" i="16"/>
  <c r="G16" i="16"/>
  <c r="F17" i="16"/>
  <c r="G17" i="16"/>
  <c r="Y67" i="16" l="1"/>
  <c r="I67" i="16"/>
  <c r="J67" i="16"/>
  <c r="T67" i="16"/>
  <c r="AE67" i="16"/>
  <c r="U84" i="16"/>
  <c r="I84" i="16"/>
  <c r="AA67" i="16"/>
  <c r="W67" i="16"/>
  <c r="S67" i="16"/>
  <c r="K67" i="16"/>
  <c r="V67" i="16"/>
  <c r="R67" i="16"/>
  <c r="N67" i="16"/>
  <c r="K79" i="16"/>
  <c r="N79" i="16"/>
  <c r="N84" i="16"/>
  <c r="Q84" i="16"/>
  <c r="M84" i="16"/>
  <c r="AA79" i="16"/>
  <c r="AD67" i="16"/>
  <c r="P84" i="16"/>
  <c r="O67" i="16"/>
  <c r="Z67" i="16"/>
  <c r="AB79" i="16"/>
  <c r="AB88" i="16"/>
  <c r="AB84" i="16" s="1"/>
  <c r="L79" i="16"/>
  <c r="L88" i="16"/>
  <c r="L84" i="16" s="1"/>
  <c r="AC67" i="16"/>
  <c r="U67" i="16"/>
  <c r="Q67" i="16"/>
  <c r="M67" i="16"/>
  <c r="AB67" i="16"/>
  <c r="X67" i="16"/>
  <c r="U79" i="16"/>
  <c r="Y85" i="16"/>
  <c r="Y84" i="16" s="1"/>
  <c r="AC85" i="16"/>
  <c r="AC84" i="16" s="1"/>
  <c r="Q79" i="16"/>
  <c r="M79" i="16"/>
  <c r="I79" i="16"/>
  <c r="P67" i="16"/>
  <c r="H84" i="16"/>
  <c r="X79" i="16"/>
  <c r="AA84" i="16"/>
  <c r="J86" i="16"/>
  <c r="J84" i="16" s="1"/>
  <c r="R86" i="16"/>
  <c r="R84" i="16" s="1"/>
  <c r="V86" i="16"/>
  <c r="V84" i="16" s="1"/>
  <c r="Z86" i="16"/>
  <c r="Z84" i="16" s="1"/>
  <c r="AD84" i="16"/>
  <c r="L67" i="16"/>
  <c r="T79" i="16"/>
  <c r="K84" i="16"/>
  <c r="H67" i="16"/>
  <c r="P79" i="16"/>
  <c r="T85" i="16"/>
  <c r="T84" i="16" s="1"/>
  <c r="X85" i="16"/>
  <c r="X84" i="16" s="1"/>
  <c r="O87" i="16"/>
  <c r="O84" i="16" s="1"/>
  <c r="S87" i="16"/>
  <c r="S84" i="16" s="1"/>
  <c r="W87" i="16"/>
  <c r="W84" i="16" s="1"/>
  <c r="AE87" i="16"/>
  <c r="AE84" i="16" s="1"/>
  <c r="H79" i="16"/>
  <c r="H32" i="16" l="1"/>
  <c r="H57" i="16" s="1"/>
  <c r="I32" i="16"/>
  <c r="I22" i="16" s="1"/>
  <c r="I57" i="16" s="1"/>
  <c r="J32" i="16"/>
  <c r="J22" i="16" s="1"/>
  <c r="J57" i="16" s="1"/>
  <c r="K32" i="16"/>
  <c r="K22" i="16" s="1"/>
  <c r="K57" i="16" s="1"/>
  <c r="L32" i="16"/>
  <c r="L22" i="16" s="1"/>
  <c r="L57" i="16" s="1"/>
  <c r="M32" i="16"/>
  <c r="M22" i="16" s="1"/>
  <c r="M57" i="16" s="1"/>
  <c r="N32" i="16"/>
  <c r="N22" i="16" s="1"/>
  <c r="N57" i="16" s="1"/>
  <c r="O32" i="16"/>
  <c r="O22" i="16" s="1"/>
  <c r="O57" i="16" s="1"/>
  <c r="P32" i="16"/>
  <c r="P22" i="16" s="1"/>
  <c r="P57" i="16" s="1"/>
  <c r="Q32" i="16"/>
  <c r="Q22" i="16" s="1"/>
  <c r="Q57" i="16" s="1"/>
  <c r="R32" i="16"/>
  <c r="R22" i="16" s="1"/>
  <c r="R57" i="16" s="1"/>
  <c r="S32" i="16"/>
  <c r="S22" i="16" s="1"/>
  <c r="S57" i="16" s="1"/>
  <c r="T32" i="16"/>
  <c r="T22" i="16" s="1"/>
  <c r="T57" i="16" s="1"/>
  <c r="U32" i="16"/>
  <c r="U22" i="16" s="1"/>
  <c r="U57" i="16" s="1"/>
  <c r="V32" i="16"/>
  <c r="V22" i="16" s="1"/>
  <c r="V57" i="16" s="1"/>
  <c r="W32" i="16"/>
  <c r="W22" i="16" s="1"/>
  <c r="W57" i="16" s="1"/>
  <c r="X32" i="16"/>
  <c r="X22" i="16" s="1"/>
  <c r="X57" i="16" s="1"/>
  <c r="Z32" i="16"/>
  <c r="Z22" i="16" s="1"/>
  <c r="Z57" i="16" s="1"/>
  <c r="AB32" i="16"/>
  <c r="AB22" i="16" s="1"/>
  <c r="AB57" i="16" s="1"/>
  <c r="AD32" i="16"/>
  <c r="AD22" i="16" s="1"/>
  <c r="AD57" i="16" s="1"/>
  <c r="E78" i="16" l="1"/>
  <c r="E83" i="16" s="1"/>
  <c r="E77" i="16"/>
  <c r="E82" i="16" s="1"/>
  <c r="E76" i="16"/>
  <c r="E81" i="16" s="1"/>
  <c r="E75" i="16"/>
  <c r="E80" i="16" s="1"/>
  <c r="E79" i="16" s="1"/>
  <c r="E71" i="16"/>
  <c r="E65" i="16"/>
  <c r="E70" i="16" s="1"/>
  <c r="E69" i="16"/>
  <c r="E63" i="16"/>
  <c r="E68" i="16" s="1"/>
  <c r="E54" i="16"/>
  <c r="E53" i="16"/>
  <c r="E51" i="16"/>
  <c r="E49" i="16"/>
  <c r="E48" i="16"/>
  <c r="E46" i="16"/>
  <c r="E39" i="16"/>
  <c r="E34" i="16" s="1"/>
  <c r="E38" i="16"/>
  <c r="E36" i="16"/>
  <c r="E44" i="16"/>
  <c r="E43" i="16"/>
  <c r="E33" i="16" s="1"/>
  <c r="E41" i="16"/>
  <c r="E29" i="16"/>
  <c r="E28" i="16"/>
  <c r="E26" i="16"/>
  <c r="E23" i="16" l="1"/>
  <c r="E58" i="16" s="1"/>
  <c r="E24" i="16"/>
  <c r="E59" i="16" s="1"/>
  <c r="E31" i="16"/>
  <c r="E21" i="16" s="1"/>
  <c r="E56" i="16" s="1"/>
  <c r="E32" i="16"/>
  <c r="E22" i="16" s="1"/>
  <c r="E57" i="16" s="1"/>
  <c r="E55" i="16" l="1"/>
  <c r="C78" i="16"/>
  <c r="C83" i="16" s="1"/>
  <c r="B78" i="16"/>
  <c r="B83" i="16" s="1"/>
  <c r="C77" i="16"/>
  <c r="C82" i="16" s="1"/>
  <c r="C76" i="16"/>
  <c r="B76" i="16"/>
  <c r="B81" i="16" s="1"/>
  <c r="F81" i="16" s="1"/>
  <c r="E74" i="16"/>
  <c r="C75" i="16"/>
  <c r="C80" i="16" s="1"/>
  <c r="B75" i="16"/>
  <c r="B80" i="16" s="1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42" i="16"/>
  <c r="B79" i="16" l="1"/>
  <c r="C79" i="16"/>
  <c r="F76" i="16"/>
  <c r="C74" i="16"/>
  <c r="B74" i="16"/>
  <c r="C71" i="16"/>
  <c r="C70" i="16"/>
  <c r="C68" i="16"/>
  <c r="G47" i="16"/>
  <c r="G27" i="16"/>
  <c r="C28" i="16"/>
  <c r="C29" i="16"/>
  <c r="B33" i="16"/>
  <c r="D33" i="16"/>
  <c r="D34" i="16"/>
  <c r="D24" i="16" s="1"/>
  <c r="D59" i="16" s="1"/>
  <c r="D31" i="16"/>
  <c r="D21" i="16" s="1"/>
  <c r="D56" i="16" s="1"/>
  <c r="B23" i="16"/>
  <c r="B58" i="16" s="1"/>
  <c r="D23" i="16"/>
  <c r="D58" i="16" s="1"/>
  <c r="I31" i="16"/>
  <c r="J31" i="16"/>
  <c r="K31" i="16"/>
  <c r="L31" i="16"/>
  <c r="M31" i="16"/>
  <c r="M21" i="16" s="1"/>
  <c r="M56" i="16" s="1"/>
  <c r="N31" i="16"/>
  <c r="N21" i="16" s="1"/>
  <c r="N56" i="16" s="1"/>
  <c r="O31" i="16"/>
  <c r="O21" i="16" s="1"/>
  <c r="O56" i="16" s="1"/>
  <c r="P31" i="16"/>
  <c r="P21" i="16" s="1"/>
  <c r="P56" i="16" s="1"/>
  <c r="Q31" i="16"/>
  <c r="Q21" i="16" s="1"/>
  <c r="Q56" i="16" s="1"/>
  <c r="R31" i="16"/>
  <c r="R21" i="16" s="1"/>
  <c r="R56" i="16" s="1"/>
  <c r="S31" i="16"/>
  <c r="S21" i="16" s="1"/>
  <c r="S56" i="16" s="1"/>
  <c r="T31" i="16"/>
  <c r="T21" i="16" s="1"/>
  <c r="T56" i="16" s="1"/>
  <c r="U31" i="16"/>
  <c r="U21" i="16" s="1"/>
  <c r="U56" i="16" s="1"/>
  <c r="V31" i="16"/>
  <c r="V21" i="16" s="1"/>
  <c r="V56" i="16" s="1"/>
  <c r="W31" i="16"/>
  <c r="W21" i="16" s="1"/>
  <c r="W56" i="16" s="1"/>
  <c r="X31" i="16"/>
  <c r="X21" i="16" s="1"/>
  <c r="X56" i="16" s="1"/>
  <c r="Y31" i="16"/>
  <c r="Y21" i="16" s="1"/>
  <c r="Y56" i="16" s="1"/>
  <c r="Z31" i="16"/>
  <c r="Z21" i="16" s="1"/>
  <c r="Z56" i="16" s="1"/>
  <c r="AA31" i="16"/>
  <c r="AA21" i="16" s="1"/>
  <c r="AA56" i="16" s="1"/>
  <c r="AB31" i="16"/>
  <c r="AB21" i="16" s="1"/>
  <c r="AB56" i="16" s="1"/>
  <c r="AC31" i="16"/>
  <c r="AC21" i="16" s="1"/>
  <c r="AC56" i="16" s="1"/>
  <c r="AD31" i="16"/>
  <c r="AE31" i="16"/>
  <c r="AE21" i="16" s="1"/>
  <c r="AE56" i="16" s="1"/>
  <c r="Y32" i="16"/>
  <c r="Y22" i="16" s="1"/>
  <c r="Y57" i="16" s="1"/>
  <c r="AA32" i="16"/>
  <c r="AA22" i="16" s="1"/>
  <c r="AA57" i="16" s="1"/>
  <c r="AC32" i="16"/>
  <c r="AC22" i="16" s="1"/>
  <c r="AC57" i="16" s="1"/>
  <c r="AE32" i="16"/>
  <c r="AE22" i="16" s="1"/>
  <c r="AE57" i="16" s="1"/>
  <c r="I33" i="16"/>
  <c r="I23" i="16" s="1"/>
  <c r="I58" i="16" s="1"/>
  <c r="J33" i="16"/>
  <c r="J23" i="16" s="1"/>
  <c r="J58" i="16" s="1"/>
  <c r="K33" i="16"/>
  <c r="K23" i="16" s="1"/>
  <c r="K58" i="16" s="1"/>
  <c r="L33" i="16"/>
  <c r="L23" i="16" s="1"/>
  <c r="L58" i="16" s="1"/>
  <c r="M33" i="16"/>
  <c r="M23" i="16" s="1"/>
  <c r="M58" i="16" s="1"/>
  <c r="N33" i="16"/>
  <c r="O33" i="16"/>
  <c r="P33" i="16"/>
  <c r="P23" i="16" s="1"/>
  <c r="P58" i="16" s="1"/>
  <c r="Q33" i="16"/>
  <c r="Q23" i="16" s="1"/>
  <c r="Q58" i="16" s="1"/>
  <c r="R33" i="16"/>
  <c r="S33" i="16"/>
  <c r="T33" i="16"/>
  <c r="T23" i="16" s="1"/>
  <c r="T58" i="16" s="1"/>
  <c r="U33" i="16"/>
  <c r="U23" i="16" s="1"/>
  <c r="U58" i="16" s="1"/>
  <c r="V33" i="16"/>
  <c r="W33" i="16"/>
  <c r="W23" i="16" s="1"/>
  <c r="W58" i="16" s="1"/>
  <c r="X33" i="16"/>
  <c r="X23" i="16" s="1"/>
  <c r="X58" i="16" s="1"/>
  <c r="Y33" i="16"/>
  <c r="Y23" i="16" s="1"/>
  <c r="Y58" i="16" s="1"/>
  <c r="Z33" i="16"/>
  <c r="AA33" i="16"/>
  <c r="AB33" i="16"/>
  <c r="AB23" i="16" s="1"/>
  <c r="AB58" i="16" s="1"/>
  <c r="AC33" i="16"/>
  <c r="AC23" i="16" s="1"/>
  <c r="AC58" i="16" s="1"/>
  <c r="AD33" i="16"/>
  <c r="AE33" i="16"/>
  <c r="AE23" i="16" s="1"/>
  <c r="AE58" i="16" s="1"/>
  <c r="I34" i="16"/>
  <c r="I24" i="16" s="1"/>
  <c r="I59" i="16" s="1"/>
  <c r="J34" i="16"/>
  <c r="J24" i="16" s="1"/>
  <c r="J59" i="16" s="1"/>
  <c r="K34" i="16"/>
  <c r="K24" i="16" s="1"/>
  <c r="K59" i="16" s="1"/>
  <c r="L34" i="16"/>
  <c r="L24" i="16" s="1"/>
  <c r="L59" i="16" s="1"/>
  <c r="M34" i="16"/>
  <c r="M24" i="16" s="1"/>
  <c r="M59" i="16" s="1"/>
  <c r="N34" i="16"/>
  <c r="N24" i="16" s="1"/>
  <c r="N59" i="16" s="1"/>
  <c r="O34" i="16"/>
  <c r="O24" i="16" s="1"/>
  <c r="O59" i="16" s="1"/>
  <c r="P34" i="16"/>
  <c r="P24" i="16" s="1"/>
  <c r="P59" i="16" s="1"/>
  <c r="Q34" i="16"/>
  <c r="Q24" i="16" s="1"/>
  <c r="Q59" i="16" s="1"/>
  <c r="R34" i="16"/>
  <c r="R24" i="16" s="1"/>
  <c r="R59" i="16" s="1"/>
  <c r="S34" i="16"/>
  <c r="S24" i="16" s="1"/>
  <c r="S59" i="16" s="1"/>
  <c r="T34" i="16"/>
  <c r="T24" i="16" s="1"/>
  <c r="T59" i="16" s="1"/>
  <c r="U34" i="16"/>
  <c r="U24" i="16" s="1"/>
  <c r="U59" i="16" s="1"/>
  <c r="V34" i="16"/>
  <c r="V24" i="16" s="1"/>
  <c r="V59" i="16" s="1"/>
  <c r="W34" i="16"/>
  <c r="W24" i="16" s="1"/>
  <c r="W59" i="16" s="1"/>
  <c r="X34" i="16"/>
  <c r="X24" i="16" s="1"/>
  <c r="X59" i="16" s="1"/>
  <c r="Y34" i="16"/>
  <c r="Y24" i="16" s="1"/>
  <c r="Y59" i="16" s="1"/>
  <c r="Z34" i="16"/>
  <c r="Z24" i="16" s="1"/>
  <c r="Z59" i="16" s="1"/>
  <c r="AA34" i="16"/>
  <c r="AA24" i="16" s="1"/>
  <c r="AA59" i="16" s="1"/>
  <c r="AB34" i="16"/>
  <c r="AB24" i="16" s="1"/>
  <c r="AB59" i="16" s="1"/>
  <c r="AC34" i="16"/>
  <c r="AC24" i="16" s="1"/>
  <c r="AC59" i="16" s="1"/>
  <c r="AD34" i="16"/>
  <c r="AD24" i="16" s="1"/>
  <c r="AD59" i="16" s="1"/>
  <c r="AE34" i="16"/>
  <c r="AE24" i="16" s="1"/>
  <c r="AE59" i="16" s="1"/>
  <c r="H33" i="16"/>
  <c r="H23" i="16" s="1"/>
  <c r="H58" i="16" s="1"/>
  <c r="H34" i="16"/>
  <c r="H24" i="16" s="1"/>
  <c r="H59" i="16" s="1"/>
  <c r="H31" i="16"/>
  <c r="H21" i="16" s="1"/>
  <c r="H56" i="16" s="1"/>
  <c r="I21" i="16"/>
  <c r="I56" i="16" s="1"/>
  <c r="J21" i="16"/>
  <c r="J56" i="16" s="1"/>
  <c r="K21" i="16"/>
  <c r="K56" i="16" s="1"/>
  <c r="K55" i="16" s="1"/>
  <c r="AD21" i="16"/>
  <c r="AD56" i="16" s="1"/>
  <c r="B66" i="16"/>
  <c r="B64" i="16"/>
  <c r="B69" i="16" s="1"/>
  <c r="E62" i="16"/>
  <c r="B63" i="16"/>
  <c r="B68" i="16" s="1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B54" i="16"/>
  <c r="B51" i="16"/>
  <c r="AE50" i="16"/>
  <c r="AD50" i="16"/>
  <c r="AC50" i="16"/>
  <c r="AB50" i="16"/>
  <c r="AA50" i="16"/>
  <c r="Z50" i="16"/>
  <c r="Y50" i="16"/>
  <c r="X50" i="16"/>
  <c r="W50" i="16"/>
  <c r="V50" i="16"/>
  <c r="U50" i="16"/>
  <c r="T50" i="16"/>
  <c r="S50" i="16"/>
  <c r="R50" i="16"/>
  <c r="Q50" i="16"/>
  <c r="P50" i="16"/>
  <c r="O50" i="16"/>
  <c r="N50" i="16"/>
  <c r="M50" i="16"/>
  <c r="L50" i="16"/>
  <c r="J50" i="16"/>
  <c r="I50" i="16"/>
  <c r="H50" i="16"/>
  <c r="B49" i="16"/>
  <c r="E45" i="16"/>
  <c r="B46" i="16"/>
  <c r="AE45" i="16"/>
  <c r="AD45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B44" i="16"/>
  <c r="B42" i="16"/>
  <c r="E40" i="16"/>
  <c r="B41" i="16"/>
  <c r="AE40" i="16"/>
  <c r="AD40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B39" i="16"/>
  <c r="B34" i="16" s="1"/>
  <c r="B37" i="16"/>
  <c r="B36" i="16"/>
  <c r="AE35" i="16"/>
  <c r="AD35" i="16"/>
  <c r="AC35" i="16"/>
  <c r="AB35" i="16"/>
  <c r="AA35" i="16"/>
  <c r="Z35" i="16"/>
  <c r="Y35" i="16"/>
  <c r="X35" i="16"/>
  <c r="W35" i="16"/>
  <c r="V35" i="16"/>
  <c r="U35" i="16"/>
  <c r="T35" i="16"/>
  <c r="S35" i="16"/>
  <c r="R35" i="16"/>
  <c r="Q35" i="16"/>
  <c r="P35" i="16"/>
  <c r="O35" i="16"/>
  <c r="N35" i="16"/>
  <c r="M35" i="16"/>
  <c r="L35" i="16"/>
  <c r="K35" i="16"/>
  <c r="J35" i="16"/>
  <c r="I35" i="16"/>
  <c r="H35" i="16"/>
  <c r="G71" i="16" l="1"/>
  <c r="C88" i="16"/>
  <c r="F69" i="16"/>
  <c r="J55" i="16"/>
  <c r="I55" i="16"/>
  <c r="F66" i="16"/>
  <c r="B71" i="16"/>
  <c r="F71" i="16" s="1"/>
  <c r="AE55" i="16"/>
  <c r="W55" i="16"/>
  <c r="C69" i="16"/>
  <c r="C84" i="16" s="1"/>
  <c r="AC55" i="16"/>
  <c r="Y55" i="16"/>
  <c r="U55" i="16"/>
  <c r="Q55" i="16"/>
  <c r="M55" i="16"/>
  <c r="D74" i="16"/>
  <c r="D79" i="16"/>
  <c r="H55" i="16"/>
  <c r="AB55" i="16"/>
  <c r="X55" i="16"/>
  <c r="T55" i="16"/>
  <c r="P55" i="16"/>
  <c r="G52" i="16"/>
  <c r="B31" i="16"/>
  <c r="C34" i="16"/>
  <c r="B15" i="16"/>
  <c r="AA30" i="16"/>
  <c r="S30" i="16"/>
  <c r="O30" i="16"/>
  <c r="G66" i="16"/>
  <c r="D69" i="16"/>
  <c r="F64" i="16"/>
  <c r="D50" i="16"/>
  <c r="F52" i="16"/>
  <c r="B45" i="16"/>
  <c r="D45" i="16"/>
  <c r="B40" i="16"/>
  <c r="D40" i="16"/>
  <c r="F42" i="16"/>
  <c r="D35" i="16"/>
  <c r="F37" i="16"/>
  <c r="W30" i="16"/>
  <c r="AD30" i="16"/>
  <c r="Z30" i="16"/>
  <c r="V30" i="16"/>
  <c r="R30" i="16"/>
  <c r="N30" i="16"/>
  <c r="C45" i="16"/>
  <c r="G45" i="16" s="1"/>
  <c r="C62" i="16"/>
  <c r="G62" i="16" s="1"/>
  <c r="G67" i="16" s="1"/>
  <c r="K30" i="16"/>
  <c r="AE30" i="16"/>
  <c r="AA23" i="16"/>
  <c r="S23" i="16"/>
  <c r="O23" i="16"/>
  <c r="O58" i="16" s="1"/>
  <c r="O55" i="16" s="1"/>
  <c r="G40" i="16"/>
  <c r="C50" i="16"/>
  <c r="AD23" i="16"/>
  <c r="Z23" i="16"/>
  <c r="V23" i="16"/>
  <c r="R23" i="16"/>
  <c r="N23" i="16"/>
  <c r="C33" i="16"/>
  <c r="F74" i="16"/>
  <c r="F79" i="16" s="1"/>
  <c r="F84" i="16" s="1"/>
  <c r="B62" i="16"/>
  <c r="B50" i="16"/>
  <c r="B32" i="16"/>
  <c r="J30" i="16"/>
  <c r="H30" i="16"/>
  <c r="AB20" i="16"/>
  <c r="X20" i="16"/>
  <c r="T20" i="16"/>
  <c r="P20" i="16"/>
  <c r="G32" i="16"/>
  <c r="B35" i="16"/>
  <c r="C31" i="16"/>
  <c r="C35" i="16"/>
  <c r="U20" i="16"/>
  <c r="AC20" i="16"/>
  <c r="M20" i="16"/>
  <c r="W20" i="16"/>
  <c r="L30" i="16"/>
  <c r="P30" i="16"/>
  <c r="T30" i="16"/>
  <c r="X30" i="16"/>
  <c r="AB30" i="16"/>
  <c r="L21" i="16"/>
  <c r="AE20" i="16"/>
  <c r="K20" i="16"/>
  <c r="I30" i="16"/>
  <c r="M30" i="16"/>
  <c r="Q30" i="16"/>
  <c r="U30" i="16"/>
  <c r="Y30" i="16"/>
  <c r="AC30" i="16"/>
  <c r="O20" i="16"/>
  <c r="H20" i="16"/>
  <c r="E50" i="16"/>
  <c r="E35" i="16"/>
  <c r="E67" i="16" s="1"/>
  <c r="I20" i="16"/>
  <c r="Q20" i="16"/>
  <c r="Y20" i="16"/>
  <c r="B29" i="16"/>
  <c r="B24" i="16" s="1"/>
  <c r="B59" i="16" s="1"/>
  <c r="B27" i="16"/>
  <c r="C26" i="16"/>
  <c r="C25" i="16" s="1"/>
  <c r="B26" i="16"/>
  <c r="B21" i="16" s="1"/>
  <c r="B56" i="16" s="1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I25" i="16"/>
  <c r="H25" i="16"/>
  <c r="AE12" i="16"/>
  <c r="AE17" i="16" s="1"/>
  <c r="AD12" i="16"/>
  <c r="AD17" i="16" s="1"/>
  <c r="AC12" i="16"/>
  <c r="AC17" i="16" s="1"/>
  <c r="AB12" i="16"/>
  <c r="AB17" i="16" s="1"/>
  <c r="AA12" i="16"/>
  <c r="AA17" i="16" s="1"/>
  <c r="Z12" i="16"/>
  <c r="Z17" i="16" s="1"/>
  <c r="Y12" i="16"/>
  <c r="Y17" i="16" s="1"/>
  <c r="X12" i="16"/>
  <c r="X17" i="16" s="1"/>
  <c r="W12" i="16"/>
  <c r="W17" i="16" s="1"/>
  <c r="V12" i="16"/>
  <c r="V17" i="16" s="1"/>
  <c r="U12" i="16"/>
  <c r="U17" i="16" s="1"/>
  <c r="T12" i="16"/>
  <c r="T17" i="16" s="1"/>
  <c r="S12" i="16"/>
  <c r="S17" i="16" s="1"/>
  <c r="R12" i="16"/>
  <c r="R17" i="16" s="1"/>
  <c r="Q12" i="16"/>
  <c r="Q17" i="16" s="1"/>
  <c r="P12" i="16"/>
  <c r="P17" i="16" s="1"/>
  <c r="O12" i="16"/>
  <c r="O17" i="16" s="1"/>
  <c r="N12" i="16"/>
  <c r="N17" i="16" s="1"/>
  <c r="M12" i="16"/>
  <c r="M17" i="16" s="1"/>
  <c r="L12" i="16"/>
  <c r="L17" i="16" s="1"/>
  <c r="K12" i="16"/>
  <c r="K17" i="16" s="1"/>
  <c r="J12" i="16"/>
  <c r="J17" i="16" s="1"/>
  <c r="I12" i="16"/>
  <c r="H12" i="16"/>
  <c r="D12" i="16"/>
  <c r="D17" i="16" s="1"/>
  <c r="AE11" i="16"/>
  <c r="AE16" i="16" s="1"/>
  <c r="AD11" i="16"/>
  <c r="AD16" i="16" s="1"/>
  <c r="AC11" i="16"/>
  <c r="AC16" i="16" s="1"/>
  <c r="AB11" i="16"/>
  <c r="AB16" i="16" s="1"/>
  <c r="AA11" i="16"/>
  <c r="AA16" i="16" s="1"/>
  <c r="Z11" i="16"/>
  <c r="Z16" i="16" s="1"/>
  <c r="Y11" i="16"/>
  <c r="Y16" i="16" s="1"/>
  <c r="X11" i="16"/>
  <c r="X16" i="16" s="1"/>
  <c r="W11" i="16"/>
  <c r="W16" i="16" s="1"/>
  <c r="V11" i="16"/>
  <c r="V16" i="16" s="1"/>
  <c r="U11" i="16"/>
  <c r="U16" i="16" s="1"/>
  <c r="T11" i="16"/>
  <c r="T16" i="16" s="1"/>
  <c r="S11" i="16"/>
  <c r="S16" i="16" s="1"/>
  <c r="R11" i="16"/>
  <c r="R16" i="16" s="1"/>
  <c r="Q11" i="16"/>
  <c r="Q16" i="16" s="1"/>
  <c r="P11" i="16"/>
  <c r="P16" i="16" s="1"/>
  <c r="O11" i="16"/>
  <c r="O16" i="16" s="1"/>
  <c r="N11" i="16"/>
  <c r="N16" i="16" s="1"/>
  <c r="M11" i="16"/>
  <c r="M16" i="16" s="1"/>
  <c r="L11" i="16"/>
  <c r="L16" i="16" s="1"/>
  <c r="K11" i="16"/>
  <c r="K16" i="16" s="1"/>
  <c r="J11" i="16"/>
  <c r="J16" i="16" s="1"/>
  <c r="I11" i="16"/>
  <c r="H11" i="16"/>
  <c r="D11" i="16"/>
  <c r="D16" i="16" s="1"/>
  <c r="D87" i="16" s="1"/>
  <c r="AE15" i="16"/>
  <c r="AA15" i="16"/>
  <c r="AE9" i="16"/>
  <c r="AE14" i="16" s="1"/>
  <c r="AD9" i="16"/>
  <c r="AD14" i="16" s="1"/>
  <c r="AC9" i="16"/>
  <c r="AC14" i="16" s="1"/>
  <c r="AB9" i="16"/>
  <c r="AB14" i="16" s="1"/>
  <c r="AA9" i="16"/>
  <c r="AA14" i="16" s="1"/>
  <c r="Z9" i="16"/>
  <c r="Z14" i="16" s="1"/>
  <c r="Y9" i="16"/>
  <c r="Y14" i="16" s="1"/>
  <c r="X9" i="16"/>
  <c r="X14" i="16" s="1"/>
  <c r="W9" i="16"/>
  <c r="W14" i="16" s="1"/>
  <c r="V9" i="16"/>
  <c r="V14" i="16" s="1"/>
  <c r="U9" i="16"/>
  <c r="U14" i="16" s="1"/>
  <c r="T9" i="16"/>
  <c r="T14" i="16" s="1"/>
  <c r="S9" i="16"/>
  <c r="S14" i="16" s="1"/>
  <c r="R9" i="16"/>
  <c r="R14" i="16" s="1"/>
  <c r="Q9" i="16"/>
  <c r="Q14" i="16" s="1"/>
  <c r="P9" i="16"/>
  <c r="P14" i="16" s="1"/>
  <c r="O9" i="16"/>
  <c r="O14" i="16" s="1"/>
  <c r="N9" i="16"/>
  <c r="N14" i="16" s="1"/>
  <c r="M9" i="16"/>
  <c r="M14" i="16" s="1"/>
  <c r="L9" i="16"/>
  <c r="L14" i="16" s="1"/>
  <c r="K9" i="16"/>
  <c r="K14" i="16" s="1"/>
  <c r="J14" i="16"/>
  <c r="I9" i="16"/>
  <c r="H9" i="16"/>
  <c r="C9" i="16" s="1"/>
  <c r="D9" i="16"/>
  <c r="D14" i="16" s="1"/>
  <c r="D85" i="16" s="1"/>
  <c r="F27" i="16" l="1"/>
  <c r="H16" i="16"/>
  <c r="C11" i="16"/>
  <c r="C16" i="16" s="1"/>
  <c r="H17" i="16"/>
  <c r="C12" i="16"/>
  <c r="C17" i="16" s="1"/>
  <c r="D88" i="16"/>
  <c r="D67" i="16"/>
  <c r="B67" i="16"/>
  <c r="AC15" i="16"/>
  <c r="L20" i="16"/>
  <c r="L56" i="16"/>
  <c r="L55" i="16" s="1"/>
  <c r="Z20" i="16"/>
  <c r="Z58" i="16"/>
  <c r="Z55" i="16" s="1"/>
  <c r="N20" i="16"/>
  <c r="N58" i="16"/>
  <c r="N55" i="16" s="1"/>
  <c r="AD20" i="16"/>
  <c r="AD58" i="16"/>
  <c r="AD55" i="16" s="1"/>
  <c r="S20" i="16"/>
  <c r="S58" i="16"/>
  <c r="S55" i="16" s="1"/>
  <c r="R20" i="16"/>
  <c r="R58" i="16"/>
  <c r="R55" i="16" s="1"/>
  <c r="AA20" i="16"/>
  <c r="AA58" i="16"/>
  <c r="AA55" i="16" s="1"/>
  <c r="V20" i="16"/>
  <c r="V58" i="16"/>
  <c r="V55" i="16" s="1"/>
  <c r="C24" i="16"/>
  <c r="C59" i="16" s="1"/>
  <c r="G69" i="16"/>
  <c r="B9" i="16"/>
  <c r="B14" i="16" s="1"/>
  <c r="B85" i="16" s="1"/>
  <c r="H14" i="16"/>
  <c r="Y15" i="16"/>
  <c r="I14" i="16"/>
  <c r="E9" i="16"/>
  <c r="E14" i="16" s="1"/>
  <c r="E85" i="16" s="1"/>
  <c r="I17" i="16"/>
  <c r="E12" i="16"/>
  <c r="E17" i="16" s="1"/>
  <c r="E88" i="16" s="1"/>
  <c r="E84" i="16" s="1"/>
  <c r="D62" i="16"/>
  <c r="I16" i="16"/>
  <c r="E11" i="16"/>
  <c r="E16" i="16" s="1"/>
  <c r="E87" i="16" s="1"/>
  <c r="F45" i="16"/>
  <c r="F40" i="16"/>
  <c r="D32" i="16"/>
  <c r="D30" i="16" s="1"/>
  <c r="B30" i="16"/>
  <c r="F32" i="16"/>
  <c r="F35" i="16"/>
  <c r="G35" i="16"/>
  <c r="B22" i="16"/>
  <c r="B12" i="16"/>
  <c r="B11" i="16"/>
  <c r="B16" i="16" s="1"/>
  <c r="B87" i="16" s="1"/>
  <c r="C23" i="16"/>
  <c r="C58" i="16" s="1"/>
  <c r="C87" i="16" s="1"/>
  <c r="I8" i="16"/>
  <c r="I13" i="16" s="1"/>
  <c r="Q8" i="16"/>
  <c r="Q13" i="16" s="1"/>
  <c r="Y8" i="16"/>
  <c r="Y13" i="16" s="1"/>
  <c r="E30" i="16"/>
  <c r="F62" i="16"/>
  <c r="F67" i="16" s="1"/>
  <c r="C30" i="16"/>
  <c r="C21" i="16"/>
  <c r="C56" i="16" s="1"/>
  <c r="J20" i="16"/>
  <c r="F50" i="16"/>
  <c r="F55" i="16" s="1"/>
  <c r="G50" i="16"/>
  <c r="G55" i="16" s="1"/>
  <c r="J8" i="16"/>
  <c r="J13" i="16" s="1"/>
  <c r="R8" i="16"/>
  <c r="R13" i="16" s="1"/>
  <c r="Z8" i="16"/>
  <c r="Z13" i="16" s="1"/>
  <c r="K8" i="16"/>
  <c r="K13" i="16" s="1"/>
  <c r="O8" i="16"/>
  <c r="O13" i="16" s="1"/>
  <c r="S8" i="16"/>
  <c r="S13" i="16" s="1"/>
  <c r="W8" i="16"/>
  <c r="W13" i="16" s="1"/>
  <c r="AA8" i="16"/>
  <c r="AA13" i="16" s="1"/>
  <c r="AE8" i="16"/>
  <c r="AE13" i="16" s="1"/>
  <c r="N8" i="16"/>
  <c r="N13" i="16" s="1"/>
  <c r="AD8" i="16"/>
  <c r="AD13" i="16" s="1"/>
  <c r="M8" i="16"/>
  <c r="M13" i="16" s="1"/>
  <c r="U8" i="16"/>
  <c r="U13" i="16" s="1"/>
  <c r="AC8" i="16"/>
  <c r="AC13" i="16" s="1"/>
  <c r="V8" i="16"/>
  <c r="V13" i="16" s="1"/>
  <c r="E25" i="16"/>
  <c r="D8" i="16"/>
  <c r="D13" i="16" s="1"/>
  <c r="H8" i="16"/>
  <c r="H13" i="16" s="1"/>
  <c r="L8" i="16"/>
  <c r="L13" i="16" s="1"/>
  <c r="P8" i="16"/>
  <c r="P13" i="16" s="1"/>
  <c r="T8" i="16"/>
  <c r="T13" i="16" s="1"/>
  <c r="X8" i="16"/>
  <c r="X13" i="16" s="1"/>
  <c r="AB8" i="16"/>
  <c r="AB13" i="16" s="1"/>
  <c r="B25" i="16"/>
  <c r="F22" i="16" l="1"/>
  <c r="B57" i="16"/>
  <c r="B86" i="16" s="1"/>
  <c r="G22" i="16"/>
  <c r="C67" i="16"/>
  <c r="B13" i="16"/>
  <c r="B17" i="16"/>
  <c r="B88" i="16" s="1"/>
  <c r="C8" i="16"/>
  <c r="C13" i="16" s="1"/>
  <c r="C14" i="16"/>
  <c r="C85" i="16" s="1"/>
  <c r="B20" i="16"/>
  <c r="G30" i="16"/>
  <c r="F30" i="16"/>
  <c r="F25" i="16"/>
  <c r="G25" i="16"/>
  <c r="F10" i="16"/>
  <c r="G10" i="16"/>
  <c r="D22" i="16"/>
  <c r="D25" i="16"/>
  <c r="C20" i="16"/>
  <c r="E20" i="16"/>
  <c r="E8" i="16"/>
  <c r="B84" i="16" l="1"/>
  <c r="F57" i="16"/>
  <c r="B55" i="16"/>
  <c r="D20" i="16"/>
  <c r="D57" i="16"/>
  <c r="F15" i="16"/>
  <c r="G15" i="16"/>
  <c r="C55" i="16"/>
  <c r="G57" i="16"/>
  <c r="F8" i="16"/>
  <c r="F13" i="16" s="1"/>
  <c r="E13" i="16"/>
  <c r="F20" i="16"/>
  <c r="G20" i="16"/>
  <c r="G8" i="16"/>
  <c r="G13" i="16" s="1"/>
  <c r="D55" i="16" l="1"/>
  <c r="D86" i="16"/>
  <c r="D84" i="16" s="1"/>
  <c r="F86" i="16"/>
</calcChain>
</file>

<file path=xl/sharedStrings.xml><?xml version="1.0" encoding="utf-8"?>
<sst xmlns="http://schemas.openxmlformats.org/spreadsheetml/2006/main" count="136" uniqueCount="54">
  <si>
    <t xml:space="preserve">Основные мероприятия программы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</si>
  <si>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</si>
  <si>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</si>
  <si>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</si>
  <si>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</si>
  <si>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</si>
  <si>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</si>
  <si>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</si>
  <si>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</si>
  <si>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</si>
  <si>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</si>
  <si>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</si>
  <si>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</si>
  <si>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</si>
  <si>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</si>
  <si>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</si>
  <si>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</si>
  <si>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>план</t>
  </si>
  <si>
    <t>кассовый расход</t>
  </si>
  <si>
    <t>бюджет автономного округа</t>
  </si>
  <si>
    <t>бюджет города Когалыма</t>
  </si>
  <si>
    <t>федерадьный бюджет</t>
  </si>
  <si>
    <t>привлеченные средства</t>
  </si>
  <si>
    <t>Исполнитель:</t>
  </si>
  <si>
    <t>Главный специалист ОФЭОиК КУМИ</t>
  </si>
  <si>
    <t>п. 2.1. Организационно-техническое и финансовое обеспечение органов местного самоуправления города Когалыма</t>
  </si>
  <si>
    <t xml:space="preserve">п. 1.1. Организация обеспечения формирования состава и структуры муниципального имущества города Когалыма </t>
  </si>
  <si>
    <t xml:space="preserve">п. 2.1.1. Расходы на обеспечение функций комитета по управлению муниципальным имуществом Администрации города Когалыма </t>
  </si>
  <si>
    <t>п. 2.1.2. Расходы на обеспечение автотранспортом органов местного самоуправления города Когалыма и муниципальных учреждений</t>
  </si>
  <si>
    <t>п. 2.1.3. Организационно-техническое обеспечение органов местного самоуправления города Когалыма</t>
  </si>
  <si>
    <t>п. 2.1.4 Расходы на обеспечение хозяйственной деятельности муниципального казённого учреждения «Обеспечение эксплуатационно-хозяйственной деятельности»</t>
  </si>
  <si>
    <t>п. 3.1. Реконструкция и ремонт, в том числе капитальный, объектов муниципальной собственности города Когалыма</t>
  </si>
  <si>
    <t xml:space="preserve">п. 4.1. Предоставление субсидий садоводческим, огородническим некоммерческим товариществам на возмещение части затрат на осуществление мероприятий, направленных на благоустройство и развитие инженерной инфраструктуры в границах их территорий </t>
  </si>
  <si>
    <t>п.п.2.1.2.1. Выполнение муниципальной работы "Организация и осуществление транспортного обслуживания должностных лиц, органов местного самоуправления и муниципальных учреждений"</t>
  </si>
  <si>
    <t>п.п. 2.1.2.2. Приобретение автотранспортных средств, в том числе на условиях лизинга для выполнения муниципальной работы «Организация и осуществление транспортного обслуживания должностных лиц, органов местного самоуправления и муниципальных учреждений»</t>
  </si>
  <si>
    <t>Процессная часть</t>
  </si>
  <si>
    <t>Подпрограмма 1. Совершенствование системы управления муниципальным имуществом города Когалыма</t>
  </si>
  <si>
    <t>Итого по подпрограмме 1</t>
  </si>
  <si>
    <t>Подпрограмма 2. Обеспечение условий для выполнения функций, возложенных на орган местного самоуправления города Когалыма и муниципальные учреждения.</t>
  </si>
  <si>
    <t>Подпрограмма 3. Улучшение технических характеристик, поддержание эксплуатационного ресурса объектов муниципальной собственности.</t>
  </si>
  <si>
    <t>Подпрограмма 4. Инженерное обеспечение, технологическое присоединение к линиям электроснабжения, благоустройство земельных участков в границах садоводческих, огороднических некоммерческих товариществ.</t>
  </si>
  <si>
    <t>Итого по подпрограмме 2</t>
  </si>
  <si>
    <t>Итого по подпрограмме 3</t>
  </si>
  <si>
    <t>Всего по муниципальной программа</t>
  </si>
  <si>
    <t>Экономия по заработной плате и начислениям на оплату труда (наличие вакансий, листов временной нетрудоспособности).</t>
  </si>
  <si>
    <t>План на 
2024 год</t>
  </si>
  <si>
    <t>Хамадуллина Анастасия Олеговна</t>
  </si>
  <si>
    <t>тел. 93-758</t>
  </si>
  <si>
    <t>В соответсвии с фактически оказанными услугами</t>
  </si>
  <si>
    <t>Кассовый расход сформировался меньше планового в связи с образованием листов временной нетрудоспособности, отпуска без сохранения оплаты труда</t>
  </si>
  <si>
    <r>
      <t xml:space="preserve">Отчет о ходе реализации муниципальной программы
"Управление муниципальным имуществом города Когалыма"
</t>
    </r>
    <r>
      <rPr>
        <b/>
        <i/>
        <sz val="16"/>
        <color theme="1"/>
        <rFont val="Times New Roman"/>
        <family val="1"/>
        <charset val="204"/>
      </rPr>
      <t xml:space="preserve">на </t>
    </r>
    <r>
      <rPr>
        <b/>
        <i/>
        <sz val="16"/>
        <color rgb="FFFF0000"/>
        <rFont val="Times New Roman"/>
        <family val="1"/>
        <charset val="204"/>
      </rPr>
      <t>01.01.2025</t>
    </r>
    <r>
      <rPr>
        <b/>
        <i/>
        <sz val="16"/>
        <color theme="1"/>
        <rFont val="Times New Roman"/>
        <family val="1"/>
        <charset val="204"/>
      </rPr>
      <t xml:space="preserve"> года </t>
    </r>
  </si>
  <si>
    <r>
      <t xml:space="preserve">Профинансировано на </t>
    </r>
    <r>
      <rPr>
        <sz val="11"/>
        <color rgb="FFFF0000"/>
        <rFont val="Times New Roman"/>
        <family val="1"/>
        <charset val="204"/>
      </rPr>
      <t>01.01.2025</t>
    </r>
  </si>
  <si>
    <r>
      <t xml:space="preserve">Кассовый расход на </t>
    </r>
    <r>
      <rPr>
        <sz val="11"/>
        <color rgb="FFFF0000"/>
        <rFont val="Times New Roman"/>
        <family val="1"/>
        <charset val="204"/>
      </rPr>
      <t>31.12.2024</t>
    </r>
  </si>
  <si>
    <r>
      <t xml:space="preserve">План на </t>
    </r>
    <r>
      <rPr>
        <sz val="11"/>
        <color rgb="FFFF0000"/>
        <rFont val="Times New Roman"/>
        <family val="1"/>
        <charset val="204"/>
      </rPr>
      <t>01.01.2025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</si>
</sst>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0"/>
      <name val="Arial"/>
    </font>
    <font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6" fillId="0" borderId="0" xfId="0" applyFont="1" applyFill="1"/>
    <xf numFmtId="0" fontId="7" fillId="0" borderId="0" xfId="0" applyFont="1" applyFill="1" applyAlignment="1">
      <alignment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1" fillId="0" borderId="0" xfId="0" applyFont="1" applyFill="1" applyAlignment="1">
      <alignment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8" fillId="2" borderId="1" xfId="0" applyFont="1" applyFill="1" applyBorder="1" applyAlignment="1">
      <alignment horizontal="left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/>
    <xf numFmtId="4" fontId="12" fillId="0" borderId="1" xfId="0" applyNumberFormat="1" applyFont="1" applyFill="1" applyBorder="1" applyAlignment="1">
      <alignment vertical="top" wrapText="1"/>
    </xf>
    <xf numFmtId="4" fontId="12" fillId="0" borderId="1" xfId="0" applyNumberFormat="1" applyFont="1" applyFill="1" applyBorder="1" applyAlignment="1">
      <alignment vertical="top"/>
    </xf>
    <xf numFmtId="4" fontId="12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164" fontId="18" fillId="3" borderId="1" xfId="0" applyNumberFormat="1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left" vertical="center"/>
    </xf>
    <xf numFmtId="4" fontId="18" fillId="3" borderId="4" xfId="0" applyNumberFormat="1" applyFont="1" applyFill="1" applyBorder="1" applyAlignment="1">
      <alignment vertical="center" wrapText="1"/>
    </xf>
    <xf numFmtId="0" fontId="6" fillId="3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164" fontId="16" fillId="4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16" fillId="4" borderId="1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/>
    <xf numFmtId="0" fontId="7" fillId="0" borderId="0" xfId="0" applyFont="1" applyFill="1"/>
    <xf numFmtId="4" fontId="12" fillId="0" borderId="4" xfId="0" applyNumberFormat="1" applyFont="1" applyFill="1" applyBorder="1" applyAlignment="1">
      <alignment horizontal="left" vertical="top" wrapText="1"/>
    </xf>
    <xf numFmtId="4" fontId="12" fillId="0" borderId="5" xfId="0" applyNumberFormat="1" applyFont="1" applyFill="1" applyBorder="1" applyAlignment="1">
      <alignment horizontal="left" vertical="top" wrapText="1"/>
    </xf>
    <xf numFmtId="4" fontId="12" fillId="0" borderId="6" xfId="0" applyNumberFormat="1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" fontId="23" fillId="0" borderId="4" xfId="0" applyNumberFormat="1" applyFont="1" applyFill="1" applyBorder="1" applyAlignment="1">
      <alignment horizontal="left" vertical="center" wrapText="1"/>
    </xf>
    <xf numFmtId="4" fontId="23" fillId="0" borderId="5" xfId="0" applyNumberFormat="1" applyFont="1" applyFill="1" applyBorder="1" applyAlignment="1">
      <alignment horizontal="left" vertical="center" wrapText="1"/>
    </xf>
    <xf numFmtId="4" fontId="23" fillId="0" borderId="6" xfId="0" applyNumberFormat="1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left" vertical="center"/>
    </xf>
    <xf numFmtId="4" fontId="5" fillId="0" borderId="6" xfId="0" applyNumberFormat="1" applyFont="1" applyFill="1" applyBorder="1" applyAlignment="1">
      <alignment horizontal="left" vertical="center"/>
    </xf>
    <xf numFmtId="4" fontId="12" fillId="0" borderId="4" xfId="0" applyNumberFormat="1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left" vertical="center" wrapText="1"/>
    </xf>
    <xf numFmtId="4" fontId="12" fillId="0" borderId="6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BFBF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F94"/>
  <sheetViews>
    <sheetView tabSelected="1" view="pageBreakPreview" zoomScale="70" zoomScaleNormal="70" zoomScaleSheetLayoutView="70" zoomScalePageLayoutView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91" sqref="A91"/>
    </sheetView>
  </sheetViews>
  <sheetFormatPr defaultRowHeight="16.5" x14ac:dyDescent="0.25"/>
  <cols>
    <col min="1" max="1" width="45.140625" style="1" customWidth="1"/>
    <col min="2" max="2" width="11.140625" style="1" customWidth="1"/>
    <col min="3" max="3" width="12.140625" style="1" customWidth="1"/>
    <col min="4" max="5" width="12.5703125" style="1" customWidth="1"/>
    <col min="6" max="7" width="8.7109375" style="12" customWidth="1"/>
    <col min="8" max="31" width="10" style="1" customWidth="1"/>
    <col min="32" max="32" width="106.85546875" style="1" customWidth="1"/>
    <col min="33" max="33" width="15.42578125" style="1" customWidth="1"/>
    <col min="34" max="16384" width="9.140625" style="1"/>
  </cols>
  <sheetData>
    <row r="1" spans="1:32" ht="63.75" customHeight="1" x14ac:dyDescent="0.25">
      <c r="A1" s="9"/>
      <c r="B1" s="82" t="s">
        <v>50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3"/>
    </row>
    <row r="2" spans="1:32" ht="29.25" customHeight="1" x14ac:dyDescent="0.25">
      <c r="A2" s="2"/>
      <c r="B2" s="3"/>
      <c r="C2" s="3"/>
      <c r="D2" s="3"/>
      <c r="E2" s="3"/>
      <c r="F2" s="10"/>
      <c r="G2" s="10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3.25" customHeight="1" x14ac:dyDescent="0.25">
      <c r="A3" s="79" t="s">
        <v>0</v>
      </c>
      <c r="B3" s="79" t="s">
        <v>45</v>
      </c>
      <c r="C3" s="79" t="s">
        <v>53</v>
      </c>
      <c r="D3" s="79" t="s">
        <v>51</v>
      </c>
      <c r="E3" s="79" t="s">
        <v>52</v>
      </c>
      <c r="F3" s="83" t="s">
        <v>1</v>
      </c>
      <c r="G3" s="83"/>
      <c r="H3" s="79" t="s">
        <v>2</v>
      </c>
      <c r="I3" s="79"/>
      <c r="J3" s="79" t="s">
        <v>3</v>
      </c>
      <c r="K3" s="79"/>
      <c r="L3" s="79" t="s">
        <v>4</v>
      </c>
      <c r="M3" s="79"/>
      <c r="N3" s="79" t="s">
        <v>5</v>
      </c>
      <c r="O3" s="79"/>
      <c r="P3" s="79" t="s">
        <v>6</v>
      </c>
      <c r="Q3" s="79"/>
      <c r="R3" s="79" t="s">
        <v>7</v>
      </c>
      <c r="S3" s="79"/>
      <c r="T3" s="79" t="s">
        <v>8</v>
      </c>
      <c r="U3" s="79"/>
      <c r="V3" s="79" t="s">
        <v>9</v>
      </c>
      <c r="W3" s="79"/>
      <c r="X3" s="79" t="s">
        <v>10</v>
      </c>
      <c r="Y3" s="79"/>
      <c r="Z3" s="79" t="s">
        <v>11</v>
      </c>
      <c r="AA3" s="79"/>
      <c r="AB3" s="79" t="s">
        <v>12</v>
      </c>
      <c r="AC3" s="79"/>
      <c r="AD3" s="80" t="s">
        <v>13</v>
      </c>
      <c r="AE3" s="81"/>
      <c r="AF3" s="68" t="s">
        <v>14</v>
      </c>
    </row>
    <row r="4" spans="1:32" ht="46.5" customHeight="1" x14ac:dyDescent="0.25">
      <c r="A4" s="79"/>
      <c r="B4" s="79"/>
      <c r="C4" s="79"/>
      <c r="D4" s="79"/>
      <c r="E4" s="79"/>
      <c r="F4" s="16" t="s">
        <v>15</v>
      </c>
      <c r="G4" s="16" t="s">
        <v>16</v>
      </c>
      <c r="H4" s="17" t="s">
        <v>17</v>
      </c>
      <c r="I4" s="17" t="s">
        <v>18</v>
      </c>
      <c r="J4" s="17" t="s">
        <v>17</v>
      </c>
      <c r="K4" s="17" t="s">
        <v>18</v>
      </c>
      <c r="L4" s="17" t="s">
        <v>17</v>
      </c>
      <c r="M4" s="17" t="s">
        <v>18</v>
      </c>
      <c r="N4" s="17" t="s">
        <v>17</v>
      </c>
      <c r="O4" s="17" t="s">
        <v>18</v>
      </c>
      <c r="P4" s="17" t="s">
        <v>17</v>
      </c>
      <c r="Q4" s="17" t="s">
        <v>18</v>
      </c>
      <c r="R4" s="17" t="s">
        <v>17</v>
      </c>
      <c r="S4" s="17" t="s">
        <v>18</v>
      </c>
      <c r="T4" s="17" t="s">
        <v>17</v>
      </c>
      <c r="U4" s="17" t="s">
        <v>18</v>
      </c>
      <c r="V4" s="17" t="s">
        <v>17</v>
      </c>
      <c r="W4" s="17" t="s">
        <v>18</v>
      </c>
      <c r="X4" s="17" t="s">
        <v>17</v>
      </c>
      <c r="Y4" s="17" t="s">
        <v>18</v>
      </c>
      <c r="Z4" s="17" t="s">
        <v>17</v>
      </c>
      <c r="AA4" s="17" t="s">
        <v>18</v>
      </c>
      <c r="AB4" s="17" t="s">
        <v>17</v>
      </c>
      <c r="AC4" s="17" t="s">
        <v>18</v>
      </c>
      <c r="AD4" s="17" t="s">
        <v>17</v>
      </c>
      <c r="AE4" s="17" t="s">
        <v>18</v>
      </c>
      <c r="AF4" s="69"/>
    </row>
    <row r="5" spans="1:32" s="7" customFormat="1" ht="17.25" customHeight="1" x14ac:dyDescent="0.2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9">
        <v>6</v>
      </c>
      <c r="G5" s="19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  <c r="X5" s="18">
        <v>24</v>
      </c>
      <c r="Y5" s="18">
        <v>25</v>
      </c>
      <c r="Z5" s="18">
        <v>26</v>
      </c>
      <c r="AA5" s="18">
        <v>27</v>
      </c>
      <c r="AB5" s="18">
        <v>28</v>
      </c>
      <c r="AC5" s="18">
        <v>29</v>
      </c>
      <c r="AD5" s="18">
        <v>30</v>
      </c>
      <c r="AE5" s="18">
        <v>31</v>
      </c>
      <c r="AF5" s="18">
        <v>32</v>
      </c>
    </row>
    <row r="6" spans="1:32" s="7" customFormat="1" ht="21.75" customHeight="1" x14ac:dyDescent="0.2">
      <c r="A6" s="59" t="s">
        <v>36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1"/>
    </row>
    <row r="7" spans="1:32" s="7" customFormat="1" ht="22.5" customHeight="1" x14ac:dyDescent="0.2">
      <c r="A7" s="62" t="s">
        <v>35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4"/>
    </row>
    <row r="8" spans="1:32" s="6" customFormat="1" ht="57" x14ac:dyDescent="0.3">
      <c r="A8" s="34" t="s">
        <v>26</v>
      </c>
      <c r="B8" s="20">
        <f>B9+B10+B11+B12</f>
        <v>52634.394</v>
      </c>
      <c r="C8" s="20">
        <f>C9+C10+C11+C12</f>
        <v>52634.394</v>
      </c>
      <c r="D8" s="20">
        <f>D9+D10+D11+D12</f>
        <v>52634.394</v>
      </c>
      <c r="E8" s="20">
        <f>E9+E10+E11+E12</f>
        <v>47631.811999999998</v>
      </c>
      <c r="F8" s="23">
        <f>E8/B8*100</f>
        <v>90.495602552201888</v>
      </c>
      <c r="G8" s="23">
        <f>E8/C8*100</f>
        <v>90.495602552201888</v>
      </c>
      <c r="H8" s="20">
        <f t="shared" ref="H8:AE8" si="0">H9+H10+H11+H12</f>
        <v>7121.37</v>
      </c>
      <c r="I8" s="20">
        <f t="shared" si="0"/>
        <v>4317.3140000000003</v>
      </c>
      <c r="J8" s="20">
        <f t="shared" si="0"/>
        <v>5416.6620000000003</v>
      </c>
      <c r="K8" s="20">
        <f t="shared" si="0"/>
        <v>5461.0829999999996</v>
      </c>
      <c r="L8" s="20">
        <f t="shared" si="0"/>
        <v>4821.6400000000003</v>
      </c>
      <c r="M8" s="20">
        <f t="shared" si="0"/>
        <v>3395.2550000000001</v>
      </c>
      <c r="N8" s="20">
        <f t="shared" si="0"/>
        <v>12654.749</v>
      </c>
      <c r="O8" s="20">
        <f t="shared" si="0"/>
        <v>4998.1279999999997</v>
      </c>
      <c r="P8" s="20">
        <f t="shared" si="0"/>
        <v>3110.4140000000002</v>
      </c>
      <c r="Q8" s="20">
        <f t="shared" si="0"/>
        <v>3146.828</v>
      </c>
      <c r="R8" s="20">
        <f t="shared" si="0"/>
        <v>2742.58</v>
      </c>
      <c r="S8" s="20">
        <f t="shared" si="0"/>
        <v>2766.3440000000001</v>
      </c>
      <c r="T8" s="20">
        <f t="shared" si="0"/>
        <v>2976.3670000000002</v>
      </c>
      <c r="U8" s="20">
        <f t="shared" si="0"/>
        <v>9233.5750000000007</v>
      </c>
      <c r="V8" s="20">
        <f t="shared" si="0"/>
        <v>2655.73</v>
      </c>
      <c r="W8" s="20">
        <f t="shared" si="0"/>
        <v>2156.6640000000002</v>
      </c>
      <c r="X8" s="20">
        <f t="shared" si="0"/>
        <v>2495.4949999999999</v>
      </c>
      <c r="Y8" s="20">
        <f t="shared" si="0"/>
        <v>2602.8789999999999</v>
      </c>
      <c r="Z8" s="20">
        <f t="shared" si="0"/>
        <v>3239.5030000000002</v>
      </c>
      <c r="AA8" s="20">
        <f t="shared" si="0"/>
        <v>2510.7869999999998</v>
      </c>
      <c r="AB8" s="20">
        <f t="shared" si="0"/>
        <v>2342.6689999999999</v>
      </c>
      <c r="AC8" s="20">
        <f t="shared" si="0"/>
        <v>2850.98</v>
      </c>
      <c r="AD8" s="20">
        <f t="shared" si="0"/>
        <v>3057.2150000000001</v>
      </c>
      <c r="AE8" s="20">
        <f t="shared" si="0"/>
        <v>4191.9750000000004</v>
      </c>
      <c r="AF8" s="42"/>
    </row>
    <row r="9" spans="1:32" x14ac:dyDescent="0.25">
      <c r="A9" s="35" t="s">
        <v>19</v>
      </c>
      <c r="B9" s="22">
        <f>H9+J9+L9+N9+P9+R9+T9+V9+X9+Z9+AB9+AD9</f>
        <v>0</v>
      </c>
      <c r="C9" s="22">
        <f t="shared" ref="C9" si="1">H9+J9+L9+N9+P9+R9+T9+V9</f>
        <v>0</v>
      </c>
      <c r="D9" s="22">
        <f t="shared" ref="D9" si="2">D26</f>
        <v>0</v>
      </c>
      <c r="E9" s="22">
        <f>I9+K9+M9+O9+Q9+S9+U9+W9+Y9+AA9+AC9+AE9</f>
        <v>0</v>
      </c>
      <c r="F9" s="21">
        <v>0</v>
      </c>
      <c r="G9" s="21">
        <v>0</v>
      </c>
      <c r="H9" s="22">
        <f>H26</f>
        <v>0</v>
      </c>
      <c r="I9" s="22">
        <f t="shared" ref="I9:AE9" si="3">I26</f>
        <v>0</v>
      </c>
      <c r="J9" s="22">
        <f>J26</f>
        <v>0</v>
      </c>
      <c r="K9" s="22">
        <f t="shared" si="3"/>
        <v>0</v>
      </c>
      <c r="L9" s="22">
        <f t="shared" si="3"/>
        <v>0</v>
      </c>
      <c r="M9" s="22">
        <f t="shared" si="3"/>
        <v>0</v>
      </c>
      <c r="N9" s="22">
        <f t="shared" si="3"/>
        <v>0</v>
      </c>
      <c r="O9" s="22">
        <f t="shared" si="3"/>
        <v>0</v>
      </c>
      <c r="P9" s="22">
        <f t="shared" si="3"/>
        <v>0</v>
      </c>
      <c r="Q9" s="22">
        <f t="shared" si="3"/>
        <v>0</v>
      </c>
      <c r="R9" s="22">
        <f t="shared" si="3"/>
        <v>0</v>
      </c>
      <c r="S9" s="22">
        <f t="shared" si="3"/>
        <v>0</v>
      </c>
      <c r="T9" s="22">
        <f t="shared" si="3"/>
        <v>0</v>
      </c>
      <c r="U9" s="22">
        <f t="shared" si="3"/>
        <v>0</v>
      </c>
      <c r="V9" s="22">
        <f t="shared" si="3"/>
        <v>0</v>
      </c>
      <c r="W9" s="22">
        <f t="shared" si="3"/>
        <v>0</v>
      </c>
      <c r="X9" s="22">
        <f t="shared" si="3"/>
        <v>0</v>
      </c>
      <c r="Y9" s="22">
        <f t="shared" si="3"/>
        <v>0</v>
      </c>
      <c r="Z9" s="22">
        <f t="shared" si="3"/>
        <v>0</v>
      </c>
      <c r="AA9" s="22">
        <f t="shared" si="3"/>
        <v>0</v>
      </c>
      <c r="AB9" s="22">
        <f t="shared" si="3"/>
        <v>0</v>
      </c>
      <c r="AC9" s="22">
        <f t="shared" si="3"/>
        <v>0</v>
      </c>
      <c r="AD9" s="22">
        <f t="shared" si="3"/>
        <v>0</v>
      </c>
      <c r="AE9" s="22">
        <f t="shared" si="3"/>
        <v>0</v>
      </c>
      <c r="AF9" s="65" t="s">
        <v>48</v>
      </c>
    </row>
    <row r="10" spans="1:32" x14ac:dyDescent="0.25">
      <c r="A10" s="35" t="s">
        <v>20</v>
      </c>
      <c r="B10" s="22">
        <f>H10+J10+L10+N10+P10+R10+T10+V10+X10+Z10+AB10+AD10</f>
        <v>52634.394</v>
      </c>
      <c r="C10" s="22">
        <f>H10+J10+L10+N10+P10+R10+T10+V10+X10+Z10+AB10+AD10</f>
        <v>52634.394</v>
      </c>
      <c r="D10" s="22">
        <f>C10</f>
        <v>52634.394</v>
      </c>
      <c r="E10" s="22">
        <f>I10+K10+M10+O10+Q10+S10+U10+W10+Y10+AA10+AC10+AE10</f>
        <v>47631.811999999998</v>
      </c>
      <c r="F10" s="21">
        <f>E10/B10*100</f>
        <v>90.495602552201888</v>
      </c>
      <c r="G10" s="21">
        <f>E10/C10*100</f>
        <v>90.495602552201888</v>
      </c>
      <c r="H10" s="22">
        <v>7121.37</v>
      </c>
      <c r="I10" s="22">
        <v>4317.3140000000003</v>
      </c>
      <c r="J10" s="22">
        <v>5416.6620000000003</v>
      </c>
      <c r="K10" s="22">
        <v>5461.0829999999996</v>
      </c>
      <c r="L10" s="22">
        <v>4821.6400000000003</v>
      </c>
      <c r="M10" s="22">
        <v>3395.2550000000001</v>
      </c>
      <c r="N10" s="22">
        <v>12654.749</v>
      </c>
      <c r="O10" s="22">
        <v>4998.1279999999997</v>
      </c>
      <c r="P10" s="22">
        <v>3110.4140000000002</v>
      </c>
      <c r="Q10" s="22">
        <v>3146.828</v>
      </c>
      <c r="R10" s="22">
        <v>2742.58</v>
      </c>
      <c r="S10" s="22">
        <v>2766.3440000000001</v>
      </c>
      <c r="T10" s="22">
        <v>2976.3670000000002</v>
      </c>
      <c r="U10" s="22">
        <v>9233.5750000000007</v>
      </c>
      <c r="V10" s="22">
        <v>2655.73</v>
      </c>
      <c r="W10" s="22">
        <v>2156.6640000000002</v>
      </c>
      <c r="X10" s="22">
        <v>2495.4949999999999</v>
      </c>
      <c r="Y10" s="22">
        <v>2602.8789999999999</v>
      </c>
      <c r="Z10" s="22">
        <v>3239.5030000000002</v>
      </c>
      <c r="AA10" s="22">
        <v>2510.7869999999998</v>
      </c>
      <c r="AB10" s="22">
        <v>2342.6689999999999</v>
      </c>
      <c r="AC10" s="22">
        <v>2850.98</v>
      </c>
      <c r="AD10" s="22">
        <v>3057.2150000000001</v>
      </c>
      <c r="AE10" s="22">
        <v>4191.9750000000004</v>
      </c>
      <c r="AF10" s="66"/>
    </row>
    <row r="11" spans="1:32" x14ac:dyDescent="0.25">
      <c r="A11" s="35" t="s">
        <v>21</v>
      </c>
      <c r="B11" s="22">
        <f>H11+J11+L11+N11+P11+R11+T11+V11+X11+Z11+AB11+AD11</f>
        <v>0</v>
      </c>
      <c r="C11" s="22">
        <f t="shared" ref="C11:C12" si="4">H11+J11+L11+N11+P11+R11+T11+V11</f>
        <v>0</v>
      </c>
      <c r="D11" s="22">
        <f t="shared" ref="D11:D12" si="5">D28</f>
        <v>0</v>
      </c>
      <c r="E11" s="22">
        <f t="shared" ref="E11:E12" si="6">I11+K11+M11+O11+Q11+S11+U11+W11+Y11+AA11+AC11+AE11</f>
        <v>0</v>
      </c>
      <c r="F11" s="21">
        <v>0</v>
      </c>
      <c r="G11" s="21">
        <v>0</v>
      </c>
      <c r="H11" s="22">
        <f t="shared" ref="H11:AE12" si="7">H28</f>
        <v>0</v>
      </c>
      <c r="I11" s="22">
        <f t="shared" si="7"/>
        <v>0</v>
      </c>
      <c r="J11" s="22">
        <f t="shared" si="7"/>
        <v>0</v>
      </c>
      <c r="K11" s="22">
        <f t="shared" si="7"/>
        <v>0</v>
      </c>
      <c r="L11" s="22">
        <f t="shared" si="7"/>
        <v>0</v>
      </c>
      <c r="M11" s="22">
        <f t="shared" si="7"/>
        <v>0</v>
      </c>
      <c r="N11" s="22">
        <f t="shared" si="7"/>
        <v>0</v>
      </c>
      <c r="O11" s="22">
        <f t="shared" si="7"/>
        <v>0</v>
      </c>
      <c r="P11" s="22">
        <f t="shared" si="7"/>
        <v>0</v>
      </c>
      <c r="Q11" s="22">
        <f t="shared" si="7"/>
        <v>0</v>
      </c>
      <c r="R11" s="22">
        <f t="shared" si="7"/>
        <v>0</v>
      </c>
      <c r="S11" s="22">
        <f t="shared" si="7"/>
        <v>0</v>
      </c>
      <c r="T11" s="22">
        <f t="shared" si="7"/>
        <v>0</v>
      </c>
      <c r="U11" s="22">
        <f t="shared" si="7"/>
        <v>0</v>
      </c>
      <c r="V11" s="22">
        <f t="shared" si="7"/>
        <v>0</v>
      </c>
      <c r="W11" s="22">
        <f t="shared" si="7"/>
        <v>0</v>
      </c>
      <c r="X11" s="22">
        <f t="shared" si="7"/>
        <v>0</v>
      </c>
      <c r="Y11" s="22">
        <f t="shared" si="7"/>
        <v>0</v>
      </c>
      <c r="Z11" s="22">
        <f t="shared" si="7"/>
        <v>0</v>
      </c>
      <c r="AA11" s="22">
        <f t="shared" si="7"/>
        <v>0</v>
      </c>
      <c r="AB11" s="22">
        <f t="shared" si="7"/>
        <v>0</v>
      </c>
      <c r="AC11" s="22">
        <f t="shared" si="7"/>
        <v>0</v>
      </c>
      <c r="AD11" s="22">
        <f t="shared" si="7"/>
        <v>0</v>
      </c>
      <c r="AE11" s="22">
        <f t="shared" si="7"/>
        <v>0</v>
      </c>
      <c r="AF11" s="66"/>
    </row>
    <row r="12" spans="1:32" x14ac:dyDescent="0.25">
      <c r="A12" s="35" t="s">
        <v>22</v>
      </c>
      <c r="B12" s="22">
        <f>H12+J12+L12+N12+P12+R12+T12+V12+X12+Z12+AB12+AD12</f>
        <v>0</v>
      </c>
      <c r="C12" s="22">
        <f t="shared" si="4"/>
        <v>0</v>
      </c>
      <c r="D12" s="22">
        <f t="shared" si="5"/>
        <v>0</v>
      </c>
      <c r="E12" s="22">
        <f t="shared" si="6"/>
        <v>0</v>
      </c>
      <c r="F12" s="21">
        <v>0</v>
      </c>
      <c r="G12" s="21">
        <v>0</v>
      </c>
      <c r="H12" s="22">
        <f t="shared" si="7"/>
        <v>0</v>
      </c>
      <c r="I12" s="22">
        <f t="shared" si="7"/>
        <v>0</v>
      </c>
      <c r="J12" s="22">
        <f t="shared" si="7"/>
        <v>0</v>
      </c>
      <c r="K12" s="22">
        <f t="shared" si="7"/>
        <v>0</v>
      </c>
      <c r="L12" s="22">
        <f t="shared" si="7"/>
        <v>0</v>
      </c>
      <c r="M12" s="22">
        <f t="shared" si="7"/>
        <v>0</v>
      </c>
      <c r="N12" s="22">
        <f t="shared" si="7"/>
        <v>0</v>
      </c>
      <c r="O12" s="22">
        <f t="shared" si="7"/>
        <v>0</v>
      </c>
      <c r="P12" s="22">
        <f t="shared" si="7"/>
        <v>0</v>
      </c>
      <c r="Q12" s="22">
        <f t="shared" si="7"/>
        <v>0</v>
      </c>
      <c r="R12" s="22">
        <f t="shared" si="7"/>
        <v>0</v>
      </c>
      <c r="S12" s="22">
        <f t="shared" si="7"/>
        <v>0</v>
      </c>
      <c r="T12" s="22">
        <f t="shared" si="7"/>
        <v>0</v>
      </c>
      <c r="U12" s="22">
        <f t="shared" si="7"/>
        <v>0</v>
      </c>
      <c r="V12" s="22">
        <f t="shared" si="7"/>
        <v>0</v>
      </c>
      <c r="W12" s="22">
        <f t="shared" si="7"/>
        <v>0</v>
      </c>
      <c r="X12" s="22">
        <f t="shared" si="7"/>
        <v>0</v>
      </c>
      <c r="Y12" s="22">
        <f t="shared" si="7"/>
        <v>0</v>
      </c>
      <c r="Z12" s="22">
        <f t="shared" si="7"/>
        <v>0</v>
      </c>
      <c r="AA12" s="22">
        <f t="shared" si="7"/>
        <v>0</v>
      </c>
      <c r="AB12" s="22">
        <f t="shared" si="7"/>
        <v>0</v>
      </c>
      <c r="AC12" s="22">
        <f t="shared" si="7"/>
        <v>0</v>
      </c>
      <c r="AD12" s="22">
        <f t="shared" si="7"/>
        <v>0</v>
      </c>
      <c r="AE12" s="22">
        <f t="shared" si="7"/>
        <v>0</v>
      </c>
      <c r="AF12" s="67"/>
    </row>
    <row r="13" spans="1:32" s="50" customFormat="1" ht="17.25" x14ac:dyDescent="0.3">
      <c r="A13" s="53" t="s">
        <v>37</v>
      </c>
      <c r="B13" s="20">
        <f>B8</f>
        <v>52634.394</v>
      </c>
      <c r="C13" s="20">
        <f t="shared" ref="C13:AE13" si="8">C8</f>
        <v>52634.394</v>
      </c>
      <c r="D13" s="20">
        <f t="shared" si="8"/>
        <v>52634.394</v>
      </c>
      <c r="E13" s="20">
        <f t="shared" si="8"/>
        <v>47631.811999999998</v>
      </c>
      <c r="F13" s="20">
        <f t="shared" si="8"/>
        <v>90.495602552201888</v>
      </c>
      <c r="G13" s="20">
        <f t="shared" si="8"/>
        <v>90.495602552201888</v>
      </c>
      <c r="H13" s="20">
        <f t="shared" si="8"/>
        <v>7121.37</v>
      </c>
      <c r="I13" s="20">
        <f t="shared" si="8"/>
        <v>4317.3140000000003</v>
      </c>
      <c r="J13" s="20">
        <f t="shared" si="8"/>
        <v>5416.6620000000003</v>
      </c>
      <c r="K13" s="20">
        <f t="shared" si="8"/>
        <v>5461.0829999999996</v>
      </c>
      <c r="L13" s="20">
        <f t="shared" si="8"/>
        <v>4821.6400000000003</v>
      </c>
      <c r="M13" s="20">
        <f t="shared" si="8"/>
        <v>3395.2550000000001</v>
      </c>
      <c r="N13" s="20">
        <f t="shared" si="8"/>
        <v>12654.749</v>
      </c>
      <c r="O13" s="20">
        <f t="shared" si="8"/>
        <v>4998.1279999999997</v>
      </c>
      <c r="P13" s="20">
        <f t="shared" si="8"/>
        <v>3110.4140000000002</v>
      </c>
      <c r="Q13" s="20">
        <f t="shared" si="8"/>
        <v>3146.828</v>
      </c>
      <c r="R13" s="20">
        <f t="shared" si="8"/>
        <v>2742.58</v>
      </c>
      <c r="S13" s="20">
        <f t="shared" si="8"/>
        <v>2766.3440000000001</v>
      </c>
      <c r="T13" s="20">
        <f t="shared" si="8"/>
        <v>2976.3670000000002</v>
      </c>
      <c r="U13" s="20">
        <f t="shared" si="8"/>
        <v>9233.5750000000007</v>
      </c>
      <c r="V13" s="20">
        <f t="shared" si="8"/>
        <v>2655.73</v>
      </c>
      <c r="W13" s="20">
        <f t="shared" si="8"/>
        <v>2156.6640000000002</v>
      </c>
      <c r="X13" s="20">
        <f t="shared" si="8"/>
        <v>2495.4949999999999</v>
      </c>
      <c r="Y13" s="20">
        <f t="shared" si="8"/>
        <v>2602.8789999999999</v>
      </c>
      <c r="Z13" s="20">
        <f t="shared" si="8"/>
        <v>3239.5030000000002</v>
      </c>
      <c r="AA13" s="20">
        <f t="shared" si="8"/>
        <v>2510.7869999999998</v>
      </c>
      <c r="AB13" s="20">
        <f t="shared" si="8"/>
        <v>2342.6689999999999</v>
      </c>
      <c r="AC13" s="20">
        <f t="shared" si="8"/>
        <v>2850.98</v>
      </c>
      <c r="AD13" s="20">
        <f t="shared" si="8"/>
        <v>3057.2150000000001</v>
      </c>
      <c r="AE13" s="20">
        <f t="shared" si="8"/>
        <v>4191.9750000000004</v>
      </c>
      <c r="AF13" s="43"/>
    </row>
    <row r="14" spans="1:32" x14ac:dyDescent="0.25">
      <c r="A14" s="35" t="s">
        <v>19</v>
      </c>
      <c r="B14" s="22">
        <f>B9</f>
        <v>0</v>
      </c>
      <c r="C14" s="22">
        <f t="shared" ref="C14:AE17" si="9">C9</f>
        <v>0</v>
      </c>
      <c r="D14" s="22">
        <f t="shared" si="9"/>
        <v>0</v>
      </c>
      <c r="E14" s="22">
        <f t="shared" si="9"/>
        <v>0</v>
      </c>
      <c r="F14" s="22">
        <f t="shared" si="9"/>
        <v>0</v>
      </c>
      <c r="G14" s="22">
        <f t="shared" si="9"/>
        <v>0</v>
      </c>
      <c r="H14" s="22">
        <f t="shared" si="9"/>
        <v>0</v>
      </c>
      <c r="I14" s="22">
        <f t="shared" si="9"/>
        <v>0</v>
      </c>
      <c r="J14" s="22">
        <f t="shared" si="9"/>
        <v>0</v>
      </c>
      <c r="K14" s="22">
        <f t="shared" si="9"/>
        <v>0</v>
      </c>
      <c r="L14" s="22">
        <f t="shared" si="9"/>
        <v>0</v>
      </c>
      <c r="M14" s="22">
        <f t="shared" si="9"/>
        <v>0</v>
      </c>
      <c r="N14" s="22">
        <f t="shared" si="9"/>
        <v>0</v>
      </c>
      <c r="O14" s="22">
        <f t="shared" si="9"/>
        <v>0</v>
      </c>
      <c r="P14" s="22">
        <f t="shared" si="9"/>
        <v>0</v>
      </c>
      <c r="Q14" s="22">
        <f t="shared" si="9"/>
        <v>0</v>
      </c>
      <c r="R14" s="22">
        <f t="shared" si="9"/>
        <v>0</v>
      </c>
      <c r="S14" s="22">
        <f t="shared" si="9"/>
        <v>0</v>
      </c>
      <c r="T14" s="22">
        <f t="shared" si="9"/>
        <v>0</v>
      </c>
      <c r="U14" s="22">
        <f t="shared" si="9"/>
        <v>0</v>
      </c>
      <c r="V14" s="22">
        <f t="shared" si="9"/>
        <v>0</v>
      </c>
      <c r="W14" s="22">
        <f t="shared" si="9"/>
        <v>0</v>
      </c>
      <c r="X14" s="22">
        <f t="shared" si="9"/>
        <v>0</v>
      </c>
      <c r="Y14" s="22">
        <f t="shared" si="9"/>
        <v>0</v>
      </c>
      <c r="Z14" s="22">
        <f t="shared" si="9"/>
        <v>0</v>
      </c>
      <c r="AA14" s="22">
        <f t="shared" si="9"/>
        <v>0</v>
      </c>
      <c r="AB14" s="22">
        <f t="shared" si="9"/>
        <v>0</v>
      </c>
      <c r="AC14" s="22">
        <f t="shared" si="9"/>
        <v>0</v>
      </c>
      <c r="AD14" s="22">
        <f t="shared" si="9"/>
        <v>0</v>
      </c>
      <c r="AE14" s="22">
        <f t="shared" si="9"/>
        <v>0</v>
      </c>
      <c r="AF14" s="37"/>
    </row>
    <row r="15" spans="1:32" x14ac:dyDescent="0.25">
      <c r="A15" s="35" t="s">
        <v>20</v>
      </c>
      <c r="B15" s="22">
        <f t="shared" ref="B15:Q17" si="10">B10</f>
        <v>52634.394</v>
      </c>
      <c r="C15" s="22">
        <f>C10</f>
        <v>52634.394</v>
      </c>
      <c r="D15" s="22">
        <f>D10</f>
        <v>52634.394</v>
      </c>
      <c r="E15" s="22">
        <f>E10</f>
        <v>47631.811999999998</v>
      </c>
      <c r="F15" s="22">
        <f>E15/B15*100</f>
        <v>90.495602552201888</v>
      </c>
      <c r="G15" s="22">
        <f>E15/C15*100</f>
        <v>90.495602552201888</v>
      </c>
      <c r="H15" s="22">
        <f t="shared" si="10"/>
        <v>7121.37</v>
      </c>
      <c r="I15" s="22">
        <f t="shared" si="10"/>
        <v>4317.3140000000003</v>
      </c>
      <c r="J15" s="22">
        <f t="shared" si="10"/>
        <v>5416.6620000000003</v>
      </c>
      <c r="K15" s="22">
        <f t="shared" si="10"/>
        <v>5461.0829999999996</v>
      </c>
      <c r="L15" s="22">
        <f t="shared" si="10"/>
        <v>4821.6400000000003</v>
      </c>
      <c r="M15" s="22">
        <f t="shared" si="10"/>
        <v>3395.2550000000001</v>
      </c>
      <c r="N15" s="22">
        <f t="shared" si="10"/>
        <v>12654.749</v>
      </c>
      <c r="O15" s="22">
        <f t="shared" si="10"/>
        <v>4998.1279999999997</v>
      </c>
      <c r="P15" s="22">
        <f t="shared" si="10"/>
        <v>3110.4140000000002</v>
      </c>
      <c r="Q15" s="22">
        <f t="shared" si="10"/>
        <v>3146.828</v>
      </c>
      <c r="R15" s="22">
        <f t="shared" si="9"/>
        <v>2742.58</v>
      </c>
      <c r="S15" s="22">
        <f t="shared" si="9"/>
        <v>2766.3440000000001</v>
      </c>
      <c r="T15" s="22">
        <f t="shared" si="9"/>
        <v>2976.3670000000002</v>
      </c>
      <c r="U15" s="22">
        <f t="shared" si="9"/>
        <v>9233.5750000000007</v>
      </c>
      <c r="V15" s="22">
        <f t="shared" si="9"/>
        <v>2655.73</v>
      </c>
      <c r="W15" s="22">
        <f t="shared" si="9"/>
        <v>2156.6640000000002</v>
      </c>
      <c r="X15" s="22">
        <f t="shared" si="9"/>
        <v>2495.4949999999999</v>
      </c>
      <c r="Y15" s="22">
        <f t="shared" si="9"/>
        <v>2602.8789999999999</v>
      </c>
      <c r="Z15" s="22">
        <f t="shared" si="9"/>
        <v>3239.5030000000002</v>
      </c>
      <c r="AA15" s="22">
        <f t="shared" si="9"/>
        <v>2510.7869999999998</v>
      </c>
      <c r="AB15" s="22">
        <f t="shared" si="9"/>
        <v>2342.6689999999999</v>
      </c>
      <c r="AC15" s="22">
        <f t="shared" si="9"/>
        <v>2850.98</v>
      </c>
      <c r="AD15" s="22">
        <f t="shared" si="9"/>
        <v>3057.2150000000001</v>
      </c>
      <c r="AE15" s="22">
        <f t="shared" si="9"/>
        <v>4191.9750000000004</v>
      </c>
      <c r="AF15" s="37"/>
    </row>
    <row r="16" spans="1:32" x14ac:dyDescent="0.25">
      <c r="A16" s="35" t="s">
        <v>21</v>
      </c>
      <c r="B16" s="22">
        <f t="shared" si="10"/>
        <v>0</v>
      </c>
      <c r="C16" s="22">
        <f t="shared" si="9"/>
        <v>0</v>
      </c>
      <c r="D16" s="22">
        <f t="shared" si="9"/>
        <v>0</v>
      </c>
      <c r="E16" s="22">
        <f t="shared" si="9"/>
        <v>0</v>
      </c>
      <c r="F16" s="22">
        <f t="shared" si="9"/>
        <v>0</v>
      </c>
      <c r="G16" s="22">
        <f t="shared" si="9"/>
        <v>0</v>
      </c>
      <c r="H16" s="22">
        <f t="shared" si="9"/>
        <v>0</v>
      </c>
      <c r="I16" s="22">
        <f t="shared" si="9"/>
        <v>0</v>
      </c>
      <c r="J16" s="22">
        <f t="shared" si="9"/>
        <v>0</v>
      </c>
      <c r="K16" s="22">
        <f t="shared" si="9"/>
        <v>0</v>
      </c>
      <c r="L16" s="22">
        <f t="shared" si="9"/>
        <v>0</v>
      </c>
      <c r="M16" s="22">
        <f t="shared" si="9"/>
        <v>0</v>
      </c>
      <c r="N16" s="22">
        <f t="shared" si="9"/>
        <v>0</v>
      </c>
      <c r="O16" s="22">
        <f t="shared" si="9"/>
        <v>0</v>
      </c>
      <c r="P16" s="22">
        <f t="shared" si="9"/>
        <v>0</v>
      </c>
      <c r="Q16" s="22">
        <f t="shared" si="9"/>
        <v>0</v>
      </c>
      <c r="R16" s="22">
        <f t="shared" si="9"/>
        <v>0</v>
      </c>
      <c r="S16" s="22">
        <f t="shared" si="9"/>
        <v>0</v>
      </c>
      <c r="T16" s="22">
        <f t="shared" si="9"/>
        <v>0</v>
      </c>
      <c r="U16" s="22">
        <f t="shared" si="9"/>
        <v>0</v>
      </c>
      <c r="V16" s="22">
        <f t="shared" si="9"/>
        <v>0</v>
      </c>
      <c r="W16" s="22">
        <f t="shared" si="9"/>
        <v>0</v>
      </c>
      <c r="X16" s="22">
        <f t="shared" si="9"/>
        <v>0</v>
      </c>
      <c r="Y16" s="22">
        <f t="shared" si="9"/>
        <v>0</v>
      </c>
      <c r="Z16" s="22">
        <f t="shared" si="9"/>
        <v>0</v>
      </c>
      <c r="AA16" s="22">
        <f t="shared" si="9"/>
        <v>0</v>
      </c>
      <c r="AB16" s="22">
        <f t="shared" si="9"/>
        <v>0</v>
      </c>
      <c r="AC16" s="22">
        <f t="shared" si="9"/>
        <v>0</v>
      </c>
      <c r="AD16" s="22">
        <f t="shared" si="9"/>
        <v>0</v>
      </c>
      <c r="AE16" s="22">
        <f t="shared" si="9"/>
        <v>0</v>
      </c>
      <c r="AF16" s="37"/>
    </row>
    <row r="17" spans="1:32" x14ac:dyDescent="0.25">
      <c r="A17" s="35" t="s">
        <v>22</v>
      </c>
      <c r="B17" s="22">
        <f t="shared" si="10"/>
        <v>0</v>
      </c>
      <c r="C17" s="22">
        <f t="shared" si="9"/>
        <v>0</v>
      </c>
      <c r="D17" s="22">
        <f t="shared" si="9"/>
        <v>0</v>
      </c>
      <c r="E17" s="22">
        <f t="shared" si="9"/>
        <v>0</v>
      </c>
      <c r="F17" s="22">
        <f t="shared" si="9"/>
        <v>0</v>
      </c>
      <c r="G17" s="22">
        <f t="shared" si="9"/>
        <v>0</v>
      </c>
      <c r="H17" s="22">
        <f t="shared" si="9"/>
        <v>0</v>
      </c>
      <c r="I17" s="22">
        <f t="shared" si="9"/>
        <v>0</v>
      </c>
      <c r="J17" s="22">
        <f t="shared" si="9"/>
        <v>0</v>
      </c>
      <c r="K17" s="22">
        <f t="shared" si="9"/>
        <v>0</v>
      </c>
      <c r="L17" s="22">
        <f t="shared" si="9"/>
        <v>0</v>
      </c>
      <c r="M17" s="22">
        <f t="shared" si="9"/>
        <v>0</v>
      </c>
      <c r="N17" s="22">
        <f t="shared" si="9"/>
        <v>0</v>
      </c>
      <c r="O17" s="22">
        <f t="shared" si="9"/>
        <v>0</v>
      </c>
      <c r="P17" s="22">
        <f t="shared" si="9"/>
        <v>0</v>
      </c>
      <c r="Q17" s="22">
        <f t="shared" si="9"/>
        <v>0</v>
      </c>
      <c r="R17" s="22">
        <f t="shared" si="9"/>
        <v>0</v>
      </c>
      <c r="S17" s="22">
        <f t="shared" si="9"/>
        <v>0</v>
      </c>
      <c r="T17" s="22">
        <f t="shared" si="9"/>
        <v>0</v>
      </c>
      <c r="U17" s="22">
        <f t="shared" si="9"/>
        <v>0</v>
      </c>
      <c r="V17" s="22">
        <f t="shared" si="9"/>
        <v>0</v>
      </c>
      <c r="W17" s="22">
        <f t="shared" si="9"/>
        <v>0</v>
      </c>
      <c r="X17" s="22">
        <f t="shared" si="9"/>
        <v>0</v>
      </c>
      <c r="Y17" s="22">
        <f t="shared" si="9"/>
        <v>0</v>
      </c>
      <c r="Z17" s="22">
        <f t="shared" si="9"/>
        <v>0</v>
      </c>
      <c r="AA17" s="22">
        <f t="shared" si="9"/>
        <v>0</v>
      </c>
      <c r="AB17" s="22">
        <f t="shared" si="9"/>
        <v>0</v>
      </c>
      <c r="AC17" s="22">
        <f t="shared" si="9"/>
        <v>0</v>
      </c>
      <c r="AD17" s="22">
        <f t="shared" si="9"/>
        <v>0</v>
      </c>
      <c r="AE17" s="22">
        <f t="shared" si="9"/>
        <v>0</v>
      </c>
      <c r="AF17" s="37"/>
    </row>
    <row r="18" spans="1:32" x14ac:dyDescent="0.25">
      <c r="A18" s="59" t="s">
        <v>38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1"/>
    </row>
    <row r="19" spans="1:32" x14ac:dyDescent="0.25">
      <c r="A19" s="62" t="s">
        <v>35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4"/>
    </row>
    <row r="20" spans="1:32" ht="57" x14ac:dyDescent="0.25">
      <c r="A20" s="34" t="s">
        <v>25</v>
      </c>
      <c r="B20" s="20">
        <f>B21+B22+B23+B24</f>
        <v>306281.18661999999</v>
      </c>
      <c r="C20" s="20">
        <f>C21+C22+C23+C24</f>
        <v>306281.18661999999</v>
      </c>
      <c r="D20" s="20">
        <f>D21+D22+D23+D24</f>
        <v>306281.18661999999</v>
      </c>
      <c r="E20" s="20">
        <f>E21+E22+E23+E24</f>
        <v>299455.73786999995</v>
      </c>
      <c r="F20" s="23">
        <f>E20/B20*100</f>
        <v>97.77150897666192</v>
      </c>
      <c r="G20" s="23">
        <f>E20/C20*100</f>
        <v>97.77150897666192</v>
      </c>
      <c r="H20" s="20">
        <f t="shared" ref="H20:AE20" si="11">H21+H22+H23+H24</f>
        <v>21722.243999999999</v>
      </c>
      <c r="I20" s="20">
        <f t="shared" si="11"/>
        <v>17924.219000000001</v>
      </c>
      <c r="J20" s="20">
        <f t="shared" si="11"/>
        <v>30110.053</v>
      </c>
      <c r="K20" s="20">
        <f t="shared" si="11"/>
        <v>29266.189000000002</v>
      </c>
      <c r="L20" s="20">
        <f t="shared" si="11"/>
        <v>23587.817999999999</v>
      </c>
      <c r="M20" s="20">
        <f t="shared" si="11"/>
        <v>21758.616999999998</v>
      </c>
      <c r="N20" s="20">
        <f t="shared" si="11"/>
        <v>27981.221000000001</v>
      </c>
      <c r="O20" s="20">
        <f t="shared" si="11"/>
        <v>25990.671999999999</v>
      </c>
      <c r="P20" s="20">
        <f t="shared" si="11"/>
        <v>24057.095000000001</v>
      </c>
      <c r="Q20" s="20">
        <f t="shared" si="11"/>
        <v>23249.977999999999</v>
      </c>
      <c r="R20" s="20">
        <f t="shared" si="11"/>
        <v>27940.043999999998</v>
      </c>
      <c r="S20" s="20">
        <f t="shared" si="11"/>
        <v>25449.1</v>
      </c>
      <c r="T20" s="20">
        <f t="shared" si="11"/>
        <v>33303.824000000001</v>
      </c>
      <c r="U20" s="20">
        <f t="shared" si="11"/>
        <v>32542.381000000001</v>
      </c>
      <c r="V20" s="20">
        <f t="shared" si="11"/>
        <v>24497.809000000001</v>
      </c>
      <c r="W20" s="20">
        <f t="shared" si="11"/>
        <v>26433.219000000001</v>
      </c>
      <c r="X20" s="20">
        <f t="shared" si="11"/>
        <v>20893.711620000002</v>
      </c>
      <c r="Y20" s="20">
        <f t="shared" si="11"/>
        <v>19080.59287</v>
      </c>
      <c r="Z20" s="20">
        <f t="shared" si="11"/>
        <v>25616.895</v>
      </c>
      <c r="AA20" s="20">
        <f t="shared" si="11"/>
        <v>23839.754999999997</v>
      </c>
      <c r="AB20" s="20">
        <f t="shared" si="11"/>
        <v>20906.074000000001</v>
      </c>
      <c r="AC20" s="20">
        <f t="shared" si="11"/>
        <v>21074.971000000001</v>
      </c>
      <c r="AD20" s="20">
        <f t="shared" si="11"/>
        <v>25664.397999999997</v>
      </c>
      <c r="AE20" s="20">
        <f t="shared" si="11"/>
        <v>32846.044000000002</v>
      </c>
      <c r="AF20" s="24"/>
    </row>
    <row r="21" spans="1:32" x14ac:dyDescent="0.25">
      <c r="A21" s="35" t="s">
        <v>19</v>
      </c>
      <c r="B21" s="22">
        <f t="shared" ref="B21:E24" si="12">B26+B31+B46+B51</f>
        <v>0</v>
      </c>
      <c r="C21" s="22">
        <f t="shared" si="12"/>
        <v>0</v>
      </c>
      <c r="D21" s="22">
        <f t="shared" si="12"/>
        <v>0</v>
      </c>
      <c r="E21" s="22">
        <f t="shared" si="12"/>
        <v>0</v>
      </c>
      <c r="F21" s="21">
        <v>0</v>
      </c>
      <c r="G21" s="21">
        <v>0</v>
      </c>
      <c r="H21" s="22">
        <f t="shared" ref="H21:AE21" si="13">H26+H31+H46+H51</f>
        <v>0</v>
      </c>
      <c r="I21" s="22">
        <f t="shared" si="13"/>
        <v>0</v>
      </c>
      <c r="J21" s="22">
        <f t="shared" si="13"/>
        <v>0</v>
      </c>
      <c r="K21" s="22">
        <f t="shared" si="13"/>
        <v>0</v>
      </c>
      <c r="L21" s="22">
        <f t="shared" si="13"/>
        <v>0</v>
      </c>
      <c r="M21" s="22">
        <f t="shared" si="13"/>
        <v>0</v>
      </c>
      <c r="N21" s="22">
        <f t="shared" si="13"/>
        <v>0</v>
      </c>
      <c r="O21" s="22">
        <f t="shared" si="13"/>
        <v>0</v>
      </c>
      <c r="P21" s="22">
        <f t="shared" si="13"/>
        <v>0</v>
      </c>
      <c r="Q21" s="22">
        <f t="shared" si="13"/>
        <v>0</v>
      </c>
      <c r="R21" s="22">
        <f t="shared" si="13"/>
        <v>0</v>
      </c>
      <c r="S21" s="22">
        <f t="shared" si="13"/>
        <v>0</v>
      </c>
      <c r="T21" s="22">
        <f t="shared" si="13"/>
        <v>0</v>
      </c>
      <c r="U21" s="22">
        <f t="shared" si="13"/>
        <v>0</v>
      </c>
      <c r="V21" s="22">
        <f t="shared" si="13"/>
        <v>0</v>
      </c>
      <c r="W21" s="22">
        <f t="shared" si="13"/>
        <v>0</v>
      </c>
      <c r="X21" s="22">
        <f t="shared" si="13"/>
        <v>0</v>
      </c>
      <c r="Y21" s="22">
        <f t="shared" si="13"/>
        <v>0</v>
      </c>
      <c r="Z21" s="22">
        <f t="shared" si="13"/>
        <v>0</v>
      </c>
      <c r="AA21" s="22">
        <f t="shared" si="13"/>
        <v>0</v>
      </c>
      <c r="AB21" s="22">
        <f t="shared" si="13"/>
        <v>0</v>
      </c>
      <c r="AC21" s="22">
        <f t="shared" si="13"/>
        <v>0</v>
      </c>
      <c r="AD21" s="22">
        <f t="shared" si="13"/>
        <v>0</v>
      </c>
      <c r="AE21" s="22">
        <f t="shared" si="13"/>
        <v>0</v>
      </c>
      <c r="AF21" s="24"/>
    </row>
    <row r="22" spans="1:32" x14ac:dyDescent="0.25">
      <c r="A22" s="35" t="s">
        <v>20</v>
      </c>
      <c r="B22" s="22">
        <f t="shared" si="12"/>
        <v>306281.18661999999</v>
      </c>
      <c r="C22" s="22">
        <f>C27+C32+C47+C52</f>
        <v>306281.18661999999</v>
      </c>
      <c r="D22" s="22">
        <f t="shared" si="12"/>
        <v>306281.18661999999</v>
      </c>
      <c r="E22" s="22">
        <f t="shared" si="12"/>
        <v>299455.73786999995</v>
      </c>
      <c r="F22" s="21">
        <f>E22/B22*100</f>
        <v>97.77150897666192</v>
      </c>
      <c r="G22" s="21">
        <f>E22/C22*100</f>
        <v>97.77150897666192</v>
      </c>
      <c r="H22" s="22">
        <f>H27+H32+H47+H52</f>
        <v>21722.243999999999</v>
      </c>
      <c r="I22" s="22">
        <f t="shared" ref="I22:AE22" si="14">I27+I32+I47+I52</f>
        <v>17924.219000000001</v>
      </c>
      <c r="J22" s="22">
        <f t="shared" si="14"/>
        <v>30110.053</v>
      </c>
      <c r="K22" s="22">
        <f t="shared" si="14"/>
        <v>29266.189000000002</v>
      </c>
      <c r="L22" s="22">
        <f t="shared" si="14"/>
        <v>23587.817999999999</v>
      </c>
      <c r="M22" s="22">
        <f t="shared" si="14"/>
        <v>21758.616999999998</v>
      </c>
      <c r="N22" s="22">
        <f t="shared" si="14"/>
        <v>27981.221000000001</v>
      </c>
      <c r="O22" s="22">
        <f t="shared" si="14"/>
        <v>25990.671999999999</v>
      </c>
      <c r="P22" s="22">
        <f t="shared" si="14"/>
        <v>24057.095000000001</v>
      </c>
      <c r="Q22" s="22">
        <f t="shared" si="14"/>
        <v>23249.977999999999</v>
      </c>
      <c r="R22" s="22">
        <f t="shared" si="14"/>
        <v>27940.043999999998</v>
      </c>
      <c r="S22" s="22">
        <f t="shared" si="14"/>
        <v>25449.1</v>
      </c>
      <c r="T22" s="22">
        <f t="shared" si="14"/>
        <v>33303.824000000001</v>
      </c>
      <c r="U22" s="22">
        <f t="shared" si="14"/>
        <v>32542.381000000001</v>
      </c>
      <c r="V22" s="22">
        <f t="shared" si="14"/>
        <v>24497.809000000001</v>
      </c>
      <c r="W22" s="22">
        <f t="shared" si="14"/>
        <v>26433.219000000001</v>
      </c>
      <c r="X22" s="22">
        <f t="shared" si="14"/>
        <v>20893.711620000002</v>
      </c>
      <c r="Y22" s="22">
        <f t="shared" si="14"/>
        <v>19080.59287</v>
      </c>
      <c r="Z22" s="22">
        <f t="shared" si="14"/>
        <v>25616.895</v>
      </c>
      <c r="AA22" s="22">
        <f t="shared" si="14"/>
        <v>23839.754999999997</v>
      </c>
      <c r="AB22" s="22">
        <f t="shared" si="14"/>
        <v>20906.074000000001</v>
      </c>
      <c r="AC22" s="22">
        <f t="shared" si="14"/>
        <v>21074.971000000001</v>
      </c>
      <c r="AD22" s="22">
        <f t="shared" si="14"/>
        <v>25664.397999999997</v>
      </c>
      <c r="AE22" s="22">
        <f t="shared" si="14"/>
        <v>32846.044000000002</v>
      </c>
      <c r="AF22" s="24"/>
    </row>
    <row r="23" spans="1:32" x14ac:dyDescent="0.25">
      <c r="A23" s="35" t="s">
        <v>21</v>
      </c>
      <c r="B23" s="22">
        <f t="shared" si="12"/>
        <v>0</v>
      </c>
      <c r="C23" s="22">
        <f t="shared" si="12"/>
        <v>0</v>
      </c>
      <c r="D23" s="22">
        <f t="shared" si="12"/>
        <v>0</v>
      </c>
      <c r="E23" s="22">
        <f t="shared" si="12"/>
        <v>0</v>
      </c>
      <c r="F23" s="21">
        <v>0</v>
      </c>
      <c r="G23" s="21">
        <v>0</v>
      </c>
      <c r="H23" s="22">
        <f t="shared" ref="H23:AE23" si="15">H28+H33+H48+H53</f>
        <v>0</v>
      </c>
      <c r="I23" s="22">
        <f t="shared" si="15"/>
        <v>0</v>
      </c>
      <c r="J23" s="22">
        <f t="shared" si="15"/>
        <v>0</v>
      </c>
      <c r="K23" s="22">
        <f t="shared" si="15"/>
        <v>0</v>
      </c>
      <c r="L23" s="22">
        <f t="shared" si="15"/>
        <v>0</v>
      </c>
      <c r="M23" s="22">
        <f t="shared" si="15"/>
        <v>0</v>
      </c>
      <c r="N23" s="22">
        <f t="shared" si="15"/>
        <v>0</v>
      </c>
      <c r="O23" s="22">
        <f t="shared" si="15"/>
        <v>0</v>
      </c>
      <c r="P23" s="22">
        <f t="shared" si="15"/>
        <v>0</v>
      </c>
      <c r="Q23" s="22">
        <f t="shared" si="15"/>
        <v>0</v>
      </c>
      <c r="R23" s="22">
        <f t="shared" si="15"/>
        <v>0</v>
      </c>
      <c r="S23" s="22">
        <f t="shared" si="15"/>
        <v>0</v>
      </c>
      <c r="T23" s="22">
        <f t="shared" si="15"/>
        <v>0</v>
      </c>
      <c r="U23" s="22">
        <f t="shared" si="15"/>
        <v>0</v>
      </c>
      <c r="V23" s="22">
        <f t="shared" si="15"/>
        <v>0</v>
      </c>
      <c r="W23" s="22">
        <f t="shared" si="15"/>
        <v>0</v>
      </c>
      <c r="X23" s="22">
        <f t="shared" si="15"/>
        <v>0</v>
      </c>
      <c r="Y23" s="22">
        <f t="shared" si="15"/>
        <v>0</v>
      </c>
      <c r="Z23" s="22">
        <f t="shared" si="15"/>
        <v>0</v>
      </c>
      <c r="AA23" s="22">
        <f t="shared" si="15"/>
        <v>0</v>
      </c>
      <c r="AB23" s="22">
        <f t="shared" si="15"/>
        <v>0</v>
      </c>
      <c r="AC23" s="22">
        <f t="shared" si="15"/>
        <v>0</v>
      </c>
      <c r="AD23" s="22">
        <f t="shared" si="15"/>
        <v>0</v>
      </c>
      <c r="AE23" s="22">
        <f t="shared" si="15"/>
        <v>0</v>
      </c>
      <c r="AF23" s="24"/>
    </row>
    <row r="24" spans="1:32" x14ac:dyDescent="0.25">
      <c r="A24" s="35" t="s">
        <v>22</v>
      </c>
      <c r="B24" s="22">
        <f t="shared" si="12"/>
        <v>0</v>
      </c>
      <c r="C24" s="22">
        <f t="shared" si="12"/>
        <v>0</v>
      </c>
      <c r="D24" s="22">
        <f t="shared" si="12"/>
        <v>0</v>
      </c>
      <c r="E24" s="22">
        <f t="shared" si="12"/>
        <v>0</v>
      </c>
      <c r="F24" s="21">
        <v>0</v>
      </c>
      <c r="G24" s="21">
        <v>0</v>
      </c>
      <c r="H24" s="22">
        <f t="shared" ref="H24:AE24" si="16">H29+H34+H49+H54</f>
        <v>0</v>
      </c>
      <c r="I24" s="22">
        <f t="shared" si="16"/>
        <v>0</v>
      </c>
      <c r="J24" s="22">
        <f t="shared" si="16"/>
        <v>0</v>
      </c>
      <c r="K24" s="22">
        <f t="shared" si="16"/>
        <v>0</v>
      </c>
      <c r="L24" s="22">
        <f t="shared" si="16"/>
        <v>0</v>
      </c>
      <c r="M24" s="22">
        <f t="shared" si="16"/>
        <v>0</v>
      </c>
      <c r="N24" s="22">
        <f t="shared" si="16"/>
        <v>0</v>
      </c>
      <c r="O24" s="22">
        <f t="shared" si="16"/>
        <v>0</v>
      </c>
      <c r="P24" s="22">
        <f t="shared" si="16"/>
        <v>0</v>
      </c>
      <c r="Q24" s="22">
        <f t="shared" si="16"/>
        <v>0</v>
      </c>
      <c r="R24" s="22">
        <f t="shared" si="16"/>
        <v>0</v>
      </c>
      <c r="S24" s="22">
        <f t="shared" si="16"/>
        <v>0</v>
      </c>
      <c r="T24" s="22">
        <f t="shared" si="16"/>
        <v>0</v>
      </c>
      <c r="U24" s="22">
        <f t="shared" si="16"/>
        <v>0</v>
      </c>
      <c r="V24" s="22">
        <f t="shared" si="16"/>
        <v>0</v>
      </c>
      <c r="W24" s="22">
        <f t="shared" si="16"/>
        <v>0</v>
      </c>
      <c r="X24" s="22">
        <f t="shared" si="16"/>
        <v>0</v>
      </c>
      <c r="Y24" s="22">
        <f t="shared" si="16"/>
        <v>0</v>
      </c>
      <c r="Z24" s="22">
        <f t="shared" si="16"/>
        <v>0</v>
      </c>
      <c r="AA24" s="22">
        <f t="shared" si="16"/>
        <v>0</v>
      </c>
      <c r="AB24" s="22">
        <f t="shared" si="16"/>
        <v>0</v>
      </c>
      <c r="AC24" s="22">
        <f t="shared" si="16"/>
        <v>0</v>
      </c>
      <c r="AD24" s="22">
        <f t="shared" si="16"/>
        <v>0</v>
      </c>
      <c r="AE24" s="22">
        <f t="shared" si="16"/>
        <v>0</v>
      </c>
      <c r="AF24" s="24"/>
    </row>
    <row r="25" spans="1:32" s="4" customFormat="1" ht="57" x14ac:dyDescent="0.25">
      <c r="A25" s="34" t="s">
        <v>27</v>
      </c>
      <c r="B25" s="27">
        <f>SUM(B26:B29)</f>
        <v>41359.620999999992</v>
      </c>
      <c r="C25" s="27">
        <f>SUM(C26:C29)</f>
        <v>41359.620999999992</v>
      </c>
      <c r="D25" s="27">
        <f>SUM(D26:D29)</f>
        <v>41359.620999999992</v>
      </c>
      <c r="E25" s="27">
        <f>SUM(E26:E29)</f>
        <v>40752.597550000006</v>
      </c>
      <c r="F25" s="28">
        <f>E25/B25*100</f>
        <v>98.532328306393367</v>
      </c>
      <c r="G25" s="28">
        <f>E25/C25*100</f>
        <v>98.532328306393367</v>
      </c>
      <c r="H25" s="27">
        <f>H26+H27+H28+H29</f>
        <v>4622.8789999999999</v>
      </c>
      <c r="I25" s="27">
        <f t="shared" ref="I25:AE25" si="17">I26+I27+I28+I29</f>
        <v>2728.5149999999999</v>
      </c>
      <c r="J25" s="27">
        <f>J26+J27+J28+J29</f>
        <v>4534.2060000000001</v>
      </c>
      <c r="K25" s="27">
        <f t="shared" si="17"/>
        <v>4153.1279999999997</v>
      </c>
      <c r="L25" s="27">
        <f t="shared" si="17"/>
        <v>3372.5479999999998</v>
      </c>
      <c r="M25" s="27">
        <f t="shared" si="17"/>
        <v>3487.1109999999999</v>
      </c>
      <c r="N25" s="27">
        <f t="shared" si="17"/>
        <v>3143.3739999999998</v>
      </c>
      <c r="O25" s="27">
        <f t="shared" si="17"/>
        <v>2969.4969999999998</v>
      </c>
      <c r="P25" s="27">
        <f t="shared" si="17"/>
        <v>3379.6260000000002</v>
      </c>
      <c r="Q25" s="27">
        <f t="shared" si="17"/>
        <v>2729.9</v>
      </c>
      <c r="R25" s="27">
        <f t="shared" si="17"/>
        <v>3033.8290000000002</v>
      </c>
      <c r="S25" s="27">
        <f t="shared" si="17"/>
        <v>3561.4609999999998</v>
      </c>
      <c r="T25" s="27">
        <f t="shared" si="17"/>
        <v>3486.8380000000002</v>
      </c>
      <c r="U25" s="27">
        <f t="shared" si="17"/>
        <v>4037.6729999999998</v>
      </c>
      <c r="V25" s="27">
        <f t="shared" si="17"/>
        <v>2742.2089999999998</v>
      </c>
      <c r="W25" s="27">
        <f t="shared" si="17"/>
        <v>3145.8420000000001</v>
      </c>
      <c r="X25" s="27">
        <f t="shared" si="17"/>
        <v>2811.6039999999998</v>
      </c>
      <c r="Y25" s="27">
        <f t="shared" si="17"/>
        <v>2342.4065500000002</v>
      </c>
      <c r="Z25" s="27">
        <f t="shared" si="17"/>
        <v>2419.9389999999999</v>
      </c>
      <c r="AA25" s="27">
        <f t="shared" si="17"/>
        <v>2804.8069999999998</v>
      </c>
      <c r="AB25" s="27">
        <f t="shared" si="17"/>
        <v>2563.098</v>
      </c>
      <c r="AC25" s="27">
        <f t="shared" si="17"/>
        <v>2541.8870000000002</v>
      </c>
      <c r="AD25" s="27">
        <f t="shared" si="17"/>
        <v>5249.4709999999995</v>
      </c>
      <c r="AE25" s="27">
        <f t="shared" si="17"/>
        <v>6250.37</v>
      </c>
      <c r="AF25" s="70" t="s">
        <v>44</v>
      </c>
    </row>
    <row r="26" spans="1:32" x14ac:dyDescent="0.25">
      <c r="A26" s="35" t="s">
        <v>19</v>
      </c>
      <c r="B26" s="22">
        <f>H26+J26+L26+N26+P26+R26+T26+V26+X26+Z26+AB26+AD26</f>
        <v>0</v>
      </c>
      <c r="C26" s="22">
        <f>H26+J26+L26+N26+P26+R26+T26</f>
        <v>0</v>
      </c>
      <c r="D26" s="22">
        <v>0</v>
      </c>
      <c r="E26" s="22">
        <f>I26+K26+M26+O26+Q26+S26+U26+W26+Y26+AA26+AC26+AE26</f>
        <v>0</v>
      </c>
      <c r="F26" s="21">
        <v>0</v>
      </c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71"/>
    </row>
    <row r="27" spans="1:32" s="15" customFormat="1" x14ac:dyDescent="0.25">
      <c r="A27" s="41" t="s">
        <v>20</v>
      </c>
      <c r="B27" s="22">
        <f t="shared" ref="B27" si="18">H27+J27+L27+N27+P27+R27+T27+V27+X27+Z27+AB27+AD27</f>
        <v>41359.620999999992</v>
      </c>
      <c r="C27" s="22">
        <f>H27+J27+L27+N27+P27+R27+T27+V27+X27+Z27+AB27+AD27</f>
        <v>41359.620999999992</v>
      </c>
      <c r="D27" s="29">
        <f>C27</f>
        <v>41359.620999999992</v>
      </c>
      <c r="E27" s="22">
        <f>I27+K27+M27+O27+Q27+S27+U27+W27+Y27+AA27+AC27+AE27</f>
        <v>40752.597550000006</v>
      </c>
      <c r="F27" s="21">
        <f>E27/B27*100</f>
        <v>98.532328306393367</v>
      </c>
      <c r="G27" s="21">
        <f>E27/C27*100</f>
        <v>98.532328306393367</v>
      </c>
      <c r="H27" s="22">
        <v>4622.8789999999999</v>
      </c>
      <c r="I27" s="22">
        <v>2728.5149999999999</v>
      </c>
      <c r="J27" s="22">
        <v>4534.2060000000001</v>
      </c>
      <c r="K27" s="22">
        <v>4153.1279999999997</v>
      </c>
      <c r="L27" s="22">
        <v>3372.5479999999998</v>
      </c>
      <c r="M27" s="22">
        <v>3487.1109999999999</v>
      </c>
      <c r="N27" s="22">
        <v>3143.3739999999998</v>
      </c>
      <c r="O27" s="22">
        <v>2969.4969999999998</v>
      </c>
      <c r="P27" s="22">
        <v>3379.6260000000002</v>
      </c>
      <c r="Q27" s="22">
        <v>2729.9</v>
      </c>
      <c r="R27" s="22">
        <v>3033.8290000000002</v>
      </c>
      <c r="S27" s="22">
        <v>3561.4609999999998</v>
      </c>
      <c r="T27" s="22">
        <v>3486.8380000000002</v>
      </c>
      <c r="U27" s="22">
        <v>4037.6729999999998</v>
      </c>
      <c r="V27" s="22">
        <v>2742.2089999999998</v>
      </c>
      <c r="W27" s="22">
        <v>3145.8420000000001</v>
      </c>
      <c r="X27" s="22">
        <v>2811.6039999999998</v>
      </c>
      <c r="Y27" s="22">
        <v>2342.4065500000002</v>
      </c>
      <c r="Z27" s="22">
        <v>2419.9389999999999</v>
      </c>
      <c r="AA27" s="22">
        <v>2804.8069999999998</v>
      </c>
      <c r="AB27" s="22">
        <v>2563.098</v>
      </c>
      <c r="AC27" s="22">
        <v>2541.8870000000002</v>
      </c>
      <c r="AD27" s="22">
        <v>5249.4709999999995</v>
      </c>
      <c r="AE27" s="22">
        <v>6250.37</v>
      </c>
      <c r="AF27" s="71"/>
    </row>
    <row r="28" spans="1:32" x14ac:dyDescent="0.25">
      <c r="A28" s="35" t="s">
        <v>21</v>
      </c>
      <c r="B28" s="22">
        <v>0</v>
      </c>
      <c r="C28" s="22">
        <f t="shared" ref="C28:C29" si="19">H28+J28+L28+N28+P28+R28+T28+V28</f>
        <v>0</v>
      </c>
      <c r="D28" s="22">
        <v>0</v>
      </c>
      <c r="E28" s="22">
        <f t="shared" ref="E28:E29" si="20">I28+K28+M28+O28+Q28+S28+U28+W28+Y28+AA28+AC28+AE28</f>
        <v>0</v>
      </c>
      <c r="F28" s="21">
        <v>0</v>
      </c>
      <c r="G28" s="21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71"/>
    </row>
    <row r="29" spans="1:32" x14ac:dyDescent="0.25">
      <c r="A29" s="35" t="s">
        <v>22</v>
      </c>
      <c r="B29" s="22">
        <f t="shared" ref="B29" si="21">H29+J29+L29+N29+P29+R29+T29+V29+X29+Z29+AB29+AD29</f>
        <v>0</v>
      </c>
      <c r="C29" s="22">
        <f t="shared" si="19"/>
        <v>0</v>
      </c>
      <c r="D29" s="22">
        <v>0</v>
      </c>
      <c r="E29" s="22">
        <f t="shared" si="20"/>
        <v>0</v>
      </c>
      <c r="F29" s="21">
        <v>0</v>
      </c>
      <c r="G29" s="21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72"/>
    </row>
    <row r="30" spans="1:32" ht="57" x14ac:dyDescent="0.25">
      <c r="A30" s="36" t="s">
        <v>28</v>
      </c>
      <c r="B30" s="27">
        <f>SUM(B31:B34)</f>
        <v>79218.89</v>
      </c>
      <c r="C30" s="27">
        <f>SUM(C31:C34)</f>
        <v>79218.89</v>
      </c>
      <c r="D30" s="27">
        <f>SUM(D31:D34)</f>
        <v>79218.89</v>
      </c>
      <c r="E30" s="27">
        <f>SUM(E31:E34)</f>
        <v>79167.308999999994</v>
      </c>
      <c r="F30" s="28">
        <f>E30/B30*100</f>
        <v>99.934888004616056</v>
      </c>
      <c r="G30" s="28">
        <f>E30/C30*100</f>
        <v>99.934888004616056</v>
      </c>
      <c r="H30" s="27">
        <f>H31+H32+H33+H34</f>
        <v>6250.19</v>
      </c>
      <c r="I30" s="27">
        <f t="shared" ref="I30:AE30" si="22">I31+I32+I33+I34</f>
        <v>6250.1940000000004</v>
      </c>
      <c r="J30" s="27">
        <f t="shared" si="22"/>
        <v>7648.817</v>
      </c>
      <c r="K30" s="27">
        <f t="shared" si="22"/>
        <v>7648.817</v>
      </c>
      <c r="L30" s="27">
        <f t="shared" si="22"/>
        <v>7329.79</v>
      </c>
      <c r="M30" s="27">
        <f t="shared" si="22"/>
        <v>7329.7910000000002</v>
      </c>
      <c r="N30" s="27">
        <f t="shared" si="22"/>
        <v>7481.92</v>
      </c>
      <c r="O30" s="27">
        <f t="shared" si="22"/>
        <v>7481.9189999999999</v>
      </c>
      <c r="P30" s="27">
        <f t="shared" si="22"/>
        <v>7307.25</v>
      </c>
      <c r="Q30" s="27">
        <f t="shared" si="22"/>
        <v>7307.25</v>
      </c>
      <c r="R30" s="27">
        <f t="shared" si="22"/>
        <v>7532.34</v>
      </c>
      <c r="S30" s="27">
        <f t="shared" si="22"/>
        <v>7532.3419999999996</v>
      </c>
      <c r="T30" s="27">
        <f t="shared" si="22"/>
        <v>7421.77</v>
      </c>
      <c r="U30" s="27">
        <f t="shared" si="22"/>
        <v>7421.77</v>
      </c>
      <c r="V30" s="27">
        <f t="shared" si="22"/>
        <v>6571.1930000000002</v>
      </c>
      <c r="W30" s="27">
        <f t="shared" si="22"/>
        <v>6571.1930000000002</v>
      </c>
      <c r="X30" s="27">
        <f t="shared" si="22"/>
        <v>5816.335</v>
      </c>
      <c r="Y30" s="27">
        <f t="shared" si="22"/>
        <v>5816.335</v>
      </c>
      <c r="Z30" s="27">
        <f t="shared" si="22"/>
        <v>5605.5739999999996</v>
      </c>
      <c r="AA30" s="27">
        <f t="shared" si="22"/>
        <v>5605.6</v>
      </c>
      <c r="AB30" s="27">
        <f t="shared" si="22"/>
        <v>5157.3819999999996</v>
      </c>
      <c r="AC30" s="27">
        <f t="shared" si="22"/>
        <v>5157.3819999999996</v>
      </c>
      <c r="AD30" s="27">
        <f t="shared" si="22"/>
        <v>5096.3289999999997</v>
      </c>
      <c r="AE30" s="27">
        <f t="shared" si="22"/>
        <v>5044.7160000000003</v>
      </c>
      <c r="AF30" s="30"/>
    </row>
    <row r="31" spans="1:32" x14ac:dyDescent="0.25">
      <c r="A31" s="35" t="s">
        <v>19</v>
      </c>
      <c r="B31" s="22">
        <f t="shared" ref="B31:E34" si="23">B36+B41</f>
        <v>0</v>
      </c>
      <c r="C31" s="22">
        <f t="shared" si="23"/>
        <v>0</v>
      </c>
      <c r="D31" s="22">
        <f t="shared" si="23"/>
        <v>0</v>
      </c>
      <c r="E31" s="22">
        <f t="shared" si="23"/>
        <v>0</v>
      </c>
      <c r="F31" s="21">
        <v>0</v>
      </c>
      <c r="G31" s="21">
        <v>0</v>
      </c>
      <c r="H31" s="22">
        <f t="shared" ref="H31:AE31" si="24">H36+H41</f>
        <v>0</v>
      </c>
      <c r="I31" s="22">
        <f t="shared" si="24"/>
        <v>0</v>
      </c>
      <c r="J31" s="22">
        <f t="shared" si="24"/>
        <v>0</v>
      </c>
      <c r="K31" s="22">
        <f t="shared" si="24"/>
        <v>0</v>
      </c>
      <c r="L31" s="22">
        <f t="shared" si="24"/>
        <v>0</v>
      </c>
      <c r="M31" s="22">
        <f t="shared" si="24"/>
        <v>0</v>
      </c>
      <c r="N31" s="22">
        <f t="shared" si="24"/>
        <v>0</v>
      </c>
      <c r="O31" s="22">
        <f t="shared" si="24"/>
        <v>0</v>
      </c>
      <c r="P31" s="22">
        <f t="shared" si="24"/>
        <v>0</v>
      </c>
      <c r="Q31" s="22">
        <f t="shared" si="24"/>
        <v>0</v>
      </c>
      <c r="R31" s="22">
        <f t="shared" si="24"/>
        <v>0</v>
      </c>
      <c r="S31" s="22">
        <f t="shared" si="24"/>
        <v>0</v>
      </c>
      <c r="T31" s="22">
        <f t="shared" si="24"/>
        <v>0</v>
      </c>
      <c r="U31" s="22">
        <f t="shared" si="24"/>
        <v>0</v>
      </c>
      <c r="V31" s="22">
        <f t="shared" si="24"/>
        <v>0</v>
      </c>
      <c r="W31" s="22">
        <f t="shared" si="24"/>
        <v>0</v>
      </c>
      <c r="X31" s="22">
        <f t="shared" si="24"/>
        <v>0</v>
      </c>
      <c r="Y31" s="22">
        <f t="shared" si="24"/>
        <v>0</v>
      </c>
      <c r="Z31" s="22">
        <f t="shared" si="24"/>
        <v>0</v>
      </c>
      <c r="AA31" s="22">
        <f t="shared" si="24"/>
        <v>0</v>
      </c>
      <c r="AB31" s="22">
        <f t="shared" si="24"/>
        <v>0</v>
      </c>
      <c r="AC31" s="22">
        <f t="shared" si="24"/>
        <v>0</v>
      </c>
      <c r="AD31" s="22">
        <f t="shared" si="24"/>
        <v>0</v>
      </c>
      <c r="AE31" s="22">
        <f t="shared" si="24"/>
        <v>0</v>
      </c>
      <c r="AF31" s="56"/>
    </row>
    <row r="32" spans="1:32" x14ac:dyDescent="0.25">
      <c r="A32" s="41" t="s">
        <v>20</v>
      </c>
      <c r="B32" s="22">
        <f t="shared" si="23"/>
        <v>79218.89</v>
      </c>
      <c r="C32" s="22">
        <f>C37+C42</f>
        <v>79218.89</v>
      </c>
      <c r="D32" s="22">
        <f t="shared" si="23"/>
        <v>79218.89</v>
      </c>
      <c r="E32" s="22">
        <f t="shared" si="23"/>
        <v>79167.308999999994</v>
      </c>
      <c r="F32" s="21">
        <f>E32/B32*100</f>
        <v>99.934888004616056</v>
      </c>
      <c r="G32" s="21">
        <f>E32/C32*100</f>
        <v>99.934888004616056</v>
      </c>
      <c r="H32" s="22">
        <f t="shared" ref="H32:AE32" si="25">H37+H42</f>
        <v>6250.19</v>
      </c>
      <c r="I32" s="22">
        <f t="shared" si="25"/>
        <v>6250.1940000000004</v>
      </c>
      <c r="J32" s="22">
        <f t="shared" si="25"/>
        <v>7648.817</v>
      </c>
      <c r="K32" s="22">
        <f t="shared" si="25"/>
        <v>7648.817</v>
      </c>
      <c r="L32" s="22">
        <f t="shared" si="25"/>
        <v>7329.79</v>
      </c>
      <c r="M32" s="22">
        <f t="shared" si="25"/>
        <v>7329.7910000000002</v>
      </c>
      <c r="N32" s="22">
        <f t="shared" si="25"/>
        <v>7481.92</v>
      </c>
      <c r="O32" s="22">
        <f t="shared" si="25"/>
        <v>7481.9189999999999</v>
      </c>
      <c r="P32" s="22">
        <f t="shared" si="25"/>
        <v>7307.25</v>
      </c>
      <c r="Q32" s="22">
        <f t="shared" si="25"/>
        <v>7307.25</v>
      </c>
      <c r="R32" s="22">
        <f t="shared" si="25"/>
        <v>7532.34</v>
      </c>
      <c r="S32" s="22">
        <f t="shared" si="25"/>
        <v>7532.3419999999996</v>
      </c>
      <c r="T32" s="22">
        <f t="shared" si="25"/>
        <v>7421.77</v>
      </c>
      <c r="U32" s="22">
        <f t="shared" si="25"/>
        <v>7421.77</v>
      </c>
      <c r="V32" s="22">
        <f t="shared" si="25"/>
        <v>6571.1930000000002</v>
      </c>
      <c r="W32" s="22">
        <f t="shared" si="25"/>
        <v>6571.1930000000002</v>
      </c>
      <c r="X32" s="22">
        <f t="shared" si="25"/>
        <v>5816.335</v>
      </c>
      <c r="Y32" s="22">
        <f t="shared" si="25"/>
        <v>5816.335</v>
      </c>
      <c r="Z32" s="22">
        <f t="shared" si="25"/>
        <v>5605.5739999999996</v>
      </c>
      <c r="AA32" s="22">
        <f t="shared" si="25"/>
        <v>5605.6</v>
      </c>
      <c r="AB32" s="22">
        <f t="shared" si="25"/>
        <v>5157.3819999999996</v>
      </c>
      <c r="AC32" s="22">
        <f t="shared" si="25"/>
        <v>5157.3819999999996</v>
      </c>
      <c r="AD32" s="22">
        <f t="shared" si="25"/>
        <v>5096.3289999999997</v>
      </c>
      <c r="AE32" s="22">
        <f t="shared" si="25"/>
        <v>5044.7160000000003</v>
      </c>
      <c r="AF32" s="57"/>
    </row>
    <row r="33" spans="1:32" x14ac:dyDescent="0.25">
      <c r="A33" s="35" t="s">
        <v>21</v>
      </c>
      <c r="B33" s="22">
        <f t="shared" si="23"/>
        <v>0</v>
      </c>
      <c r="C33" s="22">
        <f t="shared" si="23"/>
        <v>0</v>
      </c>
      <c r="D33" s="22">
        <f t="shared" si="23"/>
        <v>0</v>
      </c>
      <c r="E33" s="22">
        <f t="shared" si="23"/>
        <v>0</v>
      </c>
      <c r="F33" s="21">
        <v>0</v>
      </c>
      <c r="G33" s="21">
        <v>0</v>
      </c>
      <c r="H33" s="22">
        <f t="shared" ref="H33:AE33" si="26">H38+H43</f>
        <v>0</v>
      </c>
      <c r="I33" s="22">
        <f t="shared" si="26"/>
        <v>0</v>
      </c>
      <c r="J33" s="22">
        <f t="shared" si="26"/>
        <v>0</v>
      </c>
      <c r="K33" s="22">
        <f t="shared" si="26"/>
        <v>0</v>
      </c>
      <c r="L33" s="22">
        <f t="shared" si="26"/>
        <v>0</v>
      </c>
      <c r="M33" s="22">
        <f t="shared" si="26"/>
        <v>0</v>
      </c>
      <c r="N33" s="22">
        <f t="shared" si="26"/>
        <v>0</v>
      </c>
      <c r="O33" s="22">
        <f t="shared" si="26"/>
        <v>0</v>
      </c>
      <c r="P33" s="22">
        <f t="shared" si="26"/>
        <v>0</v>
      </c>
      <c r="Q33" s="22">
        <f t="shared" si="26"/>
        <v>0</v>
      </c>
      <c r="R33" s="22">
        <f t="shared" si="26"/>
        <v>0</v>
      </c>
      <c r="S33" s="22">
        <f t="shared" si="26"/>
        <v>0</v>
      </c>
      <c r="T33" s="22">
        <f t="shared" si="26"/>
        <v>0</v>
      </c>
      <c r="U33" s="22">
        <f t="shared" si="26"/>
        <v>0</v>
      </c>
      <c r="V33" s="22">
        <f t="shared" si="26"/>
        <v>0</v>
      </c>
      <c r="W33" s="22">
        <f t="shared" si="26"/>
        <v>0</v>
      </c>
      <c r="X33" s="22">
        <f t="shared" si="26"/>
        <v>0</v>
      </c>
      <c r="Y33" s="22">
        <f t="shared" si="26"/>
        <v>0</v>
      </c>
      <c r="Z33" s="22">
        <f t="shared" si="26"/>
        <v>0</v>
      </c>
      <c r="AA33" s="22">
        <f t="shared" si="26"/>
        <v>0</v>
      </c>
      <c r="AB33" s="22">
        <f t="shared" si="26"/>
        <v>0</v>
      </c>
      <c r="AC33" s="22">
        <f t="shared" si="26"/>
        <v>0</v>
      </c>
      <c r="AD33" s="22">
        <f t="shared" si="26"/>
        <v>0</v>
      </c>
      <c r="AE33" s="22">
        <f t="shared" si="26"/>
        <v>0</v>
      </c>
      <c r="AF33" s="57"/>
    </row>
    <row r="34" spans="1:32" x14ac:dyDescent="0.25">
      <c r="A34" s="35" t="s">
        <v>22</v>
      </c>
      <c r="B34" s="22">
        <f t="shared" si="23"/>
        <v>0</v>
      </c>
      <c r="C34" s="22">
        <f t="shared" si="23"/>
        <v>0</v>
      </c>
      <c r="D34" s="22">
        <f t="shared" si="23"/>
        <v>0</v>
      </c>
      <c r="E34" s="22">
        <f t="shared" si="23"/>
        <v>0</v>
      </c>
      <c r="F34" s="21">
        <v>0</v>
      </c>
      <c r="G34" s="21">
        <v>0</v>
      </c>
      <c r="H34" s="22">
        <f t="shared" ref="H34:AE34" si="27">H39+H44</f>
        <v>0</v>
      </c>
      <c r="I34" s="22">
        <f t="shared" si="27"/>
        <v>0</v>
      </c>
      <c r="J34" s="22">
        <f t="shared" si="27"/>
        <v>0</v>
      </c>
      <c r="K34" s="22">
        <f t="shared" si="27"/>
        <v>0</v>
      </c>
      <c r="L34" s="22">
        <f t="shared" si="27"/>
        <v>0</v>
      </c>
      <c r="M34" s="22">
        <f t="shared" si="27"/>
        <v>0</v>
      </c>
      <c r="N34" s="22">
        <f t="shared" si="27"/>
        <v>0</v>
      </c>
      <c r="O34" s="22">
        <f t="shared" si="27"/>
        <v>0</v>
      </c>
      <c r="P34" s="22">
        <f t="shared" si="27"/>
        <v>0</v>
      </c>
      <c r="Q34" s="22">
        <f t="shared" si="27"/>
        <v>0</v>
      </c>
      <c r="R34" s="22">
        <f t="shared" si="27"/>
        <v>0</v>
      </c>
      <c r="S34" s="22">
        <f t="shared" si="27"/>
        <v>0</v>
      </c>
      <c r="T34" s="22">
        <f t="shared" si="27"/>
        <v>0</v>
      </c>
      <c r="U34" s="22">
        <f t="shared" si="27"/>
        <v>0</v>
      </c>
      <c r="V34" s="22">
        <f t="shared" si="27"/>
        <v>0</v>
      </c>
      <c r="W34" s="22">
        <f t="shared" si="27"/>
        <v>0</v>
      </c>
      <c r="X34" s="22">
        <f t="shared" si="27"/>
        <v>0</v>
      </c>
      <c r="Y34" s="22">
        <f t="shared" si="27"/>
        <v>0</v>
      </c>
      <c r="Z34" s="22">
        <f t="shared" si="27"/>
        <v>0</v>
      </c>
      <c r="AA34" s="22">
        <f t="shared" si="27"/>
        <v>0</v>
      </c>
      <c r="AB34" s="22">
        <f t="shared" si="27"/>
        <v>0</v>
      </c>
      <c r="AC34" s="22">
        <f t="shared" si="27"/>
        <v>0</v>
      </c>
      <c r="AD34" s="22">
        <f t="shared" si="27"/>
        <v>0</v>
      </c>
      <c r="AE34" s="22">
        <f t="shared" si="27"/>
        <v>0</v>
      </c>
      <c r="AF34" s="58"/>
    </row>
    <row r="35" spans="1:32" s="45" customFormat="1" ht="90" x14ac:dyDescent="0.3">
      <c r="A35" s="38" t="s">
        <v>33</v>
      </c>
      <c r="B35" s="39">
        <f>SUM(B36:B39)</f>
        <v>77762.89</v>
      </c>
      <c r="C35" s="39">
        <f>SUM(C36:C39)</f>
        <v>77762.89</v>
      </c>
      <c r="D35" s="39">
        <f>SUM(D36:D39)</f>
        <v>77762.89</v>
      </c>
      <c r="E35" s="39">
        <f>SUM(E36:E39)</f>
        <v>77711.308999999994</v>
      </c>
      <c r="F35" s="40">
        <f>E35/B35*100</f>
        <v>99.933668874703599</v>
      </c>
      <c r="G35" s="40">
        <f>E35/C35*100</f>
        <v>99.933668874703599</v>
      </c>
      <c r="H35" s="39">
        <f>H36+H37+H38+H39</f>
        <v>6250.19</v>
      </c>
      <c r="I35" s="39">
        <f t="shared" ref="I35:AE35" si="28">I36+I37+I38+I39</f>
        <v>6250.1940000000004</v>
      </c>
      <c r="J35" s="39">
        <f t="shared" si="28"/>
        <v>7648.817</v>
      </c>
      <c r="K35" s="39">
        <f t="shared" si="28"/>
        <v>7648.817</v>
      </c>
      <c r="L35" s="39">
        <f t="shared" si="28"/>
        <v>7329.79</v>
      </c>
      <c r="M35" s="39">
        <f t="shared" si="28"/>
        <v>7329.7910000000002</v>
      </c>
      <c r="N35" s="39">
        <f t="shared" si="28"/>
        <v>7481.92</v>
      </c>
      <c r="O35" s="39">
        <f t="shared" si="28"/>
        <v>7481.9189999999999</v>
      </c>
      <c r="P35" s="39">
        <f t="shared" si="28"/>
        <v>7307.25</v>
      </c>
      <c r="Q35" s="39">
        <f t="shared" si="28"/>
        <v>7307.25</v>
      </c>
      <c r="R35" s="39">
        <f t="shared" si="28"/>
        <v>7532.34</v>
      </c>
      <c r="S35" s="39">
        <f t="shared" si="28"/>
        <v>7532.3419999999996</v>
      </c>
      <c r="T35" s="39">
        <f t="shared" si="28"/>
        <v>7421.77</v>
      </c>
      <c r="U35" s="39">
        <f t="shared" si="28"/>
        <v>7421.77</v>
      </c>
      <c r="V35" s="39">
        <f t="shared" si="28"/>
        <v>6571.1930000000002</v>
      </c>
      <c r="W35" s="39">
        <f t="shared" si="28"/>
        <v>6571.1930000000002</v>
      </c>
      <c r="X35" s="39">
        <f t="shared" si="28"/>
        <v>4360.335</v>
      </c>
      <c r="Y35" s="39">
        <f t="shared" si="28"/>
        <v>4360.335</v>
      </c>
      <c r="Z35" s="39">
        <f t="shared" si="28"/>
        <v>5605.5739999999996</v>
      </c>
      <c r="AA35" s="39">
        <f t="shared" si="28"/>
        <v>5605.6</v>
      </c>
      <c r="AB35" s="39">
        <f t="shared" si="28"/>
        <v>5157.3819999999996</v>
      </c>
      <c r="AC35" s="39">
        <f t="shared" si="28"/>
        <v>5157.3819999999996</v>
      </c>
      <c r="AD35" s="39">
        <f t="shared" si="28"/>
        <v>5096.3289999999997</v>
      </c>
      <c r="AE35" s="39">
        <f t="shared" si="28"/>
        <v>5044.7160000000003</v>
      </c>
      <c r="AF35" s="44"/>
    </row>
    <row r="36" spans="1:32" x14ac:dyDescent="0.25">
      <c r="A36" s="35" t="s">
        <v>19</v>
      </c>
      <c r="B36" s="22">
        <f>H36+J36+L36+N36+P36+R36+T36+V36+X36+Z36+AB36+AD36</f>
        <v>0</v>
      </c>
      <c r="C36" s="22">
        <f t="shared" ref="C36:C44" si="29">H36+J36+L36+N36+P36+R36+T36+V36+X36+Z36</f>
        <v>0</v>
      </c>
      <c r="D36" s="22">
        <v>0</v>
      </c>
      <c r="E36" s="22">
        <f>I36+K36+M36+O36+Q36+S36+U36+W36+Y36+AA36+AC36+AE36</f>
        <v>0</v>
      </c>
      <c r="F36" s="21">
        <v>0</v>
      </c>
      <c r="G36" s="21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56"/>
    </row>
    <row r="37" spans="1:32" x14ac:dyDescent="0.25">
      <c r="A37" s="41" t="s">
        <v>20</v>
      </c>
      <c r="B37" s="22">
        <f t="shared" ref="B37" si="30">H37+J37+L37+N37+P37+R37+T37+V37+X37+Z37+AB37+AD37</f>
        <v>77762.89</v>
      </c>
      <c r="C37" s="22">
        <f>H37+J37+L37+N37+P37+R37+T37+V37+X37+Z37+AB37+AD37</f>
        <v>77762.89</v>
      </c>
      <c r="D37" s="29">
        <f>C37</f>
        <v>77762.89</v>
      </c>
      <c r="E37" s="22">
        <f>I37+K37+M37+O37+Q37+S37+U37+W37+Y37+AA37+AC37+AE37</f>
        <v>77711.308999999994</v>
      </c>
      <c r="F37" s="21">
        <f>E37/B37*100</f>
        <v>99.933668874703599</v>
      </c>
      <c r="G37" s="21">
        <f>E37/C37*100</f>
        <v>99.933668874703599</v>
      </c>
      <c r="H37" s="22">
        <v>6250.19</v>
      </c>
      <c r="I37" s="22">
        <v>6250.1940000000004</v>
      </c>
      <c r="J37" s="22">
        <v>7648.817</v>
      </c>
      <c r="K37" s="22">
        <v>7648.817</v>
      </c>
      <c r="L37" s="22">
        <v>7329.79</v>
      </c>
      <c r="M37" s="22">
        <v>7329.7910000000002</v>
      </c>
      <c r="N37" s="22">
        <v>7481.92</v>
      </c>
      <c r="O37" s="22">
        <v>7481.9189999999999</v>
      </c>
      <c r="P37" s="22">
        <v>7307.25</v>
      </c>
      <c r="Q37" s="22">
        <v>7307.25</v>
      </c>
      <c r="R37" s="22">
        <v>7532.34</v>
      </c>
      <c r="S37" s="22">
        <v>7532.3419999999996</v>
      </c>
      <c r="T37" s="22">
        <v>7421.77</v>
      </c>
      <c r="U37" s="22">
        <v>7421.77</v>
      </c>
      <c r="V37" s="22">
        <v>6571.1930000000002</v>
      </c>
      <c r="W37" s="22">
        <v>6571.1930000000002</v>
      </c>
      <c r="X37" s="22">
        <v>4360.335</v>
      </c>
      <c r="Y37" s="22">
        <v>4360.335</v>
      </c>
      <c r="Z37" s="22">
        <v>5605.5739999999996</v>
      </c>
      <c r="AA37" s="22">
        <v>5605.6</v>
      </c>
      <c r="AB37" s="22">
        <v>5157.3819999999996</v>
      </c>
      <c r="AC37" s="22">
        <v>5157.3819999999996</v>
      </c>
      <c r="AD37" s="22">
        <v>5096.3289999999997</v>
      </c>
      <c r="AE37" s="22">
        <v>5044.7160000000003</v>
      </c>
      <c r="AF37" s="57"/>
    </row>
    <row r="38" spans="1:32" x14ac:dyDescent="0.25">
      <c r="A38" s="35" t="s">
        <v>21</v>
      </c>
      <c r="B38" s="22">
        <v>0</v>
      </c>
      <c r="C38" s="22">
        <f t="shared" si="29"/>
        <v>0</v>
      </c>
      <c r="D38" s="22">
        <v>0</v>
      </c>
      <c r="E38" s="22">
        <f>I38+K38+M38+O38+Q38+S38+U38+W38+Y38+AA38+AC38+AE38</f>
        <v>0</v>
      </c>
      <c r="F38" s="21">
        <v>0</v>
      </c>
      <c r="G38" s="21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57"/>
    </row>
    <row r="39" spans="1:32" x14ac:dyDescent="0.25">
      <c r="A39" s="35" t="s">
        <v>22</v>
      </c>
      <c r="B39" s="22">
        <f t="shared" ref="B39" si="31">H39+J39+L39+N39+P39+R39+T39+V39+X39+Z39+AB39+AD39</f>
        <v>0</v>
      </c>
      <c r="C39" s="22">
        <f t="shared" si="29"/>
        <v>0</v>
      </c>
      <c r="D39" s="22">
        <v>0</v>
      </c>
      <c r="E39" s="22">
        <f>I39+K39+M39+O39+Q39+S39+U39+W39+Y39+AA39+AC39+AE39</f>
        <v>0</v>
      </c>
      <c r="F39" s="21">
        <v>0</v>
      </c>
      <c r="G39" s="21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58"/>
    </row>
    <row r="40" spans="1:32" s="55" customFormat="1" ht="120" x14ac:dyDescent="0.25">
      <c r="A40" s="53" t="s">
        <v>34</v>
      </c>
      <c r="B40" s="20">
        <f>SUM(B41:B44)</f>
        <v>1456</v>
      </c>
      <c r="C40" s="20">
        <f>SUM(C41:C44)</f>
        <v>1456</v>
      </c>
      <c r="D40" s="20">
        <f>SUM(D41:D44)</f>
        <v>1456</v>
      </c>
      <c r="E40" s="20">
        <f>SUM(E41:E44)</f>
        <v>1456</v>
      </c>
      <c r="F40" s="23">
        <f>E40/B40*100</f>
        <v>100</v>
      </c>
      <c r="G40" s="23">
        <f>E40/C40*100</f>
        <v>100</v>
      </c>
      <c r="H40" s="20">
        <f>H41+H42+H43+H44</f>
        <v>0</v>
      </c>
      <c r="I40" s="20">
        <f t="shared" ref="I40:AE40" si="32">I41+I42+I43+I44</f>
        <v>0</v>
      </c>
      <c r="J40" s="20">
        <f t="shared" si="32"/>
        <v>0</v>
      </c>
      <c r="K40" s="20">
        <f t="shared" si="32"/>
        <v>0</v>
      </c>
      <c r="L40" s="20">
        <f t="shared" si="32"/>
        <v>0</v>
      </c>
      <c r="M40" s="20">
        <f t="shared" si="32"/>
        <v>0</v>
      </c>
      <c r="N40" s="20">
        <f t="shared" si="32"/>
        <v>0</v>
      </c>
      <c r="O40" s="20">
        <f t="shared" si="32"/>
        <v>0</v>
      </c>
      <c r="P40" s="20">
        <f t="shared" si="32"/>
        <v>0</v>
      </c>
      <c r="Q40" s="20">
        <f t="shared" si="32"/>
        <v>0</v>
      </c>
      <c r="R40" s="20">
        <f t="shared" si="32"/>
        <v>0</v>
      </c>
      <c r="S40" s="20">
        <f t="shared" si="32"/>
        <v>0</v>
      </c>
      <c r="T40" s="20">
        <f t="shared" si="32"/>
        <v>0</v>
      </c>
      <c r="U40" s="20">
        <f t="shared" si="32"/>
        <v>0</v>
      </c>
      <c r="V40" s="20">
        <f t="shared" si="32"/>
        <v>0</v>
      </c>
      <c r="W40" s="20">
        <f t="shared" si="32"/>
        <v>0</v>
      </c>
      <c r="X40" s="20">
        <f t="shared" si="32"/>
        <v>1456</v>
      </c>
      <c r="Y40" s="20">
        <f t="shared" si="32"/>
        <v>1456</v>
      </c>
      <c r="Z40" s="20">
        <f t="shared" si="32"/>
        <v>0</v>
      </c>
      <c r="AA40" s="20">
        <f t="shared" si="32"/>
        <v>0</v>
      </c>
      <c r="AB40" s="20">
        <f t="shared" si="32"/>
        <v>0</v>
      </c>
      <c r="AC40" s="20">
        <f t="shared" si="32"/>
        <v>0</v>
      </c>
      <c r="AD40" s="20">
        <f t="shared" si="32"/>
        <v>0</v>
      </c>
      <c r="AE40" s="20">
        <f t="shared" si="32"/>
        <v>0</v>
      </c>
      <c r="AF40" s="54"/>
    </row>
    <row r="41" spans="1:32" x14ac:dyDescent="0.25">
      <c r="A41" s="35" t="s">
        <v>19</v>
      </c>
      <c r="B41" s="22">
        <f>H41+J41+L41+N41+P41+R41+T41+V41+X41+Z41+AB41+AD41</f>
        <v>0</v>
      </c>
      <c r="C41" s="22">
        <f t="shared" si="29"/>
        <v>0</v>
      </c>
      <c r="D41" s="22">
        <v>0</v>
      </c>
      <c r="E41" s="22">
        <f>I41+K41+M41+O41+Q41+S41+U41+W41+Y41+AA41+AC41+AE41</f>
        <v>0</v>
      </c>
      <c r="F41" s="21">
        <v>0</v>
      </c>
      <c r="G41" s="21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31"/>
    </row>
    <row r="42" spans="1:32" x14ac:dyDescent="0.25">
      <c r="A42" s="41" t="s">
        <v>20</v>
      </c>
      <c r="B42" s="22">
        <f t="shared" ref="B42" si="33">H42+J42+L42+N42+P42+R42+T42+V42+X42+Z42+AB42+AD42</f>
        <v>1456</v>
      </c>
      <c r="C42" s="22">
        <f>H42+J42+L42+N42+P42+R42+T42+V42+X42</f>
        <v>1456</v>
      </c>
      <c r="D42" s="29">
        <f>C42</f>
        <v>1456</v>
      </c>
      <c r="E42" s="22">
        <f>I42+K42+M42+O42+Q42+S42+U42+W42+Y42+AA42+AC42+AE42</f>
        <v>1456</v>
      </c>
      <c r="F42" s="21">
        <f>E42/B42*100</f>
        <v>100</v>
      </c>
      <c r="G42" s="21">
        <f>E42/C42*100</f>
        <v>100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1456</v>
      </c>
      <c r="Y42" s="22">
        <v>1456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32"/>
    </row>
    <row r="43" spans="1:32" x14ac:dyDescent="0.25">
      <c r="A43" s="35" t="s">
        <v>21</v>
      </c>
      <c r="B43" s="22">
        <v>0</v>
      </c>
      <c r="C43" s="22">
        <f t="shared" si="29"/>
        <v>0</v>
      </c>
      <c r="D43" s="22">
        <v>0</v>
      </c>
      <c r="E43" s="22">
        <f t="shared" ref="E43:E44" si="34">I43+K43+M43+O43+Q43+S43+U43+W43+Y43+AA43+AC43+AE43</f>
        <v>0</v>
      </c>
      <c r="F43" s="21">
        <v>0</v>
      </c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33"/>
    </row>
    <row r="44" spans="1:32" x14ac:dyDescent="0.25">
      <c r="A44" s="35" t="s">
        <v>22</v>
      </c>
      <c r="B44" s="22">
        <f t="shared" ref="B44" si="35">H44+J44+L44+N44+P44+R44+T44+V44+X44+Z44+AB44+AD44</f>
        <v>0</v>
      </c>
      <c r="C44" s="22">
        <f t="shared" si="29"/>
        <v>0</v>
      </c>
      <c r="D44" s="22">
        <v>0</v>
      </c>
      <c r="E44" s="22">
        <f t="shared" si="34"/>
        <v>0</v>
      </c>
      <c r="F44" s="21">
        <v>0</v>
      </c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33"/>
    </row>
    <row r="45" spans="1:32" ht="42.75" x14ac:dyDescent="0.25">
      <c r="A45" s="36" t="s">
        <v>29</v>
      </c>
      <c r="B45" s="27">
        <f>SUM(B46:B49)</f>
        <v>157431.33361999999</v>
      </c>
      <c r="C45" s="27">
        <f>SUM(C46:C49)</f>
        <v>157431.33361999999</v>
      </c>
      <c r="D45" s="27">
        <f>SUM(D46:D49)</f>
        <v>157431.33361999999</v>
      </c>
      <c r="E45" s="27">
        <f>SUM(E46:E49)</f>
        <v>151894.49902999998</v>
      </c>
      <c r="F45" s="28">
        <f>E45/B45*100</f>
        <v>96.483016142539611</v>
      </c>
      <c r="G45" s="28">
        <f>E45/C45*100</f>
        <v>96.483016142539611</v>
      </c>
      <c r="H45" s="27">
        <f>H46+H47+H48+H49</f>
        <v>9322.1929999999993</v>
      </c>
      <c r="I45" s="27">
        <f t="shared" ref="I45:AE45" si="36">I46+I47+I48+I49</f>
        <v>8417.2170000000006</v>
      </c>
      <c r="J45" s="27">
        <f t="shared" si="36"/>
        <v>15651.73</v>
      </c>
      <c r="K45" s="27">
        <f t="shared" si="36"/>
        <v>15007.847</v>
      </c>
      <c r="L45" s="27">
        <f t="shared" si="36"/>
        <v>10534.123</v>
      </c>
      <c r="M45" s="27">
        <f t="shared" si="36"/>
        <v>9181.9920000000002</v>
      </c>
      <c r="N45" s="27">
        <f t="shared" si="36"/>
        <v>14923.394</v>
      </c>
      <c r="O45" s="27">
        <f t="shared" si="36"/>
        <v>13393.883</v>
      </c>
      <c r="P45" s="27">
        <f t="shared" si="36"/>
        <v>10603.39</v>
      </c>
      <c r="Q45" s="27">
        <f t="shared" si="36"/>
        <v>10984.352000000001</v>
      </c>
      <c r="R45" s="27">
        <f t="shared" si="36"/>
        <v>15010.114</v>
      </c>
      <c r="S45" s="27">
        <f t="shared" si="36"/>
        <v>11750.573</v>
      </c>
      <c r="T45" s="27">
        <f t="shared" si="36"/>
        <v>20061.246999999999</v>
      </c>
      <c r="U45" s="27">
        <f t="shared" si="36"/>
        <v>18166.401000000002</v>
      </c>
      <c r="V45" s="27">
        <f t="shared" si="36"/>
        <v>12912.986999999999</v>
      </c>
      <c r="W45" s="27">
        <f t="shared" si="36"/>
        <v>14312.242</v>
      </c>
      <c r="X45" s="27">
        <f t="shared" si="36"/>
        <v>10046.64962</v>
      </c>
      <c r="Y45" s="27">
        <f t="shared" si="36"/>
        <v>8746.7120300000006</v>
      </c>
      <c r="Z45" s="27">
        <f t="shared" si="36"/>
        <v>14992.811</v>
      </c>
      <c r="AA45" s="27">
        <f t="shared" si="36"/>
        <v>13020.934999999999</v>
      </c>
      <c r="AB45" s="27">
        <f t="shared" si="36"/>
        <v>10954.829</v>
      </c>
      <c r="AC45" s="27">
        <f t="shared" si="36"/>
        <v>11309.51</v>
      </c>
      <c r="AD45" s="27">
        <f t="shared" si="36"/>
        <v>12417.866</v>
      </c>
      <c r="AE45" s="27">
        <f t="shared" si="36"/>
        <v>17602.834999999999</v>
      </c>
      <c r="AF45" s="76"/>
    </row>
    <row r="46" spans="1:32" x14ac:dyDescent="0.25">
      <c r="A46" s="35" t="s">
        <v>19</v>
      </c>
      <c r="B46" s="22">
        <f>H46+J46+L46+N46+P46+R46+T46+V46+X46+Z46+AB46+AD46</f>
        <v>0</v>
      </c>
      <c r="C46" s="22">
        <f t="shared" ref="C46" si="37">H46+J46+L46+N46+P46+R46+T46+V46+X46+Z46</f>
        <v>0</v>
      </c>
      <c r="D46" s="22">
        <v>0</v>
      </c>
      <c r="E46" s="22">
        <f>I46+K46+M46+O46+Q46+S46+U46+W46+Y46+AA46+AC46+AE46</f>
        <v>0</v>
      </c>
      <c r="F46" s="21">
        <v>0</v>
      </c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77"/>
    </row>
    <row r="47" spans="1:32" x14ac:dyDescent="0.25">
      <c r="A47" s="41" t="s">
        <v>20</v>
      </c>
      <c r="B47" s="22">
        <f>H47+J47+L47+N47+P47+R47+T47+V47+X47+Z47+AB47+AD47</f>
        <v>157431.33361999999</v>
      </c>
      <c r="C47" s="22">
        <f>H47+J47+L47+N47+P47+R47+T47+V47+X47+Z47+AB47+AD47</f>
        <v>157431.33361999999</v>
      </c>
      <c r="D47" s="29">
        <f>C47</f>
        <v>157431.33361999999</v>
      </c>
      <c r="E47" s="22">
        <f>I47+K47+M47+O47+Q47+S47+U47+W47+Y47+AA47+AC47+AE47</f>
        <v>151894.49902999998</v>
      </c>
      <c r="F47" s="21">
        <f>E47/B47*100</f>
        <v>96.483016142539611</v>
      </c>
      <c r="G47" s="21">
        <f>E47/C47*100</f>
        <v>96.483016142539611</v>
      </c>
      <c r="H47" s="22">
        <v>9322.1929999999993</v>
      </c>
      <c r="I47" s="22">
        <v>8417.2170000000006</v>
      </c>
      <c r="J47" s="22">
        <v>15651.73</v>
      </c>
      <c r="K47" s="22">
        <v>15007.847</v>
      </c>
      <c r="L47" s="22">
        <v>10534.123</v>
      </c>
      <c r="M47" s="22">
        <v>9181.9920000000002</v>
      </c>
      <c r="N47" s="22">
        <v>14923.394</v>
      </c>
      <c r="O47" s="22">
        <v>13393.883</v>
      </c>
      <c r="P47" s="22">
        <v>10603.39</v>
      </c>
      <c r="Q47" s="22">
        <v>10984.352000000001</v>
      </c>
      <c r="R47" s="22">
        <v>15010.114</v>
      </c>
      <c r="S47" s="22">
        <v>11750.573</v>
      </c>
      <c r="T47" s="22">
        <v>20061.246999999999</v>
      </c>
      <c r="U47" s="22">
        <v>18166.401000000002</v>
      </c>
      <c r="V47" s="22">
        <v>12912.986999999999</v>
      </c>
      <c r="W47" s="22">
        <v>14312.242</v>
      </c>
      <c r="X47" s="22">
        <v>10046.64962</v>
      </c>
      <c r="Y47" s="22">
        <v>8746.7120300000006</v>
      </c>
      <c r="Z47" s="22">
        <v>14992.811</v>
      </c>
      <c r="AA47" s="22">
        <v>13020.934999999999</v>
      </c>
      <c r="AB47" s="22">
        <v>10954.829</v>
      </c>
      <c r="AC47" s="22">
        <v>11309.51</v>
      </c>
      <c r="AD47" s="22">
        <v>12417.866</v>
      </c>
      <c r="AE47" s="22">
        <v>17602.834999999999</v>
      </c>
      <c r="AF47" s="77"/>
    </row>
    <row r="48" spans="1:32" x14ac:dyDescent="0.25">
      <c r="A48" s="35" t="s">
        <v>21</v>
      </c>
      <c r="B48" s="22">
        <v>0</v>
      </c>
      <c r="C48" s="22">
        <f t="shared" ref="C48:C54" si="38">H48+J48+L48+N48+P48+R48+T48+V48+X48+Z48</f>
        <v>0</v>
      </c>
      <c r="D48" s="22">
        <v>0</v>
      </c>
      <c r="E48" s="22">
        <f t="shared" ref="E48:E49" si="39">I48+K48+M48+O48+Q48+S48+U48+W48+Y48+AA48+AC48+AE48</f>
        <v>0</v>
      </c>
      <c r="F48" s="21">
        <v>0</v>
      </c>
      <c r="G48" s="21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77"/>
    </row>
    <row r="49" spans="1:32" x14ac:dyDescent="0.25">
      <c r="A49" s="35" t="s">
        <v>22</v>
      </c>
      <c r="B49" s="22">
        <f t="shared" ref="B49" si="40">H49+J49+L49+N49+P49+R49+T49+V49+X49+Z49+AB49+AD49</f>
        <v>0</v>
      </c>
      <c r="C49" s="22">
        <f t="shared" si="38"/>
        <v>0</v>
      </c>
      <c r="D49" s="22">
        <v>0</v>
      </c>
      <c r="E49" s="22">
        <f t="shared" si="39"/>
        <v>0</v>
      </c>
      <c r="F49" s="21">
        <v>0</v>
      </c>
      <c r="G49" s="21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78"/>
    </row>
    <row r="50" spans="1:32" ht="71.25" x14ac:dyDescent="0.25">
      <c r="A50" s="36" t="s">
        <v>30</v>
      </c>
      <c r="B50" s="27">
        <f>SUM(B51:B54)</f>
        <v>28271.341999999997</v>
      </c>
      <c r="C50" s="27">
        <f>SUM(C51:C54)</f>
        <v>28271.341999999997</v>
      </c>
      <c r="D50" s="27">
        <f>SUM(D51:D54)</f>
        <v>28271.341999999997</v>
      </c>
      <c r="E50" s="27">
        <f>SUM(E51:E54)</f>
        <v>27641.332289999998</v>
      </c>
      <c r="F50" s="28">
        <f>E50/B50*100</f>
        <v>97.771560649650098</v>
      </c>
      <c r="G50" s="28">
        <f>E50/C50*100</f>
        <v>97.771560649650098</v>
      </c>
      <c r="H50" s="27">
        <f>H51+H52+H53+H54</f>
        <v>1526.982</v>
      </c>
      <c r="I50" s="27">
        <f t="shared" ref="I50:AE50" si="41">I51+I52+I53+I54</f>
        <v>528.29300000000001</v>
      </c>
      <c r="J50" s="27">
        <f t="shared" si="41"/>
        <v>2275.3000000000002</v>
      </c>
      <c r="K50" s="27">
        <f>K51+K52+K53+K54</f>
        <v>2456.3969999999999</v>
      </c>
      <c r="L50" s="27">
        <f t="shared" si="41"/>
        <v>2351.357</v>
      </c>
      <c r="M50" s="27">
        <f t="shared" si="41"/>
        <v>1759.723</v>
      </c>
      <c r="N50" s="27">
        <f t="shared" si="41"/>
        <v>2432.5329999999999</v>
      </c>
      <c r="O50" s="27">
        <f t="shared" si="41"/>
        <v>2145.373</v>
      </c>
      <c r="P50" s="27">
        <f t="shared" si="41"/>
        <v>2766.8290000000002</v>
      </c>
      <c r="Q50" s="27">
        <f t="shared" si="41"/>
        <v>2228.4760000000001</v>
      </c>
      <c r="R50" s="27">
        <f t="shared" si="41"/>
        <v>2363.761</v>
      </c>
      <c r="S50" s="27">
        <f t="shared" si="41"/>
        <v>2604.7240000000002</v>
      </c>
      <c r="T50" s="27">
        <f t="shared" si="41"/>
        <v>2333.9690000000001</v>
      </c>
      <c r="U50" s="27">
        <f t="shared" si="41"/>
        <v>2916.5369999999998</v>
      </c>
      <c r="V50" s="27">
        <f t="shared" si="41"/>
        <v>2271.42</v>
      </c>
      <c r="W50" s="27">
        <f t="shared" si="41"/>
        <v>2403.942</v>
      </c>
      <c r="X50" s="27">
        <f t="shared" si="41"/>
        <v>2219.123</v>
      </c>
      <c r="Y50" s="27">
        <f t="shared" si="41"/>
        <v>2175.1392900000001</v>
      </c>
      <c r="Z50" s="27">
        <f t="shared" si="41"/>
        <v>2598.5709999999999</v>
      </c>
      <c r="AA50" s="27">
        <f t="shared" si="41"/>
        <v>2408.413</v>
      </c>
      <c r="AB50" s="27">
        <f t="shared" si="41"/>
        <v>2230.7649999999999</v>
      </c>
      <c r="AC50" s="27">
        <f t="shared" si="41"/>
        <v>2066.192</v>
      </c>
      <c r="AD50" s="27">
        <f t="shared" si="41"/>
        <v>2900.732</v>
      </c>
      <c r="AE50" s="27">
        <f t="shared" si="41"/>
        <v>3948.123</v>
      </c>
      <c r="AF50" s="70" t="s">
        <v>49</v>
      </c>
    </row>
    <row r="51" spans="1:32" x14ac:dyDescent="0.25">
      <c r="A51" s="35" t="s">
        <v>19</v>
      </c>
      <c r="B51" s="22">
        <f>H51+J51+L51+N51+P51+R51+T51+V51+X51+Z51+AB51+AD51</f>
        <v>0</v>
      </c>
      <c r="C51" s="22">
        <f t="shared" si="38"/>
        <v>0</v>
      </c>
      <c r="D51" s="22">
        <v>0</v>
      </c>
      <c r="E51" s="22">
        <f>I51+K51+M51+O51+Q51+S51+U51+W51+Y51+AA51+AC51+AE51</f>
        <v>0</v>
      </c>
      <c r="F51" s="21">
        <v>0</v>
      </c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71"/>
    </row>
    <row r="52" spans="1:32" x14ac:dyDescent="0.25">
      <c r="A52" s="41" t="s">
        <v>20</v>
      </c>
      <c r="B52" s="22">
        <f>H52+J52+L52+N52+P52+R52+T52+V52+X52+Z52+AB52+AD52</f>
        <v>28271.341999999997</v>
      </c>
      <c r="C52" s="22">
        <f>H52+J52+L52+N52+P52+R52+T52+V52+X52+Z52+AB52+AD52</f>
        <v>28271.341999999997</v>
      </c>
      <c r="D52" s="29">
        <f>C52</f>
        <v>28271.341999999997</v>
      </c>
      <c r="E52" s="22">
        <f>I52+K52+M52+O52+Q52+S52+U52+W52+Y52+AA52+AC52+AE52</f>
        <v>27641.332289999998</v>
      </c>
      <c r="F52" s="21">
        <f>E52/B52*100</f>
        <v>97.771560649650098</v>
      </c>
      <c r="G52" s="21">
        <f>E52/C52*100</f>
        <v>97.771560649650098</v>
      </c>
      <c r="H52" s="22">
        <v>1526.982</v>
      </c>
      <c r="I52" s="22">
        <v>528.29300000000001</v>
      </c>
      <c r="J52" s="22">
        <v>2275.3000000000002</v>
      </c>
      <c r="K52" s="22">
        <v>2456.3969999999999</v>
      </c>
      <c r="L52" s="22">
        <v>2351.357</v>
      </c>
      <c r="M52" s="22">
        <v>1759.723</v>
      </c>
      <c r="N52" s="22">
        <v>2432.5329999999999</v>
      </c>
      <c r="O52" s="22">
        <v>2145.373</v>
      </c>
      <c r="P52" s="22">
        <v>2766.8290000000002</v>
      </c>
      <c r="Q52" s="22">
        <v>2228.4760000000001</v>
      </c>
      <c r="R52" s="22">
        <v>2363.761</v>
      </c>
      <c r="S52" s="22">
        <v>2604.7240000000002</v>
      </c>
      <c r="T52" s="22">
        <v>2333.9690000000001</v>
      </c>
      <c r="U52" s="22">
        <v>2916.5369999999998</v>
      </c>
      <c r="V52" s="22">
        <v>2271.42</v>
      </c>
      <c r="W52" s="22">
        <v>2403.942</v>
      </c>
      <c r="X52" s="22">
        <v>2219.123</v>
      </c>
      <c r="Y52" s="22">
        <v>2175.1392900000001</v>
      </c>
      <c r="Z52" s="22">
        <v>2598.5709999999999</v>
      </c>
      <c r="AA52" s="22">
        <v>2408.413</v>
      </c>
      <c r="AB52" s="22">
        <v>2230.7649999999999</v>
      </c>
      <c r="AC52" s="22">
        <v>2066.192</v>
      </c>
      <c r="AD52" s="22">
        <v>2900.732</v>
      </c>
      <c r="AE52" s="22">
        <v>3948.123</v>
      </c>
      <c r="AF52" s="71"/>
    </row>
    <row r="53" spans="1:32" x14ac:dyDescent="0.25">
      <c r="A53" s="35" t="s">
        <v>21</v>
      </c>
      <c r="B53" s="22">
        <v>0</v>
      </c>
      <c r="C53" s="22">
        <f>H53+J53+L53+N53+P53+R53+T53+V53+X53+Z53</f>
        <v>0</v>
      </c>
      <c r="D53" s="22">
        <v>0</v>
      </c>
      <c r="E53" s="22">
        <f t="shared" ref="E53:E54" si="42">I53+K53+M53+O53+Q53+S53+U53+W53+Y53+AA53+AC53+AE53</f>
        <v>0</v>
      </c>
      <c r="F53" s="21">
        <v>0</v>
      </c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71"/>
    </row>
    <row r="54" spans="1:32" x14ac:dyDescent="0.25">
      <c r="A54" s="35" t="s">
        <v>22</v>
      </c>
      <c r="B54" s="22">
        <f t="shared" ref="B54" si="43">H54+J54+L54+N54+P54+R54+T54+V54+X54+Z54+AB54+AD54</f>
        <v>0</v>
      </c>
      <c r="C54" s="22">
        <f t="shared" si="38"/>
        <v>0</v>
      </c>
      <c r="D54" s="22">
        <v>0</v>
      </c>
      <c r="E54" s="22">
        <f t="shared" si="42"/>
        <v>0</v>
      </c>
      <c r="F54" s="21">
        <v>0</v>
      </c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72"/>
    </row>
    <row r="55" spans="1:32" s="50" customFormat="1" ht="17.25" x14ac:dyDescent="0.3">
      <c r="A55" s="53" t="s">
        <v>41</v>
      </c>
      <c r="B55" s="20">
        <f>SUM(B56:B59)</f>
        <v>306281.18661999999</v>
      </c>
      <c r="C55" s="20">
        <f t="shared" ref="C55:E55" si="44">SUM(C56:C59)</f>
        <v>306281.18661999999</v>
      </c>
      <c r="D55" s="20">
        <f t="shared" si="44"/>
        <v>306281.18661999999</v>
      </c>
      <c r="E55" s="20">
        <f t="shared" si="44"/>
        <v>299455.73786999995</v>
      </c>
      <c r="F55" s="20">
        <f t="shared" ref="F55:G55" si="45">F50</f>
        <v>97.771560649650098</v>
      </c>
      <c r="G55" s="20">
        <f t="shared" si="45"/>
        <v>97.771560649650098</v>
      </c>
      <c r="H55" s="20">
        <f t="shared" ref="H55" si="46">SUM(H56:H59)</f>
        <v>21722.243999999999</v>
      </c>
      <c r="I55" s="20">
        <f t="shared" ref="I55" si="47">SUM(I56:I59)</f>
        <v>17924.219000000001</v>
      </c>
      <c r="J55" s="20">
        <f t="shared" ref="J55" si="48">SUM(J56:J59)</f>
        <v>30110.053</v>
      </c>
      <c r="K55" s="20">
        <f t="shared" ref="K55" si="49">SUM(K56:K59)</f>
        <v>29266.189000000002</v>
      </c>
      <c r="L55" s="20">
        <f t="shared" ref="L55" si="50">SUM(L56:L59)</f>
        <v>23587.817999999999</v>
      </c>
      <c r="M55" s="20">
        <f t="shared" ref="M55" si="51">SUM(M56:M59)</f>
        <v>21758.616999999998</v>
      </c>
      <c r="N55" s="20">
        <f t="shared" ref="N55" si="52">SUM(N56:N59)</f>
        <v>27981.221000000001</v>
      </c>
      <c r="O55" s="20">
        <f t="shared" ref="O55" si="53">SUM(O56:O59)</f>
        <v>25990.671999999999</v>
      </c>
      <c r="P55" s="20">
        <f t="shared" ref="P55" si="54">SUM(P56:P59)</f>
        <v>24057.095000000001</v>
      </c>
      <c r="Q55" s="20">
        <f t="shared" ref="Q55" si="55">SUM(Q56:Q59)</f>
        <v>23249.977999999999</v>
      </c>
      <c r="R55" s="20">
        <f t="shared" ref="R55" si="56">SUM(R56:R59)</f>
        <v>27940.043999999998</v>
      </c>
      <c r="S55" s="20">
        <f t="shared" ref="S55" si="57">SUM(S56:S59)</f>
        <v>25449.1</v>
      </c>
      <c r="T55" s="20">
        <f t="shared" ref="T55" si="58">SUM(T56:T59)</f>
        <v>33303.824000000001</v>
      </c>
      <c r="U55" s="20">
        <f t="shared" ref="U55" si="59">SUM(U56:U59)</f>
        <v>32542.381000000001</v>
      </c>
      <c r="V55" s="20">
        <f t="shared" ref="V55" si="60">SUM(V56:V59)</f>
        <v>24497.809000000001</v>
      </c>
      <c r="W55" s="20">
        <f t="shared" ref="W55" si="61">SUM(W56:W59)</f>
        <v>26433.219000000001</v>
      </c>
      <c r="X55" s="20">
        <f t="shared" ref="X55" si="62">SUM(X56:X59)</f>
        <v>20893.711620000002</v>
      </c>
      <c r="Y55" s="20">
        <f t="shared" ref="Y55" si="63">SUM(Y56:Y59)</f>
        <v>19080.59287</v>
      </c>
      <c r="Z55" s="20">
        <f t="shared" ref="Z55" si="64">SUM(Z56:Z59)</f>
        <v>25616.895</v>
      </c>
      <c r="AA55" s="20">
        <f t="shared" ref="AA55" si="65">SUM(AA56:AA59)</f>
        <v>23839.754999999997</v>
      </c>
      <c r="AB55" s="20">
        <f t="shared" ref="AB55" si="66">SUM(AB56:AB59)</f>
        <v>20906.074000000001</v>
      </c>
      <c r="AC55" s="20">
        <f t="shared" ref="AC55" si="67">SUM(AC56:AC59)</f>
        <v>21074.971000000001</v>
      </c>
      <c r="AD55" s="20">
        <f t="shared" ref="AD55" si="68">SUM(AD56:AD59)</f>
        <v>25664.397999999997</v>
      </c>
      <c r="AE55" s="20">
        <f t="shared" ref="AE55" si="69">SUM(AE56:AE59)</f>
        <v>32846.044000000002</v>
      </c>
      <c r="AF55" s="43"/>
    </row>
    <row r="56" spans="1:32" x14ac:dyDescent="0.25">
      <c r="A56" s="35" t="s">
        <v>19</v>
      </c>
      <c r="B56" s="22">
        <f>B21</f>
        <v>0</v>
      </c>
      <c r="C56" s="22">
        <f t="shared" ref="C56:E56" si="70">C21</f>
        <v>0</v>
      </c>
      <c r="D56" s="22">
        <f t="shared" si="70"/>
        <v>0</v>
      </c>
      <c r="E56" s="22">
        <f t="shared" si="70"/>
        <v>0</v>
      </c>
      <c r="F56" s="22">
        <f t="shared" ref="F56:G56" si="71">F51</f>
        <v>0</v>
      </c>
      <c r="G56" s="22">
        <f t="shared" si="71"/>
        <v>0</v>
      </c>
      <c r="H56" s="22">
        <f>H21</f>
        <v>0</v>
      </c>
      <c r="I56" s="22">
        <f t="shared" ref="I56:AE56" si="72">I21</f>
        <v>0</v>
      </c>
      <c r="J56" s="22">
        <f t="shared" si="72"/>
        <v>0</v>
      </c>
      <c r="K56" s="22">
        <f t="shared" si="72"/>
        <v>0</v>
      </c>
      <c r="L56" s="22">
        <f t="shared" si="72"/>
        <v>0</v>
      </c>
      <c r="M56" s="22">
        <f t="shared" si="72"/>
        <v>0</v>
      </c>
      <c r="N56" s="22">
        <f t="shared" si="72"/>
        <v>0</v>
      </c>
      <c r="O56" s="22">
        <f t="shared" si="72"/>
        <v>0</v>
      </c>
      <c r="P56" s="22">
        <f t="shared" si="72"/>
        <v>0</v>
      </c>
      <c r="Q56" s="22">
        <f t="shared" si="72"/>
        <v>0</v>
      </c>
      <c r="R56" s="22">
        <f t="shared" si="72"/>
        <v>0</v>
      </c>
      <c r="S56" s="22">
        <f t="shared" si="72"/>
        <v>0</v>
      </c>
      <c r="T56" s="22">
        <f t="shared" si="72"/>
        <v>0</v>
      </c>
      <c r="U56" s="22">
        <f t="shared" si="72"/>
        <v>0</v>
      </c>
      <c r="V56" s="22">
        <f t="shared" si="72"/>
        <v>0</v>
      </c>
      <c r="W56" s="22">
        <f t="shared" si="72"/>
        <v>0</v>
      </c>
      <c r="X56" s="22">
        <f t="shared" si="72"/>
        <v>0</v>
      </c>
      <c r="Y56" s="22">
        <f t="shared" si="72"/>
        <v>0</v>
      </c>
      <c r="Z56" s="22">
        <f t="shared" si="72"/>
        <v>0</v>
      </c>
      <c r="AA56" s="22">
        <f t="shared" si="72"/>
        <v>0</v>
      </c>
      <c r="AB56" s="22">
        <f t="shared" si="72"/>
        <v>0</v>
      </c>
      <c r="AC56" s="22">
        <f t="shared" si="72"/>
        <v>0</v>
      </c>
      <c r="AD56" s="22">
        <f t="shared" si="72"/>
        <v>0</v>
      </c>
      <c r="AE56" s="22">
        <f t="shared" si="72"/>
        <v>0</v>
      </c>
      <c r="AF56" s="37"/>
    </row>
    <row r="57" spans="1:32" x14ac:dyDescent="0.25">
      <c r="A57" s="35" t="s">
        <v>20</v>
      </c>
      <c r="B57" s="22">
        <f t="shared" ref="B57:E59" si="73">B22</f>
        <v>306281.18661999999</v>
      </c>
      <c r="C57" s="22">
        <f>C22</f>
        <v>306281.18661999999</v>
      </c>
      <c r="D57" s="22">
        <f t="shared" si="73"/>
        <v>306281.18661999999</v>
      </c>
      <c r="E57" s="22">
        <f t="shared" si="73"/>
        <v>299455.73786999995</v>
      </c>
      <c r="F57" s="22">
        <f>E57/B57*100</f>
        <v>97.77150897666192</v>
      </c>
      <c r="G57" s="22">
        <f>E57/C57*100</f>
        <v>97.77150897666192</v>
      </c>
      <c r="H57" s="22">
        <f t="shared" ref="H57:AE57" si="74">H22</f>
        <v>21722.243999999999</v>
      </c>
      <c r="I57" s="22">
        <f t="shared" si="74"/>
        <v>17924.219000000001</v>
      </c>
      <c r="J57" s="22">
        <f t="shared" si="74"/>
        <v>30110.053</v>
      </c>
      <c r="K57" s="22">
        <f>K22</f>
        <v>29266.189000000002</v>
      </c>
      <c r="L57" s="22">
        <f t="shared" si="74"/>
        <v>23587.817999999999</v>
      </c>
      <c r="M57" s="22">
        <f t="shared" si="74"/>
        <v>21758.616999999998</v>
      </c>
      <c r="N57" s="22">
        <f t="shared" si="74"/>
        <v>27981.221000000001</v>
      </c>
      <c r="O57" s="22">
        <f t="shared" si="74"/>
        <v>25990.671999999999</v>
      </c>
      <c r="P57" s="22">
        <f t="shared" si="74"/>
        <v>24057.095000000001</v>
      </c>
      <c r="Q57" s="22">
        <f t="shared" si="74"/>
        <v>23249.977999999999</v>
      </c>
      <c r="R57" s="22">
        <f t="shared" si="74"/>
        <v>27940.043999999998</v>
      </c>
      <c r="S57" s="22">
        <f t="shared" si="74"/>
        <v>25449.1</v>
      </c>
      <c r="T57" s="22">
        <f t="shared" si="74"/>
        <v>33303.824000000001</v>
      </c>
      <c r="U57" s="22">
        <f t="shared" si="74"/>
        <v>32542.381000000001</v>
      </c>
      <c r="V57" s="22">
        <f t="shared" si="74"/>
        <v>24497.809000000001</v>
      </c>
      <c r="W57" s="22">
        <f t="shared" si="74"/>
        <v>26433.219000000001</v>
      </c>
      <c r="X57" s="22">
        <f t="shared" si="74"/>
        <v>20893.711620000002</v>
      </c>
      <c r="Y57" s="22">
        <f t="shared" si="74"/>
        <v>19080.59287</v>
      </c>
      <c r="Z57" s="22">
        <f t="shared" si="74"/>
        <v>25616.895</v>
      </c>
      <c r="AA57" s="22">
        <f t="shared" si="74"/>
        <v>23839.754999999997</v>
      </c>
      <c r="AB57" s="22">
        <f t="shared" si="74"/>
        <v>20906.074000000001</v>
      </c>
      <c r="AC57" s="22">
        <f t="shared" si="74"/>
        <v>21074.971000000001</v>
      </c>
      <c r="AD57" s="22">
        <f t="shared" si="74"/>
        <v>25664.397999999997</v>
      </c>
      <c r="AE57" s="22">
        <f t="shared" si="74"/>
        <v>32846.044000000002</v>
      </c>
      <c r="AF57" s="37"/>
    </row>
    <row r="58" spans="1:32" x14ac:dyDescent="0.25">
      <c r="A58" s="35" t="s">
        <v>21</v>
      </c>
      <c r="B58" s="22">
        <f t="shared" si="73"/>
        <v>0</v>
      </c>
      <c r="C58" s="22">
        <f t="shared" si="73"/>
        <v>0</v>
      </c>
      <c r="D58" s="22">
        <f t="shared" si="73"/>
        <v>0</v>
      </c>
      <c r="E58" s="22">
        <f t="shared" si="73"/>
        <v>0</v>
      </c>
      <c r="F58" s="22">
        <f t="shared" ref="F58:G58" si="75">F53</f>
        <v>0</v>
      </c>
      <c r="G58" s="22">
        <f t="shared" si="75"/>
        <v>0</v>
      </c>
      <c r="H58" s="22">
        <f t="shared" ref="H58:AE58" si="76">H23</f>
        <v>0</v>
      </c>
      <c r="I58" s="22">
        <f t="shared" si="76"/>
        <v>0</v>
      </c>
      <c r="J58" s="22">
        <f t="shared" si="76"/>
        <v>0</v>
      </c>
      <c r="K58" s="22">
        <f t="shared" si="76"/>
        <v>0</v>
      </c>
      <c r="L58" s="22">
        <f t="shared" si="76"/>
        <v>0</v>
      </c>
      <c r="M58" s="22">
        <f t="shared" si="76"/>
        <v>0</v>
      </c>
      <c r="N58" s="22">
        <f t="shared" si="76"/>
        <v>0</v>
      </c>
      <c r="O58" s="22">
        <f t="shared" si="76"/>
        <v>0</v>
      </c>
      <c r="P58" s="22">
        <f t="shared" si="76"/>
        <v>0</v>
      </c>
      <c r="Q58" s="22">
        <f t="shared" si="76"/>
        <v>0</v>
      </c>
      <c r="R58" s="22">
        <f t="shared" si="76"/>
        <v>0</v>
      </c>
      <c r="S58" s="22">
        <f t="shared" si="76"/>
        <v>0</v>
      </c>
      <c r="T58" s="22">
        <f t="shared" si="76"/>
        <v>0</v>
      </c>
      <c r="U58" s="22">
        <f t="shared" si="76"/>
        <v>0</v>
      </c>
      <c r="V58" s="22">
        <f t="shared" si="76"/>
        <v>0</v>
      </c>
      <c r="W58" s="22">
        <f t="shared" si="76"/>
        <v>0</v>
      </c>
      <c r="X58" s="22">
        <f t="shared" si="76"/>
        <v>0</v>
      </c>
      <c r="Y58" s="22">
        <f t="shared" si="76"/>
        <v>0</v>
      </c>
      <c r="Z58" s="22">
        <f t="shared" si="76"/>
        <v>0</v>
      </c>
      <c r="AA58" s="22">
        <f t="shared" si="76"/>
        <v>0</v>
      </c>
      <c r="AB58" s="22">
        <f t="shared" si="76"/>
        <v>0</v>
      </c>
      <c r="AC58" s="22">
        <f t="shared" si="76"/>
        <v>0</v>
      </c>
      <c r="AD58" s="22">
        <f t="shared" si="76"/>
        <v>0</v>
      </c>
      <c r="AE58" s="22">
        <f t="shared" si="76"/>
        <v>0</v>
      </c>
      <c r="AF58" s="37"/>
    </row>
    <row r="59" spans="1:32" x14ac:dyDescent="0.25">
      <c r="A59" s="35" t="s">
        <v>22</v>
      </c>
      <c r="B59" s="22">
        <f t="shared" si="73"/>
        <v>0</v>
      </c>
      <c r="C59" s="22">
        <f t="shared" si="73"/>
        <v>0</v>
      </c>
      <c r="D59" s="22">
        <f t="shared" si="73"/>
        <v>0</v>
      </c>
      <c r="E59" s="22">
        <f t="shared" si="73"/>
        <v>0</v>
      </c>
      <c r="F59" s="22">
        <f t="shared" ref="F59:G59" si="77">F54</f>
        <v>0</v>
      </c>
      <c r="G59" s="22">
        <f t="shared" si="77"/>
        <v>0</v>
      </c>
      <c r="H59" s="22">
        <f t="shared" ref="H59:AE59" si="78">H24</f>
        <v>0</v>
      </c>
      <c r="I59" s="22">
        <f t="shared" si="78"/>
        <v>0</v>
      </c>
      <c r="J59" s="22">
        <f t="shared" si="78"/>
        <v>0</v>
      </c>
      <c r="K59" s="22">
        <f t="shared" si="78"/>
        <v>0</v>
      </c>
      <c r="L59" s="22">
        <f t="shared" si="78"/>
        <v>0</v>
      </c>
      <c r="M59" s="22">
        <f t="shared" si="78"/>
        <v>0</v>
      </c>
      <c r="N59" s="22">
        <f t="shared" si="78"/>
        <v>0</v>
      </c>
      <c r="O59" s="22">
        <f t="shared" si="78"/>
        <v>0</v>
      </c>
      <c r="P59" s="22">
        <f t="shared" si="78"/>
        <v>0</v>
      </c>
      <c r="Q59" s="22">
        <f t="shared" si="78"/>
        <v>0</v>
      </c>
      <c r="R59" s="22">
        <f t="shared" si="78"/>
        <v>0</v>
      </c>
      <c r="S59" s="22">
        <f t="shared" si="78"/>
        <v>0</v>
      </c>
      <c r="T59" s="22">
        <f t="shared" si="78"/>
        <v>0</v>
      </c>
      <c r="U59" s="22">
        <f t="shared" si="78"/>
        <v>0</v>
      </c>
      <c r="V59" s="22">
        <f t="shared" si="78"/>
        <v>0</v>
      </c>
      <c r="W59" s="22">
        <f t="shared" si="78"/>
        <v>0</v>
      </c>
      <c r="X59" s="22">
        <f t="shared" si="78"/>
        <v>0</v>
      </c>
      <c r="Y59" s="22">
        <f t="shared" si="78"/>
        <v>0</v>
      </c>
      <c r="Z59" s="22">
        <f t="shared" si="78"/>
        <v>0</v>
      </c>
      <c r="AA59" s="22">
        <f t="shared" si="78"/>
        <v>0</v>
      </c>
      <c r="AB59" s="22">
        <f t="shared" si="78"/>
        <v>0</v>
      </c>
      <c r="AC59" s="22">
        <f t="shared" si="78"/>
        <v>0</v>
      </c>
      <c r="AD59" s="22">
        <f t="shared" si="78"/>
        <v>0</v>
      </c>
      <c r="AE59" s="22">
        <f t="shared" si="78"/>
        <v>0</v>
      </c>
      <c r="AF59" s="37"/>
    </row>
    <row r="60" spans="1:32" x14ac:dyDescent="0.25">
      <c r="A60" s="59" t="s">
        <v>39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1"/>
    </row>
    <row r="61" spans="1:32" x14ac:dyDescent="0.25">
      <c r="A61" s="62" t="s">
        <v>35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4"/>
    </row>
    <row r="62" spans="1:32" ht="57" x14ac:dyDescent="0.25">
      <c r="A62" s="36" t="s">
        <v>31</v>
      </c>
      <c r="B62" s="27">
        <f>SUM(B63:B66)</f>
        <v>103039.08499999999</v>
      </c>
      <c r="C62" s="27">
        <f>SUM(C63:C66)</f>
        <v>103039.08499999999</v>
      </c>
      <c r="D62" s="27">
        <f>SUM(D63:D66)</f>
        <v>103039.08499999999</v>
      </c>
      <c r="E62" s="27">
        <f>SUM(E63:E66)</f>
        <v>84151.029320000001</v>
      </c>
      <c r="F62" s="28">
        <f>E62/B62*100</f>
        <v>81.669037841320119</v>
      </c>
      <c r="G62" s="28">
        <f>E62/C62*100</f>
        <v>81.669037841320119</v>
      </c>
      <c r="H62" s="27">
        <f>H63+H64+H65+H66</f>
        <v>0</v>
      </c>
      <c r="I62" s="27">
        <f t="shared" ref="I62:AE62" si="79">I63+I64+I65+I66</f>
        <v>0</v>
      </c>
      <c r="J62" s="27">
        <f t="shared" si="79"/>
        <v>5532.5</v>
      </c>
      <c r="K62" s="27">
        <f t="shared" si="79"/>
        <v>5532.5</v>
      </c>
      <c r="L62" s="27">
        <f t="shared" si="79"/>
        <v>125.99</v>
      </c>
      <c r="M62" s="27">
        <f t="shared" si="79"/>
        <v>125.99</v>
      </c>
      <c r="N62" s="27">
        <f t="shared" si="79"/>
        <v>0</v>
      </c>
      <c r="O62" s="27">
        <f t="shared" si="79"/>
        <v>0</v>
      </c>
      <c r="P62" s="27">
        <f t="shared" si="79"/>
        <v>0</v>
      </c>
      <c r="Q62" s="27">
        <f t="shared" si="79"/>
        <v>0</v>
      </c>
      <c r="R62" s="27">
        <f t="shared" si="79"/>
        <v>0</v>
      </c>
      <c r="S62" s="27">
        <f t="shared" si="79"/>
        <v>0</v>
      </c>
      <c r="T62" s="27">
        <f t="shared" si="79"/>
        <v>15213.42</v>
      </c>
      <c r="U62" s="27">
        <f t="shared" si="79"/>
        <v>15213.42</v>
      </c>
      <c r="V62" s="27">
        <f t="shared" si="79"/>
        <v>1237.623</v>
      </c>
      <c r="W62" s="27">
        <f t="shared" si="79"/>
        <v>0</v>
      </c>
      <c r="X62" s="27">
        <f t="shared" si="79"/>
        <v>574.79999999999995</v>
      </c>
      <c r="Y62" s="27">
        <f t="shared" si="79"/>
        <v>672.32532000000003</v>
      </c>
      <c r="Z62" s="27">
        <f t="shared" si="79"/>
        <v>21531.698</v>
      </c>
      <c r="AA62" s="27">
        <f t="shared" si="79"/>
        <v>12579.289000000001</v>
      </c>
      <c r="AB62" s="27">
        <f t="shared" si="79"/>
        <v>33823.476000000002</v>
      </c>
      <c r="AC62" s="27">
        <f t="shared" si="79"/>
        <v>42283.66</v>
      </c>
      <c r="AD62" s="27">
        <f t="shared" si="79"/>
        <v>24999.578000000001</v>
      </c>
      <c r="AE62" s="27">
        <f t="shared" si="79"/>
        <v>7743.8450000000003</v>
      </c>
      <c r="AF62" s="73"/>
    </row>
    <row r="63" spans="1:32" x14ac:dyDescent="0.25">
      <c r="A63" s="35" t="s">
        <v>19</v>
      </c>
      <c r="B63" s="22">
        <f>H63+J63+L63+N63+P63+R63+T63+V63+X63+Z63+AB63+AD63</f>
        <v>0</v>
      </c>
      <c r="C63" s="22">
        <f t="shared" ref="C63" si="80">H63+J63+L63+N63+P63+R63+T63+V63+X63+Z63</f>
        <v>0</v>
      </c>
      <c r="D63" s="22">
        <v>0</v>
      </c>
      <c r="E63" s="22">
        <f>I63+K63+M63+O63+Q63+S63+U63+W63+Y63+AA63+AC63+AE63</f>
        <v>0</v>
      </c>
      <c r="F63" s="21">
        <v>0</v>
      </c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74"/>
    </row>
    <row r="64" spans="1:32" x14ac:dyDescent="0.25">
      <c r="A64" s="41" t="s">
        <v>20</v>
      </c>
      <c r="B64" s="22">
        <f t="shared" ref="B64" si="81">H64+J64+L64+N64+P64+R64+T64+V64+X64+Z64+AB64+AD64</f>
        <v>25685.083000000002</v>
      </c>
      <c r="C64" s="22">
        <f>H64+J64+L64+N64+P64+R64+T64+V64+X64+Z64+AB64+AD64</f>
        <v>25685.083000000002</v>
      </c>
      <c r="D64" s="29">
        <f>C64</f>
        <v>25685.083000000002</v>
      </c>
      <c r="E64" s="22">
        <f>I64+K64+M64+O64+Q64+S64+U64+W64+Y64+AA64+AC64+AE64</f>
        <v>22105.107319999999</v>
      </c>
      <c r="F64" s="21">
        <f>E64/B64*100</f>
        <v>86.062043560458804</v>
      </c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125.99</v>
      </c>
      <c r="M64" s="22">
        <v>125.99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1237.623</v>
      </c>
      <c r="W64" s="22">
        <v>0</v>
      </c>
      <c r="X64" s="22">
        <v>574.79999999999995</v>
      </c>
      <c r="Y64" s="22">
        <v>672.32532000000003</v>
      </c>
      <c r="Z64" s="22">
        <v>18590.8</v>
      </c>
      <c r="AA64" s="22">
        <v>9638.3909999999996</v>
      </c>
      <c r="AB64" s="22">
        <f>18.2+1398.97+350</f>
        <v>1767.17</v>
      </c>
      <c r="AC64" s="22">
        <v>10227.36</v>
      </c>
      <c r="AD64" s="22">
        <f>2791.3+597.4</f>
        <v>3388.7000000000003</v>
      </c>
      <c r="AE64" s="22">
        <v>1441.0409999999999</v>
      </c>
      <c r="AF64" s="74"/>
    </row>
    <row r="65" spans="1:32" x14ac:dyDescent="0.25">
      <c r="A65" s="35" t="s">
        <v>21</v>
      </c>
      <c r="B65" s="22">
        <v>0</v>
      </c>
      <c r="C65" s="22">
        <f t="shared" ref="C65" si="82">H65+J65+L65+N65+P65+R65+T65+V65+X65+Z65</f>
        <v>0</v>
      </c>
      <c r="D65" s="22">
        <v>0</v>
      </c>
      <c r="E65" s="22">
        <f t="shared" ref="E65" si="83">I65+K65+M65+O65+Q65+S65+U65+W65+Y65+AA65+AC65+AE65</f>
        <v>0</v>
      </c>
      <c r="F65" s="21">
        <v>0</v>
      </c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74"/>
    </row>
    <row r="66" spans="1:32" x14ac:dyDescent="0.25">
      <c r="A66" s="35" t="s">
        <v>22</v>
      </c>
      <c r="B66" s="22">
        <f t="shared" ref="B66" si="84">H66+J66+L66+N66+P66+R66+T66+V66+X66+Z66+AB66+AD66</f>
        <v>77354.001999999993</v>
      </c>
      <c r="C66" s="22">
        <f>H66+J66+L66+N66+P66+R66+T66+V66+X66+Z66+AB66+AD66</f>
        <v>77354.001999999993</v>
      </c>
      <c r="D66" s="22">
        <f>C66</f>
        <v>77354.001999999993</v>
      </c>
      <c r="E66" s="22">
        <f>I66+K66+M66+O66+Q66+S66+U66+W66+Y66+AA66+AC66+AE66</f>
        <v>62045.922000000006</v>
      </c>
      <c r="F66" s="21">
        <f>E66/B66*100</f>
        <v>80.210358088518817</v>
      </c>
      <c r="G66" s="21">
        <f>E66/C66*100</f>
        <v>80.210358088518817</v>
      </c>
      <c r="H66" s="22">
        <v>0</v>
      </c>
      <c r="I66" s="22">
        <v>0</v>
      </c>
      <c r="J66" s="22">
        <v>5532.5</v>
      </c>
      <c r="K66" s="22">
        <v>5532.5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15213.42</v>
      </c>
      <c r="U66" s="22">
        <v>15213.42</v>
      </c>
      <c r="V66" s="22">
        <v>0</v>
      </c>
      <c r="W66" s="22">
        <v>0</v>
      </c>
      <c r="X66" s="22">
        <v>0</v>
      </c>
      <c r="Y66" s="22">
        <v>0</v>
      </c>
      <c r="Z66" s="22">
        <v>2940.8980000000001</v>
      </c>
      <c r="AA66" s="22">
        <v>2940.8980000000001</v>
      </c>
      <c r="AB66" s="22">
        <f>25509.855+6546.451</f>
        <v>32056.306</v>
      </c>
      <c r="AC66" s="22">
        <v>32056.3</v>
      </c>
      <c r="AD66" s="22">
        <f>6335.826+15275.052</f>
        <v>21610.878000000001</v>
      </c>
      <c r="AE66" s="22">
        <v>6302.8040000000001</v>
      </c>
      <c r="AF66" s="75"/>
    </row>
    <row r="67" spans="1:32" s="50" customFormat="1" ht="17.25" x14ac:dyDescent="0.3">
      <c r="A67" s="25" t="s">
        <v>42</v>
      </c>
      <c r="B67" s="26">
        <f>SUM(B68:B71)</f>
        <v>103039.08499999999</v>
      </c>
      <c r="C67" s="26">
        <f t="shared" ref="C67" si="85">SUM(C68:C71)</f>
        <v>103039.08499999999</v>
      </c>
      <c r="D67" s="26">
        <f t="shared" ref="D67" si="86">SUM(D68:D71)</f>
        <v>103039.08499999999</v>
      </c>
      <c r="E67" s="26">
        <f t="shared" ref="E67" si="87">SUM(E68:E71)</f>
        <v>84151.029320000001</v>
      </c>
      <c r="F67" s="26">
        <f t="shared" ref="F67:G67" si="88">F62</f>
        <v>81.669037841320119</v>
      </c>
      <c r="G67" s="26">
        <f t="shared" si="88"/>
        <v>81.669037841320119</v>
      </c>
      <c r="H67" s="26">
        <f t="shared" ref="H67" si="89">SUM(H68:H71)</f>
        <v>0</v>
      </c>
      <c r="I67" s="26">
        <f t="shared" ref="I67" si="90">SUM(I68:I71)</f>
        <v>0</v>
      </c>
      <c r="J67" s="26">
        <f t="shared" ref="J67" si="91">SUM(J68:J71)</f>
        <v>5532.5</v>
      </c>
      <c r="K67" s="26">
        <f t="shared" ref="K67" si="92">SUM(K68:K71)</f>
        <v>5532.5</v>
      </c>
      <c r="L67" s="26">
        <f t="shared" ref="L67" si="93">SUM(L68:L71)</f>
        <v>125.99</v>
      </c>
      <c r="M67" s="26">
        <f t="shared" ref="M67" si="94">SUM(M68:M71)</f>
        <v>125.99</v>
      </c>
      <c r="N67" s="26">
        <f t="shared" ref="N67" si="95">SUM(N68:N71)</f>
        <v>0</v>
      </c>
      <c r="O67" s="26">
        <f t="shared" ref="O67" si="96">SUM(O68:O71)</f>
        <v>0</v>
      </c>
      <c r="P67" s="26">
        <f t="shared" ref="P67" si="97">SUM(P68:P71)</f>
        <v>0</v>
      </c>
      <c r="Q67" s="26">
        <f t="shared" ref="Q67" si="98">SUM(Q68:Q71)</f>
        <v>0</v>
      </c>
      <c r="R67" s="26">
        <f t="shared" ref="R67" si="99">SUM(R68:R71)</f>
        <v>0</v>
      </c>
      <c r="S67" s="26">
        <f t="shared" ref="S67" si="100">SUM(S68:S71)</f>
        <v>0</v>
      </c>
      <c r="T67" s="26">
        <f t="shared" ref="T67" si="101">SUM(T68:T71)</f>
        <v>15213.42</v>
      </c>
      <c r="U67" s="26">
        <f t="shared" ref="U67" si="102">SUM(U68:U71)</f>
        <v>15213.42</v>
      </c>
      <c r="V67" s="26">
        <f t="shared" ref="V67" si="103">SUM(V68:V71)</f>
        <v>1237.623</v>
      </c>
      <c r="W67" s="26">
        <f t="shared" ref="W67" si="104">SUM(W68:W71)</f>
        <v>0</v>
      </c>
      <c r="X67" s="26">
        <f t="shared" ref="X67" si="105">SUM(X68:X71)</f>
        <v>574.79999999999995</v>
      </c>
      <c r="Y67" s="26">
        <f t="shared" ref="Y67" si="106">SUM(Y68:Y71)</f>
        <v>672.32532000000003</v>
      </c>
      <c r="Z67" s="26">
        <f t="shared" ref="Z67" si="107">SUM(Z68:Z71)</f>
        <v>21531.698</v>
      </c>
      <c r="AA67" s="26">
        <f t="shared" ref="AA67" si="108">SUM(AA68:AA71)</f>
        <v>12579.289000000001</v>
      </c>
      <c r="AB67" s="26">
        <f t="shared" ref="AB67" si="109">SUM(AB68:AB71)</f>
        <v>33823.476000000002</v>
      </c>
      <c r="AC67" s="26">
        <f t="shared" ref="AC67" si="110">SUM(AC68:AC71)</f>
        <v>42283.66</v>
      </c>
      <c r="AD67" s="26">
        <f t="shared" ref="AD67" si="111">SUM(AD68:AD71)</f>
        <v>24999.578000000001</v>
      </c>
      <c r="AE67" s="26">
        <f t="shared" ref="AE67" si="112">SUM(AE68:AE71)</f>
        <v>7743.8450000000003</v>
      </c>
      <c r="AF67" s="43"/>
    </row>
    <row r="68" spans="1:32" x14ac:dyDescent="0.25">
      <c r="A68" s="35" t="s">
        <v>19</v>
      </c>
      <c r="B68" s="22">
        <f>B63</f>
        <v>0</v>
      </c>
      <c r="C68" s="22">
        <f t="shared" ref="C68:E68" si="113">C63</f>
        <v>0</v>
      </c>
      <c r="D68" s="22">
        <f t="shared" si="113"/>
        <v>0</v>
      </c>
      <c r="E68" s="22">
        <f t="shared" si="113"/>
        <v>0</v>
      </c>
      <c r="F68" s="22">
        <f t="shared" ref="F68:H68" si="114">F63</f>
        <v>0</v>
      </c>
      <c r="G68" s="22">
        <f t="shared" si="114"/>
        <v>0</v>
      </c>
      <c r="H68" s="22">
        <f t="shared" si="114"/>
        <v>0</v>
      </c>
      <c r="I68" s="22">
        <f t="shared" ref="I68:AE68" si="115">I63</f>
        <v>0</v>
      </c>
      <c r="J68" s="22">
        <f t="shared" si="115"/>
        <v>0</v>
      </c>
      <c r="K68" s="22">
        <f t="shared" si="115"/>
        <v>0</v>
      </c>
      <c r="L68" s="22">
        <f t="shared" si="115"/>
        <v>0</v>
      </c>
      <c r="M68" s="22">
        <f t="shared" si="115"/>
        <v>0</v>
      </c>
      <c r="N68" s="22">
        <f t="shared" si="115"/>
        <v>0</v>
      </c>
      <c r="O68" s="22">
        <f t="shared" si="115"/>
        <v>0</v>
      </c>
      <c r="P68" s="22">
        <f t="shared" si="115"/>
        <v>0</v>
      </c>
      <c r="Q68" s="22">
        <f t="shared" si="115"/>
        <v>0</v>
      </c>
      <c r="R68" s="22">
        <f t="shared" si="115"/>
        <v>0</v>
      </c>
      <c r="S68" s="22">
        <f t="shared" si="115"/>
        <v>0</v>
      </c>
      <c r="T68" s="22">
        <f t="shared" si="115"/>
        <v>0</v>
      </c>
      <c r="U68" s="22">
        <f t="shared" si="115"/>
        <v>0</v>
      </c>
      <c r="V68" s="22">
        <f t="shared" si="115"/>
        <v>0</v>
      </c>
      <c r="W68" s="22">
        <f t="shared" si="115"/>
        <v>0</v>
      </c>
      <c r="X68" s="22">
        <f t="shared" si="115"/>
        <v>0</v>
      </c>
      <c r="Y68" s="22">
        <f t="shared" si="115"/>
        <v>0</v>
      </c>
      <c r="Z68" s="22">
        <f t="shared" si="115"/>
        <v>0</v>
      </c>
      <c r="AA68" s="22">
        <f t="shared" si="115"/>
        <v>0</v>
      </c>
      <c r="AB68" s="22">
        <f t="shared" si="115"/>
        <v>0</v>
      </c>
      <c r="AC68" s="22">
        <f t="shared" si="115"/>
        <v>0</v>
      </c>
      <c r="AD68" s="22">
        <f t="shared" si="115"/>
        <v>0</v>
      </c>
      <c r="AE68" s="22">
        <f t="shared" si="115"/>
        <v>0</v>
      </c>
      <c r="AF68" s="37"/>
    </row>
    <row r="69" spans="1:32" x14ac:dyDescent="0.25">
      <c r="A69" s="35" t="s">
        <v>20</v>
      </c>
      <c r="B69" s="22">
        <f t="shared" ref="B69:E69" si="116">B64</f>
        <v>25685.083000000002</v>
      </c>
      <c r="C69" s="22">
        <f t="shared" si="116"/>
        <v>25685.083000000002</v>
      </c>
      <c r="D69" s="22">
        <f t="shared" si="116"/>
        <v>25685.083000000002</v>
      </c>
      <c r="E69" s="22">
        <f t="shared" si="116"/>
        <v>22105.107319999999</v>
      </c>
      <c r="F69" s="22">
        <f>E69/B69*100</f>
        <v>86.062043560458804</v>
      </c>
      <c r="G69" s="22">
        <f>E69/C69*100</f>
        <v>86.062043560458804</v>
      </c>
      <c r="H69" s="22">
        <f t="shared" ref="H69:AE69" si="117">H64</f>
        <v>0</v>
      </c>
      <c r="I69" s="22">
        <f t="shared" si="117"/>
        <v>0</v>
      </c>
      <c r="J69" s="22">
        <f t="shared" si="117"/>
        <v>0</v>
      </c>
      <c r="K69" s="22">
        <f t="shared" si="117"/>
        <v>0</v>
      </c>
      <c r="L69" s="22">
        <f t="shared" si="117"/>
        <v>125.99</v>
      </c>
      <c r="M69" s="22">
        <f t="shared" si="117"/>
        <v>125.99</v>
      </c>
      <c r="N69" s="22">
        <f t="shared" si="117"/>
        <v>0</v>
      </c>
      <c r="O69" s="22">
        <f t="shared" si="117"/>
        <v>0</v>
      </c>
      <c r="P69" s="22">
        <f t="shared" si="117"/>
        <v>0</v>
      </c>
      <c r="Q69" s="22">
        <f t="shared" si="117"/>
        <v>0</v>
      </c>
      <c r="R69" s="22">
        <f t="shared" si="117"/>
        <v>0</v>
      </c>
      <c r="S69" s="22">
        <f t="shared" si="117"/>
        <v>0</v>
      </c>
      <c r="T69" s="22">
        <f t="shared" si="117"/>
        <v>0</v>
      </c>
      <c r="U69" s="22">
        <f t="shared" si="117"/>
        <v>0</v>
      </c>
      <c r="V69" s="22">
        <f t="shared" si="117"/>
        <v>1237.623</v>
      </c>
      <c r="W69" s="22">
        <f t="shared" si="117"/>
        <v>0</v>
      </c>
      <c r="X69" s="22">
        <f t="shared" si="117"/>
        <v>574.79999999999995</v>
      </c>
      <c r="Y69" s="22">
        <f t="shared" si="117"/>
        <v>672.32532000000003</v>
      </c>
      <c r="Z69" s="22">
        <f t="shared" si="117"/>
        <v>18590.8</v>
      </c>
      <c r="AA69" s="22">
        <f t="shared" si="117"/>
        <v>9638.3909999999996</v>
      </c>
      <c r="AB69" s="22">
        <f t="shared" si="117"/>
        <v>1767.17</v>
      </c>
      <c r="AC69" s="22">
        <f t="shared" si="117"/>
        <v>10227.36</v>
      </c>
      <c r="AD69" s="22">
        <f t="shared" si="117"/>
        <v>3388.7000000000003</v>
      </c>
      <c r="AE69" s="22">
        <f t="shared" si="117"/>
        <v>1441.0409999999999</v>
      </c>
      <c r="AF69" s="37"/>
    </row>
    <row r="70" spans="1:32" x14ac:dyDescent="0.25">
      <c r="A70" s="35" t="s">
        <v>21</v>
      </c>
      <c r="B70" s="22">
        <f t="shared" ref="B70:E70" si="118">B65</f>
        <v>0</v>
      </c>
      <c r="C70" s="22">
        <f t="shared" si="118"/>
        <v>0</v>
      </c>
      <c r="D70" s="22">
        <f t="shared" si="118"/>
        <v>0</v>
      </c>
      <c r="E70" s="22">
        <f t="shared" si="118"/>
        <v>0</v>
      </c>
      <c r="F70" s="22">
        <f t="shared" ref="F70:H70" si="119">F65</f>
        <v>0</v>
      </c>
      <c r="G70" s="22">
        <f t="shared" si="119"/>
        <v>0</v>
      </c>
      <c r="H70" s="22">
        <f t="shared" si="119"/>
        <v>0</v>
      </c>
      <c r="I70" s="22">
        <f t="shared" ref="I70:AE70" si="120">I65</f>
        <v>0</v>
      </c>
      <c r="J70" s="22">
        <f t="shared" si="120"/>
        <v>0</v>
      </c>
      <c r="K70" s="22">
        <f t="shared" si="120"/>
        <v>0</v>
      </c>
      <c r="L70" s="22">
        <f t="shared" si="120"/>
        <v>0</v>
      </c>
      <c r="M70" s="22">
        <f t="shared" si="120"/>
        <v>0</v>
      </c>
      <c r="N70" s="22">
        <f t="shared" si="120"/>
        <v>0</v>
      </c>
      <c r="O70" s="22">
        <f t="shared" si="120"/>
        <v>0</v>
      </c>
      <c r="P70" s="22">
        <f t="shared" si="120"/>
        <v>0</v>
      </c>
      <c r="Q70" s="22">
        <f t="shared" si="120"/>
        <v>0</v>
      </c>
      <c r="R70" s="22">
        <f t="shared" si="120"/>
        <v>0</v>
      </c>
      <c r="S70" s="22">
        <f t="shared" si="120"/>
        <v>0</v>
      </c>
      <c r="T70" s="22">
        <f t="shared" si="120"/>
        <v>0</v>
      </c>
      <c r="U70" s="22">
        <f t="shared" si="120"/>
        <v>0</v>
      </c>
      <c r="V70" s="22">
        <f t="shared" si="120"/>
        <v>0</v>
      </c>
      <c r="W70" s="22">
        <f t="shared" si="120"/>
        <v>0</v>
      </c>
      <c r="X70" s="22">
        <f t="shared" si="120"/>
        <v>0</v>
      </c>
      <c r="Y70" s="22">
        <f t="shared" si="120"/>
        <v>0</v>
      </c>
      <c r="Z70" s="22">
        <f t="shared" si="120"/>
        <v>0</v>
      </c>
      <c r="AA70" s="22">
        <f t="shared" si="120"/>
        <v>0</v>
      </c>
      <c r="AB70" s="22">
        <f t="shared" si="120"/>
        <v>0</v>
      </c>
      <c r="AC70" s="22">
        <f t="shared" si="120"/>
        <v>0</v>
      </c>
      <c r="AD70" s="22">
        <f t="shared" si="120"/>
        <v>0</v>
      </c>
      <c r="AE70" s="22">
        <f t="shared" si="120"/>
        <v>0</v>
      </c>
      <c r="AF70" s="37"/>
    </row>
    <row r="71" spans="1:32" x14ac:dyDescent="0.25">
      <c r="A71" s="35" t="s">
        <v>22</v>
      </c>
      <c r="B71" s="22">
        <f t="shared" ref="B71:E71" si="121">B66</f>
        <v>77354.001999999993</v>
      </c>
      <c r="C71" s="22">
        <f t="shared" si="121"/>
        <v>77354.001999999993</v>
      </c>
      <c r="D71" s="22">
        <f>D66</f>
        <v>77354.001999999993</v>
      </c>
      <c r="E71" s="22">
        <f t="shared" si="121"/>
        <v>62045.922000000006</v>
      </c>
      <c r="F71" s="22">
        <f>E71/B71*100</f>
        <v>80.210358088518817</v>
      </c>
      <c r="G71" s="22">
        <f>E71/C71*100</f>
        <v>80.210358088518817</v>
      </c>
      <c r="H71" s="22">
        <f t="shared" ref="H71" si="122">H66</f>
        <v>0</v>
      </c>
      <c r="I71" s="22">
        <f t="shared" ref="I71:AE71" si="123">I66</f>
        <v>0</v>
      </c>
      <c r="J71" s="22">
        <f t="shared" si="123"/>
        <v>5532.5</v>
      </c>
      <c r="K71" s="22">
        <f t="shared" si="123"/>
        <v>5532.5</v>
      </c>
      <c r="L71" s="22">
        <f t="shared" si="123"/>
        <v>0</v>
      </c>
      <c r="M71" s="22">
        <f t="shared" si="123"/>
        <v>0</v>
      </c>
      <c r="N71" s="22">
        <f t="shared" si="123"/>
        <v>0</v>
      </c>
      <c r="O71" s="22">
        <f t="shared" si="123"/>
        <v>0</v>
      </c>
      <c r="P71" s="22">
        <f t="shared" si="123"/>
        <v>0</v>
      </c>
      <c r="Q71" s="22">
        <f t="shared" si="123"/>
        <v>0</v>
      </c>
      <c r="R71" s="22">
        <f t="shared" si="123"/>
        <v>0</v>
      </c>
      <c r="S71" s="22">
        <f t="shared" si="123"/>
        <v>0</v>
      </c>
      <c r="T71" s="22">
        <f t="shared" si="123"/>
        <v>15213.42</v>
      </c>
      <c r="U71" s="22">
        <f t="shared" si="123"/>
        <v>15213.42</v>
      </c>
      <c r="V71" s="22">
        <f t="shared" si="123"/>
        <v>0</v>
      </c>
      <c r="W71" s="22">
        <f t="shared" si="123"/>
        <v>0</v>
      </c>
      <c r="X71" s="22">
        <f t="shared" si="123"/>
        <v>0</v>
      </c>
      <c r="Y71" s="22">
        <f t="shared" si="123"/>
        <v>0</v>
      </c>
      <c r="Z71" s="22">
        <f t="shared" si="123"/>
        <v>2940.8980000000001</v>
      </c>
      <c r="AA71" s="22">
        <f t="shared" si="123"/>
        <v>2940.8980000000001</v>
      </c>
      <c r="AB71" s="22">
        <f t="shared" si="123"/>
        <v>32056.306</v>
      </c>
      <c r="AC71" s="22">
        <f t="shared" si="123"/>
        <v>32056.3</v>
      </c>
      <c r="AD71" s="22">
        <f t="shared" si="123"/>
        <v>21610.878000000001</v>
      </c>
      <c r="AE71" s="22">
        <f t="shared" si="123"/>
        <v>6302.8040000000001</v>
      </c>
      <c r="AF71" s="37"/>
    </row>
    <row r="72" spans="1:32" x14ac:dyDescent="0.25">
      <c r="A72" s="59" t="s">
        <v>40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1"/>
    </row>
    <row r="73" spans="1:32" x14ac:dyDescent="0.25">
      <c r="A73" s="62" t="s">
        <v>35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4"/>
    </row>
    <row r="74" spans="1:32" ht="114" x14ac:dyDescent="0.25">
      <c r="A74" s="36" t="s">
        <v>32</v>
      </c>
      <c r="B74" s="27">
        <f>SUM(B75:B78)</f>
        <v>360.9</v>
      </c>
      <c r="C74" s="27">
        <f>SUM(C75:C78)</f>
        <v>0</v>
      </c>
      <c r="D74" s="27">
        <f>SUM(D75:D78)</f>
        <v>0</v>
      </c>
      <c r="E74" s="27">
        <f>SUM(E75:E78)</f>
        <v>0</v>
      </c>
      <c r="F74" s="28">
        <f>E74/B74*100</f>
        <v>0</v>
      </c>
      <c r="G74" s="28">
        <v>0</v>
      </c>
      <c r="H74" s="27">
        <f>H75+H76+H77+H78</f>
        <v>0</v>
      </c>
      <c r="I74" s="27">
        <f t="shared" ref="I74:AE74" si="124">I75+I76+I77+I78</f>
        <v>0</v>
      </c>
      <c r="J74" s="27">
        <f t="shared" si="124"/>
        <v>0</v>
      </c>
      <c r="K74" s="27">
        <f t="shared" si="124"/>
        <v>0</v>
      </c>
      <c r="L74" s="27">
        <f t="shared" si="124"/>
        <v>0</v>
      </c>
      <c r="M74" s="27">
        <f t="shared" si="124"/>
        <v>0</v>
      </c>
      <c r="N74" s="27">
        <f t="shared" si="124"/>
        <v>0</v>
      </c>
      <c r="O74" s="27">
        <f t="shared" si="124"/>
        <v>0</v>
      </c>
      <c r="P74" s="27">
        <f t="shared" si="124"/>
        <v>0</v>
      </c>
      <c r="Q74" s="27">
        <f t="shared" si="124"/>
        <v>0</v>
      </c>
      <c r="R74" s="27">
        <f t="shared" si="124"/>
        <v>0</v>
      </c>
      <c r="S74" s="27">
        <f t="shared" si="124"/>
        <v>0</v>
      </c>
      <c r="T74" s="27">
        <f t="shared" si="124"/>
        <v>0</v>
      </c>
      <c r="U74" s="27">
        <f t="shared" si="124"/>
        <v>0</v>
      </c>
      <c r="V74" s="27">
        <f t="shared" si="124"/>
        <v>0</v>
      </c>
      <c r="W74" s="27">
        <f t="shared" si="124"/>
        <v>0</v>
      </c>
      <c r="X74" s="27">
        <f t="shared" si="124"/>
        <v>0</v>
      </c>
      <c r="Y74" s="27">
        <f t="shared" si="124"/>
        <v>0</v>
      </c>
      <c r="Z74" s="27">
        <f t="shared" si="124"/>
        <v>0</v>
      </c>
      <c r="AA74" s="27">
        <f t="shared" si="124"/>
        <v>0</v>
      </c>
      <c r="AB74" s="27">
        <f t="shared" si="124"/>
        <v>0</v>
      </c>
      <c r="AC74" s="27">
        <f t="shared" si="124"/>
        <v>0</v>
      </c>
      <c r="AD74" s="27">
        <f t="shared" si="124"/>
        <v>360.9</v>
      </c>
      <c r="AE74" s="27">
        <f t="shared" si="124"/>
        <v>0</v>
      </c>
      <c r="AF74" s="30"/>
    </row>
    <row r="75" spans="1:32" x14ac:dyDescent="0.25">
      <c r="A75" s="35" t="s">
        <v>19</v>
      </c>
      <c r="B75" s="22">
        <f>H75+J75+L75+N75+P75+R75+T75+V75+X75+Z75+AB75+AD75</f>
        <v>0</v>
      </c>
      <c r="C75" s="22">
        <f t="shared" ref="C75:C78" si="125">H75+J75+L75+N75+P75+R75+T75+V75</f>
        <v>0</v>
      </c>
      <c r="D75" s="22">
        <v>0</v>
      </c>
      <c r="E75" s="22">
        <f>I75+K75+M75+O75+Q75+S75+U75+W75+Y75+AA75+AC75+AE75</f>
        <v>0</v>
      </c>
      <c r="F75" s="21">
        <v>0</v>
      </c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56"/>
    </row>
    <row r="76" spans="1:32" x14ac:dyDescent="0.25">
      <c r="A76" s="41" t="s">
        <v>20</v>
      </c>
      <c r="B76" s="22">
        <f t="shared" ref="B76" si="126">H76+J76+L76+N76+P76+R76+T76+V76+X76+Z76+AB76+AD76</f>
        <v>360.9</v>
      </c>
      <c r="C76" s="22">
        <f t="shared" si="125"/>
        <v>0</v>
      </c>
      <c r="D76" s="29">
        <f>0</f>
        <v>0</v>
      </c>
      <c r="E76" s="22">
        <f t="shared" ref="E76:E78" si="127">I76+K76+M76+O76+Q76+S76+U76+W76+Y76+AA76+AC76+AE76</f>
        <v>0</v>
      </c>
      <c r="F76" s="21">
        <f>E76/B76*100</f>
        <v>0</v>
      </c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360.9</v>
      </c>
      <c r="AE76" s="22">
        <v>0</v>
      </c>
      <c r="AF76" s="57"/>
    </row>
    <row r="77" spans="1:32" x14ac:dyDescent="0.25">
      <c r="A77" s="35" t="s">
        <v>21</v>
      </c>
      <c r="B77" s="22">
        <v>0</v>
      </c>
      <c r="C77" s="22">
        <f t="shared" si="125"/>
        <v>0</v>
      </c>
      <c r="D77" s="22">
        <v>0</v>
      </c>
      <c r="E77" s="22">
        <f t="shared" si="127"/>
        <v>0</v>
      </c>
      <c r="F77" s="21">
        <v>0</v>
      </c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57"/>
    </row>
    <row r="78" spans="1:32" x14ac:dyDescent="0.25">
      <c r="A78" s="35" t="s">
        <v>22</v>
      </c>
      <c r="B78" s="22">
        <f t="shared" ref="B78" si="128">H78+J78+L78+N78+P78+R78+T78+V78+X78+Z78+AB78+AD78</f>
        <v>0</v>
      </c>
      <c r="C78" s="22">
        <f t="shared" si="125"/>
        <v>0</v>
      </c>
      <c r="D78" s="22">
        <v>0</v>
      </c>
      <c r="E78" s="22">
        <f t="shared" si="127"/>
        <v>0</v>
      </c>
      <c r="F78" s="21">
        <v>0</v>
      </c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58"/>
    </row>
    <row r="79" spans="1:32" s="50" customFormat="1" ht="17.25" x14ac:dyDescent="0.3">
      <c r="A79" s="25" t="s">
        <v>42</v>
      </c>
      <c r="B79" s="26">
        <f>SUM(B80:B83)</f>
        <v>360.9</v>
      </c>
      <c r="C79" s="26">
        <f t="shared" ref="C79" si="129">SUM(C80:C83)</f>
        <v>360.9</v>
      </c>
      <c r="D79" s="26">
        <f t="shared" ref="D79" si="130">SUM(D80:D83)</f>
        <v>360.9</v>
      </c>
      <c r="E79" s="26">
        <f t="shared" ref="E79" si="131">SUM(E80:E83)</f>
        <v>0</v>
      </c>
      <c r="F79" s="26">
        <f t="shared" ref="F79:G79" si="132">F74</f>
        <v>0</v>
      </c>
      <c r="G79" s="26">
        <f t="shared" si="132"/>
        <v>0</v>
      </c>
      <c r="H79" s="26">
        <f t="shared" ref="H79" si="133">SUM(H80:H83)</f>
        <v>0</v>
      </c>
      <c r="I79" s="26">
        <f t="shared" ref="I79" si="134">SUM(I80:I83)</f>
        <v>0</v>
      </c>
      <c r="J79" s="26">
        <f t="shared" ref="J79" si="135">SUM(J80:J83)</f>
        <v>0</v>
      </c>
      <c r="K79" s="26">
        <f t="shared" ref="K79" si="136">SUM(K80:K83)</f>
        <v>0</v>
      </c>
      <c r="L79" s="26">
        <f t="shared" ref="L79" si="137">SUM(L80:L83)</f>
        <v>0</v>
      </c>
      <c r="M79" s="26">
        <f t="shared" ref="M79" si="138">SUM(M80:M83)</f>
        <v>0</v>
      </c>
      <c r="N79" s="26">
        <f t="shared" ref="N79" si="139">SUM(N80:N83)</f>
        <v>0</v>
      </c>
      <c r="O79" s="26">
        <f t="shared" ref="O79" si="140">SUM(O80:O83)</f>
        <v>0</v>
      </c>
      <c r="P79" s="26">
        <f t="shared" ref="P79" si="141">SUM(P80:P83)</f>
        <v>0</v>
      </c>
      <c r="Q79" s="26">
        <f t="shared" ref="Q79" si="142">SUM(Q80:Q83)</f>
        <v>0</v>
      </c>
      <c r="R79" s="26">
        <f t="shared" ref="R79" si="143">SUM(R80:R83)</f>
        <v>0</v>
      </c>
      <c r="S79" s="26">
        <f t="shared" ref="S79" si="144">SUM(S80:S83)</f>
        <v>0</v>
      </c>
      <c r="T79" s="26">
        <f t="shared" ref="T79" si="145">SUM(T80:T83)</f>
        <v>0</v>
      </c>
      <c r="U79" s="26">
        <f t="shared" ref="U79" si="146">SUM(U80:U83)</f>
        <v>0</v>
      </c>
      <c r="V79" s="26">
        <f t="shared" ref="V79" si="147">SUM(V80:V83)</f>
        <v>0</v>
      </c>
      <c r="W79" s="26">
        <f t="shared" ref="W79" si="148">SUM(W80:W83)</f>
        <v>0</v>
      </c>
      <c r="X79" s="26">
        <f t="shared" ref="X79" si="149">SUM(X80:X83)</f>
        <v>0</v>
      </c>
      <c r="Y79" s="26">
        <f t="shared" ref="Y79" si="150">SUM(Y80:Y83)</f>
        <v>0</v>
      </c>
      <c r="Z79" s="26">
        <f t="shared" ref="Z79" si="151">SUM(Z80:Z83)</f>
        <v>0</v>
      </c>
      <c r="AA79" s="26">
        <f t="shared" ref="AA79" si="152">SUM(AA80:AA83)</f>
        <v>0</v>
      </c>
      <c r="AB79" s="26">
        <f t="shared" ref="AB79" si="153">SUM(AB80:AB83)</f>
        <v>0</v>
      </c>
      <c r="AC79" s="26">
        <f t="shared" ref="AC79" si="154">SUM(AC80:AC83)</f>
        <v>0</v>
      </c>
      <c r="AD79" s="26">
        <f t="shared" ref="AD79" si="155">SUM(AD80:AD83)</f>
        <v>360.9</v>
      </c>
      <c r="AE79" s="26">
        <f t="shared" ref="AE79" si="156">SUM(AE80:AE83)</f>
        <v>0</v>
      </c>
      <c r="AF79" s="43"/>
    </row>
    <row r="80" spans="1:32" x14ac:dyDescent="0.25">
      <c r="A80" s="35" t="s">
        <v>19</v>
      </c>
      <c r="B80" s="22">
        <f>B75</f>
        <v>0</v>
      </c>
      <c r="C80" s="22">
        <f t="shared" ref="C80:E80" si="157">C75</f>
        <v>0</v>
      </c>
      <c r="D80" s="22">
        <f t="shared" si="157"/>
        <v>0</v>
      </c>
      <c r="E80" s="22">
        <f t="shared" si="157"/>
        <v>0</v>
      </c>
      <c r="F80" s="22">
        <f t="shared" ref="F80:H80" si="158">F75</f>
        <v>0</v>
      </c>
      <c r="G80" s="22">
        <f t="shared" si="158"/>
        <v>0</v>
      </c>
      <c r="H80" s="22">
        <f t="shared" si="158"/>
        <v>0</v>
      </c>
      <c r="I80" s="22">
        <f t="shared" ref="I80:AE80" si="159">I75</f>
        <v>0</v>
      </c>
      <c r="J80" s="22">
        <f t="shared" si="159"/>
        <v>0</v>
      </c>
      <c r="K80" s="22">
        <f t="shared" si="159"/>
        <v>0</v>
      </c>
      <c r="L80" s="22">
        <f t="shared" si="159"/>
        <v>0</v>
      </c>
      <c r="M80" s="22">
        <f t="shared" si="159"/>
        <v>0</v>
      </c>
      <c r="N80" s="22">
        <f t="shared" si="159"/>
        <v>0</v>
      </c>
      <c r="O80" s="22">
        <f t="shared" si="159"/>
        <v>0</v>
      </c>
      <c r="P80" s="22">
        <f t="shared" si="159"/>
        <v>0</v>
      </c>
      <c r="Q80" s="22">
        <f t="shared" si="159"/>
        <v>0</v>
      </c>
      <c r="R80" s="22">
        <f t="shared" si="159"/>
        <v>0</v>
      </c>
      <c r="S80" s="22">
        <f t="shared" si="159"/>
        <v>0</v>
      </c>
      <c r="T80" s="22">
        <f t="shared" si="159"/>
        <v>0</v>
      </c>
      <c r="U80" s="22">
        <f t="shared" si="159"/>
        <v>0</v>
      </c>
      <c r="V80" s="22">
        <f t="shared" si="159"/>
        <v>0</v>
      </c>
      <c r="W80" s="22">
        <f t="shared" si="159"/>
        <v>0</v>
      </c>
      <c r="X80" s="22">
        <f t="shared" si="159"/>
        <v>0</v>
      </c>
      <c r="Y80" s="22">
        <f t="shared" si="159"/>
        <v>0</v>
      </c>
      <c r="Z80" s="22">
        <f t="shared" si="159"/>
        <v>0</v>
      </c>
      <c r="AA80" s="22">
        <f t="shared" si="159"/>
        <v>0</v>
      </c>
      <c r="AB80" s="22">
        <f t="shared" si="159"/>
        <v>0</v>
      </c>
      <c r="AC80" s="22">
        <f t="shared" si="159"/>
        <v>0</v>
      </c>
      <c r="AD80" s="22">
        <f t="shared" si="159"/>
        <v>0</v>
      </c>
      <c r="AE80" s="22">
        <f t="shared" si="159"/>
        <v>0</v>
      </c>
      <c r="AF80" s="37"/>
    </row>
    <row r="81" spans="1:32" x14ac:dyDescent="0.25">
      <c r="A81" s="35" t="s">
        <v>20</v>
      </c>
      <c r="B81" s="22">
        <f t="shared" ref="B81:E83" si="160">B76</f>
        <v>360.9</v>
      </c>
      <c r="C81" s="22">
        <f>AD81</f>
        <v>360.9</v>
      </c>
      <c r="D81" s="22">
        <f>AD81</f>
        <v>360.9</v>
      </c>
      <c r="E81" s="22">
        <f t="shared" si="160"/>
        <v>0</v>
      </c>
      <c r="F81" s="22">
        <f>E81/B81*100</f>
        <v>0</v>
      </c>
      <c r="G81" s="22">
        <v>0</v>
      </c>
      <c r="H81" s="22">
        <f t="shared" ref="H81:AE81" si="161">H76</f>
        <v>0</v>
      </c>
      <c r="I81" s="22">
        <f t="shared" si="161"/>
        <v>0</v>
      </c>
      <c r="J81" s="22">
        <f t="shared" si="161"/>
        <v>0</v>
      </c>
      <c r="K81" s="22">
        <f t="shared" si="161"/>
        <v>0</v>
      </c>
      <c r="L81" s="22">
        <f t="shared" si="161"/>
        <v>0</v>
      </c>
      <c r="M81" s="22">
        <f t="shared" si="161"/>
        <v>0</v>
      </c>
      <c r="N81" s="22">
        <f t="shared" si="161"/>
        <v>0</v>
      </c>
      <c r="O81" s="22">
        <f t="shared" si="161"/>
        <v>0</v>
      </c>
      <c r="P81" s="22">
        <f t="shared" si="161"/>
        <v>0</v>
      </c>
      <c r="Q81" s="22">
        <f t="shared" si="161"/>
        <v>0</v>
      </c>
      <c r="R81" s="22">
        <f t="shared" si="161"/>
        <v>0</v>
      </c>
      <c r="S81" s="22">
        <f t="shared" si="161"/>
        <v>0</v>
      </c>
      <c r="T81" s="22">
        <f t="shared" si="161"/>
        <v>0</v>
      </c>
      <c r="U81" s="22">
        <f t="shared" si="161"/>
        <v>0</v>
      </c>
      <c r="V81" s="22">
        <f t="shared" si="161"/>
        <v>0</v>
      </c>
      <c r="W81" s="22">
        <f t="shared" si="161"/>
        <v>0</v>
      </c>
      <c r="X81" s="22">
        <f t="shared" si="161"/>
        <v>0</v>
      </c>
      <c r="Y81" s="22">
        <f t="shared" si="161"/>
        <v>0</v>
      </c>
      <c r="Z81" s="22">
        <f t="shared" si="161"/>
        <v>0</v>
      </c>
      <c r="AA81" s="22">
        <f t="shared" si="161"/>
        <v>0</v>
      </c>
      <c r="AB81" s="22">
        <f t="shared" si="161"/>
        <v>0</v>
      </c>
      <c r="AC81" s="22">
        <f t="shared" si="161"/>
        <v>0</v>
      </c>
      <c r="AD81" s="22">
        <f t="shared" si="161"/>
        <v>360.9</v>
      </c>
      <c r="AE81" s="22">
        <f t="shared" si="161"/>
        <v>0</v>
      </c>
      <c r="AF81" s="37"/>
    </row>
    <row r="82" spans="1:32" x14ac:dyDescent="0.25">
      <c r="A82" s="35" t="s">
        <v>21</v>
      </c>
      <c r="B82" s="22">
        <f t="shared" si="160"/>
        <v>0</v>
      </c>
      <c r="C82" s="22">
        <f t="shared" si="160"/>
        <v>0</v>
      </c>
      <c r="D82" s="22">
        <f t="shared" si="160"/>
        <v>0</v>
      </c>
      <c r="E82" s="22">
        <f t="shared" si="160"/>
        <v>0</v>
      </c>
      <c r="F82" s="22">
        <f t="shared" ref="F82:H82" si="162">F77</f>
        <v>0</v>
      </c>
      <c r="G82" s="22">
        <f t="shared" si="162"/>
        <v>0</v>
      </c>
      <c r="H82" s="22">
        <f t="shared" si="162"/>
        <v>0</v>
      </c>
      <c r="I82" s="22">
        <f t="shared" ref="I82:AE82" si="163">I77</f>
        <v>0</v>
      </c>
      <c r="J82" s="22">
        <f t="shared" si="163"/>
        <v>0</v>
      </c>
      <c r="K82" s="22">
        <f t="shared" si="163"/>
        <v>0</v>
      </c>
      <c r="L82" s="22">
        <f t="shared" si="163"/>
        <v>0</v>
      </c>
      <c r="M82" s="22">
        <f t="shared" si="163"/>
        <v>0</v>
      </c>
      <c r="N82" s="22">
        <f t="shared" si="163"/>
        <v>0</v>
      </c>
      <c r="O82" s="22">
        <f t="shared" si="163"/>
        <v>0</v>
      </c>
      <c r="P82" s="22">
        <f t="shared" si="163"/>
        <v>0</v>
      </c>
      <c r="Q82" s="22">
        <f t="shared" si="163"/>
        <v>0</v>
      </c>
      <c r="R82" s="22">
        <f t="shared" si="163"/>
        <v>0</v>
      </c>
      <c r="S82" s="22">
        <f t="shared" si="163"/>
        <v>0</v>
      </c>
      <c r="T82" s="22">
        <f t="shared" si="163"/>
        <v>0</v>
      </c>
      <c r="U82" s="22">
        <f t="shared" si="163"/>
        <v>0</v>
      </c>
      <c r="V82" s="22">
        <f t="shared" si="163"/>
        <v>0</v>
      </c>
      <c r="W82" s="22">
        <f t="shared" si="163"/>
        <v>0</v>
      </c>
      <c r="X82" s="22">
        <f t="shared" si="163"/>
        <v>0</v>
      </c>
      <c r="Y82" s="22">
        <f t="shared" si="163"/>
        <v>0</v>
      </c>
      <c r="Z82" s="22">
        <f t="shared" si="163"/>
        <v>0</v>
      </c>
      <c r="AA82" s="22">
        <f t="shared" si="163"/>
        <v>0</v>
      </c>
      <c r="AB82" s="22">
        <f t="shared" si="163"/>
        <v>0</v>
      </c>
      <c r="AC82" s="22">
        <f t="shared" si="163"/>
        <v>0</v>
      </c>
      <c r="AD82" s="22">
        <f t="shared" si="163"/>
        <v>0</v>
      </c>
      <c r="AE82" s="22">
        <f t="shared" si="163"/>
        <v>0</v>
      </c>
      <c r="AF82" s="37"/>
    </row>
    <row r="83" spans="1:32" x14ac:dyDescent="0.25">
      <c r="A83" s="35" t="s">
        <v>22</v>
      </c>
      <c r="B83" s="22">
        <f t="shared" si="160"/>
        <v>0</v>
      </c>
      <c r="C83" s="22">
        <f t="shared" si="160"/>
        <v>0</v>
      </c>
      <c r="D83" s="22">
        <f t="shared" si="160"/>
        <v>0</v>
      </c>
      <c r="E83" s="22">
        <f t="shared" si="160"/>
        <v>0</v>
      </c>
      <c r="F83" s="22">
        <v>0</v>
      </c>
      <c r="G83" s="22">
        <v>0</v>
      </c>
      <c r="H83" s="22">
        <f t="shared" ref="H83:AE83" si="164">H78</f>
        <v>0</v>
      </c>
      <c r="I83" s="22">
        <f t="shared" si="164"/>
        <v>0</v>
      </c>
      <c r="J83" s="22">
        <f t="shared" si="164"/>
        <v>0</v>
      </c>
      <c r="K83" s="22">
        <f t="shared" si="164"/>
        <v>0</v>
      </c>
      <c r="L83" s="22">
        <f t="shared" si="164"/>
        <v>0</v>
      </c>
      <c r="M83" s="22">
        <f t="shared" si="164"/>
        <v>0</v>
      </c>
      <c r="N83" s="22">
        <f t="shared" si="164"/>
        <v>0</v>
      </c>
      <c r="O83" s="22">
        <f t="shared" si="164"/>
        <v>0</v>
      </c>
      <c r="P83" s="22">
        <f t="shared" si="164"/>
        <v>0</v>
      </c>
      <c r="Q83" s="22">
        <f t="shared" si="164"/>
        <v>0</v>
      </c>
      <c r="R83" s="22">
        <f t="shared" si="164"/>
        <v>0</v>
      </c>
      <c r="S83" s="22">
        <f t="shared" si="164"/>
        <v>0</v>
      </c>
      <c r="T83" s="22">
        <f t="shared" si="164"/>
        <v>0</v>
      </c>
      <c r="U83" s="22">
        <f t="shared" si="164"/>
        <v>0</v>
      </c>
      <c r="V83" s="22">
        <f t="shared" si="164"/>
        <v>0</v>
      </c>
      <c r="W83" s="22">
        <f t="shared" si="164"/>
        <v>0</v>
      </c>
      <c r="X83" s="22">
        <f t="shared" si="164"/>
        <v>0</v>
      </c>
      <c r="Y83" s="22">
        <f t="shared" si="164"/>
        <v>0</v>
      </c>
      <c r="Z83" s="22">
        <f t="shared" si="164"/>
        <v>0</v>
      </c>
      <c r="AA83" s="22">
        <f t="shared" si="164"/>
        <v>0</v>
      </c>
      <c r="AB83" s="22">
        <f t="shared" si="164"/>
        <v>0</v>
      </c>
      <c r="AC83" s="22">
        <f t="shared" si="164"/>
        <v>0</v>
      </c>
      <c r="AD83" s="22">
        <f t="shared" si="164"/>
        <v>0</v>
      </c>
      <c r="AE83" s="22">
        <f t="shared" si="164"/>
        <v>0</v>
      </c>
      <c r="AF83" s="37"/>
    </row>
    <row r="84" spans="1:32" s="5" customFormat="1" x14ac:dyDescent="0.25">
      <c r="A84" s="51" t="s">
        <v>43</v>
      </c>
      <c r="B84" s="49">
        <f>SUM(B85:B88)</f>
        <v>462315.56562000001</v>
      </c>
      <c r="C84" s="49">
        <f>SUM(C85:C88)</f>
        <v>462315.56562000001</v>
      </c>
      <c r="D84" s="49">
        <f t="shared" ref="D84" si="165">SUM(D85:D88)</f>
        <v>462315.56562000001</v>
      </c>
      <c r="E84" s="49">
        <f>SUM(E85:E88)</f>
        <v>431238.57918999996</v>
      </c>
      <c r="F84" s="49">
        <f t="shared" ref="F84:G84" si="166">F79</f>
        <v>0</v>
      </c>
      <c r="G84" s="49">
        <f t="shared" si="166"/>
        <v>0</v>
      </c>
      <c r="H84" s="49">
        <f t="shared" ref="H84" si="167">SUM(H85:H88)</f>
        <v>0</v>
      </c>
      <c r="I84" s="49">
        <f t="shared" ref="I84" si="168">SUM(I85:I88)</f>
        <v>0</v>
      </c>
      <c r="J84" s="49">
        <f t="shared" ref="J84" si="169">SUM(J85:J88)</f>
        <v>0</v>
      </c>
      <c r="K84" s="49">
        <f t="shared" ref="K84" si="170">SUM(K85:K88)</f>
        <v>0</v>
      </c>
      <c r="L84" s="49">
        <f t="shared" ref="L84" si="171">SUM(L85:L88)</f>
        <v>0</v>
      </c>
      <c r="M84" s="49">
        <f t="shared" ref="M84" si="172">SUM(M85:M88)</f>
        <v>0</v>
      </c>
      <c r="N84" s="49">
        <f t="shared" ref="N84" si="173">SUM(N85:N88)</f>
        <v>0</v>
      </c>
      <c r="O84" s="49">
        <f t="shared" ref="O84" si="174">SUM(O85:O88)</f>
        <v>0</v>
      </c>
      <c r="P84" s="49">
        <f t="shared" ref="P84" si="175">SUM(P85:P88)</f>
        <v>0</v>
      </c>
      <c r="Q84" s="49">
        <f t="shared" ref="Q84" si="176">SUM(Q85:Q88)</f>
        <v>0</v>
      </c>
      <c r="R84" s="49">
        <f t="shared" ref="R84" si="177">SUM(R85:R88)</f>
        <v>0</v>
      </c>
      <c r="S84" s="49">
        <f t="shared" ref="S84" si="178">SUM(S85:S88)</f>
        <v>0</v>
      </c>
      <c r="T84" s="49">
        <f t="shared" ref="T84" si="179">SUM(T85:T88)</f>
        <v>0</v>
      </c>
      <c r="U84" s="49">
        <f t="shared" ref="U84" si="180">SUM(U85:U88)</f>
        <v>0</v>
      </c>
      <c r="V84" s="49">
        <f t="shared" ref="V84" si="181">SUM(V85:V88)</f>
        <v>0</v>
      </c>
      <c r="W84" s="49">
        <f t="shared" ref="W84" si="182">SUM(W85:W88)</f>
        <v>0</v>
      </c>
      <c r="X84" s="49">
        <f t="shared" ref="X84" si="183">SUM(X85:X88)</f>
        <v>0</v>
      </c>
      <c r="Y84" s="49">
        <f t="shared" ref="Y84" si="184">SUM(Y85:Y88)</f>
        <v>0</v>
      </c>
      <c r="Z84" s="49">
        <f t="shared" ref="Z84" si="185">SUM(Z85:Z88)</f>
        <v>0</v>
      </c>
      <c r="AA84" s="49">
        <f t="shared" ref="AA84" si="186">SUM(AA85:AA88)</f>
        <v>0</v>
      </c>
      <c r="AB84" s="49">
        <f t="shared" ref="AB84" si="187">SUM(AB85:AB88)</f>
        <v>0</v>
      </c>
      <c r="AC84" s="49">
        <f t="shared" ref="AC84" si="188">SUM(AC85:AC88)</f>
        <v>0</v>
      </c>
      <c r="AD84" s="49">
        <f t="shared" ref="AD84" si="189">SUM(AD85:AD88)</f>
        <v>0</v>
      </c>
      <c r="AE84" s="49">
        <f t="shared" ref="AE84" si="190">SUM(AE85:AE88)</f>
        <v>0</v>
      </c>
      <c r="AF84" s="52"/>
    </row>
    <row r="85" spans="1:32" x14ac:dyDescent="0.25">
      <c r="A85" s="35" t="s">
        <v>19</v>
      </c>
      <c r="B85" s="22">
        <f>B14+B56+B68+B80</f>
        <v>0</v>
      </c>
      <c r="C85" s="22">
        <f t="shared" ref="C85:E85" si="191">C14+C56+C68+C80</f>
        <v>0</v>
      </c>
      <c r="D85" s="22">
        <f t="shared" si="191"/>
        <v>0</v>
      </c>
      <c r="E85" s="22">
        <f t="shared" si="191"/>
        <v>0</v>
      </c>
      <c r="F85" s="22">
        <f t="shared" ref="F85:AE85" si="192">F80</f>
        <v>0</v>
      </c>
      <c r="G85" s="22">
        <f t="shared" si="192"/>
        <v>0</v>
      </c>
      <c r="H85" s="22">
        <f t="shared" si="192"/>
        <v>0</v>
      </c>
      <c r="I85" s="22">
        <f t="shared" si="192"/>
        <v>0</v>
      </c>
      <c r="J85" s="22">
        <f t="shared" si="192"/>
        <v>0</v>
      </c>
      <c r="K85" s="22">
        <f t="shared" si="192"/>
        <v>0</v>
      </c>
      <c r="L85" s="22">
        <f t="shared" si="192"/>
        <v>0</v>
      </c>
      <c r="M85" s="22">
        <f t="shared" si="192"/>
        <v>0</v>
      </c>
      <c r="N85" s="22">
        <f t="shared" si="192"/>
        <v>0</v>
      </c>
      <c r="O85" s="22">
        <f t="shared" si="192"/>
        <v>0</v>
      </c>
      <c r="P85" s="22">
        <f t="shared" si="192"/>
        <v>0</v>
      </c>
      <c r="Q85" s="22">
        <f t="shared" si="192"/>
        <v>0</v>
      </c>
      <c r="R85" s="22">
        <f t="shared" si="192"/>
        <v>0</v>
      </c>
      <c r="S85" s="22">
        <f t="shared" si="192"/>
        <v>0</v>
      </c>
      <c r="T85" s="22">
        <f t="shared" si="192"/>
        <v>0</v>
      </c>
      <c r="U85" s="22">
        <f t="shared" si="192"/>
        <v>0</v>
      </c>
      <c r="V85" s="22">
        <f t="shared" si="192"/>
        <v>0</v>
      </c>
      <c r="W85" s="22">
        <f t="shared" si="192"/>
        <v>0</v>
      </c>
      <c r="X85" s="22">
        <f t="shared" si="192"/>
        <v>0</v>
      </c>
      <c r="Y85" s="22">
        <f t="shared" si="192"/>
        <v>0</v>
      </c>
      <c r="Z85" s="22">
        <f t="shared" si="192"/>
        <v>0</v>
      </c>
      <c r="AA85" s="22">
        <f t="shared" si="192"/>
        <v>0</v>
      </c>
      <c r="AB85" s="22">
        <f t="shared" si="192"/>
        <v>0</v>
      </c>
      <c r="AC85" s="22">
        <f t="shared" si="192"/>
        <v>0</v>
      </c>
      <c r="AD85" s="22">
        <f t="shared" si="192"/>
        <v>0</v>
      </c>
      <c r="AE85" s="22">
        <f t="shared" si="192"/>
        <v>0</v>
      </c>
      <c r="AF85" s="37"/>
    </row>
    <row r="86" spans="1:32" x14ac:dyDescent="0.25">
      <c r="A86" s="35" t="s">
        <v>20</v>
      </c>
      <c r="B86" s="22">
        <f>B15+B57+B69+B81</f>
        <v>384961.56362000003</v>
      </c>
      <c r="C86" s="22">
        <f>C15+C57+C69+C81</f>
        <v>384961.56362000003</v>
      </c>
      <c r="D86" s="22">
        <f t="shared" ref="B86:E88" si="193">D15+D57+D69+D81</f>
        <v>384961.56362000003</v>
      </c>
      <c r="E86" s="22">
        <f>E15+E57+E69+E81</f>
        <v>369192.65718999994</v>
      </c>
      <c r="F86" s="22">
        <f>E86/B86*100</f>
        <v>95.903771202060639</v>
      </c>
      <c r="G86" s="22">
        <v>0</v>
      </c>
      <c r="H86" s="22">
        <f t="shared" ref="H86:AE86" si="194">H81</f>
        <v>0</v>
      </c>
      <c r="I86" s="22">
        <f t="shared" si="194"/>
        <v>0</v>
      </c>
      <c r="J86" s="22">
        <f t="shared" si="194"/>
        <v>0</v>
      </c>
      <c r="K86" s="22">
        <f t="shared" si="194"/>
        <v>0</v>
      </c>
      <c r="L86" s="22">
        <f t="shared" si="194"/>
        <v>0</v>
      </c>
      <c r="M86" s="22">
        <f t="shared" si="194"/>
        <v>0</v>
      </c>
      <c r="N86" s="22">
        <f t="shared" si="194"/>
        <v>0</v>
      </c>
      <c r="O86" s="22">
        <f t="shared" si="194"/>
        <v>0</v>
      </c>
      <c r="P86" s="22">
        <f t="shared" si="194"/>
        <v>0</v>
      </c>
      <c r="Q86" s="22">
        <f t="shared" si="194"/>
        <v>0</v>
      </c>
      <c r="R86" s="22">
        <f t="shared" si="194"/>
        <v>0</v>
      </c>
      <c r="S86" s="22">
        <f t="shared" si="194"/>
        <v>0</v>
      </c>
      <c r="T86" s="22">
        <f t="shared" si="194"/>
        <v>0</v>
      </c>
      <c r="U86" s="22">
        <f t="shared" si="194"/>
        <v>0</v>
      </c>
      <c r="V86" s="22">
        <f t="shared" si="194"/>
        <v>0</v>
      </c>
      <c r="W86" s="22">
        <f t="shared" si="194"/>
        <v>0</v>
      </c>
      <c r="X86" s="22">
        <f t="shared" si="194"/>
        <v>0</v>
      </c>
      <c r="Y86" s="22">
        <f t="shared" si="194"/>
        <v>0</v>
      </c>
      <c r="Z86" s="22">
        <f t="shared" si="194"/>
        <v>0</v>
      </c>
      <c r="AA86" s="22">
        <f t="shared" si="194"/>
        <v>0</v>
      </c>
      <c r="AB86" s="22">
        <f t="shared" si="194"/>
        <v>0</v>
      </c>
      <c r="AC86" s="22">
        <f t="shared" si="194"/>
        <v>0</v>
      </c>
      <c r="AD86" s="22">
        <v>0</v>
      </c>
      <c r="AE86" s="22">
        <f t="shared" si="194"/>
        <v>0</v>
      </c>
      <c r="AF86" s="37"/>
    </row>
    <row r="87" spans="1:32" x14ac:dyDescent="0.25">
      <c r="A87" s="35" t="s">
        <v>21</v>
      </c>
      <c r="B87" s="22">
        <f t="shared" si="193"/>
        <v>0</v>
      </c>
      <c r="C87" s="22">
        <f t="shared" si="193"/>
        <v>0</v>
      </c>
      <c r="D87" s="22">
        <f t="shared" si="193"/>
        <v>0</v>
      </c>
      <c r="E87" s="22">
        <f t="shared" si="193"/>
        <v>0</v>
      </c>
      <c r="F87" s="22">
        <f t="shared" ref="F87:AE87" si="195">F82</f>
        <v>0</v>
      </c>
      <c r="G87" s="22">
        <f t="shared" si="195"/>
        <v>0</v>
      </c>
      <c r="H87" s="22">
        <f t="shared" si="195"/>
        <v>0</v>
      </c>
      <c r="I87" s="22">
        <f t="shared" si="195"/>
        <v>0</v>
      </c>
      <c r="J87" s="22">
        <f t="shared" si="195"/>
        <v>0</v>
      </c>
      <c r="K87" s="22">
        <f t="shared" si="195"/>
        <v>0</v>
      </c>
      <c r="L87" s="22">
        <f t="shared" si="195"/>
        <v>0</v>
      </c>
      <c r="M87" s="22">
        <f t="shared" si="195"/>
        <v>0</v>
      </c>
      <c r="N87" s="22">
        <f t="shared" si="195"/>
        <v>0</v>
      </c>
      <c r="O87" s="22">
        <f t="shared" si="195"/>
        <v>0</v>
      </c>
      <c r="P87" s="22">
        <f t="shared" si="195"/>
        <v>0</v>
      </c>
      <c r="Q87" s="22">
        <f t="shared" si="195"/>
        <v>0</v>
      </c>
      <c r="R87" s="22">
        <f t="shared" si="195"/>
        <v>0</v>
      </c>
      <c r="S87" s="22">
        <f t="shared" si="195"/>
        <v>0</v>
      </c>
      <c r="T87" s="22">
        <f t="shared" si="195"/>
        <v>0</v>
      </c>
      <c r="U87" s="22">
        <f t="shared" si="195"/>
        <v>0</v>
      </c>
      <c r="V87" s="22">
        <f t="shared" si="195"/>
        <v>0</v>
      </c>
      <c r="W87" s="22">
        <f t="shared" si="195"/>
        <v>0</v>
      </c>
      <c r="X87" s="22">
        <f t="shared" si="195"/>
        <v>0</v>
      </c>
      <c r="Y87" s="22">
        <f t="shared" si="195"/>
        <v>0</v>
      </c>
      <c r="Z87" s="22">
        <f t="shared" si="195"/>
        <v>0</v>
      </c>
      <c r="AA87" s="22">
        <f t="shared" si="195"/>
        <v>0</v>
      </c>
      <c r="AB87" s="22">
        <f t="shared" si="195"/>
        <v>0</v>
      </c>
      <c r="AC87" s="22">
        <f t="shared" si="195"/>
        <v>0</v>
      </c>
      <c r="AD87" s="22">
        <f t="shared" si="195"/>
        <v>0</v>
      </c>
      <c r="AE87" s="22">
        <f t="shared" si="195"/>
        <v>0</v>
      </c>
      <c r="AF87" s="37"/>
    </row>
    <row r="88" spans="1:32" x14ac:dyDescent="0.25">
      <c r="A88" s="35" t="s">
        <v>22</v>
      </c>
      <c r="B88" s="22">
        <f t="shared" si="193"/>
        <v>77354.001999999993</v>
      </c>
      <c r="C88" s="22">
        <f>C17+C59+C71+C83</f>
        <v>77354.001999999993</v>
      </c>
      <c r="D88" s="22">
        <f t="shared" si="193"/>
        <v>77354.001999999993</v>
      </c>
      <c r="E88" s="22">
        <f t="shared" si="193"/>
        <v>62045.922000000006</v>
      </c>
      <c r="F88" s="22">
        <v>0</v>
      </c>
      <c r="G88" s="22">
        <v>0</v>
      </c>
      <c r="H88" s="22">
        <f t="shared" ref="H88:AE88" si="196">H83</f>
        <v>0</v>
      </c>
      <c r="I88" s="22">
        <f t="shared" si="196"/>
        <v>0</v>
      </c>
      <c r="J88" s="22">
        <f t="shared" si="196"/>
        <v>0</v>
      </c>
      <c r="K88" s="22">
        <f t="shared" si="196"/>
        <v>0</v>
      </c>
      <c r="L88" s="22">
        <f t="shared" si="196"/>
        <v>0</v>
      </c>
      <c r="M88" s="22">
        <f t="shared" si="196"/>
        <v>0</v>
      </c>
      <c r="N88" s="22">
        <f t="shared" si="196"/>
        <v>0</v>
      </c>
      <c r="O88" s="22">
        <f t="shared" si="196"/>
        <v>0</v>
      </c>
      <c r="P88" s="22">
        <f t="shared" si="196"/>
        <v>0</v>
      </c>
      <c r="Q88" s="22">
        <f t="shared" si="196"/>
        <v>0</v>
      </c>
      <c r="R88" s="22">
        <f t="shared" si="196"/>
        <v>0</v>
      </c>
      <c r="S88" s="22">
        <f t="shared" si="196"/>
        <v>0</v>
      </c>
      <c r="T88" s="22">
        <f t="shared" si="196"/>
        <v>0</v>
      </c>
      <c r="U88" s="22">
        <f t="shared" si="196"/>
        <v>0</v>
      </c>
      <c r="V88" s="22">
        <f t="shared" si="196"/>
        <v>0</v>
      </c>
      <c r="W88" s="22">
        <f t="shared" si="196"/>
        <v>0</v>
      </c>
      <c r="X88" s="22">
        <f t="shared" si="196"/>
        <v>0</v>
      </c>
      <c r="Y88" s="22">
        <f t="shared" si="196"/>
        <v>0</v>
      </c>
      <c r="Z88" s="22">
        <f t="shared" si="196"/>
        <v>0</v>
      </c>
      <c r="AA88" s="22">
        <f t="shared" si="196"/>
        <v>0</v>
      </c>
      <c r="AB88" s="22">
        <f t="shared" si="196"/>
        <v>0</v>
      </c>
      <c r="AC88" s="22">
        <f t="shared" si="196"/>
        <v>0</v>
      </c>
      <c r="AD88" s="22">
        <f t="shared" si="196"/>
        <v>0</v>
      </c>
      <c r="AE88" s="22">
        <f t="shared" si="196"/>
        <v>0</v>
      </c>
      <c r="AF88" s="37"/>
    </row>
    <row r="89" spans="1:32" ht="18.75" customHeight="1" x14ac:dyDescent="0.25">
      <c r="A89" s="46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8"/>
    </row>
    <row r="90" spans="1:32" ht="18.75" customHeight="1" x14ac:dyDescent="0.25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8"/>
    </row>
    <row r="91" spans="1:32" x14ac:dyDescent="0.25">
      <c r="A91" s="1" t="s">
        <v>23</v>
      </c>
      <c r="B91" s="8"/>
      <c r="C91" s="8"/>
      <c r="D91" s="8"/>
      <c r="E91" s="8"/>
      <c r="F91" s="11"/>
      <c r="G91" s="11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14"/>
    </row>
    <row r="92" spans="1:32" x14ac:dyDescent="0.25">
      <c r="A92" s="1" t="s">
        <v>46</v>
      </c>
      <c r="B92" s="8"/>
      <c r="C92" s="8"/>
      <c r="D92" s="8"/>
      <c r="E92" s="8"/>
      <c r="F92" s="11"/>
      <c r="G92" s="11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14"/>
    </row>
    <row r="93" spans="1:32" x14ac:dyDescent="0.25">
      <c r="A93" s="1" t="s">
        <v>24</v>
      </c>
    </row>
    <row r="94" spans="1:32" x14ac:dyDescent="0.25">
      <c r="A94" s="1" t="s">
        <v>47</v>
      </c>
    </row>
  </sheetData>
  <mergeCells count="36">
    <mergeCell ref="T3:U3"/>
    <mergeCell ref="V3:W3"/>
    <mergeCell ref="X3:Y3"/>
    <mergeCell ref="B1:O1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N3:O3"/>
    <mergeCell ref="AF3:AF4"/>
    <mergeCell ref="AF25:AF29"/>
    <mergeCell ref="AF62:AF66"/>
    <mergeCell ref="AF45:AF49"/>
    <mergeCell ref="A6:AF6"/>
    <mergeCell ref="A7:AF7"/>
    <mergeCell ref="A18:AF18"/>
    <mergeCell ref="A19:AF19"/>
    <mergeCell ref="AF50:AF54"/>
    <mergeCell ref="A60:AF60"/>
    <mergeCell ref="A61:AF61"/>
    <mergeCell ref="Z3:AA3"/>
    <mergeCell ref="AB3:AC3"/>
    <mergeCell ref="AD3:AE3"/>
    <mergeCell ref="P3:Q3"/>
    <mergeCell ref="R3:S3"/>
    <mergeCell ref="AF75:AF78"/>
    <mergeCell ref="A72:AF72"/>
    <mergeCell ref="A73:AF73"/>
    <mergeCell ref="AF9:AF12"/>
    <mergeCell ref="AF36:AF39"/>
    <mergeCell ref="AF31:AF34"/>
  </mergeCells>
  <printOptions horizontalCentered="1"/>
  <pageMargins left="0" right="0" top="0.59055118110236227" bottom="0" header="0" footer="0"/>
  <pageSetup paperSize="9" scale="60" orientation="landscape" r:id="rId1"/>
  <colBreaks count="1" manualBreakCount="1">
    <brk id="19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декабрь</vt:lpstr>
      <vt:lpstr>декабрь!Заголовки_для_печати</vt:lpstr>
      <vt:lpstr>декабрь!Область_печати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ПЭО</dc:creator>
  <cp:lastModifiedBy>Хамадуллина Анастасия Олеговна</cp:lastModifiedBy>
  <cp:lastPrinted>2022-09-08T11:37:42Z</cp:lastPrinted>
  <dcterms:created xsi:type="dcterms:W3CDTF">2018-02-01T04:45:33Z</dcterms:created>
  <dcterms:modified xsi:type="dcterms:W3CDTF">2025-01-14T05:39:29Z</dcterms:modified>
</cp:coreProperties>
</file>