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10.ПП" sheetId="2" r:id="rId1"/>
    <sheet name="Лист1" sheetId="1" r:id="rId2"/>
  </sheets>
  <definedNames>
    <definedName name="Z_EA46B61D_849C_4795_A4FF_F8F1740022EB_.wvu.Cols" localSheetId="0" hidden="1">'10.ПП'!$AJ:$AN</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9" i="2" l="1"/>
  <c r="I39" i="2" s="1"/>
  <c r="F39" i="2"/>
  <c r="E39" i="2"/>
  <c r="D39" i="2"/>
  <c r="H39" i="2" s="1"/>
  <c r="AG38" i="2"/>
  <c r="AF38" i="2"/>
  <c r="AE38" i="2"/>
  <c r="AD38" i="2"/>
  <c r="AC38" i="2"/>
  <c r="AB38" i="2"/>
  <c r="AA38" i="2"/>
  <c r="Z38" i="2"/>
  <c r="Y38" i="2"/>
  <c r="X38" i="2"/>
  <c r="W38" i="2"/>
  <c r="V38" i="2"/>
  <c r="U38" i="2"/>
  <c r="T38" i="2"/>
  <c r="S38" i="2"/>
  <c r="R38" i="2"/>
  <c r="Q38" i="2"/>
  <c r="P38" i="2"/>
  <c r="O38" i="2"/>
  <c r="N38" i="2"/>
  <c r="M38" i="2"/>
  <c r="L38" i="2"/>
  <c r="K38" i="2"/>
  <c r="J38" i="2"/>
  <c r="G38" i="2"/>
  <c r="I38" i="2" s="1"/>
  <c r="F38" i="2"/>
  <c r="E38" i="2"/>
  <c r="D38" i="2"/>
  <c r="H38" i="2" s="1"/>
  <c r="G35" i="2"/>
  <c r="I35" i="2" s="1"/>
  <c r="F35" i="2"/>
  <c r="E35" i="2"/>
  <c r="D35" i="2"/>
  <c r="H35" i="2" s="1"/>
  <c r="AG34" i="2"/>
  <c r="AF34" i="2"/>
  <c r="AE34" i="2"/>
  <c r="AD34" i="2"/>
  <c r="AC34" i="2"/>
  <c r="AB34" i="2"/>
  <c r="AA34" i="2"/>
  <c r="Z34" i="2"/>
  <c r="Y34" i="2"/>
  <c r="X34" i="2"/>
  <c r="W34" i="2"/>
  <c r="V34" i="2"/>
  <c r="U34" i="2"/>
  <c r="T34" i="2"/>
  <c r="S34" i="2"/>
  <c r="R34" i="2"/>
  <c r="Q34" i="2"/>
  <c r="P34" i="2"/>
  <c r="O34" i="2"/>
  <c r="N34" i="2"/>
  <c r="M34" i="2"/>
  <c r="L34" i="2"/>
  <c r="K34" i="2"/>
  <c r="J34" i="2"/>
  <c r="G34" i="2"/>
  <c r="I34" i="2" s="1"/>
  <c r="F34" i="2"/>
  <c r="E34" i="2"/>
  <c r="D34" i="2"/>
  <c r="H34" i="2" s="1"/>
  <c r="G33" i="2"/>
  <c r="I33" i="2" s="1"/>
  <c r="F33" i="2"/>
  <c r="E33" i="2"/>
  <c r="D33" i="2"/>
  <c r="H33" i="2" s="1"/>
  <c r="AG32" i="2"/>
  <c r="AF32" i="2"/>
  <c r="AE32" i="2"/>
  <c r="AD32" i="2"/>
  <c r="AC32" i="2"/>
  <c r="AB32" i="2"/>
  <c r="AA32" i="2"/>
  <c r="Z32" i="2"/>
  <c r="Y32" i="2"/>
  <c r="X32" i="2"/>
  <c r="W32" i="2"/>
  <c r="V32" i="2"/>
  <c r="U32" i="2"/>
  <c r="T32" i="2"/>
  <c r="S32" i="2"/>
  <c r="R32" i="2"/>
  <c r="Q32" i="2"/>
  <c r="P32" i="2"/>
  <c r="O32" i="2"/>
  <c r="N32" i="2"/>
  <c r="M32" i="2"/>
  <c r="L32" i="2"/>
  <c r="K32" i="2"/>
  <c r="J32" i="2"/>
  <c r="G32" i="2"/>
  <c r="I32" i="2" s="1"/>
  <c r="F32" i="2"/>
  <c r="E32" i="2"/>
  <c r="D32" i="2"/>
  <c r="H32" i="2" s="1"/>
  <c r="G31" i="2"/>
  <c r="I31" i="2" s="1"/>
  <c r="F31" i="2"/>
  <c r="E31" i="2"/>
  <c r="D31" i="2"/>
  <c r="H31" i="2" s="1"/>
  <c r="AG30" i="2"/>
  <c r="AF30" i="2"/>
  <c r="AE30" i="2"/>
  <c r="AD30" i="2"/>
  <c r="AC30" i="2"/>
  <c r="AB30" i="2"/>
  <c r="AA30" i="2"/>
  <c r="Z30" i="2"/>
  <c r="Y30" i="2"/>
  <c r="X30" i="2"/>
  <c r="W30" i="2"/>
  <c r="V30" i="2"/>
  <c r="U30" i="2"/>
  <c r="T30" i="2"/>
  <c r="S30" i="2"/>
  <c r="R30" i="2"/>
  <c r="Q30" i="2"/>
  <c r="P30" i="2"/>
  <c r="O30" i="2"/>
  <c r="N30" i="2"/>
  <c r="M30" i="2"/>
  <c r="L30" i="2"/>
  <c r="K30" i="2"/>
  <c r="J30" i="2"/>
  <c r="G30" i="2"/>
  <c r="I30" i="2" s="1"/>
  <c r="F30" i="2"/>
  <c r="E30" i="2"/>
  <c r="D30" i="2"/>
  <c r="H30" i="2" s="1"/>
  <c r="G29" i="2"/>
  <c r="I29" i="2" s="1"/>
  <c r="F29" i="2"/>
  <c r="E29" i="2"/>
  <c r="D29" i="2"/>
  <c r="H29" i="2" s="1"/>
  <c r="AG28" i="2"/>
  <c r="AF28" i="2"/>
  <c r="AE28" i="2"/>
  <c r="AD28" i="2"/>
  <c r="AC28" i="2"/>
  <c r="AB28" i="2"/>
  <c r="AA28" i="2"/>
  <c r="Z28" i="2"/>
  <c r="Y28" i="2"/>
  <c r="X28" i="2"/>
  <c r="W28" i="2"/>
  <c r="V28" i="2"/>
  <c r="U28" i="2"/>
  <c r="T28" i="2"/>
  <c r="S28" i="2"/>
  <c r="R28" i="2"/>
  <c r="Q28" i="2"/>
  <c r="P28" i="2"/>
  <c r="O28" i="2"/>
  <c r="N28" i="2"/>
  <c r="M28" i="2"/>
  <c r="L28" i="2"/>
  <c r="K28" i="2"/>
  <c r="J28" i="2"/>
  <c r="G28" i="2"/>
  <c r="I28" i="2" s="1"/>
  <c r="F28" i="2"/>
  <c r="E28" i="2"/>
  <c r="D28" i="2"/>
  <c r="H28" i="2" s="1"/>
  <c r="G26" i="2"/>
  <c r="I26" i="2" s="1"/>
  <c r="F26" i="2"/>
  <c r="E26" i="2"/>
  <c r="D26" i="2"/>
  <c r="H26" i="2" s="1"/>
  <c r="AG25" i="2"/>
  <c r="AF25" i="2"/>
  <c r="AE25" i="2"/>
  <c r="AD25" i="2"/>
  <c r="AC25" i="2"/>
  <c r="AB25" i="2"/>
  <c r="AA25" i="2"/>
  <c r="Z25" i="2"/>
  <c r="Y25" i="2"/>
  <c r="X25" i="2"/>
  <c r="W25" i="2"/>
  <c r="V25" i="2"/>
  <c r="U25" i="2"/>
  <c r="T25" i="2"/>
  <c r="S25" i="2"/>
  <c r="R25" i="2"/>
  <c r="Q25" i="2"/>
  <c r="P25" i="2"/>
  <c r="O25" i="2"/>
  <c r="N25" i="2"/>
  <c r="M25" i="2"/>
  <c r="L25" i="2"/>
  <c r="K25" i="2"/>
  <c r="J25" i="2"/>
  <c r="G25" i="2"/>
  <c r="I25" i="2" s="1"/>
  <c r="F25" i="2"/>
  <c r="E25" i="2"/>
  <c r="D25" i="2"/>
  <c r="H25" i="2" s="1"/>
  <c r="G24" i="2"/>
  <c r="I24" i="2" s="1"/>
  <c r="F24" i="2"/>
  <c r="F23" i="2" s="1"/>
  <c r="E24" i="2"/>
  <c r="D24" i="2"/>
  <c r="D23" i="2" s="1"/>
  <c r="AG23" i="2"/>
  <c r="AF23" i="2"/>
  <c r="AE23" i="2"/>
  <c r="AD23" i="2"/>
  <c r="AC23" i="2"/>
  <c r="AB23" i="2"/>
  <c r="AA23" i="2"/>
  <c r="Z23" i="2"/>
  <c r="Y23" i="2"/>
  <c r="X23" i="2"/>
  <c r="W23" i="2"/>
  <c r="V23" i="2"/>
  <c r="U23" i="2"/>
  <c r="T23" i="2"/>
  <c r="S23" i="2"/>
  <c r="R23" i="2"/>
  <c r="Q23" i="2"/>
  <c r="P23" i="2"/>
  <c r="O23" i="2"/>
  <c r="N23" i="2"/>
  <c r="L23" i="2"/>
  <c r="K23" i="2"/>
  <c r="J23" i="2"/>
  <c r="G23" i="2"/>
  <c r="H23" i="2" s="1"/>
  <c r="E23" i="2"/>
  <c r="G22" i="2"/>
  <c r="H22" i="2" s="1"/>
  <c r="E22" i="2"/>
  <c r="D22" i="2"/>
  <c r="AG21" i="2"/>
  <c r="AF21" i="2"/>
  <c r="AE21" i="2"/>
  <c r="AD21" i="2"/>
  <c r="AC21" i="2"/>
  <c r="AB21" i="2"/>
  <c r="AA21" i="2"/>
  <c r="Z21" i="2"/>
  <c r="Y21" i="2"/>
  <c r="X21" i="2"/>
  <c r="W21" i="2"/>
  <c r="V21" i="2"/>
  <c r="U21" i="2"/>
  <c r="T21" i="2"/>
  <c r="S21" i="2"/>
  <c r="R21" i="2"/>
  <c r="Q21" i="2"/>
  <c r="P21" i="2"/>
  <c r="O21" i="2"/>
  <c r="N21" i="2"/>
  <c r="M21" i="2"/>
  <c r="L21" i="2"/>
  <c r="K21" i="2"/>
  <c r="J21" i="2"/>
  <c r="G21" i="2"/>
  <c r="H21" i="2" s="1"/>
  <c r="E21" i="2"/>
  <c r="D21" i="2"/>
  <c r="G20" i="2"/>
  <c r="H20" i="2" s="1"/>
  <c r="E20" i="2"/>
  <c r="D20" i="2"/>
  <c r="G19" i="2"/>
  <c r="H19" i="2" s="1"/>
  <c r="E19" i="2"/>
  <c r="D19" i="2"/>
  <c r="AG18" i="2"/>
  <c r="AF18" i="2"/>
  <c r="AE18" i="2"/>
  <c r="AD18" i="2"/>
  <c r="AC18" i="2"/>
  <c r="AB18" i="2"/>
  <c r="AA18" i="2"/>
  <c r="Z18" i="2"/>
  <c r="Y18" i="2"/>
  <c r="X18" i="2"/>
  <c r="W18" i="2"/>
  <c r="V18" i="2"/>
  <c r="U18" i="2"/>
  <c r="T18" i="2"/>
  <c r="S18" i="2"/>
  <c r="R18" i="2"/>
  <c r="Q18" i="2"/>
  <c r="P18" i="2"/>
  <c r="O18" i="2"/>
  <c r="N18" i="2"/>
  <c r="M18" i="2"/>
  <c r="L18" i="2"/>
  <c r="K18" i="2"/>
  <c r="J18" i="2"/>
  <c r="G18" i="2"/>
  <c r="H18" i="2" s="1"/>
  <c r="E18" i="2"/>
  <c r="D18" i="2"/>
  <c r="G17" i="2"/>
  <c r="H17" i="2" s="1"/>
  <c r="E17" i="2"/>
  <c r="D17" i="2"/>
  <c r="AG16" i="2"/>
  <c r="AF16" i="2"/>
  <c r="AE16" i="2"/>
  <c r="AD16" i="2"/>
  <c r="AC16" i="2"/>
  <c r="AB16" i="2"/>
  <c r="AA16" i="2"/>
  <c r="Z16" i="2"/>
  <c r="Y16" i="2"/>
  <c r="X16" i="2"/>
  <c r="W16" i="2"/>
  <c r="V16" i="2"/>
  <c r="U16" i="2"/>
  <c r="T16" i="2"/>
  <c r="S16" i="2"/>
  <c r="R16" i="2"/>
  <c r="Q16" i="2"/>
  <c r="P16" i="2"/>
  <c r="O16" i="2"/>
  <c r="N16" i="2"/>
  <c r="M16" i="2"/>
  <c r="L16" i="2"/>
  <c r="K16" i="2"/>
  <c r="J16" i="2"/>
  <c r="G16" i="2"/>
  <c r="H16" i="2" s="1"/>
  <c r="E16" i="2"/>
  <c r="D16" i="2"/>
  <c r="G15" i="2"/>
  <c r="H15" i="2" s="1"/>
  <c r="E15" i="2"/>
  <c r="D15" i="2"/>
  <c r="G14" i="2"/>
  <c r="H14" i="2" s="1"/>
  <c r="E14" i="2"/>
  <c r="D14" i="2"/>
  <c r="AG13" i="2"/>
  <c r="AF13" i="2"/>
  <c r="AE13" i="2"/>
  <c r="AD13" i="2"/>
  <c r="AC13" i="2"/>
  <c r="AB13" i="2"/>
  <c r="AA13" i="2"/>
  <c r="Z13" i="2"/>
  <c r="Y13" i="2"/>
  <c r="X13" i="2"/>
  <c r="W13" i="2"/>
  <c r="V13" i="2"/>
  <c r="U13" i="2"/>
  <c r="T13" i="2"/>
  <c r="S13" i="2"/>
  <c r="R13" i="2"/>
  <c r="Q13" i="2"/>
  <c r="P13" i="2"/>
  <c r="O13" i="2"/>
  <c r="N13" i="2"/>
  <c r="M13" i="2"/>
  <c r="L13" i="2"/>
  <c r="K13" i="2"/>
  <c r="J13" i="2"/>
  <c r="G13" i="2"/>
  <c r="H13" i="2" s="1"/>
  <c r="E13" i="2"/>
  <c r="D13" i="2"/>
  <c r="AG11" i="2"/>
  <c r="AF11" i="2"/>
  <c r="AE11" i="2"/>
  <c r="AD11" i="2"/>
  <c r="AC11" i="2"/>
  <c r="AB11" i="2"/>
  <c r="AA11" i="2"/>
  <c r="Z11" i="2"/>
  <c r="Y11" i="2"/>
  <c r="X11" i="2"/>
  <c r="W11" i="2"/>
  <c r="V11" i="2"/>
  <c r="U11" i="2"/>
  <c r="T11" i="2"/>
  <c r="S11" i="2"/>
  <c r="R11" i="2"/>
  <c r="Q11" i="2"/>
  <c r="P11" i="2"/>
  <c r="O11" i="2"/>
  <c r="N11" i="2"/>
  <c r="M11" i="2"/>
  <c r="L11" i="2"/>
  <c r="K11" i="2"/>
  <c r="J11" i="2"/>
  <c r="G11" i="2"/>
  <c r="H11" i="2" s="1"/>
  <c r="E11" i="2"/>
  <c r="D11" i="2"/>
  <c r="AG10" i="2"/>
  <c r="AF10" i="2"/>
  <c r="AE10" i="2"/>
  <c r="AD10" i="2"/>
  <c r="AC10" i="2"/>
  <c r="AB10" i="2"/>
  <c r="AA10" i="2"/>
  <c r="Z10" i="2"/>
  <c r="Y10" i="2"/>
  <c r="X10" i="2"/>
  <c r="W10" i="2"/>
  <c r="V10" i="2"/>
  <c r="U10" i="2"/>
  <c r="T10" i="2"/>
  <c r="S10" i="2"/>
  <c r="R10" i="2"/>
  <c r="Q10" i="2"/>
  <c r="P10" i="2"/>
  <c r="O10" i="2"/>
  <c r="N10" i="2"/>
  <c r="M10" i="2"/>
  <c r="L10" i="2"/>
  <c r="K10" i="2"/>
  <c r="J10" i="2"/>
  <c r="G10" i="2"/>
  <c r="H10" i="2" s="1"/>
  <c r="E10" i="2"/>
  <c r="D10" i="2"/>
  <c r="AG9" i="2"/>
  <c r="AF9" i="2"/>
  <c r="AE9" i="2"/>
  <c r="AD9" i="2"/>
  <c r="AC9" i="2"/>
  <c r="AB9" i="2"/>
  <c r="AA9" i="2"/>
  <c r="Z9" i="2"/>
  <c r="Y9" i="2"/>
  <c r="X9" i="2"/>
  <c r="W9" i="2"/>
  <c r="V9" i="2"/>
  <c r="U9" i="2"/>
  <c r="T9" i="2"/>
  <c r="S9" i="2"/>
  <c r="R9" i="2"/>
  <c r="Q9" i="2"/>
  <c r="P9" i="2"/>
  <c r="O9" i="2"/>
  <c r="N9" i="2"/>
  <c r="M9" i="2"/>
  <c r="L9" i="2"/>
  <c r="K9" i="2"/>
  <c r="J9" i="2"/>
  <c r="G9" i="2"/>
  <c r="H9" i="2" s="1"/>
  <c r="E9" i="2"/>
  <c r="D9" i="2"/>
  <c r="AG8" i="2"/>
  <c r="AF8" i="2"/>
  <c r="AE8" i="2"/>
  <c r="AD8" i="2"/>
  <c r="AC8" i="2"/>
  <c r="AB8" i="2"/>
  <c r="AA8" i="2"/>
  <c r="Z8" i="2"/>
  <c r="Y8" i="2"/>
  <c r="X8" i="2"/>
  <c r="W8" i="2"/>
  <c r="V8" i="2"/>
  <c r="U8" i="2"/>
  <c r="T8" i="2"/>
  <c r="S8" i="2"/>
  <c r="R8" i="2"/>
  <c r="Q8" i="2"/>
  <c r="P8" i="2"/>
  <c r="O8" i="2"/>
  <c r="N8" i="2"/>
  <c r="M8" i="2"/>
  <c r="L8" i="2"/>
  <c r="K8" i="2"/>
  <c r="J8" i="2"/>
  <c r="G8" i="2"/>
  <c r="H8" i="2" s="1"/>
  <c r="E8" i="2"/>
  <c r="D8" i="2"/>
  <c r="I8" i="2" l="1"/>
  <c r="I9" i="2"/>
  <c r="I10" i="2"/>
  <c r="I11" i="2"/>
  <c r="I13" i="2"/>
  <c r="I14" i="2"/>
  <c r="I15" i="2"/>
  <c r="I16" i="2"/>
  <c r="I17" i="2"/>
  <c r="I18" i="2"/>
  <c r="I19" i="2"/>
  <c r="I20" i="2"/>
  <c r="I21" i="2"/>
  <c r="I22" i="2"/>
  <c r="I23" i="2"/>
  <c r="H24" i="2"/>
  <c r="F9" i="2"/>
  <c r="F10" i="2"/>
  <c r="F11" i="2"/>
  <c r="F14" i="2"/>
  <c r="F13" i="2" s="1"/>
  <c r="F15" i="2"/>
  <c r="F17" i="2"/>
  <c r="F16" i="2" s="1"/>
  <c r="F19" i="2"/>
  <c r="F20" i="2"/>
  <c r="F22" i="2"/>
  <c r="F21" i="2" s="1"/>
  <c r="F18" i="2" l="1"/>
  <c r="F8" i="2"/>
</calcChain>
</file>

<file path=xl/sharedStrings.xml><?xml version="1.0" encoding="utf-8"?>
<sst xmlns="http://schemas.openxmlformats.org/spreadsheetml/2006/main" count="119" uniqueCount="71">
  <si>
    <t xml:space="preserve">Отчет о ходе реализации муниципальной программы </t>
  </si>
  <si>
    <t xml:space="preserve"> "Профилактика правонарушений и обеспечение отдельных прав граждан в городе Когалыме" </t>
  </si>
  <si>
    <t>тыс. рублей</t>
  </si>
  <si>
    <t>№п/п</t>
  </si>
  <si>
    <t>Наименование направления (подпрограмм), структурных элементов</t>
  </si>
  <si>
    <t>Источники финансирования</t>
  </si>
  <si>
    <t>План на</t>
  </si>
  <si>
    <t xml:space="preserve">Профинансировано на </t>
  </si>
  <si>
    <t xml:space="preserve">Кассовый расход на </t>
  </si>
  <si>
    <t>Исполнение, %</t>
  </si>
  <si>
    <t>январь</t>
  </si>
  <si>
    <t>февраль</t>
  </si>
  <si>
    <t>март</t>
  </si>
  <si>
    <t>апрель</t>
  </si>
  <si>
    <t>май</t>
  </si>
  <si>
    <t>июнь</t>
  </si>
  <si>
    <t>июль</t>
  </si>
  <si>
    <t>август</t>
  </si>
  <si>
    <t>сентябрь</t>
  </si>
  <si>
    <t>октябрь</t>
  </si>
  <si>
    <t>ноябрь</t>
  </si>
  <si>
    <t>декабрь</t>
  </si>
  <si>
    <t>Результаты реализации и причины отклонений факта от плана</t>
  </si>
  <si>
    <t>к плану на год</t>
  </si>
  <si>
    <t>к плану на отчетную дату</t>
  </si>
  <si>
    <t xml:space="preserve">план </t>
  </si>
  <si>
    <t>кассовый расход</t>
  </si>
  <si>
    <t>Всего по муниципальной программе</t>
  </si>
  <si>
    <t>Всего</t>
  </si>
  <si>
    <t>федеральный бюджет</t>
  </si>
  <si>
    <t>бюджет автономного округа</t>
  </si>
  <si>
    <t>бюджет города Когалыма</t>
  </si>
  <si>
    <t>1.</t>
  </si>
  <si>
    <t>Направление (подпрограмма) «Профилактика правонарушений»</t>
  </si>
  <si>
    <t xml:space="preserve"> 1.1.</t>
  </si>
  <si>
    <t>Комплекс процессных мероприятий «Создание условий для деятельности  народных дружин» / Мероприятие (результат) «Обеспечена деятельность  народных дружин»</t>
  </si>
  <si>
    <t xml:space="preserve">В народной дружине на 01.01.2026 состоит 26 человек.Государственной программой автономного округа «Профилактика правонарушений и обеспечение отдельных прав граждан», муниципальному образованию город Когалым предусмотрена субсидия на создание условий для деятельности народной дружины за счет средств окружного бюджета на 2025 год - 50% из бюджета автономного округа: 147 400,00 (Сто сорок семь тысяч четыреста) рублей 00 копеек, и из бюджета города Когалыма на 2025 год предусмотрена доля софинансирования расходных обязательств в размере 50% -147 400,00 (Сто сорок семь тысяч четыреста) рублей 00 копеек. Итого по мероприятию: 294 800,00 (Двести девяносто четыре тысячи восемьсот) рублей    00 копеек.
В истекший период 2025 года на материальное стимулирование народной дружины города Когалыма потрачено 73 700,00 (Семьдесят три тысячи семьсот) рублей 00 копеек, из них из бюджета автономного округа 36 850,00 (Тридцать шесть тысяч восемьсот пятьдесят) рублей 00 копеек, из бюджета города Когалыма 36 850,00 (Тридцать шесть тысяч восемьсот пятьдесят) рублей 00 копеек. 
</t>
  </si>
  <si>
    <t xml:space="preserve"> 1.2.</t>
  </si>
  <si>
    <t>Комплекс процессных мероприятий «Обеспечение функционирования и развития систем видеонаблюдения в сфере общественного порядка» / Мероприятие (результат) «Обеспечено функционирование и развитие систем видеонаблюдения в сфере общественного порядка»</t>
  </si>
  <si>
    <t>Заключен МК ЭС1902000064/25 от 13.12.2024 года, оказание
коммунальных услуг по поставке электрической энергии (камеры ИТКБ,
камеры Одиссей, здание МКУ "ЕДДС").
Заключен МК № 01873000137240002430001 от 25.10.2024 года, на
оказание услуг по техническому, эксплуатационному обслуживанию и
ремонту оборудования интегрированного технического комплекса
безопасности города Когалыма.
Заключен МК № 01873000137240001380001 от 08.07.2024 года, на
оказание услуг связи. Отклонение сложилось  в результате оплаты электрической энергии согласно показанию счетчиков по факту.</t>
  </si>
  <si>
    <t>1.3.</t>
  </si>
  <si>
    <t>Комплекс процессных мероприятий «Реализация отдельных государственных полномочий, предусмотренных Законом Ханты - Мансийского автономного округа - Югры от 02.03. 2009 №5 - оз «Об административных комиссиях в Ханты - Мансийском автономном округе – Югре» / Мероприятие (результат) «Обеспечена деятельность Административной комиссии»</t>
  </si>
  <si>
    <t xml:space="preserve">Неисполнение по заработной плате и начислениям по оплате труда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Неисполнение по командировочным расходам образовалось в связи с переносом проведения мероприятия.
</t>
  </si>
  <si>
    <t>1.4.</t>
  </si>
  <si>
    <t>Комплекс процессных мероприятий «Осуществление государственных полномочий по составлению (изменению и дополнению) списков кандидатов в присяжные заседатели федеральных судов общей юрисдикции» / Мероприятие (результат) «Осуществлены государственные полномочия по составлению (изменению и дополнению) списков кандидатов в присяжные заседатели федеральных судов общей юрисдикции»</t>
  </si>
  <si>
    <t>1.5.</t>
  </si>
  <si>
    <t>Комплекс процессных мероприятий «Информационное обеспечение профилактической работы, осуществление работы по организации  правового просвещения граждан, формирование у населения правового сознания,  уважения к закону» / Мероприятие (результат) «Обеспечено проведение  информационной профилактической работы по правовому просвещению граждан, с целью  формирования  у населения правового сознания и уважения к закону»</t>
  </si>
  <si>
    <t>Произведена трансляция видеороликов напарвленных на профилатику мошенничества.</t>
  </si>
  <si>
    <t xml:space="preserve">                                                                                                     </t>
  </si>
  <si>
    <t>1.6.</t>
  </si>
  <si>
    <t>Комплекс процессных мероприятий «Организация и проведение профилактических мероприятий в сфере безопасности дорожного движения» / Мероприятие (результат) «Организованы мероприятия в сфере профилактики безопасности дорожного движения»</t>
  </si>
  <si>
    <t xml:space="preserve">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п 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t>
  </si>
  <si>
    <t>2.</t>
  </si>
  <si>
    <t>Направление  (подпрограмма) «Профилактика правонарушений незаконного оборота и потребления наркотических средств и психотропных веществ, наркомании»</t>
  </si>
  <si>
    <t>2.1.</t>
  </si>
  <si>
    <t>Комплекс процессных мероприятий «Организация и проведение мероприятий с субъектами профилактики, в том числе с участием общественности» / Мероприятие (результат) «Обеспечено проведение мероприятий с субъектами профилактики, в том числе с участием общественности»</t>
  </si>
  <si>
    <t xml:space="preserve"> Обучение. по прогр"Совр. техн.профилактики зависимого повед.подрост.и молод.":                    СОШ №1-21,48; СОШ №3-21,48, СОШ №5-21,48, СОШ №6-21,48, СОШ №7-21,48, СОШ №8-21,48, СОШ №10-21,48;   </t>
  </si>
  <si>
    <t>2.2.</t>
  </si>
  <si>
    <t>Комплекс процессных мероприятий «Проведение информационной антинаркотической пропаганды» / Мероприятие (результат)  «Произведена трансляция в средствах массовой информации антинаркотической рекламы»</t>
  </si>
  <si>
    <t>Произведена трансляция видеороликов напарвленных на профилатику наркомании</t>
  </si>
  <si>
    <t>2.3.</t>
  </si>
  <si>
    <t>Комплекс процессных мероприятий «Формирование негативного отношения к незаконному обороту и потреблению наркотикове» / Мероприятие (результат) «Сформировано негативное отношение к незаконному обороту и потреблению наркотиков»</t>
  </si>
  <si>
    <t>Школа безопасности СОШ №7-170,0</t>
  </si>
  <si>
    <t>2.4.</t>
  </si>
  <si>
    <t>Комплекс процессных мероприятий «Исполнение отдельных государственных полномочий по делам несовершеннолетних и защите их прав муниципальной комиссией по делам несовершеннолетних и защите их прав при Администрации города Когалыма»/ Мероприятие (результат) «Обеспечена деятельность отдела  по делам несовершеннолетних и защите их прав муниципальной комиссией по делам несовершеннолетних и защите их прав при Администрации города Когалыма»</t>
  </si>
  <si>
    <t xml:space="preserve">Неисполнение по заработной плате и начислениям по оплате труда (предоставление листов временной нетрудоспособности,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Неисполнение по командировочным расходам образовалось в связи с переносом проведения мероприятия.
Неисполнение по прочим выплатам персоналу (гарантии) сложилось в связи с тем, что сотрудники за текущий период не воспользовались  правом на частичную компенсацию стоимости оздоровительных и санаторно-курортных путевок (оплата будет произведена в последующих месяцах).
</t>
  </si>
  <si>
    <t>3.</t>
  </si>
  <si>
    <t>Структурные элементы, не входящие в направления (подпрограммы)</t>
  </si>
  <si>
    <t>3.1.</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</si>
  <si>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отдела межведомственного взаимодействия в сфере обеспечения общественного порядка и безопасности Администрации города Когалыма»</t>
  </si>
  <si>
    <t>Неисполнение по начислениям по оплате труда (оплата досрочно страховых взносов с зарплаты за  2025г).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</si>
</sst>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_ ;[Red]\-#,##0.0\ "/>
    <numFmt numFmtId="165" formatCode="#,##0_ ;[Red]\-#,##0\ "/>
    <numFmt numFmtId="166" formatCode="#,##0.00_ ;[Red]\-#,##0.00\ "/>
  </numFmts>
  <fonts count="20" x14ac:knownFonts="1">
    <font>
      <sz val="11"/>
      <color theme="1"/>
      <name val="Calibri"/>
      <family val="2"/>
      <scheme val="minor"/>
    </font>
    <font>
      <sz val="11"/>
      <color theme="1"/>
      <name val="Calibri"/>
      <family val="2"/>
      <charset val="204"/>
      <scheme val="minor"/>
    </font>
    <font>
      <sz val="11"/>
      <color rgb="FFFF0000"/>
      <name val="Calibri"/>
      <family val="2"/>
      <charset val="204"/>
      <scheme val="minor"/>
    </font>
    <font>
      <sz val="12"/>
      <color rgb="FFFF0000"/>
      <name val="Times New Roman"/>
      <family val="1"/>
      <charset val="204"/>
    </font>
    <font>
      <sz val="12"/>
      <color theme="1"/>
      <name val="Times New Roman"/>
      <family val="1"/>
      <charset val="204"/>
    </font>
    <font>
      <sz val="16"/>
      <color rgb="FFFF0000"/>
      <name val="Times New Roman"/>
      <family val="1"/>
      <charset val="204"/>
    </font>
    <font>
      <sz val="14"/>
      <color rgb="FFFF0000"/>
      <name val="Times New Roman"/>
      <family val="1"/>
      <charset val="204"/>
    </font>
    <font>
      <sz val="12"/>
      <name val="Calibri"/>
      <family val="2"/>
      <charset val="204"/>
      <scheme val="minor"/>
    </font>
    <font>
      <b/>
      <sz val="12"/>
      <name val="Times New Roman"/>
      <family val="1"/>
      <charset val="204"/>
    </font>
    <font>
      <sz val="12"/>
      <name val="Times New Roman"/>
      <family val="1"/>
      <charset val="204"/>
    </font>
    <font>
      <b/>
      <sz val="12"/>
      <color theme="1"/>
      <name val="Times New Roman"/>
      <family val="1"/>
      <charset val="204"/>
    </font>
    <font>
      <sz val="11"/>
      <name val="Calibri"/>
      <family val="2"/>
      <charset val="204"/>
      <scheme val="minor"/>
    </font>
    <font>
      <b/>
      <sz val="12"/>
      <name val="Calibri"/>
      <family val="2"/>
      <charset val="204"/>
      <scheme val="minor"/>
    </font>
    <font>
      <b/>
      <sz val="11"/>
      <name val="Calibri"/>
      <family val="2"/>
      <charset val="204"/>
      <scheme val="minor"/>
    </font>
    <font>
      <sz val="11"/>
      <name val="Times New Roman"/>
      <family val="1"/>
      <charset val="204"/>
    </font>
    <font>
      <sz val="10"/>
      <name val="Times New Roman"/>
      <family val="1"/>
      <charset val="204"/>
    </font>
    <font>
      <sz val="16"/>
      <name val="Calibri"/>
      <family val="2"/>
      <charset val="204"/>
      <scheme val="minor"/>
    </font>
    <font>
      <sz val="10"/>
      <color theme="1"/>
      <name val="Times New Roman"/>
      <family val="1"/>
      <charset val="204"/>
    </font>
    <font>
      <sz val="16"/>
      <color rgb="FFFF0000"/>
      <name val="Calibri"/>
      <family val="2"/>
      <charset val="204"/>
      <scheme val="minor"/>
    </font>
    <font>
      <b/>
      <sz val="11"/>
      <color rgb="FFFF0000"/>
      <name val="Calibri"/>
      <family val="2"/>
      <charset val="204"/>
      <scheme val="minor"/>
    </font>
  </fonts>
  <fills count="11">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9" tint="-0.249977111117893"/>
        <bgColor indexed="64"/>
      </patternFill>
    </fill>
    <fill>
      <patternFill patternType="solid">
        <fgColor rgb="FFFFC000"/>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4" tint="0.39997558519241921"/>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102">
    <xf numFmtId="0" fontId="0" fillId="0" borderId="0" xfId="0"/>
    <xf numFmtId="0" fontId="2" fillId="0" borderId="0" xfId="1" applyFont="1" applyFill="1" applyProtection="1"/>
    <xf numFmtId="0" fontId="3" fillId="0" borderId="0" xfId="1" applyFont="1" applyFill="1" applyAlignment="1" applyProtection="1">
      <alignment horizontal="left" vertical="top" wrapText="1"/>
    </xf>
    <xf numFmtId="0" fontId="3" fillId="0" borderId="0" xfId="1" applyFont="1" applyFill="1" applyAlignment="1" applyProtection="1">
      <alignment horizontal="justify" vertical="center" wrapText="1"/>
    </xf>
    <xf numFmtId="0" fontId="4" fillId="0" borderId="0" xfId="1" applyFont="1" applyFill="1" applyAlignment="1" applyProtection="1">
      <alignment horizontal="justify" vertical="center" wrapText="1"/>
    </xf>
    <xf numFmtId="0" fontId="3" fillId="0" borderId="0" xfId="1" applyFont="1" applyFill="1" applyAlignment="1" applyProtection="1">
      <alignment vertical="center" wrapText="1"/>
    </xf>
    <xf numFmtId="164" fontId="3" fillId="0" borderId="0" xfId="1" applyNumberFormat="1" applyFont="1" applyFill="1" applyAlignment="1" applyProtection="1">
      <alignment vertical="center" wrapText="1"/>
    </xf>
    <xf numFmtId="164" fontId="5" fillId="0" borderId="0" xfId="1" applyNumberFormat="1" applyFont="1" applyFill="1" applyAlignment="1" applyProtection="1">
      <alignment horizontal="left" vertical="center" wrapText="1"/>
    </xf>
    <xf numFmtId="0" fontId="6" fillId="0" borderId="0" xfId="1" applyFont="1" applyFill="1" applyAlignment="1" applyProtection="1">
      <alignment vertical="center" wrapText="1"/>
    </xf>
    <xf numFmtId="0" fontId="2" fillId="0" borderId="0" xfId="1" applyFont="1" applyProtection="1"/>
    <xf numFmtId="0" fontId="7" fillId="0" borderId="0" xfId="1" applyFont="1" applyFill="1" applyProtection="1"/>
    <xf numFmtId="164" fontId="8" fillId="0" borderId="0" xfId="1" applyNumberFormat="1" applyFont="1" applyFill="1" applyAlignment="1" applyProtection="1">
      <alignment horizontal="center" vertical="center" wrapText="1"/>
    </xf>
    <xf numFmtId="164" fontId="8" fillId="0" borderId="0" xfId="1" applyNumberFormat="1" applyFont="1" applyFill="1" applyAlignment="1" applyProtection="1">
      <alignment vertical="center" wrapText="1"/>
    </xf>
    <xf numFmtId="164" fontId="8" fillId="0" borderId="1" xfId="1" applyNumberFormat="1" applyFont="1" applyFill="1" applyBorder="1" applyAlignment="1" applyProtection="1">
      <alignment horizontal="center" vertical="center" wrapText="1"/>
    </xf>
    <xf numFmtId="164" fontId="8" fillId="0" borderId="1" xfId="1" applyNumberFormat="1" applyFont="1" applyFill="1" applyBorder="1" applyAlignment="1" applyProtection="1">
      <alignment vertical="center" wrapText="1"/>
    </xf>
    <xf numFmtId="164" fontId="9" fillId="0" borderId="1" xfId="1" applyNumberFormat="1" applyFont="1" applyFill="1" applyBorder="1" applyAlignment="1" applyProtection="1">
      <alignment horizontal="right" vertical="center" wrapText="1"/>
    </xf>
    <xf numFmtId="0" fontId="8" fillId="0" borderId="2" xfId="1" applyFont="1" applyFill="1" applyBorder="1" applyAlignment="1" applyProtection="1">
      <alignment horizontal="left" vertical="top" wrapText="1"/>
    </xf>
    <xf numFmtId="0" fontId="8" fillId="0" borderId="2" xfId="1" applyFont="1" applyFill="1" applyBorder="1" applyAlignment="1" applyProtection="1">
      <alignment horizontal="center" vertical="top" wrapText="1"/>
    </xf>
    <xf numFmtId="164" fontId="8" fillId="0" borderId="2" xfId="1" applyNumberFormat="1" applyFont="1" applyFill="1" applyBorder="1" applyAlignment="1" applyProtection="1">
      <alignment horizontal="center" vertical="center" wrapText="1"/>
    </xf>
    <xf numFmtId="164" fontId="10" fillId="0" borderId="2" xfId="1" applyNumberFormat="1" applyFont="1" applyFill="1" applyBorder="1" applyAlignment="1" applyProtection="1">
      <alignment horizontal="center" vertical="center" wrapText="1"/>
    </xf>
    <xf numFmtId="164" fontId="8" fillId="0" borderId="3" xfId="1" applyNumberFormat="1" applyFont="1" applyFill="1" applyBorder="1" applyAlignment="1" applyProtection="1">
      <alignment horizontal="center" vertical="center" wrapText="1"/>
    </xf>
    <xf numFmtId="164" fontId="8" fillId="0" borderId="4" xfId="1" applyNumberFormat="1" applyFont="1" applyFill="1" applyBorder="1" applyAlignment="1" applyProtection="1">
      <alignment horizontal="center" vertical="center" wrapText="1"/>
    </xf>
    <xf numFmtId="0" fontId="8" fillId="0" borderId="2" xfId="1" applyFont="1" applyFill="1" applyBorder="1" applyAlignment="1" applyProtection="1">
      <alignment horizontal="center" vertical="center" wrapText="1"/>
    </xf>
    <xf numFmtId="0" fontId="11" fillId="0" borderId="0" xfId="1" applyFont="1" applyFill="1" applyProtection="1"/>
    <xf numFmtId="0" fontId="11" fillId="0" borderId="0" xfId="1" applyFont="1" applyProtection="1"/>
    <xf numFmtId="0" fontId="8" fillId="0" borderId="5" xfId="1" applyFont="1" applyFill="1" applyBorder="1" applyAlignment="1" applyProtection="1">
      <alignment horizontal="left" vertical="top" wrapText="1"/>
    </xf>
    <xf numFmtId="0" fontId="8" fillId="0" borderId="5" xfId="1" applyFont="1" applyFill="1" applyBorder="1" applyAlignment="1" applyProtection="1">
      <alignment horizontal="center" vertical="top" wrapText="1"/>
    </xf>
    <xf numFmtId="164" fontId="8" fillId="0" borderId="5" xfId="1" applyNumberFormat="1" applyFont="1" applyFill="1" applyBorder="1" applyAlignment="1" applyProtection="1">
      <alignment horizontal="center" vertical="center" wrapText="1"/>
    </xf>
    <xf numFmtId="164" fontId="10" fillId="0" borderId="5" xfId="1" applyNumberFormat="1" applyFont="1" applyFill="1" applyBorder="1" applyAlignment="1" applyProtection="1">
      <alignment horizontal="center" vertical="center" wrapText="1"/>
    </xf>
    <xf numFmtId="164" fontId="8" fillId="0" borderId="6" xfId="1" applyNumberFormat="1" applyFont="1" applyFill="1" applyBorder="1" applyAlignment="1" applyProtection="1">
      <alignment horizontal="center" vertical="center" wrapText="1"/>
    </xf>
    <xf numFmtId="164" fontId="8" fillId="0" borderId="7" xfId="1" applyNumberFormat="1" applyFont="1" applyFill="1" applyBorder="1" applyAlignment="1" applyProtection="1">
      <alignment horizontal="center" vertical="center" wrapText="1"/>
    </xf>
    <xf numFmtId="0" fontId="8" fillId="0" borderId="5" xfId="1" applyFont="1" applyFill="1" applyBorder="1" applyAlignment="1" applyProtection="1">
      <alignment horizontal="center" vertical="center" wrapText="1"/>
    </xf>
    <xf numFmtId="0" fontId="8" fillId="0" borderId="8" xfId="1" applyFont="1" applyFill="1" applyBorder="1" applyAlignment="1" applyProtection="1">
      <alignment horizontal="left" vertical="top" wrapText="1"/>
    </xf>
    <xf numFmtId="0" fontId="8" fillId="0" borderId="8" xfId="1" applyFont="1" applyFill="1" applyBorder="1" applyAlignment="1" applyProtection="1">
      <alignment horizontal="center" vertical="top" wrapText="1"/>
    </xf>
    <xf numFmtId="0" fontId="8" fillId="0" borderId="9" xfId="1" applyFont="1" applyFill="1" applyBorder="1" applyAlignment="1" applyProtection="1">
      <alignment horizontal="center" vertical="center" wrapText="1"/>
    </xf>
    <xf numFmtId="14" fontId="10" fillId="0" borderId="9" xfId="1" applyNumberFormat="1" applyFont="1" applyFill="1" applyBorder="1" applyAlignment="1" applyProtection="1">
      <alignment horizontal="center" vertical="center" wrapText="1"/>
    </xf>
    <xf numFmtId="14" fontId="8" fillId="0" borderId="9" xfId="1" applyNumberFormat="1" applyFont="1" applyFill="1" applyBorder="1" applyAlignment="1" applyProtection="1">
      <alignment horizontal="center" vertical="center" wrapText="1"/>
    </xf>
    <xf numFmtId="49" fontId="8" fillId="0" borderId="9" xfId="1" applyNumberFormat="1" applyFont="1" applyFill="1" applyBorder="1" applyAlignment="1" applyProtection="1">
      <alignment horizontal="center" vertical="center" wrapText="1"/>
    </xf>
    <xf numFmtId="0" fontId="8" fillId="0" borderId="8" xfId="1" applyFont="1" applyFill="1" applyBorder="1" applyAlignment="1" applyProtection="1">
      <alignment horizontal="center" vertical="center" wrapText="1"/>
    </xf>
    <xf numFmtId="165" fontId="9" fillId="0" borderId="9" xfId="1" applyNumberFormat="1" applyFont="1" applyFill="1" applyBorder="1" applyAlignment="1" applyProtection="1">
      <alignment horizontal="center" vertical="center" wrapText="1"/>
    </xf>
    <xf numFmtId="165" fontId="4" fillId="0" borderId="9" xfId="1" applyNumberFormat="1" applyFont="1" applyFill="1" applyBorder="1" applyAlignment="1" applyProtection="1">
      <alignment horizontal="center" vertical="center" wrapText="1"/>
    </xf>
    <xf numFmtId="0" fontId="12" fillId="0" borderId="2" xfId="1" applyFont="1" applyFill="1" applyBorder="1" applyAlignment="1" applyProtection="1">
      <alignment horizontal="center" vertical="center"/>
    </xf>
    <xf numFmtId="0" fontId="8" fillId="0" borderId="9" xfId="1" applyFont="1" applyFill="1" applyBorder="1" applyAlignment="1" applyProtection="1">
      <alignment horizontal="left" vertical="center" wrapText="1"/>
    </xf>
    <xf numFmtId="166" fontId="8" fillId="0" borderId="9" xfId="1" applyNumberFormat="1" applyFont="1" applyFill="1" applyBorder="1" applyAlignment="1" applyProtection="1">
      <alignment horizontal="center" vertical="center"/>
    </xf>
    <xf numFmtId="166" fontId="10" fillId="0" borderId="9" xfId="1" applyNumberFormat="1" applyFont="1" applyFill="1" applyBorder="1" applyAlignment="1" applyProtection="1">
      <alignment horizontal="center" vertical="center"/>
    </xf>
    <xf numFmtId="166" fontId="8" fillId="0" borderId="9" xfId="1" applyNumberFormat="1" applyFont="1" applyFill="1" applyBorder="1" applyAlignment="1" applyProtection="1">
      <alignment horizontal="center" vertical="center"/>
      <protection locked="0"/>
    </xf>
    <xf numFmtId="0" fontId="8" fillId="0" borderId="9" xfId="1" applyFont="1" applyFill="1" applyBorder="1" applyAlignment="1" applyProtection="1">
      <alignment vertical="center" wrapText="1"/>
    </xf>
    <xf numFmtId="0" fontId="13" fillId="0" borderId="0" xfId="1" applyFont="1" applyFill="1" applyAlignment="1" applyProtection="1">
      <alignment vertical="center"/>
    </xf>
    <xf numFmtId="0" fontId="13" fillId="0" borderId="0" xfId="1" applyFont="1" applyAlignment="1" applyProtection="1">
      <alignment vertical="center"/>
    </xf>
    <xf numFmtId="0" fontId="12" fillId="0" borderId="5" xfId="1" applyFont="1" applyFill="1" applyBorder="1" applyAlignment="1" applyProtection="1">
      <alignment horizontal="center" vertical="center"/>
    </xf>
    <xf numFmtId="0" fontId="14" fillId="0" borderId="9" xfId="1" applyFont="1" applyFill="1" applyBorder="1" applyAlignment="1" applyProtection="1">
      <alignment horizontal="left" vertical="center" wrapText="1"/>
    </xf>
    <xf numFmtId="0" fontId="9" fillId="0" borderId="9" xfId="1" applyFont="1" applyFill="1" applyBorder="1" applyAlignment="1" applyProtection="1">
      <alignment horizontal="left" vertical="center" wrapText="1"/>
    </xf>
    <xf numFmtId="0" fontId="9" fillId="0" borderId="9" xfId="1" applyFont="1" applyFill="1" applyBorder="1" applyAlignment="1" applyProtection="1">
      <alignment vertical="center" wrapText="1"/>
    </xf>
    <xf numFmtId="0" fontId="11" fillId="0" borderId="0" xfId="1" applyFont="1" applyFill="1" applyAlignment="1" applyProtection="1">
      <alignment vertical="center"/>
    </xf>
    <xf numFmtId="0" fontId="11" fillId="0" borderId="0" xfId="1" applyFont="1" applyAlignment="1" applyProtection="1">
      <alignment vertical="center"/>
    </xf>
    <xf numFmtId="0" fontId="12" fillId="0" borderId="9" xfId="1" applyFont="1" applyFill="1" applyBorder="1" applyAlignment="1" applyProtection="1">
      <alignment horizontal="center" vertical="center"/>
    </xf>
    <xf numFmtId="0" fontId="9" fillId="0" borderId="10" xfId="1" applyFont="1" applyFill="1" applyBorder="1" applyAlignment="1" applyProtection="1">
      <alignment horizontal="left" vertical="center" wrapText="1"/>
    </xf>
    <xf numFmtId="0" fontId="9" fillId="0" borderId="11" xfId="1" applyFont="1" applyFill="1" applyBorder="1" applyAlignment="1" applyProtection="1">
      <alignment horizontal="left" vertical="center" wrapText="1"/>
    </xf>
    <xf numFmtId="0" fontId="9" fillId="0" borderId="12" xfId="1" applyFont="1" applyFill="1" applyBorder="1" applyAlignment="1" applyProtection="1">
      <alignment horizontal="left" vertical="center" wrapText="1"/>
    </xf>
    <xf numFmtId="0" fontId="8" fillId="0" borderId="2" xfId="1" applyFont="1" applyFill="1" applyBorder="1" applyAlignment="1" applyProtection="1">
      <alignment horizontal="left" vertical="center" wrapText="1"/>
    </xf>
    <xf numFmtId="166" fontId="10" fillId="0" borderId="9" xfId="1" applyNumberFormat="1" applyFont="1" applyFill="1" applyBorder="1" applyAlignment="1" applyProtection="1">
      <alignment horizontal="center" vertical="center"/>
      <protection locked="0"/>
    </xf>
    <xf numFmtId="0" fontId="15" fillId="0" borderId="9" xfId="1" applyFont="1" applyFill="1" applyBorder="1" applyAlignment="1" applyProtection="1">
      <alignment horizontal="justify" vertical="center" wrapText="1"/>
    </xf>
    <xf numFmtId="166" fontId="13" fillId="0" borderId="0" xfId="1" applyNumberFormat="1" applyFont="1" applyFill="1" applyAlignment="1" applyProtection="1">
      <alignment vertical="center"/>
    </xf>
    <xf numFmtId="0" fontId="13" fillId="2" borderId="0" xfId="1" applyFont="1" applyFill="1" applyAlignment="1" applyProtection="1">
      <alignment vertical="center"/>
    </xf>
    <xf numFmtId="0" fontId="8" fillId="0" borderId="5" xfId="1" applyFont="1" applyFill="1" applyBorder="1" applyAlignment="1" applyProtection="1">
      <alignment horizontal="left" vertical="center" wrapText="1"/>
    </xf>
    <xf numFmtId="166" fontId="9" fillId="0" borderId="9" xfId="1" applyNumberFormat="1" applyFont="1" applyFill="1" applyBorder="1" applyAlignment="1" applyProtection="1">
      <alignment horizontal="center" vertical="center"/>
    </xf>
    <xf numFmtId="166" fontId="4" fillId="0" borderId="9" xfId="1" applyNumberFormat="1" applyFont="1" applyFill="1" applyBorder="1" applyAlignment="1" applyProtection="1">
      <alignment horizontal="center" vertical="center"/>
    </xf>
    <xf numFmtId="166" fontId="9" fillId="0" borderId="9" xfId="1" applyNumberFormat="1" applyFont="1" applyFill="1" applyBorder="1" applyAlignment="1" applyProtection="1">
      <alignment horizontal="center" vertical="center"/>
      <protection locked="0"/>
    </xf>
    <xf numFmtId="0" fontId="1" fillId="0" borderId="8" xfId="1" applyFill="1" applyBorder="1" applyAlignment="1">
      <alignment horizontal="center" vertical="center"/>
    </xf>
    <xf numFmtId="0" fontId="11" fillId="0" borderId="8" xfId="1" applyFont="1" applyFill="1" applyBorder="1" applyAlignment="1">
      <alignment horizontal="left" vertical="center" wrapText="1"/>
    </xf>
    <xf numFmtId="0" fontId="15" fillId="0" borderId="9" xfId="1" applyFont="1" applyFill="1" applyBorder="1" applyAlignment="1" applyProtection="1">
      <alignment vertical="center" wrapText="1"/>
    </xf>
    <xf numFmtId="166" fontId="16" fillId="0" borderId="0" xfId="1" applyNumberFormat="1" applyFont="1" applyFill="1" applyAlignment="1" applyProtection="1">
      <alignment vertical="center"/>
    </xf>
    <xf numFmtId="0" fontId="13" fillId="3" borderId="0" xfId="1" applyFont="1" applyFill="1" applyAlignment="1" applyProtection="1">
      <alignment vertical="center"/>
    </xf>
    <xf numFmtId="0" fontId="12" fillId="0" borderId="8" xfId="1" applyFont="1" applyFill="1" applyBorder="1" applyAlignment="1" applyProtection="1">
      <alignment horizontal="center" vertical="center"/>
    </xf>
    <xf numFmtId="0" fontId="8" fillId="0" borderId="8" xfId="1" applyFont="1" applyFill="1" applyBorder="1" applyAlignment="1" applyProtection="1">
      <alignment horizontal="left" vertical="center" wrapText="1"/>
    </xf>
    <xf numFmtId="0" fontId="17" fillId="0" borderId="9" xfId="1" applyFont="1" applyFill="1" applyBorder="1" applyAlignment="1" applyProtection="1">
      <alignment vertical="center" wrapText="1"/>
    </xf>
    <xf numFmtId="0" fontId="13" fillId="4" borderId="0" xfId="1" applyFont="1" applyFill="1" applyAlignment="1" applyProtection="1">
      <alignment vertical="center"/>
    </xf>
    <xf numFmtId="0" fontId="13" fillId="5" borderId="0" xfId="1" applyFont="1" applyFill="1" applyAlignment="1" applyProtection="1">
      <alignment vertical="center"/>
    </xf>
    <xf numFmtId="166" fontId="18" fillId="0" borderId="0" xfId="1" applyNumberFormat="1" applyFont="1" applyFill="1" applyAlignment="1" applyProtection="1">
      <alignment vertical="center"/>
    </xf>
    <xf numFmtId="0" fontId="19" fillId="0" borderId="0" xfId="1" applyFont="1" applyFill="1" applyAlignment="1" applyProtection="1">
      <alignment vertical="center"/>
    </xf>
    <xf numFmtId="0" fontId="19" fillId="5" borderId="0" xfId="1" applyFont="1" applyFill="1" applyAlignment="1" applyProtection="1">
      <alignment vertical="center"/>
    </xf>
    <xf numFmtId="0" fontId="2" fillId="0" borderId="0" xfId="1" applyFont="1" applyFill="1" applyAlignment="1" applyProtection="1">
      <alignment vertical="center"/>
    </xf>
    <xf numFmtId="0" fontId="2" fillId="0" borderId="0" xfId="1" applyFont="1" applyAlignment="1" applyProtection="1">
      <alignment vertical="center"/>
    </xf>
    <xf numFmtId="0" fontId="15" fillId="0" borderId="2" xfId="1" applyFont="1" applyFill="1" applyBorder="1" applyAlignment="1" applyProtection="1">
      <alignment horizontal="left" vertical="top" wrapText="1"/>
    </xf>
    <xf numFmtId="0" fontId="19" fillId="6" borderId="0" xfId="1" applyFont="1" applyFill="1" applyAlignment="1" applyProtection="1">
      <alignment vertical="center"/>
    </xf>
    <xf numFmtId="0" fontId="9" fillId="0" borderId="8" xfId="1" applyFont="1" applyFill="1" applyBorder="1" applyAlignment="1" applyProtection="1">
      <alignment horizontal="left" vertical="top" wrapText="1"/>
    </xf>
    <xf numFmtId="0" fontId="19" fillId="7" borderId="0" xfId="1" applyFont="1" applyFill="1" applyAlignment="1" applyProtection="1">
      <alignment vertical="center"/>
    </xf>
    <xf numFmtId="0" fontId="19" fillId="8" borderId="0" xfId="1" applyFont="1" applyFill="1" applyAlignment="1" applyProtection="1">
      <alignment vertical="center"/>
    </xf>
    <xf numFmtId="0" fontId="13" fillId="9" borderId="0" xfId="1" applyFont="1" applyFill="1" applyAlignment="1" applyProtection="1">
      <alignment vertical="center"/>
    </xf>
    <xf numFmtId="0" fontId="8" fillId="0" borderId="10" xfId="1" applyFont="1" applyFill="1" applyBorder="1" applyAlignment="1" applyProtection="1">
      <alignment horizontal="left" vertical="center" wrapText="1"/>
    </xf>
    <xf numFmtId="166" fontId="9" fillId="0" borderId="11" xfId="1" applyNumberFormat="1" applyFont="1" applyFill="1" applyBorder="1" applyAlignment="1" applyProtection="1">
      <alignment horizontal="center" vertical="center"/>
    </xf>
    <xf numFmtId="166" fontId="4" fillId="0" borderId="11" xfId="1" applyNumberFormat="1" applyFont="1" applyFill="1" applyBorder="1" applyAlignment="1" applyProtection="1">
      <alignment horizontal="center" vertical="center"/>
    </xf>
    <xf numFmtId="166" fontId="9" fillId="0" borderId="11" xfId="1" applyNumberFormat="1" applyFont="1" applyFill="1" applyBorder="1" applyAlignment="1" applyProtection="1">
      <alignment horizontal="center" vertical="center"/>
      <protection locked="0"/>
    </xf>
    <xf numFmtId="166" fontId="9" fillId="0" borderId="12" xfId="1" applyNumberFormat="1" applyFont="1" applyFill="1" applyBorder="1" applyAlignment="1" applyProtection="1">
      <alignment horizontal="center" vertical="center"/>
      <protection locked="0"/>
    </xf>
    <xf numFmtId="166" fontId="18" fillId="0" borderId="11" xfId="1" applyNumberFormat="1" applyFont="1" applyFill="1" applyBorder="1" applyAlignment="1" applyProtection="1">
      <alignment vertical="center"/>
    </xf>
    <xf numFmtId="0" fontId="2" fillId="0" borderId="11" xfId="1" applyFont="1" applyFill="1" applyBorder="1" applyAlignment="1" applyProtection="1">
      <alignment vertical="center"/>
    </xf>
    <xf numFmtId="0" fontId="2" fillId="0" borderId="12" xfId="1" applyFont="1" applyFill="1" applyBorder="1" applyAlignment="1" applyProtection="1">
      <alignment vertical="center"/>
    </xf>
    <xf numFmtId="0" fontId="13" fillId="10" borderId="0" xfId="1" applyFont="1" applyFill="1" applyAlignment="1" applyProtection="1">
      <alignment vertical="center"/>
    </xf>
    <xf numFmtId="0" fontId="2" fillId="0" borderId="0" xfId="1" applyFont="1" applyFill="1" applyAlignment="1" applyProtection="1">
      <alignment vertical="top"/>
    </xf>
    <xf numFmtId="0" fontId="1" fillId="0" borderId="0" xfId="1" applyFont="1" applyFill="1" applyProtection="1"/>
    <xf numFmtId="0" fontId="2" fillId="0" borderId="0" xfId="1" applyFont="1" applyAlignment="1" applyProtection="1">
      <alignment vertical="top"/>
    </xf>
    <xf numFmtId="0" fontId="2" fillId="9" borderId="0" xfId="1" applyFont="1" applyFill="1" applyProtection="1"/>
  </cellXfs>
  <cellStyles count="2">
    <cellStyle name="Обычный" xfId="0" builtinId="0"/>
    <cellStyle name="Обычный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FD194"/>
  <sheetViews>
    <sheetView tabSelected="1" zoomScale="80" zoomScaleNormal="70" workbookViewId="0">
      <pane xSplit="6" ySplit="7" topLeftCell="U17" activePane="bottomRight" state="frozen"/>
      <selection pane="topRight" activeCell="G1" sqref="G1"/>
      <selection pane="bottomLeft" activeCell="A8" sqref="A8"/>
      <selection pane="bottomRight" activeCell="AH14" sqref="AH14"/>
    </sheetView>
  </sheetViews>
  <sheetFormatPr defaultColWidth="9.140625" defaultRowHeight="15" x14ac:dyDescent="0.25"/>
  <cols>
    <col min="1" max="1" width="6.5703125" style="9" customWidth="1"/>
    <col min="2" max="2" width="46.28515625" style="9" customWidth="1"/>
    <col min="3" max="3" width="18.5703125" style="100" customWidth="1"/>
    <col min="4" max="4" width="18" style="9" customWidth="1"/>
    <col min="5" max="5" width="14.7109375" style="99" customWidth="1"/>
    <col min="6" max="6" width="17.140625" style="1" customWidth="1"/>
    <col min="7" max="7" width="17.85546875" style="99" customWidth="1"/>
    <col min="8" max="8" width="12.140625" style="1" customWidth="1"/>
    <col min="9" max="9" width="10.85546875" style="1" customWidth="1"/>
    <col min="10" max="10" width="14.28515625" style="1" customWidth="1"/>
    <col min="11" max="11" width="13.5703125" style="1" customWidth="1"/>
    <col min="12" max="12" width="13.85546875" style="1" customWidth="1"/>
    <col min="13" max="13" width="13" style="1" customWidth="1"/>
    <col min="14" max="14" width="13.42578125" style="1" customWidth="1"/>
    <col min="15" max="15" width="11.5703125" style="1" customWidth="1"/>
    <col min="16" max="16" width="13.42578125" style="1" customWidth="1"/>
    <col min="17" max="17" width="11.5703125" style="1" customWidth="1"/>
    <col min="18" max="18" width="13" style="1" customWidth="1"/>
    <col min="19" max="19" width="11.5703125" style="1" customWidth="1"/>
    <col min="20" max="20" width="13" style="1" customWidth="1"/>
    <col min="21" max="21" width="11.5703125" style="1" customWidth="1"/>
    <col min="22" max="22" width="14.28515625" style="1" customWidth="1"/>
    <col min="23" max="23" width="11.5703125" style="1" customWidth="1"/>
    <col min="24" max="24" width="13.5703125" style="1" customWidth="1"/>
    <col min="25" max="25" width="11.5703125" style="1" customWidth="1"/>
    <col min="26" max="26" width="13.5703125" style="1" customWidth="1"/>
    <col min="27" max="27" width="11.5703125" style="1" customWidth="1"/>
    <col min="28" max="28" width="13" style="1" customWidth="1"/>
    <col min="29" max="29" width="11.5703125" style="1" customWidth="1"/>
    <col min="30" max="30" width="13.42578125" style="1" customWidth="1"/>
    <col min="31" max="31" width="11.5703125" style="101" customWidth="1"/>
    <col min="32" max="33" width="11.5703125" style="9" customWidth="1"/>
    <col min="34" max="34" width="38.5703125" style="9" customWidth="1"/>
    <col min="35" max="16384" width="9.140625" style="9"/>
  </cols>
  <sheetData>
    <row r="1" spans="1:40" ht="23.25" customHeight="1" x14ac:dyDescent="0.25">
      <c r="A1" s="1"/>
      <c r="B1" s="1"/>
      <c r="C1" s="2"/>
      <c r="D1" s="3"/>
      <c r="E1" s="4"/>
      <c r="F1" s="3"/>
      <c r="G1" s="4"/>
      <c r="H1" s="3"/>
      <c r="I1" s="3"/>
      <c r="J1" s="5"/>
      <c r="K1" s="5"/>
      <c r="L1" s="5"/>
      <c r="M1" s="5"/>
      <c r="N1" s="5"/>
      <c r="O1" s="5"/>
      <c r="P1" s="5"/>
      <c r="Q1" s="5"/>
      <c r="R1" s="5"/>
      <c r="S1" s="5"/>
      <c r="T1" s="5"/>
      <c r="U1" s="5"/>
      <c r="V1" s="6"/>
      <c r="W1" s="6"/>
      <c r="X1" s="6"/>
      <c r="Y1" s="6"/>
      <c r="Z1" s="6"/>
      <c r="AA1" s="6"/>
      <c r="AB1" s="6"/>
      <c r="AC1" s="6"/>
      <c r="AD1" s="7"/>
      <c r="AE1" s="7"/>
      <c r="AF1" s="7"/>
      <c r="AG1" s="5"/>
      <c r="AH1" s="8"/>
      <c r="AI1" s="1"/>
      <c r="AJ1" s="1"/>
      <c r="AK1" s="1"/>
      <c r="AL1" s="1"/>
      <c r="AM1" s="1"/>
      <c r="AN1" s="1"/>
    </row>
    <row r="2" spans="1:40" ht="15.75" x14ac:dyDescent="0.25">
      <c r="A2" s="10"/>
      <c r="B2" s="10"/>
      <c r="C2" s="11" t="s">
        <v>0</v>
      </c>
      <c r="D2" s="11"/>
      <c r="E2" s="11"/>
      <c r="F2" s="11"/>
      <c r="G2" s="11"/>
      <c r="H2" s="11"/>
      <c r="I2" s="11"/>
      <c r="J2" s="11"/>
      <c r="K2" s="11"/>
      <c r="L2" s="11"/>
      <c r="M2" s="11"/>
      <c r="N2" s="11"/>
      <c r="O2" s="11"/>
      <c r="P2" s="11"/>
      <c r="Q2" s="11"/>
      <c r="R2" s="11"/>
      <c r="S2" s="11"/>
      <c r="T2" s="12"/>
      <c r="U2" s="12"/>
      <c r="V2" s="12"/>
      <c r="W2" s="12"/>
      <c r="X2" s="12"/>
      <c r="Y2" s="12"/>
      <c r="Z2" s="12"/>
      <c r="AA2" s="12"/>
      <c r="AB2" s="12"/>
      <c r="AC2" s="12"/>
      <c r="AD2" s="12"/>
      <c r="AE2" s="12"/>
      <c r="AF2" s="12"/>
      <c r="AG2" s="12"/>
      <c r="AH2" s="12"/>
      <c r="AI2" s="1"/>
      <c r="AJ2" s="1"/>
      <c r="AK2" s="1"/>
      <c r="AL2" s="1"/>
      <c r="AM2" s="1"/>
      <c r="AN2" s="1"/>
    </row>
    <row r="3" spans="1:40" ht="36.75" customHeight="1" x14ac:dyDescent="0.25">
      <c r="A3" s="10"/>
      <c r="B3" s="10"/>
      <c r="C3" s="13" t="s">
        <v>1</v>
      </c>
      <c r="D3" s="13"/>
      <c r="E3" s="13"/>
      <c r="F3" s="13"/>
      <c r="G3" s="13"/>
      <c r="H3" s="13"/>
      <c r="I3" s="13"/>
      <c r="J3" s="13"/>
      <c r="K3" s="13"/>
      <c r="L3" s="13"/>
      <c r="M3" s="13"/>
      <c r="N3" s="13"/>
      <c r="O3" s="13"/>
      <c r="P3" s="13"/>
      <c r="Q3" s="13"/>
      <c r="R3" s="13"/>
      <c r="S3" s="13"/>
      <c r="T3" s="14"/>
      <c r="U3" s="14"/>
      <c r="V3" s="14"/>
      <c r="W3" s="14"/>
      <c r="X3" s="14"/>
      <c r="Y3" s="14"/>
      <c r="Z3" s="14"/>
      <c r="AA3" s="14"/>
      <c r="AB3" s="14"/>
      <c r="AC3" s="14"/>
      <c r="AD3" s="15"/>
      <c r="AE3" s="15"/>
      <c r="AF3" s="15"/>
      <c r="AG3" s="15" t="s">
        <v>2</v>
      </c>
      <c r="AH3" s="15"/>
      <c r="AI3" s="1"/>
      <c r="AJ3" s="1"/>
      <c r="AK3" s="1"/>
      <c r="AL3" s="1"/>
      <c r="AM3" s="1"/>
      <c r="AN3" s="1"/>
    </row>
    <row r="4" spans="1:40" s="24" customFormat="1" ht="15" customHeight="1" x14ac:dyDescent="0.25">
      <c r="A4" s="16" t="s">
        <v>3</v>
      </c>
      <c r="B4" s="17" t="s">
        <v>4</v>
      </c>
      <c r="C4" s="17" t="s">
        <v>5</v>
      </c>
      <c r="D4" s="18" t="s">
        <v>6</v>
      </c>
      <c r="E4" s="19" t="s">
        <v>6</v>
      </c>
      <c r="F4" s="18" t="s">
        <v>7</v>
      </c>
      <c r="G4" s="19" t="s">
        <v>8</v>
      </c>
      <c r="H4" s="20" t="s">
        <v>9</v>
      </c>
      <c r="I4" s="21"/>
      <c r="J4" s="20" t="s">
        <v>10</v>
      </c>
      <c r="K4" s="21"/>
      <c r="L4" s="20" t="s">
        <v>11</v>
      </c>
      <c r="M4" s="21"/>
      <c r="N4" s="20" t="s">
        <v>12</v>
      </c>
      <c r="O4" s="21"/>
      <c r="P4" s="20" t="s">
        <v>13</v>
      </c>
      <c r="Q4" s="21"/>
      <c r="R4" s="20" t="s">
        <v>14</v>
      </c>
      <c r="S4" s="21"/>
      <c r="T4" s="20" t="s">
        <v>15</v>
      </c>
      <c r="U4" s="21"/>
      <c r="V4" s="20" t="s">
        <v>16</v>
      </c>
      <c r="W4" s="21"/>
      <c r="X4" s="20" t="s">
        <v>17</v>
      </c>
      <c r="Y4" s="21"/>
      <c r="Z4" s="20" t="s">
        <v>18</v>
      </c>
      <c r="AA4" s="21"/>
      <c r="AB4" s="20" t="s">
        <v>19</v>
      </c>
      <c r="AC4" s="21"/>
      <c r="AD4" s="20" t="s">
        <v>20</v>
      </c>
      <c r="AE4" s="21"/>
      <c r="AF4" s="20" t="s">
        <v>21</v>
      </c>
      <c r="AG4" s="21"/>
      <c r="AH4" s="22" t="s">
        <v>22</v>
      </c>
      <c r="AI4" s="23"/>
      <c r="AJ4" s="23"/>
      <c r="AK4" s="23"/>
      <c r="AL4" s="23"/>
      <c r="AM4" s="23"/>
      <c r="AN4" s="23"/>
    </row>
    <row r="5" spans="1:40" s="24" customFormat="1" ht="39" customHeight="1" x14ac:dyDescent="0.25">
      <c r="A5" s="25"/>
      <c r="B5" s="26"/>
      <c r="C5" s="26"/>
      <c r="D5" s="27"/>
      <c r="E5" s="28"/>
      <c r="F5" s="27"/>
      <c r="G5" s="28"/>
      <c r="H5" s="29"/>
      <c r="I5" s="30"/>
      <c r="J5" s="29"/>
      <c r="K5" s="30"/>
      <c r="L5" s="29"/>
      <c r="M5" s="30"/>
      <c r="N5" s="29"/>
      <c r="O5" s="30"/>
      <c r="P5" s="29"/>
      <c r="Q5" s="30"/>
      <c r="R5" s="29"/>
      <c r="S5" s="30"/>
      <c r="T5" s="29"/>
      <c r="U5" s="30"/>
      <c r="V5" s="29"/>
      <c r="W5" s="30"/>
      <c r="X5" s="29"/>
      <c r="Y5" s="30"/>
      <c r="Z5" s="29"/>
      <c r="AA5" s="30"/>
      <c r="AB5" s="29"/>
      <c r="AC5" s="30"/>
      <c r="AD5" s="29"/>
      <c r="AE5" s="30"/>
      <c r="AF5" s="29"/>
      <c r="AG5" s="30"/>
      <c r="AH5" s="31"/>
      <c r="AI5" s="23"/>
      <c r="AJ5" s="23"/>
      <c r="AK5" s="23"/>
      <c r="AL5" s="23"/>
      <c r="AM5" s="23"/>
      <c r="AN5" s="23"/>
    </row>
    <row r="6" spans="1:40" s="24" customFormat="1" ht="64.5" customHeight="1" x14ac:dyDescent="0.25">
      <c r="A6" s="32"/>
      <c r="B6" s="33"/>
      <c r="C6" s="33"/>
      <c r="D6" s="34">
        <v>2025</v>
      </c>
      <c r="E6" s="35">
        <v>46023</v>
      </c>
      <c r="F6" s="36">
        <v>46023</v>
      </c>
      <c r="G6" s="35">
        <v>45992</v>
      </c>
      <c r="H6" s="37" t="s">
        <v>23</v>
      </c>
      <c r="I6" s="37" t="s">
        <v>24</v>
      </c>
      <c r="J6" s="37" t="s">
        <v>25</v>
      </c>
      <c r="K6" s="37" t="s">
        <v>26</v>
      </c>
      <c r="L6" s="37" t="s">
        <v>25</v>
      </c>
      <c r="M6" s="37" t="s">
        <v>26</v>
      </c>
      <c r="N6" s="37" t="s">
        <v>25</v>
      </c>
      <c r="O6" s="37" t="s">
        <v>26</v>
      </c>
      <c r="P6" s="37" t="s">
        <v>25</v>
      </c>
      <c r="Q6" s="37" t="s">
        <v>26</v>
      </c>
      <c r="R6" s="37" t="s">
        <v>25</v>
      </c>
      <c r="S6" s="37" t="s">
        <v>26</v>
      </c>
      <c r="T6" s="37" t="s">
        <v>25</v>
      </c>
      <c r="U6" s="37" t="s">
        <v>26</v>
      </c>
      <c r="V6" s="37" t="s">
        <v>25</v>
      </c>
      <c r="W6" s="37" t="s">
        <v>26</v>
      </c>
      <c r="X6" s="37" t="s">
        <v>25</v>
      </c>
      <c r="Y6" s="37" t="s">
        <v>26</v>
      </c>
      <c r="Z6" s="37" t="s">
        <v>25</v>
      </c>
      <c r="AA6" s="37" t="s">
        <v>26</v>
      </c>
      <c r="AB6" s="37" t="s">
        <v>25</v>
      </c>
      <c r="AC6" s="37" t="s">
        <v>26</v>
      </c>
      <c r="AD6" s="37" t="s">
        <v>25</v>
      </c>
      <c r="AE6" s="37" t="s">
        <v>26</v>
      </c>
      <c r="AF6" s="37" t="s">
        <v>25</v>
      </c>
      <c r="AG6" s="37" t="s">
        <v>26</v>
      </c>
      <c r="AH6" s="38"/>
      <c r="AI6" s="23"/>
      <c r="AJ6" s="23"/>
      <c r="AK6" s="23"/>
      <c r="AL6" s="23"/>
      <c r="AM6" s="23"/>
      <c r="AN6" s="23"/>
    </row>
    <row r="7" spans="1:40" s="24" customFormat="1" ht="15.75" x14ac:dyDescent="0.25">
      <c r="A7" s="39">
        <v>1</v>
      </c>
      <c r="B7" s="39">
        <v>2</v>
      </c>
      <c r="C7" s="39">
        <v>3</v>
      </c>
      <c r="D7" s="39">
        <v>4</v>
      </c>
      <c r="E7" s="40">
        <v>5</v>
      </c>
      <c r="F7" s="39">
        <v>6</v>
      </c>
      <c r="G7" s="40">
        <v>7</v>
      </c>
      <c r="H7" s="39">
        <v>8</v>
      </c>
      <c r="I7" s="39">
        <v>9</v>
      </c>
      <c r="J7" s="39">
        <v>10</v>
      </c>
      <c r="K7" s="39">
        <v>11</v>
      </c>
      <c r="L7" s="39">
        <v>12</v>
      </c>
      <c r="M7" s="39">
        <v>13</v>
      </c>
      <c r="N7" s="39">
        <v>14</v>
      </c>
      <c r="O7" s="39">
        <v>15</v>
      </c>
      <c r="P7" s="39">
        <v>16</v>
      </c>
      <c r="Q7" s="39">
        <v>17</v>
      </c>
      <c r="R7" s="39">
        <v>18</v>
      </c>
      <c r="S7" s="39">
        <v>19</v>
      </c>
      <c r="T7" s="39">
        <v>20</v>
      </c>
      <c r="U7" s="39">
        <v>21</v>
      </c>
      <c r="V7" s="39">
        <v>22</v>
      </c>
      <c r="W7" s="39">
        <v>23</v>
      </c>
      <c r="X7" s="39">
        <v>24</v>
      </c>
      <c r="Y7" s="39">
        <v>25</v>
      </c>
      <c r="Z7" s="39">
        <v>26</v>
      </c>
      <c r="AA7" s="39">
        <v>27</v>
      </c>
      <c r="AB7" s="39">
        <v>28</v>
      </c>
      <c r="AC7" s="39">
        <v>29</v>
      </c>
      <c r="AD7" s="39">
        <v>30</v>
      </c>
      <c r="AE7" s="39">
        <v>31</v>
      </c>
      <c r="AF7" s="39">
        <v>32</v>
      </c>
      <c r="AG7" s="39">
        <v>33</v>
      </c>
      <c r="AH7" s="39">
        <v>34</v>
      </c>
      <c r="AI7" s="23"/>
      <c r="AJ7" s="23"/>
      <c r="AK7" s="23"/>
      <c r="AL7" s="23"/>
      <c r="AM7" s="23"/>
      <c r="AN7" s="23"/>
    </row>
    <row r="8" spans="1:40" s="48" customFormat="1" ht="31.5" customHeight="1" x14ac:dyDescent="0.25">
      <c r="A8" s="41"/>
      <c r="B8" s="22" t="s">
        <v>27</v>
      </c>
      <c r="C8" s="42" t="s">
        <v>28</v>
      </c>
      <c r="D8" s="43">
        <f>D9+D10+D11</f>
        <v>30566.1613</v>
      </c>
      <c r="E8" s="44">
        <f>E9+E10+E11</f>
        <v>26219.454299999998</v>
      </c>
      <c r="F8" s="43">
        <f>F9+F10+F11</f>
        <v>27784.896000000001</v>
      </c>
      <c r="G8" s="44">
        <f>G9+G10+G11</f>
        <v>27784.896000000001</v>
      </c>
      <c r="H8" s="43">
        <f>IFERROR(G8/D8*100,0)</f>
        <v>90.900835493529897</v>
      </c>
      <c r="I8" s="43">
        <f>IFERROR(G8/E8*100,0)</f>
        <v>105.97053501605487</v>
      </c>
      <c r="J8" s="45">
        <f t="shared" ref="J8:AF8" si="0">J9+J10+J11</f>
        <v>3176.105</v>
      </c>
      <c r="K8" s="45">
        <f t="shared" si="0"/>
        <v>1905.145</v>
      </c>
      <c r="L8" s="45">
        <f t="shared" si="0"/>
        <v>2672.694</v>
      </c>
      <c r="M8" s="45">
        <f t="shared" si="0"/>
        <v>2981.3419999999996</v>
      </c>
      <c r="N8" s="45">
        <f t="shared" si="0"/>
        <v>2051.6959999999999</v>
      </c>
      <c r="O8" s="45">
        <f t="shared" si="0"/>
        <v>1849.0650000000001</v>
      </c>
      <c r="P8" s="45">
        <f t="shared" si="0"/>
        <v>2883.2452999999996</v>
      </c>
      <c r="Q8" s="45">
        <f t="shared" si="0"/>
        <v>2074.2829999999999</v>
      </c>
      <c r="R8" s="45">
        <f t="shared" si="0"/>
        <v>2400.9629999999997</v>
      </c>
      <c r="S8" s="45">
        <f t="shared" si="0"/>
        <v>2416.3669999999997</v>
      </c>
      <c r="T8" s="45">
        <f t="shared" si="0"/>
        <v>2190.1009999999997</v>
      </c>
      <c r="U8" s="45">
        <f t="shared" si="0"/>
        <v>3149.19</v>
      </c>
      <c r="V8" s="45">
        <f t="shared" si="0"/>
        <v>2989.1699999999996</v>
      </c>
      <c r="W8" s="45">
        <f t="shared" si="0"/>
        <v>2728.9639999999999</v>
      </c>
      <c r="X8" s="45">
        <f t="shared" si="0"/>
        <v>2320.1710000000003</v>
      </c>
      <c r="Y8" s="45">
        <f t="shared" si="0"/>
        <v>1777.4840000000002</v>
      </c>
      <c r="Z8" s="45">
        <f t="shared" si="0"/>
        <v>2030.9409999999998</v>
      </c>
      <c r="AA8" s="45">
        <f t="shared" si="0"/>
        <v>2130.66</v>
      </c>
      <c r="AB8" s="45">
        <f t="shared" si="0"/>
        <v>2336.0129999999999</v>
      </c>
      <c r="AC8" s="45">
        <f t="shared" si="0"/>
        <v>2822.19</v>
      </c>
      <c r="AD8" s="45">
        <f t="shared" si="0"/>
        <v>1949.4670000000001</v>
      </c>
      <c r="AE8" s="45">
        <f t="shared" si="0"/>
        <v>2296.806</v>
      </c>
      <c r="AF8" s="45">
        <f t="shared" si="0"/>
        <v>3565.5949999999998</v>
      </c>
      <c r="AG8" s="45">
        <f>AG9+AG10+AG11</f>
        <v>1653.3999999999999</v>
      </c>
      <c r="AH8" s="46"/>
      <c r="AI8" s="47"/>
      <c r="AJ8" s="47"/>
      <c r="AK8" s="47"/>
      <c r="AL8" s="47"/>
      <c r="AM8" s="47"/>
      <c r="AN8" s="47"/>
    </row>
    <row r="9" spans="1:40" s="48" customFormat="1" ht="31.5" customHeight="1" x14ac:dyDescent="0.25">
      <c r="A9" s="49"/>
      <c r="B9" s="31"/>
      <c r="C9" s="50" t="s">
        <v>29</v>
      </c>
      <c r="D9" s="43">
        <f>SUM(J9,L9,N9,P9,R9,T9,V9,X9,Z9,AB9,AD9,AF9)</f>
        <v>4.5999999999999996</v>
      </c>
      <c r="E9" s="44">
        <f>J9+P9+N9+L9+R9+T9+V9+X9+Z9+AB9</f>
        <v>4.5999999999999996</v>
      </c>
      <c r="F9" s="43">
        <f>G9</f>
        <v>4.59</v>
      </c>
      <c r="G9" s="44">
        <f>SUM(K9,M9,O9,Q9,S9,U9,W9,Y9,AA9,AC9,AE9,AG9)</f>
        <v>4.59</v>
      </c>
      <c r="H9" s="43">
        <f>IFERROR(G9/D9*100,0)</f>
        <v>99.782608695652172</v>
      </c>
      <c r="I9" s="43">
        <f>IFERROR(G9/E9*100,0)</f>
        <v>99.782608695652172</v>
      </c>
      <c r="J9" s="45">
        <f t="shared" ref="J9:AF9" si="1">J22</f>
        <v>0</v>
      </c>
      <c r="K9" s="45">
        <f t="shared" si="1"/>
        <v>0</v>
      </c>
      <c r="L9" s="45">
        <f t="shared" si="1"/>
        <v>0</v>
      </c>
      <c r="M9" s="45">
        <f t="shared" si="1"/>
        <v>0</v>
      </c>
      <c r="N9" s="45">
        <f t="shared" si="1"/>
        <v>0</v>
      </c>
      <c r="O9" s="45">
        <f t="shared" si="1"/>
        <v>0</v>
      </c>
      <c r="P9" s="45">
        <f t="shared" si="1"/>
        <v>1.8</v>
      </c>
      <c r="Q9" s="45">
        <f t="shared" si="1"/>
        <v>1.8</v>
      </c>
      <c r="R9" s="45">
        <f t="shared" si="1"/>
        <v>0</v>
      </c>
      <c r="S9" s="45">
        <f t="shared" si="1"/>
        <v>0</v>
      </c>
      <c r="T9" s="45">
        <f t="shared" si="1"/>
        <v>0</v>
      </c>
      <c r="U9" s="45">
        <f t="shared" si="1"/>
        <v>0</v>
      </c>
      <c r="V9" s="45">
        <f t="shared" si="1"/>
        <v>0</v>
      </c>
      <c r="W9" s="45">
        <f t="shared" si="1"/>
        <v>0</v>
      </c>
      <c r="X9" s="45">
        <f t="shared" si="1"/>
        <v>0</v>
      </c>
      <c r="Y9" s="45">
        <f t="shared" si="1"/>
        <v>0</v>
      </c>
      <c r="Z9" s="45">
        <f t="shared" si="1"/>
        <v>0</v>
      </c>
      <c r="AA9" s="45">
        <f t="shared" si="1"/>
        <v>0</v>
      </c>
      <c r="AB9" s="45">
        <f t="shared" si="1"/>
        <v>2.8</v>
      </c>
      <c r="AC9" s="45">
        <f t="shared" si="1"/>
        <v>2.79</v>
      </c>
      <c r="AD9" s="45">
        <f t="shared" si="1"/>
        <v>0</v>
      </c>
      <c r="AE9" s="45">
        <f t="shared" si="1"/>
        <v>0</v>
      </c>
      <c r="AF9" s="45">
        <f t="shared" si="1"/>
        <v>0</v>
      </c>
      <c r="AG9" s="45">
        <f>AG22</f>
        <v>0</v>
      </c>
      <c r="AH9" s="46"/>
      <c r="AI9" s="47"/>
      <c r="AJ9" s="47"/>
      <c r="AK9" s="47"/>
      <c r="AL9" s="47"/>
      <c r="AM9" s="47"/>
      <c r="AN9" s="47"/>
    </row>
    <row r="10" spans="1:40" s="48" customFormat="1" ht="31.5" customHeight="1" x14ac:dyDescent="0.25">
      <c r="A10" s="49"/>
      <c r="B10" s="31"/>
      <c r="C10" s="51" t="s">
        <v>30</v>
      </c>
      <c r="D10" s="43">
        <f>SUM(J10,L10,N10,P10,R10,T10,V10,X10,Z10,AB10,AD10,AF10)</f>
        <v>12747.489</v>
      </c>
      <c r="E10" s="44">
        <f>J10+L10+N10+P10+R10+T10+V10+X10+Z10+AB10</f>
        <v>10594.137000000001</v>
      </c>
      <c r="F10" s="43">
        <f>G10</f>
        <v>10849.723</v>
      </c>
      <c r="G10" s="44">
        <f>SUM(K10,M10,O10,Q10,S10,U10,W10,Y10,AA10,AC10,AE10,AG10)</f>
        <v>10849.723</v>
      </c>
      <c r="H10" s="43">
        <f>IFERROR(G10/D10*100,0)</f>
        <v>85.112628847924483</v>
      </c>
      <c r="I10" s="43">
        <f>IFERROR(G10/E10*100,0)</f>
        <v>102.41252307762304</v>
      </c>
      <c r="J10" s="45">
        <f>J14+J19+J35</f>
        <v>1382.6869999999999</v>
      </c>
      <c r="K10" s="45">
        <f>K14+K19+K35</f>
        <v>756.76099999999997</v>
      </c>
      <c r="L10" s="45">
        <f t="shared" ref="L10:AF10" si="2">L14+L19+L35</f>
        <v>1009.982</v>
      </c>
      <c r="M10" s="45">
        <f t="shared" si="2"/>
        <v>1206.76</v>
      </c>
      <c r="N10" s="45">
        <f t="shared" si="2"/>
        <v>848.89899999999989</v>
      </c>
      <c r="O10" s="45">
        <f t="shared" si="2"/>
        <v>715.34999999999991</v>
      </c>
      <c r="P10" s="45">
        <f t="shared" si="2"/>
        <v>1366.7730000000001</v>
      </c>
      <c r="Q10" s="45">
        <f>Q14+Q19+Q35</f>
        <v>837.12</v>
      </c>
      <c r="R10" s="45">
        <f t="shared" si="2"/>
        <v>888.42000000000007</v>
      </c>
      <c r="S10" s="45">
        <f t="shared" si="2"/>
        <v>1037.6199999999999</v>
      </c>
      <c r="T10" s="45">
        <f t="shared" si="2"/>
        <v>952.18200000000002</v>
      </c>
      <c r="U10" s="45">
        <f t="shared" si="2"/>
        <v>1344.92</v>
      </c>
      <c r="V10" s="45">
        <f t="shared" si="2"/>
        <v>1430.4099999999999</v>
      </c>
      <c r="W10" s="45">
        <f t="shared" si="2"/>
        <v>1229.26</v>
      </c>
      <c r="X10" s="45">
        <f t="shared" si="2"/>
        <v>970.46900000000005</v>
      </c>
      <c r="Y10" s="45">
        <f t="shared" si="2"/>
        <v>640.46</v>
      </c>
      <c r="Z10" s="45">
        <f t="shared" si="2"/>
        <v>816.77199999999993</v>
      </c>
      <c r="AA10" s="45">
        <f t="shared" si="2"/>
        <v>724.77</v>
      </c>
      <c r="AB10" s="45">
        <f t="shared" si="2"/>
        <v>927.54300000000001</v>
      </c>
      <c r="AC10" s="45">
        <f t="shared" si="2"/>
        <v>1316.373</v>
      </c>
      <c r="AD10" s="45">
        <f t="shared" si="2"/>
        <v>781.11200000000008</v>
      </c>
      <c r="AE10" s="45">
        <f t="shared" si="2"/>
        <v>1017.529</v>
      </c>
      <c r="AF10" s="45">
        <f t="shared" si="2"/>
        <v>1372.2399999999998</v>
      </c>
      <c r="AG10" s="45">
        <f>AG14+AG19+AG35</f>
        <v>22.8</v>
      </c>
      <c r="AH10" s="46"/>
      <c r="AI10" s="47"/>
      <c r="AJ10" s="47"/>
      <c r="AK10" s="47"/>
      <c r="AL10" s="47"/>
      <c r="AM10" s="47"/>
      <c r="AN10" s="47"/>
    </row>
    <row r="11" spans="1:40" s="54" customFormat="1" ht="38.25" customHeight="1" x14ac:dyDescent="0.25">
      <c r="A11" s="49"/>
      <c r="B11" s="31"/>
      <c r="C11" s="51" t="s">
        <v>31</v>
      </c>
      <c r="D11" s="43">
        <f>SUM(J11,L11,N11,P11,R11,T11,V11,X11,Z11,AB11,AD11,AF11)</f>
        <v>17814.0723</v>
      </c>
      <c r="E11" s="44">
        <f>J11+L11+N11+P11+R11+T11+V11+X11+Z11+AB11+AD11</f>
        <v>15620.717299999998</v>
      </c>
      <c r="F11" s="43">
        <f>G11</f>
        <v>16930.582999999999</v>
      </c>
      <c r="G11" s="44">
        <f>SUM(K11,M11,O11,Q11,S11,U11,W11,Y11,AA11,AC11,AE11,AG11)</f>
        <v>16930.582999999999</v>
      </c>
      <c r="H11" s="43">
        <f>IFERROR(G11/D11*100,0)</f>
        <v>95.040497842820585</v>
      </c>
      <c r="I11" s="43">
        <f>IFERROR(G11/E11*100,0)</f>
        <v>108.38543886841867</v>
      </c>
      <c r="J11" s="43">
        <f>J15+J17+J20+J24+26+J29+J31+J33+J39</f>
        <v>1793.4180000000001</v>
      </c>
      <c r="K11" s="43">
        <f>K15+K17+K20+K24+K26+K29+K31+K33+K39</f>
        <v>1148.384</v>
      </c>
      <c r="L11" s="43">
        <f>L15+L17+L20+L24+L26+L29+L31+L33+L39</f>
        <v>1662.712</v>
      </c>
      <c r="M11" s="43">
        <f>M15+M17+M20+M24+M26+M29+M31+M33+M39</f>
        <v>1774.5819999999999</v>
      </c>
      <c r="N11" s="43">
        <f t="shared" ref="N11:AD11" si="3">N15+N17+N20+N24+N26+N29+N31+N33+N39</f>
        <v>1202.797</v>
      </c>
      <c r="O11" s="43">
        <f>O15+O17+O20+O24+O26+O29+O31+O33+O39</f>
        <v>1133.7150000000001</v>
      </c>
      <c r="P11" s="43">
        <f t="shared" si="3"/>
        <v>1514.6722999999997</v>
      </c>
      <c r="Q11" s="43">
        <f>Q15+Q17+Q20+Q24+Q26+Q29+Q31+Q33+Q39</f>
        <v>1235.3630000000001</v>
      </c>
      <c r="R11" s="43">
        <f>R15+R17+R20+R24+R26+R29+R31+R33+R39</f>
        <v>1512.5429999999999</v>
      </c>
      <c r="S11" s="43">
        <f>S15+S17+S20+S24+S26+S29+S31+S33+S39</f>
        <v>1378.7469999999998</v>
      </c>
      <c r="T11" s="43">
        <f t="shared" si="3"/>
        <v>1237.9189999999999</v>
      </c>
      <c r="U11" s="43">
        <f t="shared" si="3"/>
        <v>1804.27</v>
      </c>
      <c r="V11" s="43">
        <f t="shared" si="3"/>
        <v>1558.7599999999998</v>
      </c>
      <c r="W11" s="43">
        <f t="shared" si="3"/>
        <v>1499.7040000000002</v>
      </c>
      <c r="X11" s="43">
        <f t="shared" si="3"/>
        <v>1349.702</v>
      </c>
      <c r="Y11" s="43">
        <f t="shared" si="3"/>
        <v>1137.0240000000001</v>
      </c>
      <c r="Z11" s="43">
        <f t="shared" si="3"/>
        <v>1214.1689999999999</v>
      </c>
      <c r="AA11" s="43">
        <f>AA15+AA17+AA20+AA24+AA26+AA29+AA31+AA33+AA39</f>
        <v>1405.8899999999999</v>
      </c>
      <c r="AB11" s="43">
        <f t="shared" si="3"/>
        <v>1405.67</v>
      </c>
      <c r="AC11" s="43">
        <f t="shared" si="3"/>
        <v>1503.027</v>
      </c>
      <c r="AD11" s="43">
        <f t="shared" si="3"/>
        <v>1168.355</v>
      </c>
      <c r="AE11" s="43">
        <f>AE15+AE17+AE20+AE24+AE26+AE29+AE31+AE33+AE39+AE36</f>
        <v>1279.277</v>
      </c>
      <c r="AF11" s="43">
        <f>AF15+AF17+AF20+AF24+AF26+AF29+AF31+AF33+AF39</f>
        <v>2193.355</v>
      </c>
      <c r="AG11" s="43">
        <f>AG15+AG17+AG20+AG24+AG26+AG29+AG31+AG33+AG39</f>
        <v>1630.6</v>
      </c>
      <c r="AH11" s="52"/>
      <c r="AI11" s="53"/>
      <c r="AJ11" s="53"/>
      <c r="AK11" s="53"/>
      <c r="AL11" s="53"/>
      <c r="AM11" s="53"/>
      <c r="AN11" s="53"/>
    </row>
    <row r="12" spans="1:40" s="54" customFormat="1" ht="18.75" customHeight="1" x14ac:dyDescent="0.25">
      <c r="A12" s="55" t="s">
        <v>32</v>
      </c>
      <c r="B12" s="56" t="s">
        <v>33</v>
      </c>
      <c r="C12" s="57"/>
      <c r="D12" s="57"/>
      <c r="E12" s="57"/>
      <c r="F12" s="57"/>
      <c r="G12" s="57"/>
      <c r="H12" s="57"/>
      <c r="I12" s="57"/>
      <c r="J12" s="57"/>
      <c r="K12" s="57"/>
      <c r="L12" s="57"/>
      <c r="M12" s="57"/>
      <c r="N12" s="57"/>
      <c r="O12" s="57"/>
      <c r="P12" s="57"/>
      <c r="Q12" s="57"/>
      <c r="R12" s="57"/>
      <c r="S12" s="57"/>
      <c r="T12" s="57"/>
      <c r="U12" s="57"/>
      <c r="V12" s="57"/>
      <c r="W12" s="57"/>
      <c r="X12" s="57"/>
      <c r="Y12" s="57"/>
      <c r="Z12" s="57"/>
      <c r="AA12" s="57"/>
      <c r="AB12" s="57"/>
      <c r="AC12" s="57"/>
      <c r="AD12" s="57"/>
      <c r="AE12" s="57"/>
      <c r="AF12" s="57"/>
      <c r="AG12" s="58"/>
      <c r="AH12" s="52"/>
      <c r="AI12" s="53"/>
      <c r="AJ12" s="53"/>
      <c r="AK12" s="53"/>
      <c r="AL12" s="53"/>
      <c r="AM12" s="53"/>
      <c r="AN12" s="53"/>
    </row>
    <row r="13" spans="1:40" s="63" customFormat="1" ht="344.25" customHeight="1" x14ac:dyDescent="0.25">
      <c r="A13" s="41" t="s">
        <v>34</v>
      </c>
      <c r="B13" s="59" t="s">
        <v>35</v>
      </c>
      <c r="C13" s="42" t="s">
        <v>28</v>
      </c>
      <c r="D13" s="45">
        <f>D14+D15</f>
        <v>645.1</v>
      </c>
      <c r="E13" s="60">
        <f>E14+E15</f>
        <v>522.92500000000007</v>
      </c>
      <c r="F13" s="45">
        <f t="shared" ref="F13:AF13" si="4">F14+F15</f>
        <v>392.774</v>
      </c>
      <c r="G13" s="60">
        <f>G14+G15</f>
        <v>392.774</v>
      </c>
      <c r="H13" s="45">
        <f t="shared" ref="H13:H26" si="5">IFERROR(G13/D13*100,0)</f>
        <v>60.885754146643933</v>
      </c>
      <c r="I13" s="45">
        <f t="shared" ref="I13:I26" si="6">IFERROR(G13/E13*100,0)</f>
        <v>75.110962375101593</v>
      </c>
      <c r="J13" s="45">
        <f t="shared" si="4"/>
        <v>0</v>
      </c>
      <c r="K13" s="45">
        <f t="shared" si="4"/>
        <v>0</v>
      </c>
      <c r="L13" s="45">
        <f t="shared" si="4"/>
        <v>0</v>
      </c>
      <c r="M13" s="45">
        <f t="shared" si="4"/>
        <v>0</v>
      </c>
      <c r="N13" s="45">
        <f t="shared" si="4"/>
        <v>7</v>
      </c>
      <c r="O13" s="45">
        <f t="shared" si="4"/>
        <v>0</v>
      </c>
      <c r="P13" s="45">
        <f t="shared" si="4"/>
        <v>159.02500000000001</v>
      </c>
      <c r="Q13" s="45">
        <f t="shared" si="4"/>
        <v>104.75999999999999</v>
      </c>
      <c r="R13" s="45">
        <f t="shared" si="4"/>
        <v>0</v>
      </c>
      <c r="S13" s="45">
        <f t="shared" si="4"/>
        <v>0</v>
      </c>
      <c r="T13" s="45">
        <f t="shared" si="4"/>
        <v>0</v>
      </c>
      <c r="U13" s="45">
        <f t="shared" si="4"/>
        <v>6.25</v>
      </c>
      <c r="V13" s="45">
        <f t="shared" si="4"/>
        <v>159.02500000000001</v>
      </c>
      <c r="W13" s="45">
        <f t="shared" si="4"/>
        <v>153.60400000000001</v>
      </c>
      <c r="X13" s="45">
        <f t="shared" si="4"/>
        <v>0</v>
      </c>
      <c r="Y13" s="45">
        <f t="shared" si="4"/>
        <v>0</v>
      </c>
      <c r="Z13" s="45">
        <f t="shared" si="4"/>
        <v>0</v>
      </c>
      <c r="AA13" s="45">
        <f t="shared" si="4"/>
        <v>0</v>
      </c>
      <c r="AB13" s="45">
        <f t="shared" si="4"/>
        <v>161.02500000000001</v>
      </c>
      <c r="AC13" s="45">
        <f t="shared" si="4"/>
        <v>128.16</v>
      </c>
      <c r="AD13" s="45">
        <f t="shared" si="4"/>
        <v>0</v>
      </c>
      <c r="AE13" s="45">
        <f t="shared" si="4"/>
        <v>0</v>
      </c>
      <c r="AF13" s="45">
        <f t="shared" si="4"/>
        <v>159.02500000000001</v>
      </c>
      <c r="AG13" s="45">
        <f>AG14+AG15</f>
        <v>0</v>
      </c>
      <c r="AH13" s="61" t="s">
        <v>36</v>
      </c>
      <c r="AI13" s="62"/>
      <c r="AJ13" s="47"/>
      <c r="AK13" s="47"/>
      <c r="AL13" s="47"/>
      <c r="AM13" s="47"/>
      <c r="AN13" s="47"/>
    </row>
    <row r="14" spans="1:40" s="48" customFormat="1" ht="73.5" customHeight="1" x14ac:dyDescent="0.25">
      <c r="A14" s="49"/>
      <c r="B14" s="64"/>
      <c r="C14" s="51" t="s">
        <v>30</v>
      </c>
      <c r="D14" s="65">
        <f>SUM(J14,L14,N14,P14,R14,T14,V14,X14,Z14,AB14,AD14,AF14)</f>
        <v>147.4</v>
      </c>
      <c r="E14" s="66">
        <f>J14+L14+N14+P14+R14+T14+V14+X14+Z14+AB14+AD14+AF14</f>
        <v>147.4</v>
      </c>
      <c r="F14" s="65">
        <f>G14</f>
        <v>110.55000000000001</v>
      </c>
      <c r="G14" s="66">
        <f>SUM(K14,M14,O14,Q14,S14,U14,W14,Y14,AA14,AC14,AE14,AG14)</f>
        <v>110.55000000000001</v>
      </c>
      <c r="H14" s="65">
        <f t="shared" si="5"/>
        <v>75</v>
      </c>
      <c r="I14" s="65">
        <f t="shared" si="6"/>
        <v>75</v>
      </c>
      <c r="J14" s="67">
        <v>0</v>
      </c>
      <c r="K14" s="67">
        <v>0</v>
      </c>
      <c r="L14" s="67">
        <v>0</v>
      </c>
      <c r="M14" s="67">
        <v>0</v>
      </c>
      <c r="N14" s="67">
        <v>0</v>
      </c>
      <c r="O14" s="67">
        <v>0</v>
      </c>
      <c r="P14" s="67">
        <v>36.85</v>
      </c>
      <c r="Q14" s="67">
        <v>36.85</v>
      </c>
      <c r="R14" s="67">
        <v>0</v>
      </c>
      <c r="S14" s="67">
        <v>0</v>
      </c>
      <c r="T14" s="67">
        <v>0</v>
      </c>
      <c r="U14" s="67">
        <v>0</v>
      </c>
      <c r="V14" s="45">
        <v>36.85</v>
      </c>
      <c r="W14" s="67">
        <v>36.85</v>
      </c>
      <c r="X14" s="67">
        <v>0</v>
      </c>
      <c r="Y14" s="67">
        <v>0</v>
      </c>
      <c r="Z14" s="67">
        <v>0</v>
      </c>
      <c r="AA14" s="67">
        <v>0</v>
      </c>
      <c r="AB14" s="67">
        <v>36.85</v>
      </c>
      <c r="AC14" s="67">
        <v>36.85</v>
      </c>
      <c r="AD14" s="67">
        <v>0</v>
      </c>
      <c r="AE14" s="67">
        <v>0</v>
      </c>
      <c r="AF14" s="67">
        <v>36.85</v>
      </c>
      <c r="AG14" s="67">
        <v>0</v>
      </c>
      <c r="AH14" s="46"/>
      <c r="AI14" s="62"/>
      <c r="AJ14" s="47"/>
      <c r="AK14" s="47"/>
      <c r="AL14" s="47"/>
      <c r="AM14" s="47"/>
      <c r="AN14" s="47"/>
    </row>
    <row r="15" spans="1:40" s="48" customFormat="1" ht="29.25" customHeight="1" x14ac:dyDescent="0.25">
      <c r="A15" s="68"/>
      <c r="B15" s="69"/>
      <c r="C15" s="51" t="s">
        <v>31</v>
      </c>
      <c r="D15" s="65">
        <f>SUM(J15,L15,N15,P15,R15,T15,V15,X15,Z15,AB15,AD15,AF15)</f>
        <v>497.70000000000005</v>
      </c>
      <c r="E15" s="66">
        <f>J15+L15+N15+P15+R15+T15+V15+X15+Z15+AB15+AD15</f>
        <v>375.52500000000003</v>
      </c>
      <c r="F15" s="65">
        <f>G15</f>
        <v>282.22399999999999</v>
      </c>
      <c r="G15" s="66">
        <f>SUM(K15,M15,O15,Q15,S15,U15,W15,Y15,AA15,AC15,AE15,AG15)</f>
        <v>282.22399999999999</v>
      </c>
      <c r="H15" s="65">
        <f t="shared" si="5"/>
        <v>56.705645971468755</v>
      </c>
      <c r="I15" s="65">
        <f t="shared" si="6"/>
        <v>75.154517009519992</v>
      </c>
      <c r="J15" s="67">
        <v>0</v>
      </c>
      <c r="K15" s="67">
        <v>0</v>
      </c>
      <c r="L15" s="67">
        <v>0</v>
      </c>
      <c r="M15" s="67">
        <v>0</v>
      </c>
      <c r="N15" s="67">
        <v>7</v>
      </c>
      <c r="O15" s="67">
        <v>0</v>
      </c>
      <c r="P15" s="67">
        <v>122.175</v>
      </c>
      <c r="Q15" s="67">
        <v>67.91</v>
      </c>
      <c r="R15" s="67">
        <v>0</v>
      </c>
      <c r="S15" s="67">
        <v>0</v>
      </c>
      <c r="T15" s="67">
        <v>0</v>
      </c>
      <c r="U15" s="67">
        <v>6.25</v>
      </c>
      <c r="V15" s="45">
        <v>122.175</v>
      </c>
      <c r="W15" s="67">
        <v>116.754</v>
      </c>
      <c r="X15" s="67">
        <v>0</v>
      </c>
      <c r="Y15" s="67">
        <v>0</v>
      </c>
      <c r="Z15" s="67">
        <v>0</v>
      </c>
      <c r="AA15" s="67">
        <v>0</v>
      </c>
      <c r="AB15" s="67">
        <v>124.175</v>
      </c>
      <c r="AC15" s="67">
        <v>91.31</v>
      </c>
      <c r="AD15" s="67">
        <v>0</v>
      </c>
      <c r="AE15" s="67">
        <v>0</v>
      </c>
      <c r="AF15" s="67">
        <v>122.175</v>
      </c>
      <c r="AG15" s="67">
        <v>0</v>
      </c>
      <c r="AH15" s="46"/>
      <c r="AI15" s="62"/>
      <c r="AJ15" s="47"/>
      <c r="AK15" s="47"/>
      <c r="AL15" s="47"/>
      <c r="AM15" s="47"/>
      <c r="AN15" s="47"/>
    </row>
    <row r="16" spans="1:40" s="72" customFormat="1" ht="82.5" customHeight="1" x14ac:dyDescent="0.25">
      <c r="A16" s="41" t="s">
        <v>37</v>
      </c>
      <c r="B16" s="59" t="s">
        <v>38</v>
      </c>
      <c r="C16" s="42" t="s">
        <v>28</v>
      </c>
      <c r="D16" s="43">
        <f>D17</f>
        <v>9567.2949999999983</v>
      </c>
      <c r="E16" s="44">
        <f>E17</f>
        <v>9567.2949999999983</v>
      </c>
      <c r="F16" s="43">
        <f>F17</f>
        <v>9379.5749999999989</v>
      </c>
      <c r="G16" s="44">
        <f>G17</f>
        <v>9379.5749999999989</v>
      </c>
      <c r="H16" s="43">
        <f t="shared" si="5"/>
        <v>98.037898904549309</v>
      </c>
      <c r="I16" s="43">
        <f t="shared" si="6"/>
        <v>98.037898904549309</v>
      </c>
      <c r="J16" s="45">
        <f t="shared" ref="J16:AG16" si="7">J17</f>
        <v>829.63499999999999</v>
      </c>
      <c r="K16" s="45">
        <f t="shared" si="7"/>
        <v>645.41700000000003</v>
      </c>
      <c r="L16" s="45">
        <f t="shared" si="7"/>
        <v>723.43700000000001</v>
      </c>
      <c r="M16" s="45">
        <f t="shared" si="7"/>
        <v>709.16099999999994</v>
      </c>
      <c r="N16" s="45">
        <f t="shared" si="7"/>
        <v>723.43700000000001</v>
      </c>
      <c r="O16" s="45">
        <f t="shared" si="7"/>
        <v>710.47900000000004</v>
      </c>
      <c r="P16" s="45">
        <f t="shared" si="7"/>
        <v>723.43700000000001</v>
      </c>
      <c r="Q16" s="45">
        <f t="shared" si="7"/>
        <v>710.17399999999998</v>
      </c>
      <c r="R16" s="45">
        <f>R17</f>
        <v>723.43700000000001</v>
      </c>
      <c r="S16" s="45">
        <f t="shared" si="7"/>
        <v>710.84500000000003</v>
      </c>
      <c r="T16" s="45">
        <f>T17</f>
        <v>723.43700000000001</v>
      </c>
      <c r="U16" s="45">
        <f t="shared" si="7"/>
        <v>710.27</v>
      </c>
      <c r="V16" s="45">
        <f>V17</f>
        <v>723.43700000000001</v>
      </c>
      <c r="W16" s="45">
        <f t="shared" si="7"/>
        <v>709.67899999999997</v>
      </c>
      <c r="X16" s="45">
        <f>X17</f>
        <v>723.43700000000001</v>
      </c>
      <c r="Y16" s="45">
        <f t="shared" si="7"/>
        <v>710.01800000000003</v>
      </c>
      <c r="Z16" s="45">
        <f>Z17</f>
        <v>723.43700000000001</v>
      </c>
      <c r="AA16" s="45">
        <f t="shared" si="7"/>
        <v>715.82</v>
      </c>
      <c r="AB16" s="45">
        <f>AB17</f>
        <v>723.43700000000001</v>
      </c>
      <c r="AC16" s="45">
        <f t="shared" si="7"/>
        <v>708.67499999999995</v>
      </c>
      <c r="AD16" s="45">
        <f>AD17</f>
        <v>723.43700000000001</v>
      </c>
      <c r="AE16" s="45">
        <f t="shared" si="7"/>
        <v>708.43700000000001</v>
      </c>
      <c r="AF16" s="45">
        <f>AF17</f>
        <v>1503.29</v>
      </c>
      <c r="AG16" s="45">
        <f t="shared" si="7"/>
        <v>1630.6</v>
      </c>
      <c r="AH16" s="70" t="s">
        <v>39</v>
      </c>
      <c r="AI16" s="71"/>
      <c r="AJ16" s="47"/>
      <c r="AK16" s="47"/>
      <c r="AL16" s="47"/>
      <c r="AM16" s="47"/>
      <c r="AN16" s="47"/>
    </row>
    <row r="17" spans="1:40" s="54" customFormat="1" ht="56.25" customHeight="1" x14ac:dyDescent="0.25">
      <c r="A17" s="73"/>
      <c r="B17" s="74"/>
      <c r="C17" s="51" t="s">
        <v>31</v>
      </c>
      <c r="D17" s="65">
        <f>SUM(J17,L17,N17,P17,R17,T17,V17,X17,Z17,AB17,AD17,AF17)</f>
        <v>9567.2949999999983</v>
      </c>
      <c r="E17" s="66">
        <f>J17+L17+N17+P17+R17+T17+V17+X17+Z17+AB17+AD17+AF17</f>
        <v>9567.2949999999983</v>
      </c>
      <c r="F17" s="65">
        <f>G17</f>
        <v>9379.5749999999989</v>
      </c>
      <c r="G17" s="66">
        <f>SUM(K17,M17,O17,Q17,S17,U17,W17,Y17,AA17,AC17,AE17,AG17)</f>
        <v>9379.5749999999989</v>
      </c>
      <c r="H17" s="65">
        <f t="shared" si="5"/>
        <v>98.037898904549309</v>
      </c>
      <c r="I17" s="65">
        <f t="shared" si="6"/>
        <v>98.037898904549309</v>
      </c>
      <c r="J17" s="67">
        <v>829.63499999999999</v>
      </c>
      <c r="K17" s="67">
        <v>645.41700000000003</v>
      </c>
      <c r="L17" s="67">
        <v>723.43700000000001</v>
      </c>
      <c r="M17" s="67">
        <v>709.16099999999994</v>
      </c>
      <c r="N17" s="67">
        <v>723.43700000000001</v>
      </c>
      <c r="O17" s="67">
        <v>710.47900000000004</v>
      </c>
      <c r="P17" s="67">
        <v>723.43700000000001</v>
      </c>
      <c r="Q17" s="67">
        <v>710.17399999999998</v>
      </c>
      <c r="R17" s="67">
        <v>723.43700000000001</v>
      </c>
      <c r="S17" s="67">
        <v>710.84500000000003</v>
      </c>
      <c r="T17" s="67">
        <v>723.43700000000001</v>
      </c>
      <c r="U17" s="67">
        <v>710.27</v>
      </c>
      <c r="V17" s="67">
        <v>723.43700000000001</v>
      </c>
      <c r="W17" s="67">
        <v>709.67899999999997</v>
      </c>
      <c r="X17" s="67">
        <v>723.43700000000001</v>
      </c>
      <c r="Y17" s="67">
        <v>710.01800000000003</v>
      </c>
      <c r="Z17" s="67">
        <v>723.43700000000001</v>
      </c>
      <c r="AA17" s="67">
        <v>715.82</v>
      </c>
      <c r="AB17" s="67">
        <v>723.43700000000001</v>
      </c>
      <c r="AC17" s="67">
        <v>708.67499999999995</v>
      </c>
      <c r="AD17" s="67">
        <v>723.43700000000001</v>
      </c>
      <c r="AE17" s="67">
        <v>708.43700000000001</v>
      </c>
      <c r="AF17" s="67">
        <v>1503.29</v>
      </c>
      <c r="AG17" s="67">
        <v>1630.6</v>
      </c>
      <c r="AH17" s="52"/>
      <c r="AI17" s="71"/>
      <c r="AJ17" s="53"/>
      <c r="AK17" s="53"/>
      <c r="AL17" s="53"/>
      <c r="AM17" s="53"/>
      <c r="AN17" s="53"/>
    </row>
    <row r="18" spans="1:40" s="76" customFormat="1" ht="55.5" customHeight="1" x14ac:dyDescent="0.25">
      <c r="A18" s="41" t="s">
        <v>40</v>
      </c>
      <c r="B18" s="59" t="s">
        <v>41</v>
      </c>
      <c r="C18" s="42" t="s">
        <v>28</v>
      </c>
      <c r="D18" s="43">
        <f>D19+D20</f>
        <v>2409.8000000000002</v>
      </c>
      <c r="E18" s="44">
        <f>E19+E20</f>
        <v>2409.8000000000002</v>
      </c>
      <c r="F18" s="43">
        <f t="shared" ref="F18:G18" si="8">F19+F20</f>
        <v>2169.9279999999999</v>
      </c>
      <c r="G18" s="44">
        <f t="shared" si="8"/>
        <v>2169.9279999999999</v>
      </c>
      <c r="H18" s="43">
        <f t="shared" si="5"/>
        <v>90.045978919412377</v>
      </c>
      <c r="I18" s="43">
        <f t="shared" si="6"/>
        <v>90.045978919412377</v>
      </c>
      <c r="J18" s="45">
        <f t="shared" ref="J18:AF18" si="9">J19+J20</f>
        <v>253.6</v>
      </c>
      <c r="K18" s="45">
        <f>K19+K20</f>
        <v>145.79000000000002</v>
      </c>
      <c r="L18" s="45">
        <f t="shared" si="9"/>
        <v>180.37</v>
      </c>
      <c r="M18" s="45">
        <f t="shared" si="9"/>
        <v>206.37</v>
      </c>
      <c r="N18" s="45">
        <f t="shared" si="9"/>
        <v>157.94</v>
      </c>
      <c r="O18" s="45">
        <f t="shared" si="9"/>
        <v>148.68</v>
      </c>
      <c r="P18" s="45">
        <f t="shared" si="9"/>
        <v>162.97000000000003</v>
      </c>
      <c r="Q18" s="45">
        <f t="shared" si="9"/>
        <v>204.43299999999999</v>
      </c>
      <c r="R18" s="45">
        <f t="shared" si="9"/>
        <v>151.44</v>
      </c>
      <c r="S18" s="45">
        <f t="shared" si="9"/>
        <v>99.31</v>
      </c>
      <c r="T18" s="45">
        <f t="shared" si="9"/>
        <v>378.9</v>
      </c>
      <c r="U18" s="45">
        <f t="shared" si="9"/>
        <v>187.91</v>
      </c>
      <c r="V18" s="45">
        <f t="shared" si="9"/>
        <v>273.03000000000003</v>
      </c>
      <c r="W18" s="45">
        <f t="shared" si="9"/>
        <v>420.29</v>
      </c>
      <c r="X18" s="45">
        <f t="shared" si="9"/>
        <v>151.44</v>
      </c>
      <c r="Y18" s="45">
        <f t="shared" si="9"/>
        <v>117.73</v>
      </c>
      <c r="Z18" s="45">
        <f t="shared" si="9"/>
        <v>151.44</v>
      </c>
      <c r="AA18" s="45">
        <f t="shared" si="9"/>
        <v>185.91</v>
      </c>
      <c r="AB18" s="45">
        <f t="shared" si="9"/>
        <v>162.96</v>
      </c>
      <c r="AC18" s="45">
        <f t="shared" si="9"/>
        <v>207.816</v>
      </c>
      <c r="AD18" s="45">
        <f t="shared" si="9"/>
        <v>151.43</v>
      </c>
      <c r="AE18" s="45">
        <f>AE19+AE20</f>
        <v>245.68900000000002</v>
      </c>
      <c r="AF18" s="45">
        <f t="shared" si="9"/>
        <v>234.28</v>
      </c>
      <c r="AG18" s="45">
        <f>AG19+AG20</f>
        <v>0</v>
      </c>
      <c r="AH18" s="75" t="s">
        <v>42</v>
      </c>
      <c r="AI18" s="71"/>
      <c r="AJ18" s="47"/>
      <c r="AK18" s="47"/>
      <c r="AL18" s="47"/>
      <c r="AM18" s="47"/>
      <c r="AN18" s="47"/>
    </row>
    <row r="19" spans="1:40" s="48" customFormat="1" ht="45" customHeight="1" x14ac:dyDescent="0.25">
      <c r="A19" s="49"/>
      <c r="B19" s="64"/>
      <c r="C19" s="51" t="s">
        <v>30</v>
      </c>
      <c r="D19" s="65">
        <f>SUM(J19,L19,N19,P19,R19,T19,V19,X19,Z19,AB19,AD19,AF19)</f>
        <v>2297.4</v>
      </c>
      <c r="E19" s="66">
        <f>J19+L19+N19+P19+R19+T19+V19+X19+Z19+AB19+AD19+AF19</f>
        <v>2297.4</v>
      </c>
      <c r="F19" s="65">
        <f>G19</f>
        <v>2066.402</v>
      </c>
      <c r="G19" s="66">
        <f>SUM(K19,M19,O19,Q19,S19,U19,W19,Y19,AA19,AC19,AE19,AG19)</f>
        <v>2066.402</v>
      </c>
      <c r="H19" s="65">
        <f t="shared" si="5"/>
        <v>89.945242447984668</v>
      </c>
      <c r="I19" s="65">
        <f t="shared" si="6"/>
        <v>89.945242447984668</v>
      </c>
      <c r="J19" s="67">
        <v>248.07</v>
      </c>
      <c r="K19" s="67">
        <v>140.27000000000001</v>
      </c>
      <c r="L19" s="67">
        <v>180.37</v>
      </c>
      <c r="M19" s="67">
        <v>206.37</v>
      </c>
      <c r="N19" s="67">
        <v>157.94</v>
      </c>
      <c r="O19" s="67">
        <v>148.68</v>
      </c>
      <c r="P19" s="67">
        <v>155.61000000000001</v>
      </c>
      <c r="Q19" s="67">
        <v>197.57</v>
      </c>
      <c r="R19" s="67">
        <v>151.44</v>
      </c>
      <c r="S19" s="67">
        <v>99.31</v>
      </c>
      <c r="T19" s="67">
        <v>322.5</v>
      </c>
      <c r="U19" s="67">
        <v>146.19</v>
      </c>
      <c r="V19" s="67">
        <v>237.27</v>
      </c>
      <c r="W19" s="67">
        <v>413.43</v>
      </c>
      <c r="X19" s="67">
        <v>151.44</v>
      </c>
      <c r="Y19" s="67">
        <v>117.73</v>
      </c>
      <c r="Z19" s="67">
        <v>151.44</v>
      </c>
      <c r="AA19" s="67">
        <v>185.91</v>
      </c>
      <c r="AB19" s="67">
        <v>155.61000000000001</v>
      </c>
      <c r="AC19" s="67">
        <v>200.953</v>
      </c>
      <c r="AD19" s="67">
        <v>151.43</v>
      </c>
      <c r="AE19" s="67">
        <v>209.989</v>
      </c>
      <c r="AF19" s="67">
        <v>234.28</v>
      </c>
      <c r="AG19" s="67">
        <v>0</v>
      </c>
      <c r="AH19" s="46"/>
      <c r="AI19" s="71"/>
      <c r="AJ19" s="47"/>
      <c r="AK19" s="47"/>
      <c r="AL19" s="47"/>
      <c r="AM19" s="47"/>
      <c r="AN19" s="47"/>
    </row>
    <row r="20" spans="1:40" s="54" customFormat="1" ht="63" customHeight="1" x14ac:dyDescent="0.25">
      <c r="A20" s="73"/>
      <c r="B20" s="74"/>
      <c r="C20" s="51" t="s">
        <v>31</v>
      </c>
      <c r="D20" s="65">
        <f>SUM(J20,L20,N20,P20,R20,T20,V20,X20,Z20,AB20,AD20,AF20)</f>
        <v>112.39999999999998</v>
      </c>
      <c r="E20" s="66">
        <f>J20+L20+N20+P20+R20+T20+V20+X20+Z20+AB20+AD20+AF20</f>
        <v>112.39999999999998</v>
      </c>
      <c r="F20" s="65">
        <f>G20</f>
        <v>103.526</v>
      </c>
      <c r="G20" s="66">
        <f>SUM(K20,M20,O20,Q20,S20,U20,W20,Y20,AA20,AC20,AE20,AG20)</f>
        <v>103.526</v>
      </c>
      <c r="H20" s="65">
        <f t="shared" si="5"/>
        <v>92.104982206405708</v>
      </c>
      <c r="I20" s="65">
        <f t="shared" si="6"/>
        <v>92.104982206405708</v>
      </c>
      <c r="J20" s="67">
        <v>5.53</v>
      </c>
      <c r="K20" s="67">
        <v>5.52</v>
      </c>
      <c r="L20" s="67">
        <v>0</v>
      </c>
      <c r="M20" s="67">
        <v>0</v>
      </c>
      <c r="N20" s="67">
        <v>0</v>
      </c>
      <c r="O20" s="67">
        <v>0</v>
      </c>
      <c r="P20" s="67">
        <v>7.36</v>
      </c>
      <c r="Q20" s="67">
        <v>6.8630000000000004</v>
      </c>
      <c r="R20" s="67">
        <v>0</v>
      </c>
      <c r="S20" s="67">
        <v>0</v>
      </c>
      <c r="T20" s="67">
        <v>56.4</v>
      </c>
      <c r="U20" s="67">
        <v>41.72</v>
      </c>
      <c r="V20" s="67">
        <v>35.76</v>
      </c>
      <c r="W20" s="67">
        <v>6.86</v>
      </c>
      <c r="X20" s="67">
        <v>0</v>
      </c>
      <c r="Y20" s="67">
        <v>0</v>
      </c>
      <c r="Z20" s="67">
        <v>0</v>
      </c>
      <c r="AA20" s="67">
        <v>0</v>
      </c>
      <c r="AB20" s="67">
        <v>7.35</v>
      </c>
      <c r="AC20" s="67">
        <v>6.8630000000000004</v>
      </c>
      <c r="AD20" s="67">
        <v>0</v>
      </c>
      <c r="AE20" s="67">
        <v>35.700000000000003</v>
      </c>
      <c r="AF20" s="67">
        <v>0</v>
      </c>
      <c r="AG20" s="67">
        <v>0</v>
      </c>
      <c r="AH20" s="52"/>
      <c r="AI20" s="71"/>
      <c r="AJ20" s="53"/>
      <c r="AK20" s="53"/>
      <c r="AL20" s="53"/>
      <c r="AM20" s="53"/>
      <c r="AN20" s="53"/>
    </row>
    <row r="21" spans="1:40" s="77" customFormat="1" ht="84" customHeight="1" x14ac:dyDescent="0.25">
      <c r="A21" s="41" t="s">
        <v>43</v>
      </c>
      <c r="B21" s="59" t="s">
        <v>44</v>
      </c>
      <c r="C21" s="42" t="s">
        <v>28</v>
      </c>
      <c r="D21" s="43">
        <f>D22</f>
        <v>4.5999999999999996</v>
      </c>
      <c r="E21" s="44">
        <f>E22</f>
        <v>4.5999999999999996</v>
      </c>
      <c r="F21" s="43">
        <f t="shared" ref="E21:H38" si="10">F22</f>
        <v>4.59</v>
      </c>
      <c r="G21" s="44">
        <f t="shared" si="10"/>
        <v>4.59</v>
      </c>
      <c r="H21" s="43">
        <f t="shared" si="5"/>
        <v>99.782608695652172</v>
      </c>
      <c r="I21" s="43">
        <f t="shared" si="6"/>
        <v>99.782608695652172</v>
      </c>
      <c r="J21" s="45">
        <f t="shared" ref="J21:AG21" si="11">J22</f>
        <v>0</v>
      </c>
      <c r="K21" s="45">
        <f t="shared" si="11"/>
        <v>0</v>
      </c>
      <c r="L21" s="45">
        <f t="shared" si="11"/>
        <v>0</v>
      </c>
      <c r="M21" s="45">
        <f t="shared" si="11"/>
        <v>0</v>
      </c>
      <c r="N21" s="45">
        <f t="shared" si="11"/>
        <v>0</v>
      </c>
      <c r="O21" s="45">
        <f t="shared" si="11"/>
        <v>0</v>
      </c>
      <c r="P21" s="45">
        <f t="shared" si="11"/>
        <v>1.8</v>
      </c>
      <c r="Q21" s="45">
        <f t="shared" si="11"/>
        <v>1.8</v>
      </c>
      <c r="R21" s="45">
        <f t="shared" si="11"/>
        <v>0</v>
      </c>
      <c r="S21" s="45">
        <f t="shared" si="11"/>
        <v>0</v>
      </c>
      <c r="T21" s="45">
        <f t="shared" si="11"/>
        <v>0</v>
      </c>
      <c r="U21" s="45">
        <f t="shared" si="11"/>
        <v>0</v>
      </c>
      <c r="V21" s="45">
        <f t="shared" si="11"/>
        <v>0</v>
      </c>
      <c r="W21" s="45">
        <f t="shared" si="11"/>
        <v>0</v>
      </c>
      <c r="X21" s="45">
        <f t="shared" si="11"/>
        <v>0</v>
      </c>
      <c r="Y21" s="45">
        <f t="shared" si="11"/>
        <v>0</v>
      </c>
      <c r="Z21" s="45">
        <f t="shared" si="11"/>
        <v>0</v>
      </c>
      <c r="AA21" s="45">
        <f t="shared" si="11"/>
        <v>0</v>
      </c>
      <c r="AB21" s="45">
        <f t="shared" si="11"/>
        <v>2.8</v>
      </c>
      <c r="AC21" s="45">
        <f t="shared" si="11"/>
        <v>2.79</v>
      </c>
      <c r="AD21" s="45">
        <f t="shared" si="11"/>
        <v>0</v>
      </c>
      <c r="AE21" s="45">
        <f t="shared" si="11"/>
        <v>0</v>
      </c>
      <c r="AF21" s="45">
        <f t="shared" si="11"/>
        <v>0</v>
      </c>
      <c r="AG21" s="45">
        <f t="shared" si="11"/>
        <v>0</v>
      </c>
      <c r="AH21" s="52"/>
      <c r="AI21" s="71"/>
      <c r="AJ21" s="47"/>
      <c r="AK21" s="47"/>
      <c r="AL21" s="47"/>
      <c r="AM21" s="47"/>
      <c r="AN21" s="47"/>
    </row>
    <row r="22" spans="1:40" s="54" customFormat="1" ht="133.5" customHeight="1" x14ac:dyDescent="0.25">
      <c r="A22" s="73"/>
      <c r="B22" s="74"/>
      <c r="C22" s="51" t="s">
        <v>29</v>
      </c>
      <c r="D22" s="65">
        <f>SUM(J22,L22,N22,P22,R22,T22,V22,X22,Z22,AB22,AD22,AF22)</f>
        <v>4.5999999999999996</v>
      </c>
      <c r="E22" s="66">
        <f>J22+L22+N22+P22+R22+T22+V22+X22+Z22+AB22+AD22</f>
        <v>4.5999999999999996</v>
      </c>
      <c r="F22" s="65">
        <f>G22</f>
        <v>4.59</v>
      </c>
      <c r="G22" s="66">
        <f>SUM(K22,M22,O22,Q22,S22,U22,W22,Y22,AA22,AC22,AE22,AG22)</f>
        <v>4.59</v>
      </c>
      <c r="H22" s="65">
        <f t="shared" si="5"/>
        <v>99.782608695652172</v>
      </c>
      <c r="I22" s="65">
        <f t="shared" si="6"/>
        <v>99.782608695652172</v>
      </c>
      <c r="J22" s="67">
        <v>0</v>
      </c>
      <c r="K22" s="67">
        <v>0</v>
      </c>
      <c r="L22" s="67">
        <v>0</v>
      </c>
      <c r="M22" s="67">
        <v>0</v>
      </c>
      <c r="N22" s="67">
        <v>0</v>
      </c>
      <c r="O22" s="67">
        <v>0</v>
      </c>
      <c r="P22" s="67">
        <v>1.8</v>
      </c>
      <c r="Q22" s="67">
        <v>1.8</v>
      </c>
      <c r="R22" s="67">
        <v>0</v>
      </c>
      <c r="S22" s="67">
        <v>0</v>
      </c>
      <c r="T22" s="67">
        <v>0</v>
      </c>
      <c r="U22" s="67">
        <v>0</v>
      </c>
      <c r="V22" s="67">
        <v>0</v>
      </c>
      <c r="W22" s="67">
        <v>0</v>
      </c>
      <c r="X22" s="67">
        <v>0</v>
      </c>
      <c r="Y22" s="67">
        <v>0</v>
      </c>
      <c r="Z22" s="67">
        <v>0</v>
      </c>
      <c r="AA22" s="67">
        <v>0</v>
      </c>
      <c r="AB22" s="67">
        <v>2.8</v>
      </c>
      <c r="AC22" s="67">
        <v>2.79</v>
      </c>
      <c r="AD22" s="67">
        <v>0</v>
      </c>
      <c r="AE22" s="67">
        <v>0</v>
      </c>
      <c r="AF22" s="67">
        <v>0</v>
      </c>
      <c r="AG22" s="67">
        <v>0</v>
      </c>
      <c r="AH22" s="52"/>
      <c r="AI22" s="71"/>
      <c r="AJ22" s="53"/>
      <c r="AK22" s="53"/>
      <c r="AL22" s="53"/>
      <c r="AM22" s="53"/>
      <c r="AN22" s="53"/>
    </row>
    <row r="23" spans="1:40" s="80" customFormat="1" ht="96" customHeight="1" x14ac:dyDescent="0.25">
      <c r="A23" s="41" t="s">
        <v>45</v>
      </c>
      <c r="B23" s="59" t="s">
        <v>46</v>
      </c>
      <c r="C23" s="42" t="s">
        <v>28</v>
      </c>
      <c r="D23" s="43">
        <f>D24</f>
        <v>70.402000000000001</v>
      </c>
      <c r="E23" s="44">
        <f>E24</f>
        <v>70.402000000000001</v>
      </c>
      <c r="F23" s="43">
        <f t="shared" si="10"/>
        <v>75.156000000000006</v>
      </c>
      <c r="G23" s="44">
        <f t="shared" si="10"/>
        <v>75.156000000000006</v>
      </c>
      <c r="H23" s="43">
        <f t="shared" si="5"/>
        <v>106.75264907246952</v>
      </c>
      <c r="I23" s="43">
        <f t="shared" si="6"/>
        <v>106.75264907246952</v>
      </c>
      <c r="J23" s="45">
        <f t="shared" ref="J23:AG23" si="12">J24</f>
        <v>0</v>
      </c>
      <c r="K23" s="45">
        <f t="shared" si="12"/>
        <v>0</v>
      </c>
      <c r="L23" s="45">
        <f t="shared" si="12"/>
        <v>8.3520000000000003</v>
      </c>
      <c r="M23" s="45">
        <v>8.35</v>
      </c>
      <c r="N23" s="45">
        <f t="shared" si="12"/>
        <v>4.18</v>
      </c>
      <c r="O23" s="45">
        <f t="shared" si="12"/>
        <v>8.3520000000000003</v>
      </c>
      <c r="P23" s="45">
        <f t="shared" si="12"/>
        <v>4.18</v>
      </c>
      <c r="Q23" s="45">
        <f t="shared" si="12"/>
        <v>8.35</v>
      </c>
      <c r="R23" s="45">
        <f t="shared" si="12"/>
        <v>8.3520000000000003</v>
      </c>
      <c r="S23" s="45">
        <f t="shared" si="12"/>
        <v>8.3520000000000003</v>
      </c>
      <c r="T23" s="45">
        <f t="shared" si="12"/>
        <v>8.3520000000000003</v>
      </c>
      <c r="U23" s="45">
        <f t="shared" si="12"/>
        <v>8.35</v>
      </c>
      <c r="V23" s="45">
        <f t="shared" si="12"/>
        <v>8.3520000000000003</v>
      </c>
      <c r="W23" s="45">
        <f t="shared" si="12"/>
        <v>8.35</v>
      </c>
      <c r="X23" s="45">
        <f t="shared" si="12"/>
        <v>8.3520000000000003</v>
      </c>
      <c r="Y23" s="45">
        <f t="shared" si="12"/>
        <v>8.3520000000000003</v>
      </c>
      <c r="Z23" s="45">
        <f t="shared" si="12"/>
        <v>8.3520000000000003</v>
      </c>
      <c r="AA23" s="45">
        <f t="shared" si="12"/>
        <v>8.35</v>
      </c>
      <c r="AB23" s="45">
        <f t="shared" si="12"/>
        <v>8.35</v>
      </c>
      <c r="AC23" s="45">
        <f t="shared" si="12"/>
        <v>4.17</v>
      </c>
      <c r="AD23" s="45">
        <f t="shared" si="12"/>
        <v>3.58</v>
      </c>
      <c r="AE23" s="45">
        <f t="shared" si="12"/>
        <v>4.18</v>
      </c>
      <c r="AF23" s="45">
        <f t="shared" si="12"/>
        <v>0</v>
      </c>
      <c r="AG23" s="45">
        <f t="shared" si="12"/>
        <v>0</v>
      </c>
      <c r="AH23" s="70" t="s">
        <v>47</v>
      </c>
      <c r="AI23" s="78"/>
      <c r="AJ23" s="79"/>
      <c r="AK23" s="79"/>
      <c r="AL23" s="79"/>
      <c r="AM23" s="79"/>
      <c r="AN23" s="79"/>
    </row>
    <row r="24" spans="1:40" s="82" customFormat="1" ht="107.25" customHeight="1" x14ac:dyDescent="0.25">
      <c r="A24" s="73"/>
      <c r="B24" s="74"/>
      <c r="C24" s="51" t="s">
        <v>31</v>
      </c>
      <c r="D24" s="65">
        <f>SUM(J24,L24,N24,P24,R24,T24,V24,X24,Z24,AB24,AD24,AF24)</f>
        <v>70.402000000000001</v>
      </c>
      <c r="E24" s="66">
        <f>J24+L24+N24+P24+R24+T24+V24+X24+Z24+AB24+AD24</f>
        <v>70.402000000000001</v>
      </c>
      <c r="F24" s="65">
        <f>G24</f>
        <v>75.156000000000006</v>
      </c>
      <c r="G24" s="66">
        <f>SUM(K24,M24,O24,Q24,S24,U24,W24,Y24,AA24,AC24,AE24,AG24)</f>
        <v>75.156000000000006</v>
      </c>
      <c r="H24" s="65">
        <f t="shared" si="5"/>
        <v>106.75264907246952</v>
      </c>
      <c r="I24" s="65">
        <f t="shared" si="6"/>
        <v>106.75264907246952</v>
      </c>
      <c r="J24" s="67">
        <v>0</v>
      </c>
      <c r="K24" s="67">
        <v>0</v>
      </c>
      <c r="L24" s="67">
        <v>8.3520000000000003</v>
      </c>
      <c r="M24" s="67">
        <v>8.35</v>
      </c>
      <c r="N24" s="67">
        <v>4.18</v>
      </c>
      <c r="O24" s="67">
        <v>8.3520000000000003</v>
      </c>
      <c r="P24" s="67">
        <v>4.18</v>
      </c>
      <c r="Q24" s="67">
        <v>8.35</v>
      </c>
      <c r="R24" s="67">
        <v>8.3520000000000003</v>
      </c>
      <c r="S24" s="67">
        <v>8.3520000000000003</v>
      </c>
      <c r="T24" s="67">
        <v>8.3520000000000003</v>
      </c>
      <c r="U24" s="67">
        <v>8.35</v>
      </c>
      <c r="V24" s="67">
        <v>8.3520000000000003</v>
      </c>
      <c r="W24" s="67">
        <v>8.35</v>
      </c>
      <c r="X24" s="67">
        <v>8.3520000000000003</v>
      </c>
      <c r="Y24" s="67">
        <v>8.3520000000000003</v>
      </c>
      <c r="Z24" s="67">
        <v>8.3520000000000003</v>
      </c>
      <c r="AA24" s="67">
        <v>8.35</v>
      </c>
      <c r="AB24" s="67">
        <v>8.35</v>
      </c>
      <c r="AC24" s="67">
        <v>4.17</v>
      </c>
      <c r="AD24" s="67">
        <v>3.58</v>
      </c>
      <c r="AE24" s="67">
        <v>4.18</v>
      </c>
      <c r="AF24" s="67">
        <v>0</v>
      </c>
      <c r="AG24" s="67">
        <v>0</v>
      </c>
      <c r="AH24" s="52" t="s">
        <v>48</v>
      </c>
      <c r="AI24" s="78"/>
      <c r="AJ24" s="81"/>
      <c r="AK24" s="81"/>
      <c r="AL24" s="81"/>
      <c r="AM24" s="81"/>
      <c r="AN24" s="81"/>
    </row>
    <row r="25" spans="1:40" s="84" customFormat="1" ht="97.5" customHeight="1" x14ac:dyDescent="0.25">
      <c r="A25" s="41" t="s">
        <v>49</v>
      </c>
      <c r="B25" s="59" t="s">
        <v>50</v>
      </c>
      <c r="C25" s="42" t="s">
        <v>28</v>
      </c>
      <c r="D25" s="44">
        <f>D26</f>
        <v>165</v>
      </c>
      <c r="E25" s="44">
        <f t="shared" si="10"/>
        <v>165</v>
      </c>
      <c r="F25" s="43">
        <f t="shared" si="10"/>
        <v>165</v>
      </c>
      <c r="G25" s="44">
        <f t="shared" si="10"/>
        <v>165</v>
      </c>
      <c r="H25" s="43">
        <f t="shared" si="5"/>
        <v>100</v>
      </c>
      <c r="I25" s="43">
        <f t="shared" si="6"/>
        <v>100</v>
      </c>
      <c r="J25" s="45">
        <f t="shared" ref="J25:AG25" si="13">J26</f>
        <v>0</v>
      </c>
      <c r="K25" s="45">
        <f t="shared" si="13"/>
        <v>0</v>
      </c>
      <c r="L25" s="45">
        <f t="shared" si="13"/>
        <v>0</v>
      </c>
      <c r="M25" s="45">
        <f t="shared" si="13"/>
        <v>0</v>
      </c>
      <c r="N25" s="45">
        <f t="shared" si="13"/>
        <v>0</v>
      </c>
      <c r="O25" s="45">
        <f t="shared" si="13"/>
        <v>0</v>
      </c>
      <c r="P25" s="45">
        <f t="shared" si="13"/>
        <v>0</v>
      </c>
      <c r="Q25" s="45">
        <f t="shared" si="13"/>
        <v>0</v>
      </c>
      <c r="R25" s="45">
        <f t="shared" si="13"/>
        <v>165</v>
      </c>
      <c r="S25" s="45">
        <f t="shared" si="13"/>
        <v>165</v>
      </c>
      <c r="T25" s="45">
        <f t="shared" si="13"/>
        <v>0</v>
      </c>
      <c r="U25" s="45">
        <f t="shared" si="13"/>
        <v>0</v>
      </c>
      <c r="V25" s="45">
        <f t="shared" si="13"/>
        <v>0</v>
      </c>
      <c r="W25" s="45">
        <f t="shared" si="13"/>
        <v>0</v>
      </c>
      <c r="X25" s="45">
        <f t="shared" si="13"/>
        <v>0</v>
      </c>
      <c r="Y25" s="45">
        <f t="shared" si="13"/>
        <v>0</v>
      </c>
      <c r="Z25" s="45">
        <f t="shared" si="13"/>
        <v>0</v>
      </c>
      <c r="AA25" s="45">
        <f t="shared" si="13"/>
        <v>0</v>
      </c>
      <c r="AB25" s="45">
        <f t="shared" si="13"/>
        <v>0</v>
      </c>
      <c r="AC25" s="45">
        <f t="shared" si="13"/>
        <v>0</v>
      </c>
      <c r="AD25" s="45">
        <f t="shared" si="13"/>
        <v>0</v>
      </c>
      <c r="AE25" s="45">
        <f t="shared" si="13"/>
        <v>0</v>
      </c>
      <c r="AF25" s="45">
        <f t="shared" si="13"/>
        <v>0</v>
      </c>
      <c r="AG25" s="45">
        <f t="shared" si="13"/>
        <v>0</v>
      </c>
      <c r="AH25" s="83" t="s">
        <v>51</v>
      </c>
      <c r="AI25" s="78"/>
      <c r="AJ25" s="79"/>
      <c r="AK25" s="79"/>
      <c r="AL25" s="79"/>
      <c r="AM25" s="79"/>
      <c r="AN25" s="79"/>
    </row>
    <row r="26" spans="1:40" s="82" customFormat="1" ht="58.5" customHeight="1" x14ac:dyDescent="0.25">
      <c r="A26" s="73"/>
      <c r="B26" s="74"/>
      <c r="C26" s="51" t="s">
        <v>31</v>
      </c>
      <c r="D26" s="65">
        <f>SUM(J26,L26,N26,P26,R26,T26,V26,X26,Z26,AB26,AD26,AF26)</f>
        <v>165</v>
      </c>
      <c r="E26" s="66">
        <f>J26+L26+N26+P26+R26+T26+V26+X26+Z26+AB26+AD26+AF26</f>
        <v>165</v>
      </c>
      <c r="F26" s="65">
        <f>G26</f>
        <v>165</v>
      </c>
      <c r="G26" s="66">
        <f>SUM(K26,M26,O26,Q26,S26,U26,W26,Y26,AA26,AC26,AE26,AG26)</f>
        <v>165</v>
      </c>
      <c r="H26" s="65">
        <f t="shared" si="5"/>
        <v>100</v>
      </c>
      <c r="I26" s="65">
        <f t="shared" si="6"/>
        <v>100</v>
      </c>
      <c r="J26" s="67">
        <v>0</v>
      </c>
      <c r="K26" s="67">
        <v>0</v>
      </c>
      <c r="L26" s="67">
        <v>0</v>
      </c>
      <c r="M26" s="67">
        <v>0</v>
      </c>
      <c r="N26" s="67">
        <v>0</v>
      </c>
      <c r="O26" s="67">
        <v>0</v>
      </c>
      <c r="P26" s="67">
        <v>0</v>
      </c>
      <c r="Q26" s="67">
        <v>0</v>
      </c>
      <c r="R26" s="67">
        <v>165</v>
      </c>
      <c r="S26" s="67">
        <v>165</v>
      </c>
      <c r="T26" s="67">
        <v>0</v>
      </c>
      <c r="U26" s="67">
        <v>0</v>
      </c>
      <c r="V26" s="67">
        <v>0</v>
      </c>
      <c r="W26" s="67">
        <v>0</v>
      </c>
      <c r="X26" s="67">
        <v>0</v>
      </c>
      <c r="Y26" s="67">
        <v>0</v>
      </c>
      <c r="Z26" s="67">
        <v>0</v>
      </c>
      <c r="AA26" s="67">
        <v>0</v>
      </c>
      <c r="AB26" s="67">
        <v>0</v>
      </c>
      <c r="AC26" s="67">
        <v>0</v>
      </c>
      <c r="AD26" s="67">
        <v>0</v>
      </c>
      <c r="AE26" s="67">
        <v>0</v>
      </c>
      <c r="AF26" s="67">
        <v>0</v>
      </c>
      <c r="AG26" s="67">
        <v>0</v>
      </c>
      <c r="AH26" s="85"/>
      <c r="AI26" s="78"/>
      <c r="AJ26" s="81"/>
      <c r="AK26" s="81"/>
      <c r="AL26" s="81"/>
      <c r="AM26" s="81"/>
      <c r="AN26" s="81"/>
    </row>
    <row r="27" spans="1:40" s="54" customFormat="1" ht="18.75" customHeight="1" x14ac:dyDescent="0.25">
      <c r="A27" s="55" t="s">
        <v>52</v>
      </c>
      <c r="B27" s="56" t="s">
        <v>53</v>
      </c>
      <c r="C27" s="57"/>
      <c r="D27" s="57"/>
      <c r="E27" s="57"/>
      <c r="F27" s="57"/>
      <c r="G27" s="57"/>
      <c r="H27" s="57"/>
      <c r="I27" s="57"/>
      <c r="J27" s="57"/>
      <c r="K27" s="57"/>
      <c r="L27" s="57"/>
      <c r="M27" s="57"/>
      <c r="N27" s="57"/>
      <c r="O27" s="57"/>
      <c r="P27" s="57"/>
      <c r="Q27" s="57"/>
      <c r="R27" s="57"/>
      <c r="S27" s="57"/>
      <c r="T27" s="57"/>
      <c r="U27" s="57"/>
      <c r="V27" s="57"/>
      <c r="W27" s="57"/>
      <c r="X27" s="57"/>
      <c r="Y27" s="57"/>
      <c r="Z27" s="57"/>
      <c r="AA27" s="57"/>
      <c r="AB27" s="57"/>
      <c r="AC27" s="57"/>
      <c r="AD27" s="57"/>
      <c r="AE27" s="57"/>
      <c r="AF27" s="57"/>
      <c r="AG27" s="58"/>
      <c r="AH27" s="52"/>
      <c r="AI27" s="53"/>
      <c r="AJ27" s="53"/>
      <c r="AK27" s="53"/>
      <c r="AL27" s="53"/>
      <c r="AM27" s="53"/>
      <c r="AN27" s="53"/>
    </row>
    <row r="28" spans="1:40" s="86" customFormat="1" ht="63.75" customHeight="1" x14ac:dyDescent="0.25">
      <c r="A28" s="41" t="s">
        <v>54</v>
      </c>
      <c r="B28" s="59" t="s">
        <v>55</v>
      </c>
      <c r="C28" s="42" t="s">
        <v>28</v>
      </c>
      <c r="D28" s="43">
        <f>D29</f>
        <v>150.39929999999998</v>
      </c>
      <c r="E28" s="44">
        <f t="shared" si="10"/>
        <v>150.39929999999998</v>
      </c>
      <c r="F28" s="43">
        <f>F29</f>
        <v>128.97</v>
      </c>
      <c r="G28" s="44">
        <f t="shared" si="10"/>
        <v>128.97</v>
      </c>
      <c r="H28" s="43">
        <f t="shared" ref="H28:H35" si="14">IFERROR(G28/D28*100,0)</f>
        <v>85.751728897674397</v>
      </c>
      <c r="I28" s="43">
        <f t="shared" ref="I28:I35" si="15">IFERROR(G28/E28*100,0)</f>
        <v>85.751728897674397</v>
      </c>
      <c r="J28" s="45">
        <f t="shared" ref="J28:AG28" si="16">J29</f>
        <v>21.484999999999999</v>
      </c>
      <c r="K28" s="45">
        <f t="shared" si="16"/>
        <v>0</v>
      </c>
      <c r="L28" s="45">
        <f t="shared" si="16"/>
        <v>128.91</v>
      </c>
      <c r="M28" s="45">
        <f t="shared" si="16"/>
        <v>128.97</v>
      </c>
      <c r="N28" s="45">
        <f t="shared" si="16"/>
        <v>0</v>
      </c>
      <c r="O28" s="45">
        <f t="shared" si="16"/>
        <v>0</v>
      </c>
      <c r="P28" s="45">
        <f t="shared" si="16"/>
        <v>4.3E-3</v>
      </c>
      <c r="Q28" s="45">
        <f t="shared" si="16"/>
        <v>0</v>
      </c>
      <c r="R28" s="45">
        <f t="shared" si="16"/>
        <v>0</v>
      </c>
      <c r="S28" s="45">
        <f t="shared" si="16"/>
        <v>0</v>
      </c>
      <c r="T28" s="45">
        <f t="shared" si="16"/>
        <v>0</v>
      </c>
      <c r="U28" s="45">
        <f t="shared" si="16"/>
        <v>0</v>
      </c>
      <c r="V28" s="45">
        <f t="shared" si="16"/>
        <v>0</v>
      </c>
      <c r="W28" s="45">
        <f t="shared" si="16"/>
        <v>0</v>
      </c>
      <c r="X28" s="45">
        <f t="shared" si="16"/>
        <v>0</v>
      </c>
      <c r="Y28" s="45">
        <f t="shared" si="16"/>
        <v>0</v>
      </c>
      <c r="Z28" s="45">
        <f t="shared" si="16"/>
        <v>0</v>
      </c>
      <c r="AA28" s="45">
        <f t="shared" si="16"/>
        <v>0</v>
      </c>
      <c r="AB28" s="45">
        <f t="shared" si="16"/>
        <v>0</v>
      </c>
      <c r="AC28" s="45">
        <f t="shared" si="16"/>
        <v>0</v>
      </c>
      <c r="AD28" s="45">
        <f t="shared" si="16"/>
        <v>0</v>
      </c>
      <c r="AE28" s="45">
        <f t="shared" si="16"/>
        <v>0</v>
      </c>
      <c r="AF28" s="45">
        <f t="shared" si="16"/>
        <v>0</v>
      </c>
      <c r="AG28" s="45">
        <f t="shared" si="16"/>
        <v>0</v>
      </c>
      <c r="AH28" s="70" t="s">
        <v>56</v>
      </c>
      <c r="AI28" s="78"/>
      <c r="AJ28" s="79"/>
      <c r="AK28" s="79"/>
      <c r="AL28" s="79"/>
      <c r="AM28" s="79"/>
      <c r="AN28" s="79"/>
    </row>
    <row r="29" spans="1:40" s="82" customFormat="1" ht="61.5" customHeight="1" x14ac:dyDescent="0.25">
      <c r="A29" s="73"/>
      <c r="B29" s="74"/>
      <c r="C29" s="51" t="s">
        <v>31</v>
      </c>
      <c r="D29" s="65">
        <f>SUM(J29,L29,N29,P29,R29,T29,V29,X29,Z29,AB29,AD29,AF29)</f>
        <v>150.39929999999998</v>
      </c>
      <c r="E29" s="66">
        <f>J29+L29+N29+P29+R29+T29+V29+X29+Z29+AB29+AD29+AF29</f>
        <v>150.39929999999998</v>
      </c>
      <c r="F29" s="65">
        <f>G29</f>
        <v>128.97</v>
      </c>
      <c r="G29" s="66">
        <f>SUM(K29,M29,O29,Q29,S29,U29,W29,Y29,AA29,AC29,AE29,AG29)</f>
        <v>128.97</v>
      </c>
      <c r="H29" s="65">
        <f t="shared" si="14"/>
        <v>85.751728897674397</v>
      </c>
      <c r="I29" s="65">
        <f t="shared" si="15"/>
        <v>85.751728897674397</v>
      </c>
      <c r="J29" s="67">
        <v>21.484999999999999</v>
      </c>
      <c r="K29" s="67">
        <v>0</v>
      </c>
      <c r="L29" s="67">
        <v>128.91</v>
      </c>
      <c r="M29" s="67">
        <v>128.97</v>
      </c>
      <c r="N29" s="67">
        <v>0</v>
      </c>
      <c r="O29" s="67">
        <v>0</v>
      </c>
      <c r="P29" s="67">
        <v>4.3E-3</v>
      </c>
      <c r="Q29" s="67">
        <v>0</v>
      </c>
      <c r="R29" s="67">
        <v>0</v>
      </c>
      <c r="S29" s="67">
        <v>0</v>
      </c>
      <c r="T29" s="67">
        <v>0</v>
      </c>
      <c r="U29" s="67">
        <v>0</v>
      </c>
      <c r="V29" s="67">
        <v>0</v>
      </c>
      <c r="W29" s="67">
        <v>0</v>
      </c>
      <c r="X29" s="67">
        <v>0</v>
      </c>
      <c r="Y29" s="67">
        <v>0</v>
      </c>
      <c r="Z29" s="67">
        <v>0</v>
      </c>
      <c r="AA29" s="67">
        <v>0</v>
      </c>
      <c r="AB29" s="67">
        <v>0</v>
      </c>
      <c r="AC29" s="67">
        <v>0</v>
      </c>
      <c r="AD29" s="67">
        <v>0</v>
      </c>
      <c r="AE29" s="67">
        <v>0</v>
      </c>
      <c r="AF29" s="67">
        <v>0</v>
      </c>
      <c r="AG29" s="67">
        <v>0</v>
      </c>
      <c r="AH29" s="52"/>
      <c r="AI29" s="78"/>
      <c r="AJ29" s="81"/>
      <c r="AK29" s="81"/>
      <c r="AL29" s="81"/>
      <c r="AM29" s="81"/>
      <c r="AN29" s="81"/>
    </row>
    <row r="30" spans="1:40" s="87" customFormat="1" ht="67.5" customHeight="1" x14ac:dyDescent="0.25">
      <c r="A30" s="41" t="s">
        <v>57</v>
      </c>
      <c r="B30" s="59" t="s">
        <v>58</v>
      </c>
      <c r="C30" s="42" t="s">
        <v>28</v>
      </c>
      <c r="D30" s="43">
        <f>D31</f>
        <v>92.6</v>
      </c>
      <c r="E30" s="44">
        <f t="shared" si="10"/>
        <v>92.6</v>
      </c>
      <c r="F30" s="43">
        <f t="shared" si="10"/>
        <v>74.88</v>
      </c>
      <c r="G30" s="44">
        <f t="shared" si="10"/>
        <v>74.88</v>
      </c>
      <c r="H30" s="43">
        <f t="shared" si="14"/>
        <v>80.863930885529157</v>
      </c>
      <c r="I30" s="43">
        <f t="shared" si="15"/>
        <v>80.863930885529157</v>
      </c>
      <c r="J30" s="45">
        <f t="shared" ref="J30:AG30" si="17">J31</f>
        <v>0</v>
      </c>
      <c r="K30" s="45">
        <f t="shared" si="17"/>
        <v>0</v>
      </c>
      <c r="L30" s="45">
        <f t="shared" si="17"/>
        <v>5.76</v>
      </c>
      <c r="M30" s="45">
        <f t="shared" si="17"/>
        <v>5.76</v>
      </c>
      <c r="N30" s="45">
        <f t="shared" si="17"/>
        <v>11.52</v>
      </c>
      <c r="O30" s="45">
        <f t="shared" si="17"/>
        <v>5.76</v>
      </c>
      <c r="P30" s="45">
        <f t="shared" si="17"/>
        <v>5.76</v>
      </c>
      <c r="Q30" s="45">
        <f t="shared" si="17"/>
        <v>5.76</v>
      </c>
      <c r="R30" s="45">
        <f t="shared" si="17"/>
        <v>5.76</v>
      </c>
      <c r="S30" s="45">
        <f t="shared" si="17"/>
        <v>11.52</v>
      </c>
      <c r="T30" s="45">
        <f t="shared" si="17"/>
        <v>5.76</v>
      </c>
      <c r="U30" s="45">
        <f t="shared" si="17"/>
        <v>5.76</v>
      </c>
      <c r="V30" s="45">
        <f t="shared" si="17"/>
        <v>11.52</v>
      </c>
      <c r="W30" s="45">
        <f t="shared" si="17"/>
        <v>5.76</v>
      </c>
      <c r="X30" s="45">
        <f t="shared" si="17"/>
        <v>5.76</v>
      </c>
      <c r="Y30" s="45">
        <f t="shared" si="17"/>
        <v>11.52</v>
      </c>
      <c r="Z30" s="45">
        <f t="shared" si="17"/>
        <v>5.76</v>
      </c>
      <c r="AA30" s="45">
        <f t="shared" si="17"/>
        <v>5.76</v>
      </c>
      <c r="AB30" s="45">
        <f t="shared" si="17"/>
        <v>11.52</v>
      </c>
      <c r="AC30" s="45">
        <f t="shared" si="17"/>
        <v>5.76</v>
      </c>
      <c r="AD30" s="45">
        <f t="shared" si="17"/>
        <v>5.76</v>
      </c>
      <c r="AE30" s="45">
        <f t="shared" si="17"/>
        <v>11.52</v>
      </c>
      <c r="AF30" s="45">
        <f t="shared" si="17"/>
        <v>17.72</v>
      </c>
      <c r="AG30" s="45">
        <f t="shared" si="17"/>
        <v>0</v>
      </c>
      <c r="AH30" s="70" t="s">
        <v>59</v>
      </c>
      <c r="AI30" s="78"/>
      <c r="AJ30" s="79"/>
      <c r="AK30" s="79"/>
      <c r="AL30" s="79"/>
      <c r="AM30" s="79"/>
      <c r="AN30" s="79"/>
    </row>
    <row r="31" spans="1:40" s="82" customFormat="1" ht="43.5" customHeight="1" x14ac:dyDescent="0.25">
      <c r="A31" s="73"/>
      <c r="B31" s="74"/>
      <c r="C31" s="51" t="s">
        <v>31</v>
      </c>
      <c r="D31" s="65">
        <f>SUM(J31,L31,N31,P31,R31,T31,V31,X31,Z31,AB31,AD31,AF31)</f>
        <v>92.6</v>
      </c>
      <c r="E31" s="66">
        <f>J31+L31+N31+P31+R31+T31+V31+X31+Z31+AB31+AD31+AF31</f>
        <v>92.6</v>
      </c>
      <c r="F31" s="65">
        <f>G31</f>
        <v>74.88</v>
      </c>
      <c r="G31" s="66">
        <f>SUM(K31,M31,O31,Q31,S31,U31,W31,Y31,AA31,AC31,AE31,AG31)</f>
        <v>74.88</v>
      </c>
      <c r="H31" s="65">
        <f t="shared" si="14"/>
        <v>80.863930885529157</v>
      </c>
      <c r="I31" s="65">
        <f t="shared" si="15"/>
        <v>80.863930885529157</v>
      </c>
      <c r="J31" s="67">
        <v>0</v>
      </c>
      <c r="K31" s="67">
        <v>0</v>
      </c>
      <c r="L31" s="67">
        <v>5.76</v>
      </c>
      <c r="M31" s="67">
        <v>5.76</v>
      </c>
      <c r="N31" s="67">
        <v>11.52</v>
      </c>
      <c r="O31" s="67">
        <v>5.76</v>
      </c>
      <c r="P31" s="67">
        <v>5.76</v>
      </c>
      <c r="Q31" s="67">
        <v>5.76</v>
      </c>
      <c r="R31" s="67">
        <v>5.76</v>
      </c>
      <c r="S31" s="67">
        <v>11.52</v>
      </c>
      <c r="T31" s="67">
        <v>5.76</v>
      </c>
      <c r="U31" s="67">
        <v>5.76</v>
      </c>
      <c r="V31" s="67">
        <v>11.52</v>
      </c>
      <c r="W31" s="67">
        <v>5.76</v>
      </c>
      <c r="X31" s="67">
        <v>5.76</v>
      </c>
      <c r="Y31" s="67">
        <v>11.52</v>
      </c>
      <c r="Z31" s="67">
        <v>5.76</v>
      </c>
      <c r="AA31" s="67">
        <v>5.76</v>
      </c>
      <c r="AB31" s="67">
        <v>11.52</v>
      </c>
      <c r="AC31" s="67">
        <v>5.76</v>
      </c>
      <c r="AD31" s="67">
        <v>5.76</v>
      </c>
      <c r="AE31" s="67">
        <v>11.52</v>
      </c>
      <c r="AF31" s="67">
        <v>17.72</v>
      </c>
      <c r="AG31" s="67">
        <v>0</v>
      </c>
      <c r="AH31" s="52"/>
      <c r="AI31" s="78"/>
      <c r="AJ31" s="81"/>
      <c r="AK31" s="81"/>
      <c r="AL31" s="81"/>
      <c r="AM31" s="81"/>
      <c r="AN31" s="81"/>
    </row>
    <row r="32" spans="1:40" s="88" customFormat="1" ht="63" customHeight="1" x14ac:dyDescent="0.25">
      <c r="A32" s="41" t="s">
        <v>60</v>
      </c>
      <c r="B32" s="59" t="s">
        <v>61</v>
      </c>
      <c r="C32" s="42" t="s">
        <v>28</v>
      </c>
      <c r="D32" s="44">
        <f>D33</f>
        <v>572</v>
      </c>
      <c r="E32" s="44">
        <f>E33</f>
        <v>572</v>
      </c>
      <c r="F32" s="43">
        <f t="shared" si="10"/>
        <v>479.40000000000003</v>
      </c>
      <c r="G32" s="44">
        <f t="shared" si="10"/>
        <v>479.40000000000003</v>
      </c>
      <c r="H32" s="43">
        <f t="shared" si="14"/>
        <v>83.811188811188813</v>
      </c>
      <c r="I32" s="43">
        <f t="shared" si="15"/>
        <v>83.811188811188813</v>
      </c>
      <c r="J32" s="45">
        <f t="shared" ref="J32:AG32" si="18">J33</f>
        <v>0</v>
      </c>
      <c r="K32" s="45">
        <f t="shared" si="18"/>
        <v>0</v>
      </c>
      <c r="L32" s="45">
        <f t="shared" si="18"/>
        <v>251.29</v>
      </c>
      <c r="M32" s="45">
        <f t="shared" si="18"/>
        <v>245.55</v>
      </c>
      <c r="N32" s="45">
        <f t="shared" si="18"/>
        <v>26.84</v>
      </c>
      <c r="O32" s="45">
        <f t="shared" si="18"/>
        <v>15.33</v>
      </c>
      <c r="P32" s="45">
        <f t="shared" si="18"/>
        <v>5.75</v>
      </c>
      <c r="Q32" s="45">
        <f t="shared" si="18"/>
        <v>0</v>
      </c>
      <c r="R32" s="45">
        <f t="shared" si="18"/>
        <v>114.88</v>
      </c>
      <c r="S32" s="45">
        <f t="shared" si="18"/>
        <v>109</v>
      </c>
      <c r="T32" s="45">
        <f t="shared" si="18"/>
        <v>14.15</v>
      </c>
      <c r="U32" s="45">
        <f t="shared" si="18"/>
        <v>8.41</v>
      </c>
      <c r="V32" s="45">
        <f t="shared" si="18"/>
        <v>11.51</v>
      </c>
      <c r="W32" s="45">
        <f t="shared" si="18"/>
        <v>0</v>
      </c>
      <c r="X32" s="45">
        <f t="shared" si="18"/>
        <v>8.9499999999999993</v>
      </c>
      <c r="Y32" s="45">
        <f t="shared" si="18"/>
        <v>3.2</v>
      </c>
      <c r="Z32" s="45">
        <f t="shared" si="18"/>
        <v>14.15</v>
      </c>
      <c r="AA32" s="45">
        <f t="shared" si="18"/>
        <v>8.41</v>
      </c>
      <c r="AB32" s="45">
        <f t="shared" si="18"/>
        <v>101.01</v>
      </c>
      <c r="AC32" s="45">
        <f t="shared" si="18"/>
        <v>89.5</v>
      </c>
      <c r="AD32" s="45">
        <f t="shared" si="18"/>
        <v>5.75</v>
      </c>
      <c r="AE32" s="45">
        <f t="shared" si="18"/>
        <v>0</v>
      </c>
      <c r="AF32" s="45">
        <f t="shared" si="18"/>
        <v>17.72</v>
      </c>
      <c r="AG32" s="45">
        <f t="shared" si="18"/>
        <v>0</v>
      </c>
      <c r="AH32" s="70" t="s">
        <v>62</v>
      </c>
      <c r="AI32" s="71"/>
      <c r="AJ32" s="47"/>
      <c r="AK32" s="47"/>
      <c r="AL32" s="47"/>
      <c r="AM32" s="47"/>
      <c r="AN32" s="47"/>
    </row>
    <row r="33" spans="1:40 16384:16384" s="54" customFormat="1" ht="48" customHeight="1" x14ac:dyDescent="0.25">
      <c r="A33" s="73"/>
      <c r="B33" s="74"/>
      <c r="C33" s="51" t="s">
        <v>31</v>
      </c>
      <c r="D33" s="65">
        <f>SUM(J33,L33,N33,P33,R33,T33,V33,X33,Z33,AB33,AD33,AF33)</f>
        <v>572</v>
      </c>
      <c r="E33" s="66">
        <f>J33+L33+N33+P33+R33+T33+V33+X33+Z33+AB33+AD33+AF33</f>
        <v>572</v>
      </c>
      <c r="F33" s="65">
        <f>G33</f>
        <v>479.40000000000003</v>
      </c>
      <c r="G33" s="66">
        <f>SUM(K33,M33,O33,Q33,S33,U33,W33,Y33,AA33,AC33,AE33,AG33)</f>
        <v>479.40000000000003</v>
      </c>
      <c r="H33" s="65">
        <f t="shared" si="14"/>
        <v>83.811188811188813</v>
      </c>
      <c r="I33" s="65">
        <f t="shared" si="15"/>
        <v>83.811188811188813</v>
      </c>
      <c r="J33" s="67">
        <v>0</v>
      </c>
      <c r="K33" s="67">
        <v>0</v>
      </c>
      <c r="L33" s="67">
        <v>251.29</v>
      </c>
      <c r="M33" s="67">
        <v>245.55</v>
      </c>
      <c r="N33" s="67">
        <v>26.84</v>
      </c>
      <c r="O33" s="67">
        <v>15.33</v>
      </c>
      <c r="P33" s="67">
        <v>5.75</v>
      </c>
      <c r="Q33" s="67">
        <v>0</v>
      </c>
      <c r="R33" s="67">
        <v>114.88</v>
      </c>
      <c r="S33" s="67">
        <v>109</v>
      </c>
      <c r="T33" s="67">
        <v>14.15</v>
      </c>
      <c r="U33" s="67">
        <v>8.41</v>
      </c>
      <c r="V33" s="67">
        <v>11.51</v>
      </c>
      <c r="W33" s="67">
        <v>0</v>
      </c>
      <c r="X33" s="67">
        <v>8.9499999999999993</v>
      </c>
      <c r="Y33" s="67">
        <v>3.2</v>
      </c>
      <c r="Z33" s="67">
        <v>14.15</v>
      </c>
      <c r="AA33" s="67">
        <v>8.41</v>
      </c>
      <c r="AB33" s="67">
        <v>101.01</v>
      </c>
      <c r="AC33" s="67">
        <v>89.5</v>
      </c>
      <c r="AD33" s="67">
        <v>5.75</v>
      </c>
      <c r="AE33" s="67">
        <v>0</v>
      </c>
      <c r="AF33" s="67">
        <v>17.72</v>
      </c>
      <c r="AG33" s="67">
        <v>0</v>
      </c>
      <c r="AH33" s="52"/>
      <c r="AI33" s="71"/>
      <c r="AJ33" s="53"/>
      <c r="AK33" s="53"/>
      <c r="AL33" s="53"/>
      <c r="AM33" s="53"/>
      <c r="AN33" s="53"/>
    </row>
    <row r="34" spans="1:40 16384:16384" s="86" customFormat="1" ht="202.5" customHeight="1" x14ac:dyDescent="0.25">
      <c r="A34" s="41" t="s">
        <v>63</v>
      </c>
      <c r="B34" s="59" t="s">
        <v>64</v>
      </c>
      <c r="C34" s="42" t="s">
        <v>28</v>
      </c>
      <c r="D34" s="43">
        <f>D35</f>
        <v>10302.689000000002</v>
      </c>
      <c r="E34" s="44">
        <f t="shared" si="10"/>
        <v>10302.689000000002</v>
      </c>
      <c r="F34" s="43">
        <f t="shared" si="10"/>
        <v>8672.7709999999988</v>
      </c>
      <c r="G34" s="44">
        <f>G35</f>
        <v>8672.7709999999988</v>
      </c>
      <c r="H34" s="43">
        <f t="shared" si="14"/>
        <v>84.179683575812064</v>
      </c>
      <c r="I34" s="43">
        <f t="shared" si="15"/>
        <v>84.179683575812064</v>
      </c>
      <c r="J34" s="45">
        <f t="shared" ref="J34:AG34" si="19">J35</f>
        <v>1134.617</v>
      </c>
      <c r="K34" s="45">
        <f t="shared" si="19"/>
        <v>616.49099999999999</v>
      </c>
      <c r="L34" s="45">
        <f t="shared" si="19"/>
        <v>829.61199999999997</v>
      </c>
      <c r="M34" s="45">
        <f t="shared" si="19"/>
        <v>1000.39</v>
      </c>
      <c r="N34" s="45">
        <f t="shared" si="19"/>
        <v>690.95899999999995</v>
      </c>
      <c r="O34" s="45">
        <f t="shared" si="19"/>
        <v>566.66999999999996</v>
      </c>
      <c r="P34" s="45">
        <f t="shared" si="19"/>
        <v>1174.3130000000001</v>
      </c>
      <c r="Q34" s="45">
        <f t="shared" si="19"/>
        <v>602.70000000000005</v>
      </c>
      <c r="R34" s="45">
        <f t="shared" si="19"/>
        <v>736.98</v>
      </c>
      <c r="S34" s="45">
        <f t="shared" si="19"/>
        <v>938.31</v>
      </c>
      <c r="T34" s="45">
        <f t="shared" si="19"/>
        <v>629.68200000000002</v>
      </c>
      <c r="U34" s="45">
        <f t="shared" si="19"/>
        <v>1198.73</v>
      </c>
      <c r="V34" s="45">
        <f t="shared" si="19"/>
        <v>1156.29</v>
      </c>
      <c r="W34" s="45">
        <f t="shared" si="19"/>
        <v>778.98</v>
      </c>
      <c r="X34" s="45">
        <f t="shared" si="19"/>
        <v>819.029</v>
      </c>
      <c r="Y34" s="45">
        <f t="shared" si="19"/>
        <v>522.73</v>
      </c>
      <c r="Z34" s="45">
        <f t="shared" si="19"/>
        <v>665.33199999999999</v>
      </c>
      <c r="AA34" s="45">
        <f t="shared" si="19"/>
        <v>538.86</v>
      </c>
      <c r="AB34" s="45">
        <f t="shared" si="19"/>
        <v>735.08299999999997</v>
      </c>
      <c r="AC34" s="45">
        <f t="shared" si="19"/>
        <v>1078.57</v>
      </c>
      <c r="AD34" s="45">
        <f t="shared" si="19"/>
        <v>629.68200000000002</v>
      </c>
      <c r="AE34" s="45">
        <f>AE35+AE36</f>
        <v>867.54</v>
      </c>
      <c r="AF34" s="45">
        <f t="shared" si="19"/>
        <v>1101.1099999999999</v>
      </c>
      <c r="AG34" s="45">
        <f t="shared" si="19"/>
        <v>22.8</v>
      </c>
      <c r="AH34" s="61" t="s">
        <v>65</v>
      </c>
      <c r="AI34" s="78"/>
      <c r="AJ34" s="79"/>
      <c r="AK34" s="79"/>
      <c r="AL34" s="79"/>
      <c r="AM34" s="79"/>
      <c r="AN34" s="79"/>
    </row>
    <row r="35" spans="1:40 16384:16384" s="82" customFormat="1" ht="119.25" customHeight="1" x14ac:dyDescent="0.25">
      <c r="A35" s="73"/>
      <c r="B35" s="74"/>
      <c r="C35" s="51" t="s">
        <v>30</v>
      </c>
      <c r="D35" s="65">
        <f>SUM(J35,L35,N35,P35,R35,T35,V35,X35,Z35,AB35,AD35,AF35)</f>
        <v>10302.689000000002</v>
      </c>
      <c r="E35" s="66">
        <f>J35+L35+N35+P35+R35+T35+V35+X35+Z35+AB35+AD3+AD35+AF35</f>
        <v>10302.689000000002</v>
      </c>
      <c r="F35" s="65">
        <f>G35</f>
        <v>8672.7709999999988</v>
      </c>
      <c r="G35" s="66">
        <f>SUM(K35,M35,O35,Q35,S35,U35,W35,Y35,AA35,AC35,AE35,AG35)</f>
        <v>8672.7709999999988</v>
      </c>
      <c r="H35" s="65">
        <f t="shared" si="14"/>
        <v>84.179683575812064</v>
      </c>
      <c r="I35" s="65">
        <f t="shared" si="15"/>
        <v>84.179683575812064</v>
      </c>
      <c r="J35" s="67">
        <v>1134.617</v>
      </c>
      <c r="K35" s="67">
        <v>616.49099999999999</v>
      </c>
      <c r="L35" s="67">
        <v>829.61199999999997</v>
      </c>
      <c r="M35" s="67">
        <v>1000.39</v>
      </c>
      <c r="N35" s="67">
        <v>690.95899999999995</v>
      </c>
      <c r="O35" s="67">
        <v>566.66999999999996</v>
      </c>
      <c r="P35" s="67">
        <v>1174.3130000000001</v>
      </c>
      <c r="Q35" s="67">
        <v>602.70000000000005</v>
      </c>
      <c r="R35" s="67">
        <v>736.98</v>
      </c>
      <c r="S35" s="67">
        <v>938.31</v>
      </c>
      <c r="T35" s="67">
        <v>629.68200000000002</v>
      </c>
      <c r="U35" s="67">
        <v>1198.73</v>
      </c>
      <c r="V35" s="67">
        <v>1156.29</v>
      </c>
      <c r="W35" s="67">
        <v>778.98</v>
      </c>
      <c r="X35" s="67">
        <v>819.029</v>
      </c>
      <c r="Y35" s="67">
        <v>522.73</v>
      </c>
      <c r="Z35" s="67">
        <v>665.33199999999999</v>
      </c>
      <c r="AA35" s="67">
        <v>538.86</v>
      </c>
      <c r="AB35" s="67">
        <v>735.08299999999997</v>
      </c>
      <c r="AC35" s="67">
        <v>1078.57</v>
      </c>
      <c r="AD35" s="67">
        <v>629.68200000000002</v>
      </c>
      <c r="AE35" s="67">
        <v>807.54</v>
      </c>
      <c r="AF35" s="67">
        <v>1101.1099999999999</v>
      </c>
      <c r="AG35" s="67">
        <v>22.8</v>
      </c>
      <c r="AH35" s="52"/>
      <c r="AI35" s="78"/>
      <c r="AJ35" s="81"/>
      <c r="AK35" s="81"/>
      <c r="AL35" s="81"/>
      <c r="AM35" s="81"/>
      <c r="AN35" s="81"/>
    </row>
    <row r="36" spans="1:40 16384:16384" s="95" customFormat="1" ht="119.25" customHeight="1" x14ac:dyDescent="0.25">
      <c r="A36" s="55"/>
      <c r="B36" s="89"/>
      <c r="C36" s="51" t="s">
        <v>31</v>
      </c>
      <c r="D36" s="90"/>
      <c r="E36" s="91"/>
      <c r="F36" s="90"/>
      <c r="G36" s="91"/>
      <c r="H36" s="90"/>
      <c r="I36" s="90"/>
      <c r="J36" s="92"/>
      <c r="K36" s="92"/>
      <c r="L36" s="92"/>
      <c r="M36" s="92"/>
      <c r="N36" s="92"/>
      <c r="O36" s="92"/>
      <c r="P36" s="92"/>
      <c r="Q36" s="92"/>
      <c r="R36" s="92"/>
      <c r="S36" s="92"/>
      <c r="T36" s="92"/>
      <c r="U36" s="92"/>
      <c r="V36" s="92"/>
      <c r="W36" s="92"/>
      <c r="X36" s="92"/>
      <c r="Y36" s="92"/>
      <c r="Z36" s="92"/>
      <c r="AA36" s="92"/>
      <c r="AB36" s="92"/>
      <c r="AC36" s="92"/>
      <c r="AD36" s="92"/>
      <c r="AE36" s="92">
        <v>60</v>
      </c>
      <c r="AF36" s="92"/>
      <c r="AG36" s="93"/>
      <c r="AH36" s="52"/>
      <c r="AI36" s="94"/>
      <c r="XFD36" s="96"/>
    </row>
    <row r="37" spans="1:40 16384:16384" s="54" customFormat="1" ht="18.75" customHeight="1" x14ac:dyDescent="0.25">
      <c r="A37" s="55" t="s">
        <v>66</v>
      </c>
      <c r="B37" s="56" t="s">
        <v>67</v>
      </c>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8"/>
      <c r="AH37" s="52"/>
      <c r="AI37" s="53"/>
      <c r="AJ37" s="53"/>
      <c r="AK37" s="53"/>
      <c r="AL37" s="53"/>
      <c r="AM37" s="53"/>
      <c r="AN37" s="53"/>
    </row>
    <row r="38" spans="1:40 16384:16384" s="97" customFormat="1" ht="82.5" customHeight="1" x14ac:dyDescent="0.25">
      <c r="A38" s="41" t="s">
        <v>68</v>
      </c>
      <c r="B38" s="59" t="s">
        <v>69</v>
      </c>
      <c r="C38" s="42" t="s">
        <v>28</v>
      </c>
      <c r="D38" s="43">
        <f>D39</f>
        <v>6560.2760000000007</v>
      </c>
      <c r="E38" s="44">
        <f t="shared" si="10"/>
        <v>6560.2760000000007</v>
      </c>
      <c r="F38" s="43">
        <f t="shared" si="10"/>
        <v>6181.8519999999999</v>
      </c>
      <c r="G38" s="44">
        <f t="shared" si="10"/>
        <v>6181.8519999999999</v>
      </c>
      <c r="H38" s="43">
        <f>IFERROR(G38/D38*100,0)</f>
        <v>94.231584158959151</v>
      </c>
      <c r="I38" s="43">
        <f>IFERROR(G38/E38*100,0)</f>
        <v>94.231584158959151</v>
      </c>
      <c r="J38" s="45">
        <f t="shared" ref="J38:AG38" si="20">J39</f>
        <v>910.76800000000003</v>
      </c>
      <c r="K38" s="45">
        <f t="shared" si="20"/>
        <v>497.447</v>
      </c>
      <c r="L38" s="45">
        <f t="shared" si="20"/>
        <v>544.96299999999997</v>
      </c>
      <c r="M38" s="45">
        <f t="shared" si="20"/>
        <v>676.79100000000005</v>
      </c>
      <c r="N38" s="45">
        <f t="shared" si="20"/>
        <v>429.82</v>
      </c>
      <c r="O38" s="45">
        <f t="shared" si="20"/>
        <v>393.79399999999998</v>
      </c>
      <c r="P38" s="45">
        <f t="shared" si="20"/>
        <v>646.00599999999997</v>
      </c>
      <c r="Q38" s="45">
        <f t="shared" si="20"/>
        <v>436.30599999999998</v>
      </c>
      <c r="R38" s="45">
        <f t="shared" si="20"/>
        <v>495.11399999999998</v>
      </c>
      <c r="S38" s="45">
        <f t="shared" si="20"/>
        <v>374.03</v>
      </c>
      <c r="T38" s="45">
        <f t="shared" si="20"/>
        <v>429.82</v>
      </c>
      <c r="U38" s="45">
        <f t="shared" si="20"/>
        <v>1023.51</v>
      </c>
      <c r="V38" s="45">
        <f t="shared" si="20"/>
        <v>646.00599999999997</v>
      </c>
      <c r="W38" s="45">
        <f t="shared" si="20"/>
        <v>652.30100000000004</v>
      </c>
      <c r="X38" s="45">
        <f t="shared" si="20"/>
        <v>603.20299999999997</v>
      </c>
      <c r="Y38" s="45">
        <f t="shared" si="20"/>
        <v>403.93400000000003</v>
      </c>
      <c r="Z38" s="45">
        <f t="shared" si="20"/>
        <v>462.47</v>
      </c>
      <c r="AA38" s="45">
        <f t="shared" si="20"/>
        <v>667.55</v>
      </c>
      <c r="AB38" s="45">
        <f t="shared" si="20"/>
        <v>429.82799999999997</v>
      </c>
      <c r="AC38" s="45">
        <f t="shared" si="20"/>
        <v>596.74900000000002</v>
      </c>
      <c r="AD38" s="45">
        <f t="shared" si="20"/>
        <v>429.82799999999997</v>
      </c>
      <c r="AE38" s="45">
        <f t="shared" si="20"/>
        <v>459.44</v>
      </c>
      <c r="AF38" s="45">
        <f t="shared" si="20"/>
        <v>532.45000000000005</v>
      </c>
      <c r="AG38" s="45">
        <f t="shared" si="20"/>
        <v>0</v>
      </c>
      <c r="AH38" s="61" t="s">
        <v>70</v>
      </c>
      <c r="AI38" s="71"/>
      <c r="AJ38" s="47"/>
      <c r="AK38" s="47"/>
      <c r="AL38" s="47"/>
      <c r="AM38" s="47"/>
      <c r="AN38" s="47"/>
    </row>
    <row r="39" spans="1:40 16384:16384" s="54" customFormat="1" ht="63.75" customHeight="1" x14ac:dyDescent="0.25">
      <c r="A39" s="73"/>
      <c r="B39" s="74"/>
      <c r="C39" s="51" t="s">
        <v>31</v>
      </c>
      <c r="D39" s="65">
        <f>SUM(J39,L39,N39,P39,R39,T39,V39,X39,Z39,AB39,AD39,AF39)</f>
        <v>6560.2760000000007</v>
      </c>
      <c r="E39" s="66">
        <f>J39+L39+N39+P39+R39+T39+V39+X39+Z39+AB39+AD39+AF39</f>
        <v>6560.2760000000007</v>
      </c>
      <c r="F39" s="65">
        <f>G39</f>
        <v>6181.8519999999999</v>
      </c>
      <c r="G39" s="66">
        <f>SUM(K39,M39,O39,Q39,S39,U39,W39,Y39,AA39,AC39,AE39,AG39)</f>
        <v>6181.8519999999999</v>
      </c>
      <c r="H39" s="65">
        <f>IFERROR(G39/D39*100,0)</f>
        <v>94.231584158959151</v>
      </c>
      <c r="I39" s="65">
        <f>IFERROR(G39/E39*100,0)</f>
        <v>94.231584158959151</v>
      </c>
      <c r="J39" s="67">
        <v>910.76800000000003</v>
      </c>
      <c r="K39" s="67">
        <v>497.447</v>
      </c>
      <c r="L39" s="67">
        <v>544.96299999999997</v>
      </c>
      <c r="M39" s="67">
        <v>676.79100000000005</v>
      </c>
      <c r="N39" s="67">
        <v>429.82</v>
      </c>
      <c r="O39" s="67">
        <v>393.79399999999998</v>
      </c>
      <c r="P39" s="67">
        <v>646.00599999999997</v>
      </c>
      <c r="Q39" s="67">
        <v>436.30599999999998</v>
      </c>
      <c r="R39" s="67">
        <v>495.11399999999998</v>
      </c>
      <c r="S39" s="67">
        <v>374.03</v>
      </c>
      <c r="T39" s="67">
        <v>429.82</v>
      </c>
      <c r="U39" s="67">
        <v>1023.51</v>
      </c>
      <c r="V39" s="67">
        <v>646.00599999999997</v>
      </c>
      <c r="W39" s="67">
        <v>652.30100000000004</v>
      </c>
      <c r="X39" s="67">
        <v>603.20299999999997</v>
      </c>
      <c r="Y39" s="67">
        <v>403.93400000000003</v>
      </c>
      <c r="Z39" s="67">
        <v>462.47</v>
      </c>
      <c r="AA39" s="67">
        <v>667.55</v>
      </c>
      <c r="AB39" s="67">
        <v>429.82799999999997</v>
      </c>
      <c r="AC39" s="67">
        <v>596.74900000000002</v>
      </c>
      <c r="AD39" s="67">
        <v>429.82799999999997</v>
      </c>
      <c r="AE39" s="67">
        <v>459.44</v>
      </c>
      <c r="AF39" s="67">
        <v>532.45000000000005</v>
      </c>
      <c r="AG39" s="67">
        <v>0</v>
      </c>
      <c r="AH39" s="52"/>
      <c r="AI39" s="71"/>
      <c r="AJ39" s="53"/>
      <c r="AK39" s="53"/>
      <c r="AL39" s="53"/>
      <c r="AM39" s="53"/>
      <c r="AN39" s="53"/>
    </row>
    <row r="40" spans="1:40 16384:16384" x14ac:dyDescent="0.25">
      <c r="A40" s="1"/>
      <c r="B40" s="1"/>
      <c r="C40" s="98"/>
      <c r="D40" s="1"/>
      <c r="AE40" s="1"/>
      <c r="AF40" s="1"/>
      <c r="AG40" s="1"/>
      <c r="AH40" s="1"/>
      <c r="AI40" s="1"/>
      <c r="AJ40" s="1"/>
      <c r="AK40" s="1"/>
      <c r="AL40" s="1"/>
      <c r="AM40" s="1"/>
      <c r="AN40" s="1"/>
    </row>
    <row r="41" spans="1:40 16384:16384" x14ac:dyDescent="0.25">
      <c r="A41" s="1"/>
      <c r="B41" s="1"/>
      <c r="C41" s="98"/>
      <c r="D41" s="1"/>
      <c r="AE41" s="1"/>
      <c r="AF41" s="1"/>
      <c r="AG41" s="1"/>
      <c r="AH41" s="1"/>
      <c r="AI41" s="1"/>
      <c r="AJ41" s="1"/>
      <c r="AK41" s="1"/>
      <c r="AL41" s="1"/>
      <c r="AM41" s="1"/>
      <c r="AN41" s="1"/>
    </row>
    <row r="42" spans="1:40 16384:16384" x14ac:dyDescent="0.25">
      <c r="A42" s="1"/>
      <c r="B42" s="1"/>
      <c r="C42" s="98"/>
      <c r="D42" s="1"/>
      <c r="AE42" s="1"/>
      <c r="AF42" s="1"/>
      <c r="AG42" s="1"/>
      <c r="AH42" s="1"/>
      <c r="AI42" s="1"/>
      <c r="AJ42" s="1"/>
      <c r="AK42" s="1"/>
      <c r="AL42" s="1"/>
      <c r="AM42" s="1"/>
      <c r="AN42" s="1"/>
    </row>
    <row r="43" spans="1:40 16384:16384" x14ac:dyDescent="0.25">
      <c r="A43" s="1"/>
      <c r="B43" s="1"/>
      <c r="C43" s="98"/>
      <c r="D43" s="1"/>
      <c r="AE43" s="1"/>
      <c r="AF43" s="1"/>
      <c r="AG43" s="1"/>
      <c r="AH43" s="1"/>
      <c r="AI43" s="1"/>
      <c r="AJ43" s="1"/>
      <c r="AK43" s="1"/>
      <c r="AL43" s="1"/>
      <c r="AM43" s="1"/>
      <c r="AN43" s="1"/>
    </row>
    <row r="44" spans="1:40 16384:16384" x14ac:dyDescent="0.25">
      <c r="A44" s="1"/>
      <c r="B44" s="1"/>
      <c r="C44" s="98"/>
      <c r="D44" s="1"/>
      <c r="AE44" s="1"/>
      <c r="AF44" s="1"/>
      <c r="AG44" s="1"/>
      <c r="AH44" s="1"/>
      <c r="AI44" s="1"/>
      <c r="AJ44" s="1"/>
      <c r="AK44" s="1"/>
      <c r="AL44" s="1"/>
      <c r="AM44" s="1"/>
      <c r="AN44" s="1"/>
    </row>
    <row r="45" spans="1:40 16384:16384" x14ac:dyDescent="0.25">
      <c r="A45" s="1"/>
      <c r="B45" s="1"/>
      <c r="C45" s="98"/>
      <c r="D45" s="1"/>
      <c r="AE45" s="1"/>
      <c r="AF45" s="1"/>
      <c r="AG45" s="1"/>
      <c r="AH45" s="1"/>
      <c r="AI45" s="1"/>
      <c r="AJ45" s="1"/>
      <c r="AK45" s="1"/>
      <c r="AL45" s="1"/>
      <c r="AM45" s="1"/>
      <c r="AN45" s="1"/>
    </row>
    <row r="46" spans="1:40 16384:16384" x14ac:dyDescent="0.25">
      <c r="A46" s="1"/>
      <c r="B46" s="1"/>
      <c r="C46" s="98"/>
      <c r="D46" s="1"/>
      <c r="AE46" s="1"/>
      <c r="AF46" s="1"/>
      <c r="AG46" s="1"/>
      <c r="AH46" s="1"/>
      <c r="AI46" s="1"/>
      <c r="AJ46" s="1"/>
      <c r="AK46" s="1"/>
      <c r="AL46" s="1"/>
      <c r="AM46" s="1"/>
      <c r="AN46" s="1"/>
    </row>
    <row r="47" spans="1:40 16384:16384" x14ac:dyDescent="0.25">
      <c r="A47" s="1"/>
      <c r="B47" s="1"/>
      <c r="C47" s="98"/>
      <c r="D47" s="1"/>
      <c r="AE47" s="1"/>
      <c r="AF47" s="1"/>
      <c r="AG47" s="1"/>
      <c r="AH47" s="1"/>
      <c r="AI47" s="1"/>
      <c r="AJ47" s="1"/>
      <c r="AK47" s="1"/>
      <c r="AL47" s="1"/>
      <c r="AM47" s="1"/>
      <c r="AN47" s="1"/>
    </row>
    <row r="48" spans="1:40 16384:16384" x14ac:dyDescent="0.25">
      <c r="A48" s="1"/>
      <c r="B48" s="1"/>
      <c r="C48" s="98"/>
      <c r="D48" s="1"/>
      <c r="AE48" s="1"/>
      <c r="AF48" s="1"/>
      <c r="AG48" s="1"/>
      <c r="AH48" s="1"/>
      <c r="AI48" s="1"/>
      <c r="AJ48" s="1"/>
      <c r="AK48" s="1"/>
      <c r="AL48" s="1"/>
      <c r="AM48" s="1"/>
      <c r="AN48" s="1"/>
    </row>
    <row r="49" spans="1:40" x14ac:dyDescent="0.25">
      <c r="A49" s="1"/>
      <c r="B49" s="1"/>
      <c r="C49" s="98"/>
      <c r="D49" s="1"/>
      <c r="AE49" s="1"/>
      <c r="AF49" s="1"/>
      <c r="AG49" s="1"/>
      <c r="AH49" s="1"/>
      <c r="AI49" s="1"/>
      <c r="AJ49" s="1"/>
      <c r="AK49" s="1"/>
      <c r="AL49" s="1"/>
      <c r="AM49" s="1"/>
      <c r="AN49" s="1"/>
    </row>
    <row r="50" spans="1:40" x14ac:dyDescent="0.25">
      <c r="A50" s="1"/>
      <c r="B50" s="1"/>
      <c r="C50" s="98"/>
      <c r="D50" s="1"/>
      <c r="AE50" s="1"/>
      <c r="AF50" s="1"/>
      <c r="AG50" s="1"/>
      <c r="AH50" s="1"/>
      <c r="AI50" s="1"/>
      <c r="AJ50" s="1"/>
      <c r="AK50" s="1"/>
      <c r="AL50" s="1"/>
      <c r="AM50" s="1"/>
      <c r="AN50" s="1"/>
    </row>
    <row r="51" spans="1:40" x14ac:dyDescent="0.25">
      <c r="A51" s="1"/>
      <c r="B51" s="1"/>
      <c r="C51" s="98"/>
      <c r="D51" s="1"/>
      <c r="AE51" s="1"/>
      <c r="AF51" s="1"/>
      <c r="AG51" s="1"/>
      <c r="AH51" s="1"/>
      <c r="AI51" s="1"/>
      <c r="AJ51" s="1"/>
      <c r="AK51" s="1"/>
      <c r="AL51" s="1"/>
      <c r="AM51" s="1"/>
      <c r="AN51" s="1"/>
    </row>
    <row r="52" spans="1:40" x14ac:dyDescent="0.25">
      <c r="A52" s="1"/>
      <c r="B52" s="1"/>
      <c r="C52" s="98"/>
      <c r="D52" s="1"/>
      <c r="AE52" s="1"/>
      <c r="AF52" s="1"/>
      <c r="AG52" s="1"/>
      <c r="AH52" s="1"/>
      <c r="AI52" s="1"/>
      <c r="AJ52" s="1"/>
      <c r="AK52" s="1"/>
      <c r="AL52" s="1"/>
      <c r="AM52" s="1"/>
      <c r="AN52" s="1"/>
    </row>
    <row r="53" spans="1:40" x14ac:dyDescent="0.25">
      <c r="A53" s="1"/>
      <c r="B53" s="1"/>
      <c r="C53" s="98"/>
      <c r="D53" s="1"/>
      <c r="AE53" s="1"/>
      <c r="AF53" s="1"/>
      <c r="AG53" s="1"/>
      <c r="AH53" s="1"/>
      <c r="AI53" s="1"/>
      <c r="AJ53" s="1"/>
      <c r="AK53" s="1"/>
      <c r="AL53" s="1"/>
      <c r="AM53" s="1"/>
      <c r="AN53" s="1"/>
    </row>
    <row r="54" spans="1:40" x14ac:dyDescent="0.25">
      <c r="A54" s="1"/>
      <c r="B54" s="1"/>
      <c r="C54" s="98"/>
      <c r="D54" s="1"/>
      <c r="AE54" s="1"/>
      <c r="AF54" s="1"/>
      <c r="AG54" s="1"/>
      <c r="AH54" s="1"/>
      <c r="AI54" s="1"/>
      <c r="AJ54" s="1"/>
      <c r="AK54" s="1"/>
      <c r="AL54" s="1"/>
      <c r="AM54" s="1"/>
      <c r="AN54" s="1"/>
    </row>
    <row r="55" spans="1:40" x14ac:dyDescent="0.25">
      <c r="A55" s="1"/>
      <c r="B55" s="1"/>
      <c r="C55" s="98"/>
      <c r="D55" s="1"/>
      <c r="AE55" s="1"/>
      <c r="AF55" s="1"/>
      <c r="AG55" s="1"/>
      <c r="AH55" s="1"/>
      <c r="AI55" s="1"/>
      <c r="AJ55" s="1"/>
      <c r="AK55" s="1"/>
      <c r="AL55" s="1"/>
      <c r="AM55" s="1"/>
      <c r="AN55" s="1"/>
    </row>
    <row r="56" spans="1:40" x14ac:dyDescent="0.25">
      <c r="A56" s="1"/>
      <c r="B56" s="1"/>
      <c r="C56" s="98"/>
      <c r="D56" s="1"/>
      <c r="AE56" s="1"/>
      <c r="AF56" s="1"/>
      <c r="AG56" s="1"/>
      <c r="AH56" s="1"/>
      <c r="AI56" s="1"/>
      <c r="AJ56" s="1"/>
      <c r="AK56" s="1"/>
      <c r="AL56" s="1"/>
      <c r="AM56" s="1"/>
      <c r="AN56" s="1"/>
    </row>
    <row r="57" spans="1:40" x14ac:dyDescent="0.25">
      <c r="A57" s="1"/>
      <c r="B57" s="1"/>
      <c r="C57" s="98"/>
      <c r="D57" s="1"/>
      <c r="AE57" s="1"/>
      <c r="AF57" s="1"/>
      <c r="AG57" s="1"/>
      <c r="AH57" s="1"/>
      <c r="AI57" s="1"/>
      <c r="AJ57" s="1"/>
      <c r="AK57" s="1"/>
      <c r="AL57" s="1"/>
      <c r="AM57" s="1"/>
      <c r="AN57" s="1"/>
    </row>
    <row r="58" spans="1:40" x14ac:dyDescent="0.25">
      <c r="A58" s="1"/>
      <c r="B58" s="1"/>
      <c r="C58" s="98"/>
      <c r="D58" s="1"/>
      <c r="AE58" s="1"/>
      <c r="AF58" s="1"/>
      <c r="AG58" s="1"/>
      <c r="AH58" s="1"/>
      <c r="AI58" s="1"/>
      <c r="AJ58" s="1"/>
      <c r="AK58" s="1"/>
      <c r="AL58" s="1"/>
      <c r="AM58" s="1"/>
      <c r="AN58" s="1"/>
    </row>
    <row r="59" spans="1:40" x14ac:dyDescent="0.25">
      <c r="A59" s="1"/>
      <c r="B59" s="1"/>
      <c r="C59" s="98"/>
      <c r="D59" s="1"/>
      <c r="AE59" s="1"/>
      <c r="AF59" s="1"/>
      <c r="AG59" s="1"/>
      <c r="AH59" s="1"/>
      <c r="AI59" s="1"/>
      <c r="AJ59" s="1"/>
      <c r="AK59" s="1"/>
      <c r="AL59" s="1"/>
      <c r="AM59" s="1"/>
      <c r="AN59" s="1"/>
    </row>
    <row r="60" spans="1:40" x14ac:dyDescent="0.25">
      <c r="A60" s="1"/>
      <c r="B60" s="1"/>
      <c r="C60" s="98"/>
      <c r="D60" s="1"/>
      <c r="AE60" s="1"/>
      <c r="AF60" s="1"/>
      <c r="AG60" s="1"/>
      <c r="AH60" s="1"/>
      <c r="AI60" s="1"/>
      <c r="AJ60" s="1"/>
      <c r="AK60" s="1"/>
      <c r="AL60" s="1"/>
      <c r="AM60" s="1"/>
      <c r="AN60" s="1"/>
    </row>
    <row r="61" spans="1:40" x14ac:dyDescent="0.25">
      <c r="A61" s="1"/>
      <c r="B61" s="1"/>
      <c r="C61" s="98"/>
      <c r="D61" s="1"/>
      <c r="AE61" s="1"/>
      <c r="AF61" s="1"/>
      <c r="AG61" s="1"/>
      <c r="AH61" s="1"/>
      <c r="AI61" s="1"/>
      <c r="AJ61" s="1"/>
      <c r="AK61" s="1"/>
      <c r="AL61" s="1"/>
      <c r="AM61" s="1"/>
      <c r="AN61" s="1"/>
    </row>
    <row r="62" spans="1:40" x14ac:dyDescent="0.25">
      <c r="A62" s="1"/>
      <c r="B62" s="1"/>
      <c r="C62" s="98"/>
      <c r="D62" s="1"/>
      <c r="AE62" s="1"/>
      <c r="AF62" s="1"/>
      <c r="AG62" s="1"/>
      <c r="AH62" s="1"/>
      <c r="AI62" s="1"/>
      <c r="AJ62" s="1"/>
      <c r="AK62" s="1"/>
      <c r="AL62" s="1"/>
      <c r="AM62" s="1"/>
      <c r="AN62" s="1"/>
    </row>
    <row r="63" spans="1:40" x14ac:dyDescent="0.25">
      <c r="A63" s="1"/>
      <c r="B63" s="1"/>
      <c r="C63" s="98"/>
      <c r="D63" s="1"/>
      <c r="AE63" s="1"/>
      <c r="AF63" s="1"/>
      <c r="AG63" s="1"/>
      <c r="AH63" s="1"/>
      <c r="AI63" s="1"/>
      <c r="AJ63" s="1"/>
      <c r="AK63" s="1"/>
      <c r="AL63" s="1"/>
      <c r="AM63" s="1"/>
      <c r="AN63" s="1"/>
    </row>
    <row r="64" spans="1:40" x14ac:dyDescent="0.25">
      <c r="A64" s="1"/>
      <c r="B64" s="1"/>
      <c r="C64" s="98"/>
      <c r="D64" s="1"/>
      <c r="AE64" s="1"/>
      <c r="AF64" s="1"/>
      <c r="AG64" s="1"/>
      <c r="AH64" s="1"/>
      <c r="AI64" s="1"/>
      <c r="AJ64" s="1"/>
      <c r="AK64" s="1"/>
      <c r="AL64" s="1"/>
      <c r="AM64" s="1"/>
      <c r="AN64" s="1"/>
    </row>
    <row r="65" spans="1:40" x14ac:dyDescent="0.25">
      <c r="A65" s="1"/>
      <c r="B65" s="1"/>
      <c r="C65" s="98"/>
      <c r="D65" s="1"/>
      <c r="AE65" s="1"/>
      <c r="AF65" s="1"/>
      <c r="AG65" s="1"/>
      <c r="AH65" s="1"/>
      <c r="AI65" s="1"/>
      <c r="AJ65" s="1"/>
      <c r="AK65" s="1"/>
      <c r="AL65" s="1"/>
      <c r="AM65" s="1"/>
      <c r="AN65" s="1"/>
    </row>
    <row r="66" spans="1:40" x14ac:dyDescent="0.25">
      <c r="A66" s="1"/>
      <c r="B66" s="1"/>
      <c r="C66" s="98"/>
      <c r="D66" s="1"/>
      <c r="AE66" s="1"/>
      <c r="AF66" s="1"/>
      <c r="AG66" s="1"/>
      <c r="AH66" s="1"/>
      <c r="AI66" s="1"/>
      <c r="AJ66" s="1"/>
      <c r="AK66" s="1"/>
      <c r="AL66" s="1"/>
      <c r="AM66" s="1"/>
      <c r="AN66" s="1"/>
    </row>
    <row r="67" spans="1:40" x14ac:dyDescent="0.25">
      <c r="A67" s="1"/>
      <c r="B67" s="1"/>
      <c r="C67" s="98"/>
      <c r="D67" s="1"/>
      <c r="AE67" s="1"/>
      <c r="AF67" s="1"/>
      <c r="AG67" s="1"/>
      <c r="AH67" s="1"/>
      <c r="AI67" s="1"/>
      <c r="AJ67" s="1"/>
      <c r="AK67" s="1"/>
      <c r="AL67" s="1"/>
      <c r="AM67" s="1"/>
      <c r="AN67" s="1"/>
    </row>
    <row r="68" spans="1:40" x14ac:dyDescent="0.25">
      <c r="A68" s="1"/>
      <c r="B68" s="1"/>
      <c r="C68" s="98"/>
      <c r="D68" s="1"/>
      <c r="AE68" s="1"/>
      <c r="AF68" s="1"/>
      <c r="AG68" s="1"/>
      <c r="AH68" s="1"/>
      <c r="AI68" s="1"/>
      <c r="AJ68" s="1"/>
      <c r="AK68" s="1"/>
      <c r="AL68" s="1"/>
      <c r="AM68" s="1"/>
      <c r="AN68" s="1"/>
    </row>
    <row r="69" spans="1:40" x14ac:dyDescent="0.25">
      <c r="A69" s="1"/>
      <c r="B69" s="1"/>
      <c r="C69" s="98"/>
      <c r="D69" s="1"/>
      <c r="AE69" s="1"/>
      <c r="AF69" s="1"/>
      <c r="AG69" s="1"/>
      <c r="AH69" s="1"/>
      <c r="AI69" s="1"/>
      <c r="AJ69" s="1"/>
      <c r="AK69" s="1"/>
      <c r="AL69" s="1"/>
      <c r="AM69" s="1"/>
      <c r="AN69" s="1"/>
    </row>
    <row r="70" spans="1:40" x14ac:dyDescent="0.25">
      <c r="A70" s="1"/>
      <c r="B70" s="1"/>
      <c r="C70" s="98"/>
      <c r="D70" s="1"/>
      <c r="AE70" s="1"/>
      <c r="AF70" s="1"/>
      <c r="AG70" s="1"/>
      <c r="AH70" s="1"/>
      <c r="AI70" s="1"/>
      <c r="AJ70" s="1"/>
      <c r="AK70" s="1"/>
      <c r="AL70" s="1"/>
      <c r="AM70" s="1"/>
      <c r="AN70" s="1"/>
    </row>
    <row r="71" spans="1:40" x14ac:dyDescent="0.25">
      <c r="A71" s="1"/>
      <c r="B71" s="1"/>
      <c r="C71" s="98"/>
      <c r="D71" s="1"/>
      <c r="AE71" s="1"/>
      <c r="AF71" s="1"/>
      <c r="AG71" s="1"/>
      <c r="AH71" s="1"/>
      <c r="AI71" s="1"/>
      <c r="AJ71" s="1"/>
      <c r="AK71" s="1"/>
      <c r="AL71" s="1"/>
      <c r="AM71" s="1"/>
      <c r="AN71" s="1"/>
    </row>
    <row r="72" spans="1:40" x14ac:dyDescent="0.25">
      <c r="A72" s="1"/>
      <c r="B72" s="1"/>
      <c r="C72" s="98"/>
      <c r="D72" s="1"/>
      <c r="AE72" s="1"/>
      <c r="AF72" s="1"/>
      <c r="AG72" s="1"/>
      <c r="AH72" s="1"/>
      <c r="AI72" s="1"/>
      <c r="AJ72" s="1"/>
      <c r="AK72" s="1"/>
      <c r="AL72" s="1"/>
      <c r="AM72" s="1"/>
      <c r="AN72" s="1"/>
    </row>
    <row r="73" spans="1:40" x14ac:dyDescent="0.25">
      <c r="A73" s="1"/>
      <c r="B73" s="1"/>
      <c r="C73" s="98"/>
      <c r="D73" s="1"/>
      <c r="AE73" s="1"/>
      <c r="AF73" s="1"/>
      <c r="AG73" s="1"/>
      <c r="AH73" s="1"/>
      <c r="AI73" s="1"/>
      <c r="AJ73" s="1"/>
      <c r="AK73" s="1"/>
      <c r="AL73" s="1"/>
      <c r="AM73" s="1"/>
      <c r="AN73" s="1"/>
    </row>
    <row r="74" spans="1:40" x14ac:dyDescent="0.25">
      <c r="A74" s="1"/>
      <c r="B74" s="1"/>
      <c r="C74" s="98"/>
      <c r="D74" s="1"/>
      <c r="AE74" s="1"/>
      <c r="AF74" s="1"/>
      <c r="AG74" s="1"/>
      <c r="AH74" s="1"/>
      <c r="AI74" s="1"/>
      <c r="AJ74" s="1"/>
      <c r="AK74" s="1"/>
      <c r="AL74" s="1"/>
      <c r="AM74" s="1"/>
      <c r="AN74" s="1"/>
    </row>
    <row r="75" spans="1:40" x14ac:dyDescent="0.25">
      <c r="A75" s="1"/>
      <c r="B75" s="1"/>
      <c r="C75" s="98"/>
      <c r="D75" s="1"/>
      <c r="AE75" s="1"/>
      <c r="AF75" s="1"/>
      <c r="AG75" s="1"/>
      <c r="AH75" s="1"/>
      <c r="AI75" s="1"/>
      <c r="AJ75" s="1"/>
      <c r="AK75" s="1"/>
      <c r="AL75" s="1"/>
      <c r="AM75" s="1"/>
      <c r="AN75" s="1"/>
    </row>
    <row r="76" spans="1:40" x14ac:dyDescent="0.25">
      <c r="A76" s="1"/>
      <c r="B76" s="1"/>
      <c r="C76" s="98"/>
      <c r="D76" s="1"/>
      <c r="AE76" s="1"/>
      <c r="AF76" s="1"/>
      <c r="AG76" s="1"/>
      <c r="AH76" s="1"/>
      <c r="AI76" s="1"/>
      <c r="AJ76" s="1"/>
      <c r="AK76" s="1"/>
      <c r="AL76" s="1"/>
      <c r="AM76" s="1"/>
      <c r="AN76" s="1"/>
    </row>
    <row r="77" spans="1:40" x14ac:dyDescent="0.25">
      <c r="A77" s="1"/>
      <c r="B77" s="1"/>
      <c r="C77" s="98"/>
      <c r="D77" s="1"/>
      <c r="AE77" s="1"/>
      <c r="AF77" s="1"/>
      <c r="AG77" s="1"/>
      <c r="AH77" s="1"/>
      <c r="AI77" s="1"/>
      <c r="AJ77" s="1"/>
      <c r="AK77" s="1"/>
      <c r="AL77" s="1"/>
      <c r="AM77" s="1"/>
      <c r="AN77" s="1"/>
    </row>
    <row r="78" spans="1:40" x14ac:dyDescent="0.25">
      <c r="A78" s="1"/>
      <c r="B78" s="1"/>
      <c r="C78" s="98"/>
      <c r="D78" s="1"/>
      <c r="AE78" s="1"/>
      <c r="AF78" s="1"/>
      <c r="AG78" s="1"/>
      <c r="AH78" s="1"/>
      <c r="AI78" s="1"/>
      <c r="AJ78" s="1"/>
      <c r="AK78" s="1"/>
      <c r="AL78" s="1"/>
      <c r="AM78" s="1"/>
      <c r="AN78" s="1"/>
    </row>
    <row r="79" spans="1:40" x14ac:dyDescent="0.25">
      <c r="A79" s="1"/>
      <c r="B79" s="1"/>
      <c r="C79" s="98"/>
      <c r="D79" s="1"/>
      <c r="AE79" s="1"/>
      <c r="AF79" s="1"/>
      <c r="AG79" s="1"/>
      <c r="AH79" s="1"/>
      <c r="AI79" s="1"/>
      <c r="AJ79" s="1"/>
      <c r="AK79" s="1"/>
      <c r="AL79" s="1"/>
      <c r="AM79" s="1"/>
      <c r="AN79" s="1"/>
    </row>
    <row r="80" spans="1:40" x14ac:dyDescent="0.25">
      <c r="A80" s="1"/>
      <c r="B80" s="1"/>
      <c r="C80" s="98"/>
      <c r="D80" s="1"/>
      <c r="AE80" s="1"/>
      <c r="AF80" s="1"/>
      <c r="AG80" s="1"/>
      <c r="AH80" s="1"/>
      <c r="AI80" s="1"/>
      <c r="AJ80" s="1"/>
      <c r="AK80" s="1"/>
      <c r="AL80" s="1"/>
      <c r="AM80" s="1"/>
      <c r="AN80" s="1"/>
    </row>
    <row r="81" spans="1:40" x14ac:dyDescent="0.25">
      <c r="A81" s="1"/>
      <c r="B81" s="1"/>
      <c r="C81" s="98"/>
      <c r="D81" s="1"/>
      <c r="AE81" s="1"/>
      <c r="AF81" s="1"/>
      <c r="AG81" s="1"/>
      <c r="AH81" s="1"/>
      <c r="AI81" s="1"/>
      <c r="AJ81" s="1"/>
      <c r="AK81" s="1"/>
      <c r="AL81" s="1"/>
      <c r="AM81" s="1"/>
      <c r="AN81" s="1"/>
    </row>
    <row r="82" spans="1:40" x14ac:dyDescent="0.25">
      <c r="A82" s="1"/>
      <c r="B82" s="1"/>
      <c r="C82" s="98"/>
      <c r="D82" s="1"/>
      <c r="AE82" s="1"/>
      <c r="AF82" s="1"/>
      <c r="AG82" s="1"/>
      <c r="AH82" s="1"/>
      <c r="AI82" s="1"/>
      <c r="AJ82" s="1"/>
      <c r="AK82" s="1"/>
      <c r="AL82" s="1"/>
      <c r="AM82" s="1"/>
      <c r="AN82" s="1"/>
    </row>
    <row r="83" spans="1:40" x14ac:dyDescent="0.25">
      <c r="A83" s="1"/>
      <c r="B83" s="1"/>
      <c r="C83" s="98"/>
      <c r="D83" s="1"/>
      <c r="AE83" s="1"/>
      <c r="AF83" s="1"/>
      <c r="AG83" s="1"/>
      <c r="AH83" s="1"/>
      <c r="AI83" s="1"/>
      <c r="AJ83" s="1"/>
      <c r="AK83" s="1"/>
      <c r="AL83" s="1"/>
      <c r="AM83" s="1"/>
      <c r="AN83" s="1"/>
    </row>
    <row r="84" spans="1:40" x14ac:dyDescent="0.25">
      <c r="A84" s="1"/>
      <c r="B84" s="1"/>
      <c r="C84" s="98"/>
      <c r="D84" s="1"/>
      <c r="AE84" s="1"/>
      <c r="AF84" s="1"/>
      <c r="AG84" s="1"/>
      <c r="AH84" s="1"/>
      <c r="AI84" s="1"/>
      <c r="AJ84" s="1"/>
      <c r="AK84" s="1"/>
      <c r="AL84" s="1"/>
      <c r="AM84" s="1"/>
      <c r="AN84" s="1"/>
    </row>
    <row r="85" spans="1:40" x14ac:dyDescent="0.25">
      <c r="A85" s="1"/>
      <c r="B85" s="1"/>
      <c r="C85" s="98"/>
      <c r="D85" s="1"/>
      <c r="AE85" s="1"/>
      <c r="AF85" s="1"/>
      <c r="AG85" s="1"/>
      <c r="AH85" s="1"/>
      <c r="AI85" s="1"/>
      <c r="AJ85" s="1"/>
      <c r="AK85" s="1"/>
      <c r="AL85" s="1"/>
      <c r="AM85" s="1"/>
      <c r="AN85" s="1"/>
    </row>
    <row r="86" spans="1:40" x14ac:dyDescent="0.25">
      <c r="A86" s="1"/>
      <c r="B86" s="1"/>
      <c r="C86" s="98"/>
      <c r="D86" s="1"/>
      <c r="AE86" s="1"/>
      <c r="AF86" s="1"/>
      <c r="AG86" s="1"/>
      <c r="AH86" s="1"/>
      <c r="AI86" s="1"/>
      <c r="AJ86" s="1"/>
      <c r="AK86" s="1"/>
      <c r="AL86" s="1"/>
      <c r="AM86" s="1"/>
      <c r="AN86" s="1"/>
    </row>
    <row r="87" spans="1:40" x14ac:dyDescent="0.25">
      <c r="A87" s="1"/>
      <c r="B87" s="1"/>
      <c r="C87" s="98"/>
      <c r="D87" s="1"/>
      <c r="AE87" s="1"/>
      <c r="AF87" s="1"/>
      <c r="AG87" s="1"/>
      <c r="AH87" s="1"/>
      <c r="AI87" s="1"/>
      <c r="AJ87" s="1"/>
      <c r="AK87" s="1"/>
      <c r="AL87" s="1"/>
      <c r="AM87" s="1"/>
      <c r="AN87" s="1"/>
    </row>
    <row r="88" spans="1:40" x14ac:dyDescent="0.25">
      <c r="A88" s="1"/>
      <c r="B88" s="1"/>
      <c r="C88" s="98"/>
      <c r="D88" s="1"/>
      <c r="AE88" s="1"/>
      <c r="AF88" s="1"/>
      <c r="AG88" s="1"/>
      <c r="AH88" s="1"/>
      <c r="AI88" s="1"/>
      <c r="AJ88" s="1"/>
      <c r="AK88" s="1"/>
      <c r="AL88" s="1"/>
      <c r="AM88" s="1"/>
      <c r="AN88" s="1"/>
    </row>
    <row r="89" spans="1:40" x14ac:dyDescent="0.25">
      <c r="A89" s="1"/>
      <c r="B89" s="1"/>
      <c r="C89" s="98"/>
      <c r="D89" s="1"/>
      <c r="AE89" s="1"/>
      <c r="AF89" s="1"/>
      <c r="AG89" s="1"/>
      <c r="AH89" s="1"/>
      <c r="AI89" s="1"/>
      <c r="AJ89" s="1"/>
      <c r="AK89" s="1"/>
      <c r="AL89" s="1"/>
      <c r="AM89" s="1"/>
      <c r="AN89" s="1"/>
    </row>
    <row r="90" spans="1:40" x14ac:dyDescent="0.25">
      <c r="A90" s="1"/>
      <c r="B90" s="1"/>
      <c r="C90" s="98"/>
      <c r="D90" s="1"/>
      <c r="AE90" s="1"/>
      <c r="AF90" s="1"/>
      <c r="AG90" s="1"/>
      <c r="AH90" s="1"/>
      <c r="AI90" s="1"/>
      <c r="AJ90" s="1"/>
      <c r="AK90" s="1"/>
      <c r="AL90" s="1"/>
      <c r="AM90" s="1"/>
      <c r="AN90" s="1"/>
    </row>
    <row r="91" spans="1:40" x14ac:dyDescent="0.25">
      <c r="A91" s="1"/>
      <c r="B91" s="1"/>
      <c r="C91" s="98"/>
      <c r="D91" s="1"/>
      <c r="AE91" s="1"/>
      <c r="AF91" s="1"/>
      <c r="AG91" s="1"/>
      <c r="AH91" s="1"/>
      <c r="AI91" s="1"/>
      <c r="AJ91" s="1"/>
      <c r="AK91" s="1"/>
      <c r="AL91" s="1"/>
      <c r="AM91" s="1"/>
      <c r="AN91" s="1"/>
    </row>
    <row r="92" spans="1:40" x14ac:dyDescent="0.25">
      <c r="A92" s="1"/>
      <c r="B92" s="1"/>
      <c r="C92" s="98"/>
      <c r="D92" s="1"/>
      <c r="AE92" s="1"/>
      <c r="AF92" s="1"/>
      <c r="AG92" s="1"/>
      <c r="AH92" s="1"/>
      <c r="AI92" s="1"/>
      <c r="AJ92" s="1"/>
      <c r="AK92" s="1"/>
      <c r="AL92" s="1"/>
      <c r="AM92" s="1"/>
      <c r="AN92" s="1"/>
    </row>
    <row r="93" spans="1:40" x14ac:dyDescent="0.25">
      <c r="A93" s="1"/>
      <c r="B93" s="1"/>
      <c r="C93" s="98"/>
      <c r="D93" s="1"/>
      <c r="AE93" s="1"/>
      <c r="AF93" s="1"/>
      <c r="AG93" s="1"/>
      <c r="AH93" s="1"/>
      <c r="AI93" s="1"/>
      <c r="AJ93" s="1"/>
      <c r="AK93" s="1"/>
      <c r="AL93" s="1"/>
      <c r="AM93" s="1"/>
      <c r="AN93" s="1"/>
    </row>
    <row r="94" spans="1:40" x14ac:dyDescent="0.25">
      <c r="A94" s="1"/>
      <c r="B94" s="1"/>
      <c r="C94" s="98"/>
      <c r="D94" s="1"/>
      <c r="AE94" s="1"/>
      <c r="AF94" s="1"/>
      <c r="AG94" s="1"/>
      <c r="AH94" s="1"/>
      <c r="AI94" s="1"/>
      <c r="AJ94" s="1"/>
      <c r="AK94" s="1"/>
      <c r="AL94" s="1"/>
      <c r="AM94" s="1"/>
      <c r="AN94" s="1"/>
    </row>
    <row r="95" spans="1:40" x14ac:dyDescent="0.25">
      <c r="A95" s="1"/>
      <c r="B95" s="1"/>
      <c r="C95" s="98"/>
      <c r="D95" s="1"/>
      <c r="AE95" s="1"/>
      <c r="AF95" s="1"/>
      <c r="AG95" s="1"/>
      <c r="AH95" s="1"/>
      <c r="AI95" s="1"/>
      <c r="AJ95" s="1"/>
      <c r="AK95" s="1"/>
      <c r="AL95" s="1"/>
      <c r="AM95" s="1"/>
      <c r="AN95" s="1"/>
    </row>
    <row r="96" spans="1:40" x14ac:dyDescent="0.25">
      <c r="A96" s="1"/>
      <c r="B96" s="1"/>
      <c r="C96" s="98"/>
      <c r="D96" s="1"/>
      <c r="AE96" s="1"/>
      <c r="AF96" s="1"/>
      <c r="AG96" s="1"/>
      <c r="AH96" s="1"/>
      <c r="AI96" s="1"/>
      <c r="AJ96" s="1"/>
      <c r="AK96" s="1"/>
      <c r="AL96" s="1"/>
      <c r="AM96" s="1"/>
      <c r="AN96" s="1"/>
    </row>
    <row r="97" spans="1:40" x14ac:dyDescent="0.25">
      <c r="A97" s="1"/>
      <c r="B97" s="1"/>
      <c r="C97" s="98"/>
      <c r="D97" s="1"/>
      <c r="AE97" s="1"/>
      <c r="AF97" s="1"/>
      <c r="AG97" s="1"/>
      <c r="AH97" s="1"/>
      <c r="AI97" s="1"/>
      <c r="AJ97" s="1"/>
      <c r="AK97" s="1"/>
      <c r="AL97" s="1"/>
      <c r="AM97" s="1"/>
      <c r="AN97" s="1"/>
    </row>
    <row r="98" spans="1:40" x14ac:dyDescent="0.25">
      <c r="A98" s="1"/>
      <c r="B98" s="1"/>
      <c r="C98" s="98"/>
      <c r="D98" s="1"/>
      <c r="AE98" s="1"/>
      <c r="AF98" s="1"/>
      <c r="AG98" s="1"/>
      <c r="AH98" s="1"/>
      <c r="AI98" s="1"/>
      <c r="AJ98" s="1"/>
      <c r="AK98" s="1"/>
      <c r="AL98" s="1"/>
      <c r="AM98" s="1"/>
      <c r="AN98" s="1"/>
    </row>
    <row r="99" spans="1:40" x14ac:dyDescent="0.25">
      <c r="A99" s="1"/>
      <c r="B99" s="1"/>
      <c r="C99" s="98"/>
      <c r="D99" s="1"/>
      <c r="AE99" s="1"/>
      <c r="AF99" s="1"/>
      <c r="AG99" s="1"/>
      <c r="AH99" s="1"/>
      <c r="AI99" s="1"/>
      <c r="AJ99" s="1"/>
      <c r="AK99" s="1"/>
      <c r="AL99" s="1"/>
      <c r="AM99" s="1"/>
      <c r="AN99" s="1"/>
    </row>
    <row r="100" spans="1:40" x14ac:dyDescent="0.25">
      <c r="A100" s="1"/>
      <c r="B100" s="1"/>
      <c r="C100" s="98"/>
      <c r="D100" s="1"/>
      <c r="AE100" s="1"/>
      <c r="AF100" s="1"/>
      <c r="AG100" s="1"/>
      <c r="AH100" s="1"/>
      <c r="AI100" s="1"/>
      <c r="AJ100" s="1"/>
      <c r="AK100" s="1"/>
      <c r="AL100" s="1"/>
      <c r="AM100" s="1"/>
      <c r="AN100" s="1"/>
    </row>
    <row r="101" spans="1:40" x14ac:dyDescent="0.25">
      <c r="A101" s="1"/>
      <c r="B101" s="1"/>
      <c r="C101" s="98"/>
      <c r="D101" s="1"/>
      <c r="AE101" s="1"/>
      <c r="AF101" s="1"/>
      <c r="AG101" s="1"/>
      <c r="AH101" s="1"/>
      <c r="AI101" s="1"/>
      <c r="AJ101" s="1"/>
      <c r="AK101" s="1"/>
      <c r="AL101" s="1"/>
      <c r="AM101" s="1"/>
      <c r="AN101" s="1"/>
    </row>
    <row r="102" spans="1:40" x14ac:dyDescent="0.25">
      <c r="A102" s="1"/>
      <c r="B102" s="1"/>
      <c r="C102" s="98"/>
      <c r="D102" s="1"/>
      <c r="AE102" s="1"/>
      <c r="AF102" s="1"/>
      <c r="AG102" s="1"/>
      <c r="AH102" s="1"/>
      <c r="AI102" s="1"/>
      <c r="AJ102" s="1"/>
      <c r="AK102" s="1"/>
      <c r="AL102" s="1"/>
      <c r="AM102" s="1"/>
      <c r="AN102" s="1"/>
    </row>
    <row r="103" spans="1:40" x14ac:dyDescent="0.25">
      <c r="A103" s="1"/>
      <c r="B103" s="1"/>
      <c r="C103" s="98"/>
      <c r="D103" s="1"/>
      <c r="AE103" s="1"/>
      <c r="AF103" s="1"/>
      <c r="AG103" s="1"/>
      <c r="AH103" s="1"/>
      <c r="AI103" s="1"/>
      <c r="AJ103" s="1"/>
      <c r="AK103" s="1"/>
      <c r="AL103" s="1"/>
      <c r="AM103" s="1"/>
      <c r="AN103" s="1"/>
    </row>
    <row r="104" spans="1:40" x14ac:dyDescent="0.25">
      <c r="A104" s="1"/>
      <c r="B104" s="1"/>
      <c r="C104" s="98"/>
      <c r="D104" s="1"/>
      <c r="AE104" s="1"/>
      <c r="AF104" s="1"/>
      <c r="AG104" s="1"/>
      <c r="AH104" s="1"/>
      <c r="AI104" s="1"/>
      <c r="AJ104" s="1"/>
      <c r="AK104" s="1"/>
      <c r="AL104" s="1"/>
      <c r="AM104" s="1"/>
      <c r="AN104" s="1"/>
    </row>
    <row r="105" spans="1:40" x14ac:dyDescent="0.25">
      <c r="A105" s="1"/>
      <c r="B105" s="1"/>
      <c r="C105" s="98"/>
      <c r="D105" s="1"/>
      <c r="AE105" s="1"/>
      <c r="AF105" s="1"/>
      <c r="AG105" s="1"/>
      <c r="AH105" s="1"/>
      <c r="AI105" s="1"/>
      <c r="AJ105" s="1"/>
      <c r="AK105" s="1"/>
      <c r="AL105" s="1"/>
      <c r="AM105" s="1"/>
      <c r="AN105" s="1"/>
    </row>
    <row r="106" spans="1:40" x14ac:dyDescent="0.25">
      <c r="A106" s="1"/>
      <c r="B106" s="1"/>
      <c r="C106" s="98"/>
      <c r="D106" s="1"/>
      <c r="AE106" s="1"/>
      <c r="AF106" s="1"/>
      <c r="AG106" s="1"/>
      <c r="AH106" s="1"/>
      <c r="AI106" s="1"/>
      <c r="AJ106" s="1"/>
      <c r="AK106" s="1"/>
      <c r="AL106" s="1"/>
      <c r="AM106" s="1"/>
      <c r="AN106" s="1"/>
    </row>
    <row r="107" spans="1:40" x14ac:dyDescent="0.25">
      <c r="A107" s="1"/>
      <c r="B107" s="1"/>
      <c r="C107" s="98"/>
      <c r="D107" s="1"/>
      <c r="AE107" s="1"/>
      <c r="AF107" s="1"/>
      <c r="AG107" s="1"/>
      <c r="AH107" s="1"/>
      <c r="AI107" s="1"/>
      <c r="AJ107" s="1"/>
      <c r="AK107" s="1"/>
      <c r="AL107" s="1"/>
      <c r="AM107" s="1"/>
      <c r="AN107" s="1"/>
    </row>
    <row r="108" spans="1:40" x14ac:dyDescent="0.25">
      <c r="A108" s="1"/>
      <c r="B108" s="1"/>
      <c r="C108" s="98"/>
      <c r="D108" s="1"/>
      <c r="AE108" s="1"/>
      <c r="AF108" s="1"/>
      <c r="AG108" s="1"/>
      <c r="AH108" s="1"/>
      <c r="AI108" s="1"/>
      <c r="AJ108" s="1"/>
      <c r="AK108" s="1"/>
      <c r="AL108" s="1"/>
      <c r="AM108" s="1"/>
      <c r="AN108" s="1"/>
    </row>
    <row r="109" spans="1:40" x14ac:dyDescent="0.25">
      <c r="A109" s="1"/>
      <c r="B109" s="1"/>
      <c r="C109" s="98"/>
      <c r="D109" s="1"/>
      <c r="AE109" s="1"/>
      <c r="AF109" s="1"/>
      <c r="AG109" s="1"/>
      <c r="AH109" s="1"/>
      <c r="AI109" s="1"/>
      <c r="AJ109" s="1"/>
      <c r="AK109" s="1"/>
      <c r="AL109" s="1"/>
      <c r="AM109" s="1"/>
      <c r="AN109" s="1"/>
    </row>
    <row r="110" spans="1:40" x14ac:dyDescent="0.25">
      <c r="A110" s="1"/>
      <c r="B110" s="1"/>
      <c r="C110" s="98"/>
      <c r="D110" s="1"/>
      <c r="AE110" s="1"/>
      <c r="AF110" s="1"/>
      <c r="AG110" s="1"/>
      <c r="AH110" s="1"/>
      <c r="AI110" s="1"/>
      <c r="AJ110" s="1"/>
      <c r="AK110" s="1"/>
      <c r="AL110" s="1"/>
      <c r="AM110" s="1"/>
      <c r="AN110" s="1"/>
    </row>
    <row r="111" spans="1:40" x14ac:dyDescent="0.25">
      <c r="A111" s="1"/>
      <c r="B111" s="1"/>
      <c r="C111" s="98"/>
      <c r="D111" s="1"/>
      <c r="AE111" s="1"/>
      <c r="AF111" s="1"/>
      <c r="AG111" s="1"/>
      <c r="AH111" s="1"/>
      <c r="AI111" s="1"/>
      <c r="AJ111" s="1"/>
      <c r="AK111" s="1"/>
      <c r="AL111" s="1"/>
      <c r="AM111" s="1"/>
      <c r="AN111" s="1"/>
    </row>
    <row r="112" spans="1:40" x14ac:dyDescent="0.25">
      <c r="A112" s="1"/>
      <c r="B112" s="1"/>
      <c r="C112" s="98"/>
      <c r="D112" s="1"/>
      <c r="AE112" s="1"/>
      <c r="AF112" s="1"/>
      <c r="AG112" s="1"/>
      <c r="AH112" s="1"/>
      <c r="AI112" s="1"/>
      <c r="AJ112" s="1"/>
      <c r="AK112" s="1"/>
      <c r="AL112" s="1"/>
      <c r="AM112" s="1"/>
      <c r="AN112" s="1"/>
    </row>
    <row r="113" spans="1:40" x14ac:dyDescent="0.25">
      <c r="A113" s="1"/>
      <c r="B113" s="1"/>
      <c r="C113" s="98"/>
      <c r="D113" s="1"/>
      <c r="AE113" s="1"/>
      <c r="AF113" s="1"/>
      <c r="AG113" s="1"/>
      <c r="AH113" s="1"/>
      <c r="AI113" s="1"/>
      <c r="AJ113" s="1"/>
      <c r="AK113" s="1"/>
      <c r="AL113" s="1"/>
      <c r="AM113" s="1"/>
      <c r="AN113" s="1"/>
    </row>
    <row r="114" spans="1:40" x14ac:dyDescent="0.25">
      <c r="A114" s="1"/>
      <c r="B114" s="1"/>
      <c r="C114" s="98"/>
      <c r="D114" s="1"/>
      <c r="AE114" s="1"/>
      <c r="AF114" s="1"/>
      <c r="AG114" s="1"/>
      <c r="AH114" s="1"/>
      <c r="AI114" s="1"/>
      <c r="AJ114" s="1"/>
      <c r="AK114" s="1"/>
      <c r="AL114" s="1"/>
      <c r="AM114" s="1"/>
      <c r="AN114" s="1"/>
    </row>
    <row r="115" spans="1:40" x14ac:dyDescent="0.25">
      <c r="A115" s="1"/>
      <c r="B115" s="1"/>
      <c r="C115" s="98"/>
      <c r="D115" s="1"/>
      <c r="AE115" s="1"/>
      <c r="AF115" s="1"/>
      <c r="AG115" s="1"/>
      <c r="AH115" s="1"/>
      <c r="AI115" s="1"/>
      <c r="AJ115" s="1"/>
      <c r="AK115" s="1"/>
      <c r="AL115" s="1"/>
      <c r="AM115" s="1"/>
      <c r="AN115" s="1"/>
    </row>
    <row r="116" spans="1:40" x14ac:dyDescent="0.25">
      <c r="A116" s="1"/>
      <c r="B116" s="1"/>
      <c r="C116" s="98"/>
      <c r="D116" s="1"/>
      <c r="AE116" s="1"/>
      <c r="AF116" s="1"/>
      <c r="AG116" s="1"/>
      <c r="AH116" s="1"/>
      <c r="AI116" s="1"/>
      <c r="AJ116" s="1"/>
      <c r="AK116" s="1"/>
      <c r="AL116" s="1"/>
      <c r="AM116" s="1"/>
      <c r="AN116" s="1"/>
    </row>
    <row r="117" spans="1:40" x14ac:dyDescent="0.25">
      <c r="A117" s="1"/>
      <c r="B117" s="1"/>
      <c r="C117" s="98"/>
      <c r="D117" s="1"/>
      <c r="AE117" s="1"/>
      <c r="AF117" s="1"/>
      <c r="AG117" s="1"/>
      <c r="AH117" s="1"/>
      <c r="AI117" s="1"/>
      <c r="AJ117" s="1"/>
      <c r="AK117" s="1"/>
      <c r="AL117" s="1"/>
      <c r="AM117" s="1"/>
      <c r="AN117" s="1"/>
    </row>
    <row r="118" spans="1:40" x14ac:dyDescent="0.25">
      <c r="A118" s="1"/>
      <c r="B118" s="1"/>
      <c r="C118" s="98"/>
      <c r="D118" s="1"/>
      <c r="AE118" s="1"/>
      <c r="AF118" s="1"/>
      <c r="AG118" s="1"/>
      <c r="AH118" s="1"/>
      <c r="AI118" s="1"/>
      <c r="AJ118" s="1"/>
      <c r="AK118" s="1"/>
      <c r="AL118" s="1"/>
      <c r="AM118" s="1"/>
      <c r="AN118" s="1"/>
    </row>
    <row r="119" spans="1:40" x14ac:dyDescent="0.25">
      <c r="A119" s="1"/>
      <c r="B119" s="1"/>
      <c r="C119" s="98"/>
      <c r="D119" s="1"/>
      <c r="AE119" s="1"/>
      <c r="AF119" s="1"/>
      <c r="AG119" s="1"/>
      <c r="AH119" s="1"/>
      <c r="AI119" s="1"/>
      <c r="AJ119" s="1"/>
      <c r="AK119" s="1"/>
      <c r="AL119" s="1"/>
      <c r="AM119" s="1"/>
      <c r="AN119" s="1"/>
    </row>
    <row r="120" spans="1:40" x14ac:dyDescent="0.25">
      <c r="A120" s="1"/>
      <c r="B120" s="1"/>
      <c r="C120" s="98"/>
      <c r="D120" s="1"/>
      <c r="AE120" s="1"/>
      <c r="AF120" s="1"/>
      <c r="AG120" s="1"/>
      <c r="AH120" s="1"/>
      <c r="AI120" s="1"/>
      <c r="AJ120" s="1"/>
      <c r="AK120" s="1"/>
      <c r="AL120" s="1"/>
      <c r="AM120" s="1"/>
      <c r="AN120" s="1"/>
    </row>
    <row r="121" spans="1:40" x14ac:dyDescent="0.25">
      <c r="A121" s="1"/>
      <c r="B121" s="1"/>
      <c r="C121" s="98"/>
      <c r="D121" s="1"/>
      <c r="AE121" s="1"/>
      <c r="AF121" s="1"/>
      <c r="AG121" s="1"/>
      <c r="AH121" s="1"/>
      <c r="AI121" s="1"/>
      <c r="AJ121" s="1"/>
      <c r="AK121" s="1"/>
      <c r="AL121" s="1"/>
      <c r="AM121" s="1"/>
      <c r="AN121" s="1"/>
    </row>
    <row r="122" spans="1:40" x14ac:dyDescent="0.25">
      <c r="A122" s="1"/>
      <c r="B122" s="1"/>
      <c r="C122" s="98"/>
      <c r="D122" s="1"/>
      <c r="AE122" s="1"/>
      <c r="AF122" s="1"/>
      <c r="AG122" s="1"/>
      <c r="AH122" s="1"/>
      <c r="AI122" s="1"/>
      <c r="AJ122" s="1"/>
      <c r="AK122" s="1"/>
      <c r="AL122" s="1"/>
      <c r="AM122" s="1"/>
      <c r="AN122" s="1"/>
    </row>
    <row r="123" spans="1:40" x14ac:dyDescent="0.25">
      <c r="A123" s="1"/>
      <c r="B123" s="1"/>
      <c r="C123" s="98"/>
      <c r="D123" s="1"/>
      <c r="AE123" s="1"/>
      <c r="AF123" s="1"/>
      <c r="AG123" s="1"/>
      <c r="AH123" s="1"/>
      <c r="AI123" s="1"/>
      <c r="AJ123" s="1"/>
      <c r="AK123" s="1"/>
      <c r="AL123" s="1"/>
      <c r="AM123" s="1"/>
      <c r="AN123" s="1"/>
    </row>
    <row r="124" spans="1:40" x14ac:dyDescent="0.25">
      <c r="A124" s="1"/>
      <c r="B124" s="1"/>
      <c r="C124" s="98"/>
      <c r="D124" s="1"/>
      <c r="AE124" s="1"/>
      <c r="AF124" s="1"/>
      <c r="AG124" s="1"/>
      <c r="AH124" s="1"/>
      <c r="AI124" s="1"/>
      <c r="AJ124" s="1"/>
      <c r="AK124" s="1"/>
      <c r="AL124" s="1"/>
      <c r="AM124" s="1"/>
      <c r="AN124" s="1"/>
    </row>
    <row r="125" spans="1:40" x14ac:dyDescent="0.25">
      <c r="A125" s="1"/>
      <c r="B125" s="1"/>
      <c r="C125" s="98"/>
      <c r="D125" s="1"/>
      <c r="AE125" s="1"/>
      <c r="AF125" s="1"/>
      <c r="AG125" s="1"/>
      <c r="AH125" s="1"/>
      <c r="AI125" s="1"/>
      <c r="AJ125" s="1"/>
      <c r="AK125" s="1"/>
      <c r="AL125" s="1"/>
      <c r="AM125" s="1"/>
      <c r="AN125" s="1"/>
    </row>
    <row r="126" spans="1:40" x14ac:dyDescent="0.25">
      <c r="A126" s="1"/>
      <c r="B126" s="1"/>
      <c r="C126" s="98"/>
      <c r="D126" s="1"/>
      <c r="AE126" s="1"/>
      <c r="AF126" s="1"/>
      <c r="AG126" s="1"/>
      <c r="AH126" s="1"/>
      <c r="AI126" s="1"/>
      <c r="AJ126" s="1"/>
      <c r="AK126" s="1"/>
      <c r="AL126" s="1"/>
      <c r="AM126" s="1"/>
      <c r="AN126" s="1"/>
    </row>
    <row r="127" spans="1:40" x14ac:dyDescent="0.25">
      <c r="A127" s="1"/>
      <c r="B127" s="1"/>
      <c r="C127" s="98"/>
      <c r="D127" s="1"/>
      <c r="AE127" s="1"/>
      <c r="AF127" s="1"/>
      <c r="AG127" s="1"/>
      <c r="AH127" s="1"/>
      <c r="AI127" s="1"/>
      <c r="AJ127" s="1"/>
      <c r="AK127" s="1"/>
      <c r="AL127" s="1"/>
      <c r="AM127" s="1"/>
      <c r="AN127" s="1"/>
    </row>
    <row r="128" spans="1:40" x14ac:dyDescent="0.25">
      <c r="A128" s="1"/>
      <c r="B128" s="1"/>
      <c r="C128" s="98"/>
      <c r="D128" s="1"/>
      <c r="AE128" s="1"/>
      <c r="AF128" s="1"/>
      <c r="AG128" s="1"/>
      <c r="AH128" s="1"/>
      <c r="AI128" s="1"/>
      <c r="AJ128" s="1"/>
      <c r="AK128" s="1"/>
      <c r="AL128" s="1"/>
      <c r="AM128" s="1"/>
      <c r="AN128" s="1"/>
    </row>
    <row r="129" spans="1:40" x14ac:dyDescent="0.25">
      <c r="A129" s="1"/>
      <c r="B129" s="1"/>
      <c r="C129" s="98"/>
      <c r="D129" s="1"/>
      <c r="AE129" s="1"/>
      <c r="AF129" s="1"/>
      <c r="AG129" s="1"/>
      <c r="AH129" s="1"/>
      <c r="AI129" s="1"/>
      <c r="AJ129" s="1"/>
      <c r="AK129" s="1"/>
      <c r="AL129" s="1"/>
      <c r="AM129" s="1"/>
      <c r="AN129" s="1"/>
    </row>
    <row r="130" spans="1:40" x14ac:dyDescent="0.25">
      <c r="A130" s="1"/>
      <c r="B130" s="1"/>
      <c r="C130" s="98"/>
      <c r="D130" s="1"/>
      <c r="AE130" s="1"/>
      <c r="AF130" s="1"/>
      <c r="AG130" s="1"/>
      <c r="AH130" s="1"/>
      <c r="AI130" s="1"/>
      <c r="AJ130" s="1"/>
      <c r="AK130" s="1"/>
      <c r="AL130" s="1"/>
      <c r="AM130" s="1"/>
      <c r="AN130" s="1"/>
    </row>
    <row r="131" spans="1:40" x14ac:dyDescent="0.25">
      <c r="A131" s="1"/>
      <c r="B131" s="1"/>
      <c r="C131" s="98"/>
      <c r="D131" s="1"/>
      <c r="AE131" s="1"/>
      <c r="AF131" s="1"/>
      <c r="AG131" s="1"/>
      <c r="AH131" s="1"/>
      <c r="AI131" s="1"/>
      <c r="AJ131" s="1"/>
      <c r="AK131" s="1"/>
      <c r="AL131" s="1"/>
      <c r="AM131" s="1"/>
      <c r="AN131" s="1"/>
    </row>
    <row r="132" spans="1:40" x14ac:dyDescent="0.25">
      <c r="A132" s="1"/>
      <c r="B132" s="1"/>
      <c r="C132" s="98"/>
      <c r="D132" s="1"/>
      <c r="AE132" s="1"/>
      <c r="AF132" s="1"/>
      <c r="AG132" s="1"/>
      <c r="AH132" s="1"/>
      <c r="AI132" s="1"/>
      <c r="AJ132" s="1"/>
      <c r="AK132" s="1"/>
      <c r="AL132" s="1"/>
      <c r="AM132" s="1"/>
      <c r="AN132" s="1"/>
    </row>
    <row r="133" spans="1:40" x14ac:dyDescent="0.25">
      <c r="A133" s="1"/>
      <c r="B133" s="1"/>
      <c r="C133" s="98"/>
      <c r="D133" s="1"/>
      <c r="AE133" s="1"/>
      <c r="AF133" s="1"/>
      <c r="AG133" s="1"/>
      <c r="AH133" s="1"/>
      <c r="AI133" s="1"/>
      <c r="AJ133" s="1"/>
      <c r="AK133" s="1"/>
      <c r="AL133" s="1"/>
      <c r="AM133" s="1"/>
      <c r="AN133" s="1"/>
    </row>
    <row r="134" spans="1:40" x14ac:dyDescent="0.25">
      <c r="A134" s="1"/>
      <c r="B134" s="1"/>
      <c r="C134" s="98"/>
      <c r="D134" s="1"/>
      <c r="AE134" s="1"/>
      <c r="AF134" s="1"/>
      <c r="AG134" s="1"/>
      <c r="AH134" s="1"/>
      <c r="AI134" s="1"/>
      <c r="AJ134" s="1"/>
      <c r="AK134" s="1"/>
      <c r="AL134" s="1"/>
      <c r="AM134" s="1"/>
      <c r="AN134" s="1"/>
    </row>
    <row r="135" spans="1:40" x14ac:dyDescent="0.25">
      <c r="A135" s="1"/>
      <c r="B135" s="1"/>
      <c r="C135" s="98"/>
      <c r="D135" s="1"/>
      <c r="AE135" s="1"/>
      <c r="AF135" s="1"/>
      <c r="AG135" s="1"/>
      <c r="AH135" s="1"/>
      <c r="AI135" s="1"/>
      <c r="AJ135" s="1"/>
      <c r="AK135" s="1"/>
      <c r="AL135" s="1"/>
      <c r="AM135" s="1"/>
      <c r="AN135" s="1"/>
    </row>
    <row r="136" spans="1:40" x14ac:dyDescent="0.25">
      <c r="A136" s="1"/>
      <c r="B136" s="1"/>
      <c r="C136" s="98"/>
      <c r="D136" s="1"/>
      <c r="AE136" s="1"/>
      <c r="AF136" s="1"/>
      <c r="AG136" s="1"/>
      <c r="AH136" s="1"/>
      <c r="AI136" s="1"/>
      <c r="AJ136" s="1"/>
      <c r="AK136" s="1"/>
      <c r="AL136" s="1"/>
      <c r="AM136" s="1"/>
      <c r="AN136" s="1"/>
    </row>
    <row r="137" spans="1:40" x14ac:dyDescent="0.25">
      <c r="A137" s="1"/>
      <c r="B137" s="1"/>
      <c r="C137" s="98"/>
      <c r="D137" s="1"/>
      <c r="AE137" s="1"/>
      <c r="AF137" s="1"/>
      <c r="AG137" s="1"/>
      <c r="AH137" s="1"/>
      <c r="AI137" s="1"/>
      <c r="AJ137" s="1"/>
      <c r="AK137" s="1"/>
      <c r="AL137" s="1"/>
      <c r="AM137" s="1"/>
      <c r="AN137" s="1"/>
    </row>
    <row r="138" spans="1:40" x14ac:dyDescent="0.25">
      <c r="A138" s="1"/>
      <c r="B138" s="1"/>
      <c r="C138" s="98"/>
      <c r="D138" s="1"/>
      <c r="AE138" s="1"/>
      <c r="AF138" s="1"/>
      <c r="AG138" s="1"/>
      <c r="AH138" s="1"/>
      <c r="AI138" s="1"/>
      <c r="AJ138" s="1"/>
      <c r="AK138" s="1"/>
      <c r="AL138" s="1"/>
      <c r="AM138" s="1"/>
      <c r="AN138" s="1"/>
    </row>
    <row r="139" spans="1:40" x14ac:dyDescent="0.25">
      <c r="A139" s="1"/>
      <c r="B139" s="1"/>
      <c r="C139" s="98"/>
      <c r="D139" s="1"/>
      <c r="AE139" s="1"/>
      <c r="AF139" s="1"/>
      <c r="AG139" s="1"/>
      <c r="AH139" s="1"/>
      <c r="AI139" s="1"/>
      <c r="AJ139" s="1"/>
      <c r="AK139" s="1"/>
      <c r="AL139" s="1"/>
      <c r="AM139" s="1"/>
      <c r="AN139" s="1"/>
    </row>
    <row r="140" spans="1:40" x14ac:dyDescent="0.25">
      <c r="A140" s="1"/>
      <c r="B140" s="1"/>
      <c r="C140" s="98"/>
      <c r="D140" s="1"/>
      <c r="AE140" s="1"/>
      <c r="AF140" s="1"/>
      <c r="AG140" s="1"/>
      <c r="AH140" s="1"/>
      <c r="AI140" s="1"/>
      <c r="AJ140" s="1"/>
      <c r="AK140" s="1"/>
      <c r="AL140" s="1"/>
      <c r="AM140" s="1"/>
      <c r="AN140" s="1"/>
    </row>
    <row r="141" spans="1:40" x14ac:dyDescent="0.25">
      <c r="A141" s="1"/>
      <c r="B141" s="1"/>
      <c r="C141" s="98"/>
      <c r="D141" s="1"/>
      <c r="AE141" s="1"/>
      <c r="AF141" s="1"/>
      <c r="AG141" s="1"/>
      <c r="AH141" s="1"/>
      <c r="AI141" s="1"/>
      <c r="AJ141" s="1"/>
      <c r="AK141" s="1"/>
      <c r="AL141" s="1"/>
      <c r="AM141" s="1"/>
      <c r="AN141" s="1"/>
    </row>
    <row r="142" spans="1:40" x14ac:dyDescent="0.25">
      <c r="A142" s="1"/>
      <c r="B142" s="1"/>
      <c r="C142" s="98"/>
      <c r="D142" s="1"/>
      <c r="AE142" s="1"/>
      <c r="AF142" s="1"/>
      <c r="AG142" s="1"/>
      <c r="AH142" s="1"/>
      <c r="AI142" s="1"/>
      <c r="AJ142" s="1"/>
      <c r="AK142" s="1"/>
      <c r="AL142" s="1"/>
      <c r="AM142" s="1"/>
      <c r="AN142" s="1"/>
    </row>
    <row r="143" spans="1:40" x14ac:dyDescent="0.25">
      <c r="A143" s="1"/>
      <c r="B143" s="1"/>
      <c r="C143" s="98"/>
      <c r="D143" s="1"/>
      <c r="AE143" s="1"/>
      <c r="AF143" s="1"/>
      <c r="AG143" s="1"/>
      <c r="AH143" s="1"/>
      <c r="AI143" s="1"/>
      <c r="AJ143" s="1"/>
      <c r="AK143" s="1"/>
      <c r="AL143" s="1"/>
      <c r="AM143" s="1"/>
      <c r="AN143" s="1"/>
    </row>
    <row r="144" spans="1:40" x14ac:dyDescent="0.25">
      <c r="A144" s="1"/>
      <c r="B144" s="1"/>
      <c r="C144" s="98"/>
      <c r="D144" s="1"/>
      <c r="AE144" s="1"/>
      <c r="AF144" s="1"/>
      <c r="AG144" s="1"/>
      <c r="AH144" s="1"/>
      <c r="AI144" s="1"/>
      <c r="AJ144" s="1"/>
      <c r="AK144" s="1"/>
      <c r="AL144" s="1"/>
      <c r="AM144" s="1"/>
      <c r="AN144" s="1"/>
    </row>
    <row r="145" spans="1:40" x14ac:dyDescent="0.25">
      <c r="A145" s="1"/>
      <c r="B145" s="1"/>
      <c r="C145" s="98"/>
      <c r="D145" s="1"/>
      <c r="AE145" s="1"/>
      <c r="AF145" s="1"/>
      <c r="AG145" s="1"/>
      <c r="AH145" s="1"/>
      <c r="AI145" s="1"/>
      <c r="AJ145" s="1"/>
      <c r="AK145" s="1"/>
      <c r="AL145" s="1"/>
      <c r="AM145" s="1"/>
      <c r="AN145" s="1"/>
    </row>
    <row r="146" spans="1:40" x14ac:dyDescent="0.25">
      <c r="A146" s="1"/>
      <c r="B146" s="1"/>
      <c r="C146" s="98"/>
      <c r="D146" s="1"/>
      <c r="AE146" s="1"/>
      <c r="AF146" s="1"/>
      <c r="AG146" s="1"/>
      <c r="AH146" s="1"/>
      <c r="AI146" s="1"/>
      <c r="AJ146" s="1"/>
      <c r="AK146" s="1"/>
      <c r="AL146" s="1"/>
      <c r="AM146" s="1"/>
      <c r="AN146" s="1"/>
    </row>
    <row r="147" spans="1:40" x14ac:dyDescent="0.25">
      <c r="A147" s="1"/>
      <c r="B147" s="1"/>
      <c r="C147" s="98"/>
      <c r="D147" s="1"/>
      <c r="AE147" s="1"/>
      <c r="AF147" s="1"/>
      <c r="AG147" s="1"/>
      <c r="AH147" s="1"/>
      <c r="AI147" s="1"/>
      <c r="AJ147" s="1"/>
      <c r="AK147" s="1"/>
      <c r="AL147" s="1"/>
      <c r="AM147" s="1"/>
      <c r="AN147" s="1"/>
    </row>
    <row r="148" spans="1:40" x14ac:dyDescent="0.25">
      <c r="A148" s="1"/>
      <c r="B148" s="1"/>
      <c r="C148" s="98"/>
      <c r="D148" s="1"/>
      <c r="AE148" s="1"/>
      <c r="AF148" s="1"/>
      <c r="AG148" s="1"/>
      <c r="AH148" s="1"/>
      <c r="AI148" s="1"/>
      <c r="AJ148" s="1"/>
      <c r="AK148" s="1"/>
      <c r="AL148" s="1"/>
      <c r="AM148" s="1"/>
      <c r="AN148" s="1"/>
    </row>
    <row r="149" spans="1:40" x14ac:dyDescent="0.25">
      <c r="A149" s="1"/>
      <c r="B149" s="1"/>
      <c r="C149" s="98"/>
      <c r="D149" s="1"/>
      <c r="AE149" s="1"/>
      <c r="AF149" s="1"/>
      <c r="AG149" s="1"/>
      <c r="AH149" s="1"/>
      <c r="AI149" s="1"/>
      <c r="AJ149" s="1"/>
      <c r="AK149" s="1"/>
      <c r="AL149" s="1"/>
      <c r="AM149" s="1"/>
      <c r="AN149" s="1"/>
    </row>
    <row r="150" spans="1:40" x14ac:dyDescent="0.25">
      <c r="A150" s="1"/>
      <c r="B150" s="1"/>
      <c r="C150" s="98"/>
      <c r="D150" s="1"/>
      <c r="AE150" s="1"/>
      <c r="AF150" s="1"/>
      <c r="AG150" s="1"/>
      <c r="AH150" s="1"/>
      <c r="AI150" s="1"/>
      <c r="AJ150" s="1"/>
      <c r="AK150" s="1"/>
      <c r="AL150" s="1"/>
      <c r="AM150" s="1"/>
      <c r="AN150" s="1"/>
    </row>
    <row r="151" spans="1:40" x14ac:dyDescent="0.25">
      <c r="A151" s="1"/>
      <c r="B151" s="1"/>
      <c r="C151" s="98"/>
      <c r="D151" s="1"/>
      <c r="AE151" s="1"/>
      <c r="AF151" s="1"/>
      <c r="AG151" s="1"/>
      <c r="AH151" s="1"/>
      <c r="AI151" s="1"/>
      <c r="AJ151" s="1"/>
      <c r="AK151" s="1"/>
      <c r="AL151" s="1"/>
      <c r="AM151" s="1"/>
      <c r="AN151" s="1"/>
    </row>
    <row r="152" spans="1:40" x14ac:dyDescent="0.25">
      <c r="A152" s="1"/>
      <c r="B152" s="1"/>
      <c r="C152" s="98"/>
      <c r="D152" s="1"/>
      <c r="AE152" s="1"/>
      <c r="AF152" s="1"/>
      <c r="AG152" s="1"/>
      <c r="AH152" s="1"/>
      <c r="AI152" s="1"/>
      <c r="AJ152" s="1"/>
      <c r="AK152" s="1"/>
      <c r="AL152" s="1"/>
      <c r="AM152" s="1"/>
      <c r="AN152" s="1"/>
    </row>
    <row r="153" spans="1:40" x14ac:dyDescent="0.25">
      <c r="A153" s="1"/>
      <c r="B153" s="1"/>
      <c r="C153" s="98"/>
      <c r="D153" s="1"/>
      <c r="AE153" s="1"/>
      <c r="AF153" s="1"/>
      <c r="AG153" s="1"/>
      <c r="AH153" s="1"/>
      <c r="AI153" s="1"/>
      <c r="AJ153" s="1"/>
      <c r="AK153" s="1"/>
      <c r="AL153" s="1"/>
      <c r="AM153" s="1"/>
      <c r="AN153" s="1"/>
    </row>
    <row r="154" spans="1:40" x14ac:dyDescent="0.25">
      <c r="A154" s="1"/>
      <c r="B154" s="1"/>
      <c r="C154" s="98"/>
      <c r="D154" s="1"/>
      <c r="AE154" s="1"/>
      <c r="AF154" s="1"/>
      <c r="AG154" s="1"/>
      <c r="AH154" s="1"/>
      <c r="AI154" s="1"/>
      <c r="AJ154" s="1"/>
      <c r="AK154" s="1"/>
      <c r="AL154" s="1"/>
      <c r="AM154" s="1"/>
      <c r="AN154" s="1"/>
    </row>
    <row r="155" spans="1:40" x14ac:dyDescent="0.25">
      <c r="A155" s="1"/>
      <c r="B155" s="1"/>
      <c r="C155" s="98"/>
      <c r="D155" s="1"/>
      <c r="AE155" s="1"/>
      <c r="AF155" s="1"/>
      <c r="AG155" s="1"/>
      <c r="AH155" s="1"/>
      <c r="AI155" s="1"/>
      <c r="AJ155" s="1"/>
      <c r="AK155" s="1"/>
      <c r="AL155" s="1"/>
      <c r="AM155" s="1"/>
      <c r="AN155" s="1"/>
    </row>
    <row r="156" spans="1:40" x14ac:dyDescent="0.25">
      <c r="A156" s="1"/>
      <c r="B156" s="1"/>
      <c r="C156" s="98"/>
      <c r="D156" s="1"/>
      <c r="AE156" s="1"/>
      <c r="AF156" s="1"/>
      <c r="AG156" s="1"/>
      <c r="AH156" s="1"/>
      <c r="AI156" s="1"/>
      <c r="AJ156" s="1"/>
      <c r="AK156" s="1"/>
      <c r="AL156" s="1"/>
      <c r="AM156" s="1"/>
      <c r="AN156" s="1"/>
    </row>
    <row r="157" spans="1:40" x14ac:dyDescent="0.25">
      <c r="A157" s="1"/>
      <c r="B157" s="1"/>
      <c r="C157" s="98"/>
      <c r="D157" s="1"/>
      <c r="AE157" s="1"/>
      <c r="AF157" s="1"/>
      <c r="AG157" s="1"/>
      <c r="AH157" s="1"/>
      <c r="AI157" s="1"/>
      <c r="AJ157" s="1"/>
      <c r="AK157" s="1"/>
      <c r="AL157" s="1"/>
      <c r="AM157" s="1"/>
      <c r="AN157" s="1"/>
    </row>
    <row r="158" spans="1:40" x14ac:dyDescent="0.25">
      <c r="A158" s="1"/>
      <c r="B158" s="1"/>
      <c r="C158" s="98"/>
      <c r="D158" s="1"/>
      <c r="AE158" s="1"/>
      <c r="AF158" s="1"/>
      <c r="AG158" s="1"/>
      <c r="AH158" s="1"/>
      <c r="AI158" s="1"/>
      <c r="AJ158" s="1"/>
      <c r="AK158" s="1"/>
      <c r="AL158" s="1"/>
      <c r="AM158" s="1"/>
      <c r="AN158" s="1"/>
    </row>
    <row r="159" spans="1:40" x14ac:dyDescent="0.25">
      <c r="A159" s="1"/>
      <c r="B159" s="1"/>
      <c r="C159" s="98"/>
      <c r="D159" s="1"/>
      <c r="AE159" s="1"/>
      <c r="AF159" s="1"/>
      <c r="AG159" s="1"/>
      <c r="AH159" s="1"/>
      <c r="AI159" s="1"/>
      <c r="AJ159" s="1"/>
      <c r="AK159" s="1"/>
      <c r="AL159" s="1"/>
      <c r="AM159" s="1"/>
      <c r="AN159" s="1"/>
    </row>
    <row r="160" spans="1:40" x14ac:dyDescent="0.25">
      <c r="A160" s="1"/>
      <c r="B160" s="1"/>
      <c r="C160" s="98"/>
      <c r="D160" s="1"/>
      <c r="AE160" s="1"/>
      <c r="AF160" s="1"/>
      <c r="AG160" s="1"/>
      <c r="AH160" s="1"/>
      <c r="AI160" s="1"/>
      <c r="AJ160" s="1"/>
      <c r="AK160" s="1"/>
      <c r="AL160" s="1"/>
      <c r="AM160" s="1"/>
      <c r="AN160" s="1"/>
    </row>
    <row r="161" spans="1:40" x14ac:dyDescent="0.25">
      <c r="A161" s="1"/>
      <c r="B161" s="1"/>
      <c r="C161" s="98"/>
      <c r="D161" s="1"/>
      <c r="AE161" s="1"/>
      <c r="AF161" s="1"/>
      <c r="AG161" s="1"/>
      <c r="AH161" s="1"/>
      <c r="AI161" s="1"/>
      <c r="AJ161" s="1"/>
      <c r="AK161" s="1"/>
      <c r="AL161" s="1"/>
      <c r="AM161" s="1"/>
      <c r="AN161" s="1"/>
    </row>
    <row r="162" spans="1:40" x14ac:dyDescent="0.25">
      <c r="A162" s="1"/>
      <c r="B162" s="1"/>
      <c r="C162" s="98"/>
      <c r="D162" s="1"/>
      <c r="AE162" s="1"/>
      <c r="AF162" s="1"/>
      <c r="AG162" s="1"/>
      <c r="AH162" s="1"/>
      <c r="AI162" s="1"/>
      <c r="AJ162" s="1"/>
      <c r="AK162" s="1"/>
      <c r="AL162" s="1"/>
      <c r="AM162" s="1"/>
      <c r="AN162" s="1"/>
    </row>
    <row r="163" spans="1:40" x14ac:dyDescent="0.25">
      <c r="A163" s="1"/>
      <c r="B163" s="1"/>
      <c r="C163" s="98"/>
      <c r="D163" s="1"/>
      <c r="AE163" s="1"/>
      <c r="AF163" s="1"/>
      <c r="AG163" s="1"/>
      <c r="AH163" s="1"/>
      <c r="AI163" s="1"/>
      <c r="AJ163" s="1"/>
      <c r="AK163" s="1"/>
      <c r="AL163" s="1"/>
      <c r="AM163" s="1"/>
      <c r="AN163" s="1"/>
    </row>
    <row r="164" spans="1:40" x14ac:dyDescent="0.25">
      <c r="A164" s="1"/>
      <c r="B164" s="1"/>
      <c r="C164" s="98"/>
      <c r="D164" s="1"/>
      <c r="AE164" s="1"/>
      <c r="AF164" s="1"/>
      <c r="AG164" s="1"/>
      <c r="AH164" s="1"/>
      <c r="AI164" s="1"/>
      <c r="AJ164" s="1"/>
      <c r="AK164" s="1"/>
      <c r="AL164" s="1"/>
      <c r="AM164" s="1"/>
      <c r="AN164" s="1"/>
    </row>
    <row r="165" spans="1:40" x14ac:dyDescent="0.25">
      <c r="A165" s="1"/>
      <c r="B165" s="1"/>
      <c r="C165" s="98"/>
      <c r="D165" s="1"/>
      <c r="AE165" s="1"/>
      <c r="AF165" s="1"/>
      <c r="AG165" s="1"/>
      <c r="AH165" s="1"/>
      <c r="AI165" s="1"/>
      <c r="AJ165" s="1"/>
      <c r="AK165" s="1"/>
      <c r="AL165" s="1"/>
      <c r="AM165" s="1"/>
      <c r="AN165" s="1"/>
    </row>
    <row r="166" spans="1:40" x14ac:dyDescent="0.25">
      <c r="A166" s="1"/>
      <c r="B166" s="1"/>
      <c r="C166" s="98"/>
      <c r="D166" s="1"/>
      <c r="AE166" s="1"/>
      <c r="AF166" s="1"/>
      <c r="AG166" s="1"/>
      <c r="AH166" s="1"/>
      <c r="AI166" s="1"/>
      <c r="AJ166" s="1"/>
      <c r="AK166" s="1"/>
      <c r="AL166" s="1"/>
      <c r="AM166" s="1"/>
      <c r="AN166" s="1"/>
    </row>
    <row r="167" spans="1:40" x14ac:dyDescent="0.25">
      <c r="A167" s="1"/>
      <c r="B167" s="1"/>
      <c r="C167" s="98"/>
      <c r="D167" s="1"/>
      <c r="AE167" s="1"/>
      <c r="AF167" s="1"/>
      <c r="AG167" s="1"/>
      <c r="AH167" s="1"/>
      <c r="AI167" s="1"/>
      <c r="AJ167" s="1"/>
      <c r="AK167" s="1"/>
      <c r="AL167" s="1"/>
      <c r="AM167" s="1"/>
      <c r="AN167" s="1"/>
    </row>
    <row r="168" spans="1:40" x14ac:dyDescent="0.25">
      <c r="A168" s="1"/>
      <c r="B168" s="1"/>
      <c r="C168" s="98"/>
      <c r="D168" s="1"/>
      <c r="AE168" s="1"/>
      <c r="AF168" s="1"/>
      <c r="AG168" s="1"/>
      <c r="AH168" s="1"/>
      <c r="AI168" s="1"/>
      <c r="AJ168" s="1"/>
      <c r="AK168" s="1"/>
      <c r="AL168" s="1"/>
      <c r="AM168" s="1"/>
      <c r="AN168" s="1"/>
    </row>
    <row r="169" spans="1:40" x14ac:dyDescent="0.25">
      <c r="A169" s="1"/>
      <c r="B169" s="1"/>
      <c r="C169" s="98"/>
      <c r="D169" s="1"/>
      <c r="AE169" s="1"/>
      <c r="AF169" s="1"/>
      <c r="AG169" s="1"/>
      <c r="AH169" s="1"/>
      <c r="AI169" s="1"/>
      <c r="AJ169" s="1"/>
      <c r="AK169" s="1"/>
      <c r="AL169" s="1"/>
      <c r="AM169" s="1"/>
      <c r="AN169" s="1"/>
    </row>
    <row r="170" spans="1:40" x14ac:dyDescent="0.25">
      <c r="A170" s="1"/>
      <c r="B170" s="1"/>
      <c r="C170" s="98"/>
      <c r="D170" s="1"/>
      <c r="AE170" s="1"/>
      <c r="AF170" s="1"/>
      <c r="AG170" s="1"/>
      <c r="AH170" s="1"/>
      <c r="AI170" s="1"/>
      <c r="AJ170" s="1"/>
      <c r="AK170" s="1"/>
      <c r="AL170" s="1"/>
      <c r="AM170" s="1"/>
      <c r="AN170" s="1"/>
    </row>
    <row r="171" spans="1:40" x14ac:dyDescent="0.25">
      <c r="A171" s="1"/>
      <c r="B171" s="1"/>
      <c r="C171" s="98"/>
      <c r="D171" s="1"/>
      <c r="AE171" s="1"/>
      <c r="AF171" s="1"/>
      <c r="AG171" s="1"/>
      <c r="AH171" s="1"/>
      <c r="AI171" s="1"/>
      <c r="AJ171" s="1"/>
      <c r="AK171" s="1"/>
      <c r="AL171" s="1"/>
      <c r="AM171" s="1"/>
      <c r="AN171" s="1"/>
    </row>
    <row r="172" spans="1:40" x14ac:dyDescent="0.25">
      <c r="A172" s="1"/>
      <c r="B172" s="1"/>
      <c r="C172" s="98"/>
      <c r="D172" s="1"/>
      <c r="AE172" s="1"/>
      <c r="AF172" s="1"/>
      <c r="AG172" s="1"/>
      <c r="AH172" s="1"/>
      <c r="AI172" s="1"/>
      <c r="AJ172" s="1"/>
      <c r="AK172" s="1"/>
      <c r="AL172" s="1"/>
      <c r="AM172" s="1"/>
      <c r="AN172" s="1"/>
    </row>
    <row r="173" spans="1:40" x14ac:dyDescent="0.25">
      <c r="A173" s="1"/>
      <c r="B173" s="1"/>
      <c r="C173" s="98"/>
      <c r="D173" s="1"/>
      <c r="AE173" s="1"/>
      <c r="AF173" s="1"/>
      <c r="AG173" s="1"/>
      <c r="AH173" s="1"/>
      <c r="AI173" s="1"/>
      <c r="AJ173" s="1"/>
      <c r="AK173" s="1"/>
      <c r="AL173" s="1"/>
      <c r="AM173" s="1"/>
      <c r="AN173" s="1"/>
    </row>
    <row r="174" spans="1:40" x14ac:dyDescent="0.25">
      <c r="A174" s="1"/>
      <c r="B174" s="1"/>
      <c r="C174" s="98"/>
      <c r="D174" s="1"/>
      <c r="AE174" s="1"/>
      <c r="AF174" s="1"/>
      <c r="AG174" s="1"/>
      <c r="AH174" s="1"/>
      <c r="AI174" s="1"/>
      <c r="AJ174" s="1"/>
      <c r="AK174" s="1"/>
      <c r="AL174" s="1"/>
      <c r="AM174" s="1"/>
      <c r="AN174" s="1"/>
    </row>
    <row r="175" spans="1:40" x14ac:dyDescent="0.25">
      <c r="A175" s="1"/>
      <c r="B175" s="1"/>
      <c r="C175" s="98"/>
      <c r="D175" s="1"/>
      <c r="AE175" s="1"/>
      <c r="AF175" s="1"/>
      <c r="AG175" s="1"/>
      <c r="AH175" s="1"/>
      <c r="AI175" s="1"/>
      <c r="AJ175" s="1"/>
      <c r="AK175" s="1"/>
      <c r="AL175" s="1"/>
      <c r="AM175" s="1"/>
      <c r="AN175" s="1"/>
    </row>
    <row r="176" spans="1:40" x14ac:dyDescent="0.25">
      <c r="A176" s="1"/>
      <c r="B176" s="1"/>
      <c r="C176" s="98"/>
      <c r="D176" s="1"/>
      <c r="AE176" s="1"/>
      <c r="AF176" s="1"/>
      <c r="AG176" s="1"/>
      <c r="AH176" s="1"/>
      <c r="AI176" s="1"/>
      <c r="AJ176" s="1"/>
      <c r="AK176" s="1"/>
      <c r="AL176" s="1"/>
      <c r="AM176" s="1"/>
      <c r="AN176" s="1"/>
    </row>
    <row r="177" spans="1:40" x14ac:dyDescent="0.25">
      <c r="A177" s="1"/>
      <c r="B177" s="1"/>
      <c r="C177" s="98"/>
      <c r="D177" s="1"/>
      <c r="AE177" s="1"/>
      <c r="AF177" s="1"/>
      <c r="AG177" s="1"/>
      <c r="AH177" s="1"/>
      <c r="AI177" s="1"/>
      <c r="AJ177" s="1"/>
      <c r="AK177" s="1"/>
      <c r="AL177" s="1"/>
      <c r="AM177" s="1"/>
      <c r="AN177" s="1"/>
    </row>
    <row r="178" spans="1:40" x14ac:dyDescent="0.25">
      <c r="A178" s="1"/>
      <c r="B178" s="1"/>
      <c r="C178" s="98"/>
      <c r="D178" s="1"/>
      <c r="AE178" s="1"/>
      <c r="AF178" s="1"/>
      <c r="AG178" s="1"/>
      <c r="AH178" s="1"/>
      <c r="AI178" s="1"/>
      <c r="AJ178" s="1"/>
      <c r="AK178" s="1"/>
      <c r="AL178" s="1"/>
      <c r="AM178" s="1"/>
      <c r="AN178" s="1"/>
    </row>
    <row r="179" spans="1:40" x14ac:dyDescent="0.25">
      <c r="A179" s="1"/>
      <c r="B179" s="1"/>
      <c r="C179" s="98"/>
      <c r="D179" s="1"/>
      <c r="AE179" s="1"/>
      <c r="AF179" s="1"/>
      <c r="AG179" s="1"/>
      <c r="AH179" s="1"/>
      <c r="AI179" s="1"/>
      <c r="AJ179" s="1"/>
      <c r="AK179" s="1"/>
      <c r="AL179" s="1"/>
      <c r="AM179" s="1"/>
      <c r="AN179" s="1"/>
    </row>
    <row r="180" spans="1:40" x14ac:dyDescent="0.25">
      <c r="A180" s="1"/>
      <c r="B180" s="1"/>
      <c r="C180" s="98"/>
      <c r="D180" s="1"/>
      <c r="AE180" s="1"/>
      <c r="AF180" s="1"/>
      <c r="AG180" s="1"/>
      <c r="AH180" s="1"/>
      <c r="AI180" s="1"/>
      <c r="AJ180" s="1"/>
      <c r="AK180" s="1"/>
      <c r="AL180" s="1"/>
      <c r="AM180" s="1"/>
      <c r="AN180" s="1"/>
    </row>
    <row r="181" spans="1:40" x14ac:dyDescent="0.25">
      <c r="A181" s="1"/>
      <c r="B181" s="1"/>
      <c r="C181" s="98"/>
      <c r="D181" s="1"/>
      <c r="AE181" s="1"/>
      <c r="AF181" s="1"/>
      <c r="AG181" s="1"/>
      <c r="AH181" s="1"/>
      <c r="AI181" s="1"/>
      <c r="AJ181" s="1"/>
      <c r="AK181" s="1"/>
      <c r="AL181" s="1"/>
      <c r="AM181" s="1"/>
      <c r="AN181" s="1"/>
    </row>
    <row r="182" spans="1:40" x14ac:dyDescent="0.25">
      <c r="A182" s="1"/>
      <c r="B182" s="1"/>
      <c r="C182" s="98"/>
      <c r="D182" s="1"/>
      <c r="AE182" s="1"/>
      <c r="AF182" s="1"/>
      <c r="AG182" s="1"/>
      <c r="AH182" s="1"/>
      <c r="AI182" s="1"/>
      <c r="AJ182" s="1"/>
      <c r="AK182" s="1"/>
      <c r="AL182" s="1"/>
      <c r="AM182" s="1"/>
      <c r="AN182" s="1"/>
    </row>
    <row r="183" spans="1:40" x14ac:dyDescent="0.25">
      <c r="A183" s="1"/>
      <c r="B183" s="1"/>
      <c r="C183" s="98"/>
      <c r="D183" s="1"/>
      <c r="AE183" s="1"/>
      <c r="AF183" s="1"/>
      <c r="AG183" s="1"/>
      <c r="AH183" s="1"/>
      <c r="AI183" s="1"/>
      <c r="AJ183" s="1"/>
      <c r="AK183" s="1"/>
      <c r="AL183" s="1"/>
      <c r="AM183" s="1"/>
      <c r="AN183" s="1"/>
    </row>
    <row r="184" spans="1:40" x14ac:dyDescent="0.25">
      <c r="A184" s="1"/>
      <c r="B184" s="1"/>
      <c r="C184" s="98"/>
      <c r="D184" s="1"/>
      <c r="AE184" s="1"/>
      <c r="AF184" s="1"/>
      <c r="AG184" s="1"/>
      <c r="AH184" s="1"/>
      <c r="AI184" s="1"/>
      <c r="AJ184" s="1"/>
      <c r="AK184" s="1"/>
      <c r="AL184" s="1"/>
      <c r="AM184" s="1"/>
      <c r="AN184" s="1"/>
    </row>
    <row r="185" spans="1:40" x14ac:dyDescent="0.25">
      <c r="A185" s="1"/>
      <c r="B185" s="1"/>
      <c r="C185" s="98"/>
      <c r="D185" s="1"/>
      <c r="AE185" s="1"/>
      <c r="AF185" s="1"/>
      <c r="AG185" s="1"/>
      <c r="AH185" s="1"/>
      <c r="AI185" s="1"/>
      <c r="AJ185" s="1"/>
      <c r="AK185" s="1"/>
      <c r="AL185" s="1"/>
      <c r="AM185" s="1"/>
      <c r="AN185" s="1"/>
    </row>
    <row r="186" spans="1:40" x14ac:dyDescent="0.25">
      <c r="A186" s="1"/>
      <c r="B186" s="1"/>
      <c r="C186" s="98"/>
      <c r="D186" s="1"/>
      <c r="AE186" s="1"/>
      <c r="AF186" s="1"/>
      <c r="AG186" s="1"/>
      <c r="AH186" s="1"/>
      <c r="AI186" s="1"/>
      <c r="AJ186" s="1"/>
      <c r="AK186" s="1"/>
      <c r="AL186" s="1"/>
      <c r="AM186" s="1"/>
      <c r="AN186" s="1"/>
    </row>
    <row r="187" spans="1:40" x14ac:dyDescent="0.25">
      <c r="A187" s="1"/>
      <c r="B187" s="1"/>
      <c r="C187" s="98"/>
      <c r="D187" s="1"/>
      <c r="AE187" s="1"/>
      <c r="AF187" s="1"/>
      <c r="AG187" s="1"/>
      <c r="AH187" s="1"/>
      <c r="AI187" s="1"/>
      <c r="AJ187" s="1"/>
      <c r="AK187" s="1"/>
      <c r="AL187" s="1"/>
      <c r="AM187" s="1"/>
      <c r="AN187" s="1"/>
    </row>
    <row r="188" spans="1:40" x14ac:dyDescent="0.25">
      <c r="A188" s="1"/>
      <c r="B188" s="1"/>
      <c r="C188" s="98"/>
      <c r="D188" s="1"/>
      <c r="AE188" s="1"/>
      <c r="AF188" s="1"/>
      <c r="AG188" s="1"/>
      <c r="AH188" s="1"/>
      <c r="AI188" s="1"/>
      <c r="AJ188" s="1"/>
      <c r="AK188" s="1"/>
      <c r="AL188" s="1"/>
      <c r="AM188" s="1"/>
      <c r="AN188" s="1"/>
    </row>
    <row r="189" spans="1:40" x14ac:dyDescent="0.25">
      <c r="A189" s="1"/>
      <c r="B189" s="1"/>
      <c r="C189" s="98"/>
      <c r="D189" s="1"/>
      <c r="AE189" s="1"/>
      <c r="AF189" s="1"/>
      <c r="AG189" s="1"/>
      <c r="AH189" s="1"/>
      <c r="AI189" s="1"/>
      <c r="AJ189" s="1"/>
      <c r="AK189" s="1"/>
      <c r="AL189" s="1"/>
      <c r="AM189" s="1"/>
      <c r="AN189" s="1"/>
    </row>
    <row r="190" spans="1:40" x14ac:dyDescent="0.25">
      <c r="A190" s="1"/>
      <c r="B190" s="1"/>
      <c r="C190" s="98"/>
      <c r="D190" s="1"/>
      <c r="AE190" s="1"/>
      <c r="AF190" s="1"/>
      <c r="AG190" s="1"/>
      <c r="AH190" s="1"/>
      <c r="AI190" s="1"/>
      <c r="AJ190" s="1"/>
      <c r="AK190" s="1"/>
      <c r="AL190" s="1"/>
      <c r="AM190" s="1"/>
      <c r="AN190" s="1"/>
    </row>
    <row r="191" spans="1:40" x14ac:dyDescent="0.25">
      <c r="A191" s="1"/>
      <c r="B191" s="1"/>
      <c r="C191" s="98"/>
      <c r="D191" s="1"/>
      <c r="AE191" s="1"/>
      <c r="AF191" s="1"/>
      <c r="AG191" s="1"/>
      <c r="AH191" s="1"/>
      <c r="AI191" s="1"/>
      <c r="AJ191" s="1"/>
      <c r="AK191" s="1"/>
      <c r="AL191" s="1"/>
      <c r="AM191" s="1"/>
      <c r="AN191" s="1"/>
    </row>
    <row r="192" spans="1:40" x14ac:dyDescent="0.25">
      <c r="A192" s="1"/>
      <c r="B192" s="1"/>
      <c r="C192" s="98"/>
      <c r="D192" s="1"/>
      <c r="AE192" s="1"/>
      <c r="AF192" s="1"/>
      <c r="AG192" s="1"/>
      <c r="AH192" s="1"/>
      <c r="AI192" s="1"/>
      <c r="AJ192" s="1"/>
      <c r="AK192" s="1"/>
      <c r="AL192" s="1"/>
      <c r="AM192" s="1"/>
      <c r="AN192" s="1"/>
    </row>
    <row r="193" spans="1:40" x14ac:dyDescent="0.25">
      <c r="A193" s="1"/>
      <c r="B193" s="1"/>
      <c r="C193" s="98"/>
      <c r="D193" s="1"/>
      <c r="AE193" s="1"/>
      <c r="AF193" s="1"/>
      <c r="AG193" s="1"/>
      <c r="AH193" s="1"/>
      <c r="AI193" s="1"/>
      <c r="AJ193" s="1"/>
      <c r="AK193" s="1"/>
      <c r="AL193" s="1"/>
      <c r="AM193" s="1"/>
      <c r="AN193" s="1"/>
    </row>
    <row r="194" spans="1:40" x14ac:dyDescent="0.25">
      <c r="A194" s="1"/>
      <c r="B194" s="1"/>
      <c r="C194" s="98"/>
      <c r="D194" s="1"/>
      <c r="AE194" s="1"/>
      <c r="AF194" s="1"/>
      <c r="AG194" s="1"/>
      <c r="AH194" s="1"/>
      <c r="AI194" s="1"/>
      <c r="AJ194" s="1"/>
      <c r="AK194" s="1"/>
      <c r="AL194" s="1"/>
      <c r="AM194" s="1"/>
      <c r="AN194" s="1"/>
    </row>
  </sheetData>
  <mergeCells count="50">
    <mergeCell ref="B37:AG37"/>
    <mergeCell ref="A38:A39"/>
    <mergeCell ref="B38:B39"/>
    <mergeCell ref="A30:A31"/>
    <mergeCell ref="B30:B31"/>
    <mergeCell ref="A32:A33"/>
    <mergeCell ref="B32:B33"/>
    <mergeCell ref="A34:A35"/>
    <mergeCell ref="B34:B35"/>
    <mergeCell ref="A23:A24"/>
    <mergeCell ref="B23:B24"/>
    <mergeCell ref="A25:A26"/>
    <mergeCell ref="B25:B26"/>
    <mergeCell ref="B27:AG27"/>
    <mergeCell ref="A28:A29"/>
    <mergeCell ref="B28:B29"/>
    <mergeCell ref="A16:A17"/>
    <mergeCell ref="B16:B17"/>
    <mergeCell ref="A18:A20"/>
    <mergeCell ref="B18:B20"/>
    <mergeCell ref="A21:A22"/>
    <mergeCell ref="B21:B22"/>
    <mergeCell ref="AH4:AH6"/>
    <mergeCell ref="A8:A11"/>
    <mergeCell ref="B8:B11"/>
    <mergeCell ref="B12:AG12"/>
    <mergeCell ref="A13:A15"/>
    <mergeCell ref="B13:B15"/>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10.ПП</vt:lpstr>
      <vt:lpstr>Лист1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2026-01-27T03:48:46Z</dcterms:modified>
</cp:coreProperties>
</file>