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E9" i="1" s="1"/>
  <c r="E23" i="1"/>
  <c r="E21" i="1"/>
  <c r="E19" i="1"/>
  <c r="E18" i="1"/>
  <c r="E16" i="1"/>
  <c r="E15" i="1"/>
  <c r="E14" i="1"/>
  <c r="G14" i="1"/>
  <c r="F14" i="1"/>
  <c r="D9" i="1"/>
  <c r="G11" i="1" l="1"/>
  <c r="F11" i="1"/>
  <c r="G10" i="1"/>
  <c r="F10" i="1"/>
  <c r="G9" i="1"/>
  <c r="F9" i="1"/>
  <c r="E11" i="1"/>
  <c r="E17" i="1" l="1"/>
  <c r="D17" i="1"/>
  <c r="G15" i="1" l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G23" i="1"/>
  <c r="H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D22" i="1"/>
  <c r="G21" i="1"/>
  <c r="F21" i="1" s="1"/>
  <c r="F20" i="1" s="1"/>
  <c r="D21" i="1"/>
  <c r="D20" i="1" s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F19" i="1"/>
  <c r="I19" i="1"/>
  <c r="D19" i="1"/>
  <c r="G18" i="1"/>
  <c r="F18" i="1" s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F16" i="1" s="1"/>
  <c r="D16" i="1"/>
  <c r="F15" i="1"/>
  <c r="I15" i="1"/>
  <c r="D15" i="1"/>
  <c r="H15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U8" i="1"/>
  <c r="Z8" i="1"/>
  <c r="AF8" i="1"/>
  <c r="AE8" i="1"/>
  <c r="AA8" i="1"/>
  <c r="O8" i="1"/>
  <c r="L8" i="1"/>
  <c r="K8" i="1"/>
  <c r="AG8" i="1"/>
  <c r="AD8" i="1"/>
  <c r="AC8" i="1"/>
  <c r="Q8" i="1"/>
  <c r="N8" i="1"/>
  <c r="M8" i="1"/>
  <c r="J8" i="1"/>
  <c r="G22" i="1" l="1"/>
  <c r="I23" i="1"/>
  <c r="F23" i="1"/>
  <c r="F22" i="1" s="1"/>
  <c r="V8" i="1"/>
  <c r="R8" i="1"/>
  <c r="D13" i="1"/>
  <c r="G20" i="1"/>
  <c r="I21" i="1"/>
  <c r="H21" i="1"/>
  <c r="AB8" i="1"/>
  <c r="X8" i="1"/>
  <c r="H19" i="1"/>
  <c r="F17" i="1"/>
  <c r="Y8" i="1"/>
  <c r="H9" i="1"/>
  <c r="W8" i="1"/>
  <c r="T8" i="1"/>
  <c r="D11" i="1"/>
  <c r="D10" i="1"/>
  <c r="S8" i="1"/>
  <c r="P8" i="1"/>
  <c r="F13" i="1"/>
  <c r="H14" i="1"/>
  <c r="H16" i="1"/>
  <c r="H18" i="1"/>
  <c r="H20" i="1"/>
  <c r="H22" i="1"/>
  <c r="H25" i="1"/>
  <c r="H27" i="1"/>
  <c r="E8" i="1"/>
  <c r="G13" i="1"/>
  <c r="I14" i="1"/>
  <c r="I16" i="1"/>
  <c r="G17" i="1"/>
  <c r="I18" i="1"/>
  <c r="E20" i="1"/>
  <c r="I20" i="1" s="1"/>
  <c r="E22" i="1"/>
  <c r="I22" i="1" s="1"/>
  <c r="E25" i="1"/>
  <c r="I25" i="1" s="1"/>
  <c r="I27" i="1"/>
  <c r="H11" i="1" l="1"/>
  <c r="I11" i="1"/>
  <c r="I13" i="1"/>
  <c r="H13" i="1"/>
  <c r="I17" i="1"/>
  <c r="H17" i="1"/>
  <c r="H10" i="1"/>
  <c r="I10" i="1"/>
  <c r="I9" i="1"/>
  <c r="F8" i="1"/>
  <c r="G8" i="1"/>
  <c r="H8" i="1" l="1"/>
  <c r="I8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<sst xmlns="http://schemas.openxmlformats.org/spreadsheetml/2006/main" count="85" uniqueCount="48">
  <si>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</si>
  <si>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</si>
  <si>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</si>
  <si>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</si>
  <si>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</si>
  <si>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</si>
  <si>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</si>
  <si>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</si>
  <si>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</si>
  <si>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</si>
  <si>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</si>
  <si>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</si>
  <si>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</si>
  <si>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</si>
  <si>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</si>
  <si>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</si>
  <si>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</si>
  <si>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</si>
  <si>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</si>
  <si>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</si>
  <si>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</si>
  <si>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</si>
  <si>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</si>
  <si>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</si>
  <si>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</si>
  <si>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</si>
  <si>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</si>
  <si>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</si>
  <si>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</si>
  <si>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</si>
  <si>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</si>
  <si>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</si>
  <si>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</si>
  <si>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</si>
  <si>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</si>
  <si>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</si>
  <si>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</si>
  <si>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</si>
  <si>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</si>
  <si>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</si>
  <si>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</si>
  <si>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</si>
  <si>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</si>
  <si>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</si>
  <si>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ведется выполнение работ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</si>
  <si>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</si>
  <si>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4.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- ведется выполнение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</si>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</sst>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abSelected="1" zoomScale="75" zoomScaleNormal="75" workbookViewId="0">
      <selection activeCell="G14" sqref="G14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56" t="s">
        <v>3</v>
      </c>
      <c r="B4" s="59" t="s">
        <v>4</v>
      </c>
      <c r="C4" s="59" t="s">
        <v>5</v>
      </c>
      <c r="D4" s="62" t="s">
        <v>6</v>
      </c>
      <c r="E4" s="62" t="s">
        <v>6</v>
      </c>
      <c r="F4" s="62" t="s">
        <v>7</v>
      </c>
      <c r="G4" s="62" t="s">
        <v>8</v>
      </c>
      <c r="H4" s="64" t="s">
        <v>9</v>
      </c>
      <c r="I4" s="65"/>
      <c r="J4" s="64" t="s">
        <v>10</v>
      </c>
      <c r="K4" s="65"/>
      <c r="L4" s="64" t="s">
        <v>11</v>
      </c>
      <c r="M4" s="65"/>
      <c r="N4" s="64" t="s">
        <v>12</v>
      </c>
      <c r="O4" s="65"/>
      <c r="P4" s="64" t="s">
        <v>13</v>
      </c>
      <c r="Q4" s="65"/>
      <c r="R4" s="64" t="s">
        <v>14</v>
      </c>
      <c r="S4" s="65"/>
      <c r="T4" s="64" t="s">
        <v>15</v>
      </c>
      <c r="U4" s="65"/>
      <c r="V4" s="64" t="s">
        <v>16</v>
      </c>
      <c r="W4" s="65"/>
      <c r="X4" s="64" t="s">
        <v>17</v>
      </c>
      <c r="Y4" s="65"/>
      <c r="Z4" s="64" t="s">
        <v>18</v>
      </c>
      <c r="AA4" s="65"/>
      <c r="AB4" s="64" t="s">
        <v>19</v>
      </c>
      <c r="AC4" s="65"/>
      <c r="AD4" s="64" t="s">
        <v>20</v>
      </c>
      <c r="AE4" s="65"/>
      <c r="AF4" s="64" t="s">
        <v>21</v>
      </c>
      <c r="AG4" s="65"/>
      <c r="AH4" s="70" t="s">
        <v>22</v>
      </c>
    </row>
    <row r="5" spans="1:35" s="1" customFormat="1" x14ac:dyDescent="0.25">
      <c r="A5" s="57"/>
      <c r="B5" s="60"/>
      <c r="C5" s="60"/>
      <c r="D5" s="63"/>
      <c r="E5" s="63"/>
      <c r="F5" s="63"/>
      <c r="G5" s="63"/>
      <c r="H5" s="66"/>
      <c r="I5" s="67"/>
      <c r="J5" s="66"/>
      <c r="K5" s="67"/>
      <c r="L5" s="66"/>
      <c r="M5" s="67"/>
      <c r="N5" s="66"/>
      <c r="O5" s="67"/>
      <c r="P5" s="66"/>
      <c r="Q5" s="67"/>
      <c r="R5" s="66"/>
      <c r="S5" s="67"/>
      <c r="T5" s="66"/>
      <c r="U5" s="67"/>
      <c r="V5" s="66"/>
      <c r="W5" s="67"/>
      <c r="X5" s="66"/>
      <c r="Y5" s="67"/>
      <c r="Z5" s="66"/>
      <c r="AA5" s="67"/>
      <c r="AB5" s="66"/>
      <c r="AC5" s="67"/>
      <c r="AD5" s="66"/>
      <c r="AE5" s="67"/>
      <c r="AF5" s="66"/>
      <c r="AG5" s="67"/>
      <c r="AH5" s="71"/>
    </row>
    <row r="6" spans="1:35" s="1" customFormat="1" ht="63" x14ac:dyDescent="0.25">
      <c r="A6" s="58"/>
      <c r="B6" s="61"/>
      <c r="C6" s="61"/>
      <c r="D6" s="10">
        <v>2025</v>
      </c>
      <c r="E6" s="11">
        <v>45901</v>
      </c>
      <c r="F6" s="11">
        <v>45901</v>
      </c>
      <c r="G6" s="11">
        <v>45901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72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3"/>
      <c r="B8" s="76" t="s">
        <v>27</v>
      </c>
      <c r="C8" s="14" t="s">
        <v>28</v>
      </c>
      <c r="D8" s="15">
        <f>D9+D10+D11</f>
        <v>852977.08000000007</v>
      </c>
      <c r="E8" s="15">
        <f t="shared" ref="E8:G8" si="0">E9+E10+E11</f>
        <v>556349.5</v>
      </c>
      <c r="F8" s="15">
        <f t="shared" si="0"/>
        <v>473189.99</v>
      </c>
      <c r="G8" s="15">
        <f t="shared" si="0"/>
        <v>473189.99</v>
      </c>
      <c r="H8" s="15">
        <f>IFERROR(G8/D8*100,0)</f>
        <v>55.47511194556364</v>
      </c>
      <c r="I8" s="15">
        <f>IFERROR(G8/E8*100,0)</f>
        <v>85.052649458658621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88170</v>
      </c>
      <c r="Q8" s="16">
        <f t="shared" si="1"/>
        <v>70290</v>
      </c>
      <c r="R8" s="16">
        <f t="shared" si="1"/>
        <v>175855.7</v>
      </c>
      <c r="S8" s="16">
        <f t="shared" si="1"/>
        <v>132120</v>
      </c>
      <c r="T8" s="16">
        <f t="shared" si="1"/>
        <v>0</v>
      </c>
      <c r="U8" s="16">
        <f t="shared" si="1"/>
        <v>13949.420000000002</v>
      </c>
      <c r="V8" s="16">
        <f t="shared" si="1"/>
        <v>103512.59999999999</v>
      </c>
      <c r="W8" s="16">
        <f t="shared" si="1"/>
        <v>107414.36000000002</v>
      </c>
      <c r="X8" s="16">
        <f t="shared" si="1"/>
        <v>187926.21</v>
      </c>
      <c r="Y8" s="16">
        <f t="shared" si="1"/>
        <v>148531.21999999997</v>
      </c>
      <c r="Z8" s="16">
        <f t="shared" si="1"/>
        <v>113180.5</v>
      </c>
      <c r="AA8" s="16">
        <f t="shared" si="1"/>
        <v>0</v>
      </c>
      <c r="AB8" s="16">
        <f t="shared" si="1"/>
        <v>183447.08000000002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7"/>
    </row>
    <row r="9" spans="1:35" s="22" customFormat="1" ht="31.5" x14ac:dyDescent="0.25">
      <c r="A9" s="74"/>
      <c r="B9" s="77"/>
      <c r="C9" s="19" t="s">
        <v>29</v>
      </c>
      <c r="D9" s="20">
        <f>J9+L9+N9+P9+R9+T9+V9+X9+Z9+AB9+AD9+AF9</f>
        <v>103776.97</v>
      </c>
      <c r="E9" s="20">
        <f>J9+L9+N9+P9+R9+T9+V9+X9</f>
        <v>103776.97</v>
      </c>
      <c r="F9" s="20">
        <f t="shared" ref="F9:G9" si="2">F14</f>
        <v>53274.119999999995</v>
      </c>
      <c r="G9" s="20">
        <f t="shared" si="2"/>
        <v>53274.119999999995</v>
      </c>
      <c r="H9" s="20">
        <f t="shared" ref="H9" si="3">IFERROR(G9/D9*100,0)</f>
        <v>51.33520471834936</v>
      </c>
      <c r="I9" s="20">
        <f t="shared" ref="I9" si="4">IFERROR(G9/E9*100,0)</f>
        <v>51.33520471834936</v>
      </c>
      <c r="J9" s="20">
        <f t="shared" ref="J9:AG9" si="5">J14</f>
        <v>0</v>
      </c>
      <c r="K9" s="20">
        <f t="shared" si="5"/>
        <v>0</v>
      </c>
      <c r="L9" s="20">
        <f t="shared" si="5"/>
        <v>0</v>
      </c>
      <c r="M9" s="20">
        <f t="shared" si="5"/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72933.52</v>
      </c>
      <c r="S9" s="20">
        <f t="shared" si="5"/>
        <v>31132.92</v>
      </c>
      <c r="T9" s="20">
        <f t="shared" si="5"/>
        <v>0</v>
      </c>
      <c r="U9" s="20">
        <f t="shared" si="5"/>
        <v>11047.94</v>
      </c>
      <c r="V9" s="20">
        <f t="shared" si="5"/>
        <v>3905.65</v>
      </c>
      <c r="W9" s="20">
        <f t="shared" si="5"/>
        <v>9022.42</v>
      </c>
      <c r="X9" s="20">
        <f t="shared" si="5"/>
        <v>26937.8</v>
      </c>
      <c r="Y9" s="20">
        <f t="shared" si="5"/>
        <v>2070.84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si="5"/>
        <v>0</v>
      </c>
      <c r="AG9" s="20">
        <f t="shared" si="5"/>
        <v>0</v>
      </c>
      <c r="AH9" s="21"/>
    </row>
    <row r="10" spans="1:35" s="22" customFormat="1" ht="47.25" x14ac:dyDescent="0.25">
      <c r="A10" s="74"/>
      <c r="B10" s="77"/>
      <c r="C10" s="19" t="s">
        <v>30</v>
      </c>
      <c r="D10" s="20">
        <f t="shared" ref="D10" si="6">J10+L10+N10+P10+R10+T10+V10+X10+Z10+AB10+AD10+AF10</f>
        <v>94418.85</v>
      </c>
      <c r="E10" s="20">
        <f>J10+L10+N10+P10+R10+T10+V10+X10</f>
        <v>87809.91</v>
      </c>
      <c r="F10" s="20">
        <f t="shared" ref="F10:G10" si="7">F15+F18+F26</f>
        <v>87300.34</v>
      </c>
      <c r="G10" s="20">
        <f t="shared" si="7"/>
        <v>87300.34</v>
      </c>
      <c r="H10" s="20">
        <f>IFERROR(G10/D10*100,0)</f>
        <v>92.460710970320008</v>
      </c>
      <c r="I10" s="20">
        <f>IFERROR(G10/E10*100,0)</f>
        <v>99.419689645508114</v>
      </c>
      <c r="J10" s="20">
        <f t="shared" ref="J10:AG10" si="8">J15+J18+J26</f>
        <v>0</v>
      </c>
      <c r="K10" s="20">
        <f t="shared" si="8"/>
        <v>0</v>
      </c>
      <c r="L10" s="20">
        <f t="shared" si="8"/>
        <v>0</v>
      </c>
      <c r="M10" s="20">
        <f t="shared" si="8"/>
        <v>0</v>
      </c>
      <c r="N10" s="20">
        <f t="shared" si="8"/>
        <v>0</v>
      </c>
      <c r="O10" s="20">
        <f t="shared" si="8"/>
        <v>0</v>
      </c>
      <c r="P10" s="20">
        <f t="shared" si="8"/>
        <v>0</v>
      </c>
      <c r="Q10" s="20">
        <f t="shared" si="8"/>
        <v>0</v>
      </c>
      <c r="R10" s="20">
        <f t="shared" si="8"/>
        <v>40216.19</v>
      </c>
      <c r="S10" s="20">
        <f t="shared" si="8"/>
        <v>39793.949999999997</v>
      </c>
      <c r="T10" s="20">
        <f t="shared" si="8"/>
        <v>0</v>
      </c>
      <c r="U10" s="20">
        <f t="shared" si="8"/>
        <v>111.6</v>
      </c>
      <c r="V10" s="20">
        <f t="shared" si="8"/>
        <v>8991.69</v>
      </c>
      <c r="W10" s="20">
        <f t="shared" si="8"/>
        <v>7474.73</v>
      </c>
      <c r="X10" s="20">
        <f t="shared" si="8"/>
        <v>38602.03</v>
      </c>
      <c r="Y10" s="20">
        <f t="shared" si="8"/>
        <v>39920.06</v>
      </c>
      <c r="Z10" s="20">
        <f t="shared" si="8"/>
        <v>0</v>
      </c>
      <c r="AA10" s="20">
        <f t="shared" si="8"/>
        <v>0</v>
      </c>
      <c r="AB10" s="20">
        <f t="shared" si="8"/>
        <v>6608.94</v>
      </c>
      <c r="AC10" s="20">
        <f t="shared" si="8"/>
        <v>0</v>
      </c>
      <c r="AD10" s="20">
        <f t="shared" si="8"/>
        <v>0</v>
      </c>
      <c r="AE10" s="20">
        <f t="shared" si="8"/>
        <v>0</v>
      </c>
      <c r="AF10" s="20">
        <f t="shared" si="8"/>
        <v>0</v>
      </c>
      <c r="AG10" s="20">
        <f t="shared" si="8"/>
        <v>0</v>
      </c>
      <c r="AH10" s="21"/>
    </row>
    <row r="11" spans="1:35" s="22" customFormat="1" ht="31.5" x14ac:dyDescent="0.25">
      <c r="A11" s="75"/>
      <c r="B11" s="78"/>
      <c r="C11" s="19" t="s">
        <v>31</v>
      </c>
      <c r="D11" s="20">
        <f>J11+L11+N11+P11+R11+T11+V11+X11+Z11+AB11+AD11+AF11</f>
        <v>654781.26</v>
      </c>
      <c r="E11" s="20">
        <f>E16+E19+E21+E27</f>
        <v>364762.62</v>
      </c>
      <c r="F11" s="20">
        <f t="shared" ref="F11:G11" si="9">F16+F19+F21+F27</f>
        <v>332615.52999999997</v>
      </c>
      <c r="G11" s="20">
        <f t="shared" si="9"/>
        <v>332615.52999999997</v>
      </c>
      <c r="H11" s="20">
        <f>IFERROR(G11/D11*100,0)</f>
        <v>50.797961138961121</v>
      </c>
      <c r="I11" s="20">
        <f>IFERROR(G11/E11*100,0)</f>
        <v>91.186846393416076</v>
      </c>
      <c r="J11" s="20">
        <f t="shared" ref="J11:AG11" si="10">J16+J19+J21+J27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884.99</v>
      </c>
      <c r="O11" s="20">
        <f t="shared" si="10"/>
        <v>884.99</v>
      </c>
      <c r="P11" s="20">
        <f t="shared" si="10"/>
        <v>88170</v>
      </c>
      <c r="Q11" s="20">
        <f t="shared" si="10"/>
        <v>70290</v>
      </c>
      <c r="R11" s="20">
        <f t="shared" si="10"/>
        <v>62705.99</v>
      </c>
      <c r="S11" s="20">
        <f t="shared" si="10"/>
        <v>61193.13</v>
      </c>
      <c r="T11" s="20">
        <f t="shared" si="10"/>
        <v>0</v>
      </c>
      <c r="U11" s="20">
        <f t="shared" si="10"/>
        <v>2789.88</v>
      </c>
      <c r="V11" s="20">
        <f t="shared" si="10"/>
        <v>90615.26</v>
      </c>
      <c r="W11" s="20">
        <f t="shared" si="10"/>
        <v>90917.21</v>
      </c>
      <c r="X11" s="20">
        <f t="shared" si="10"/>
        <v>122386.37999999999</v>
      </c>
      <c r="Y11" s="20">
        <f t="shared" si="10"/>
        <v>106540.31999999999</v>
      </c>
      <c r="Z11" s="20">
        <f t="shared" si="10"/>
        <v>113180.5</v>
      </c>
      <c r="AA11" s="20">
        <f t="shared" si="10"/>
        <v>0</v>
      </c>
      <c r="AB11" s="20">
        <f t="shared" si="10"/>
        <v>176838.14</v>
      </c>
      <c r="AC11" s="20">
        <f t="shared" si="10"/>
        <v>0</v>
      </c>
      <c r="AD11" s="20">
        <f t="shared" si="10"/>
        <v>0</v>
      </c>
      <c r="AE11" s="20">
        <f t="shared" si="10"/>
        <v>0</v>
      </c>
      <c r="AF11" s="20">
        <f t="shared" si="10"/>
        <v>0</v>
      </c>
      <c r="AG11" s="20">
        <f t="shared" si="10"/>
        <v>0</v>
      </c>
      <c r="AH11" s="21"/>
    </row>
    <row r="12" spans="1:35" s="25" customFormat="1" x14ac:dyDescent="0.25">
      <c r="A12" s="23"/>
      <c r="B12" s="79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4"/>
    </row>
    <row r="13" spans="1:35" s="30" customFormat="1" x14ac:dyDescent="0.25">
      <c r="A13" s="82" t="s">
        <v>33</v>
      </c>
      <c r="B13" s="70" t="s">
        <v>34</v>
      </c>
      <c r="C13" s="26" t="s">
        <v>28</v>
      </c>
      <c r="D13" s="27">
        <f>D15+D16+D14</f>
        <v>777723.44</v>
      </c>
      <c r="E13" s="27">
        <f>E15+E16+E14</f>
        <v>530442.59</v>
      </c>
      <c r="F13" s="27">
        <f>F15+F16+F14</f>
        <v>447881.07999999996</v>
      </c>
      <c r="G13" s="27">
        <f t="shared" ref="G13:AG13" si="11">G15+G16+G14</f>
        <v>447881.07999999996</v>
      </c>
      <c r="H13" s="27">
        <f t="shared" ref="H13:H23" si="12">IFERROR(G13/D13*100,0)</f>
        <v>57.58873359918276</v>
      </c>
      <c r="I13" s="27">
        <f t="shared" ref="I13:I23" si="13">IFERROR(G13/E13*100,0)</f>
        <v>84.435354257658673</v>
      </c>
      <c r="J13" s="27">
        <f t="shared" si="11"/>
        <v>0</v>
      </c>
      <c r="K13" s="27">
        <f t="shared" si="11"/>
        <v>0</v>
      </c>
      <c r="L13" s="27">
        <f t="shared" si="11"/>
        <v>0</v>
      </c>
      <c r="M13" s="27">
        <f t="shared" si="11"/>
        <v>0</v>
      </c>
      <c r="N13" s="27">
        <f t="shared" si="11"/>
        <v>884.99</v>
      </c>
      <c r="O13" s="27">
        <f t="shared" si="11"/>
        <v>884.99</v>
      </c>
      <c r="P13" s="27">
        <f t="shared" si="11"/>
        <v>87180</v>
      </c>
      <c r="Q13" s="27">
        <f t="shared" si="11"/>
        <v>69300</v>
      </c>
      <c r="R13" s="27">
        <f t="shared" si="11"/>
        <v>175855.7</v>
      </c>
      <c r="S13" s="27">
        <f t="shared" si="11"/>
        <v>132120</v>
      </c>
      <c r="T13" s="27">
        <f t="shared" si="11"/>
        <v>0</v>
      </c>
      <c r="U13" s="27">
        <f t="shared" si="11"/>
        <v>13949.42</v>
      </c>
      <c r="V13" s="27">
        <f t="shared" si="11"/>
        <v>86941.599999999991</v>
      </c>
      <c r="W13" s="27">
        <f t="shared" si="11"/>
        <v>91441.36</v>
      </c>
      <c r="X13" s="27">
        <f t="shared" si="11"/>
        <v>179580.3</v>
      </c>
      <c r="Y13" s="27">
        <f t="shared" si="11"/>
        <v>140185.31</v>
      </c>
      <c r="Z13" s="27">
        <f t="shared" si="11"/>
        <v>113180.5</v>
      </c>
      <c r="AA13" s="27">
        <f t="shared" si="11"/>
        <v>0</v>
      </c>
      <c r="AB13" s="27">
        <f t="shared" si="11"/>
        <v>134100.35</v>
      </c>
      <c r="AC13" s="27">
        <f t="shared" si="11"/>
        <v>0</v>
      </c>
      <c r="AD13" s="27">
        <f t="shared" si="11"/>
        <v>0</v>
      </c>
      <c r="AE13" s="27">
        <f t="shared" si="11"/>
        <v>0</v>
      </c>
      <c r="AF13" s="27">
        <f t="shared" si="11"/>
        <v>0</v>
      </c>
      <c r="AG13" s="27">
        <f t="shared" si="11"/>
        <v>0</v>
      </c>
      <c r="AH13" s="28"/>
      <c r="AI13" s="29"/>
    </row>
    <row r="14" spans="1:35" s="30" customFormat="1" ht="409.5" customHeight="1" x14ac:dyDescent="0.25">
      <c r="A14" s="83"/>
      <c r="B14" s="71"/>
      <c r="C14" s="31" t="s">
        <v>29</v>
      </c>
      <c r="D14" s="32">
        <f>SUM(J14,L14,N14,P14,R14,T14,V14,X14,Z14,AB14,AD14,AF14)</f>
        <v>103776.97</v>
      </c>
      <c r="E14" s="20">
        <f>J14+L14+N14+P14+R14+T14+V14+X14</f>
        <v>103776.97</v>
      </c>
      <c r="F14" s="32">
        <f>G14</f>
        <v>53274.119999999995</v>
      </c>
      <c r="G14" s="32">
        <f>SUM(K14,M14,O14,Q14,S14,U14,W14,Y14,AA14,AC14,AE14,AG14)</f>
        <v>53274.119999999995</v>
      </c>
      <c r="H14" s="32">
        <f t="shared" si="12"/>
        <v>51.33520471834936</v>
      </c>
      <c r="I14" s="32">
        <f t="shared" si="13"/>
        <v>51.33520471834936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2070.84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98" t="s">
        <v>46</v>
      </c>
      <c r="AI14" s="29"/>
    </row>
    <row r="15" spans="1:35" s="30" customFormat="1" ht="47.25" x14ac:dyDescent="0.25">
      <c r="A15" s="83"/>
      <c r="B15" s="71"/>
      <c r="C15" s="31" t="s">
        <v>30</v>
      </c>
      <c r="D15" s="32">
        <f>SUM(J15,L15,N15,P15,R15,T15,V15,X15,Z15,AB15,AD15,AF15)</f>
        <v>84418.84</v>
      </c>
      <c r="E15" s="20">
        <f t="shared" ref="E15:E23" si="14">J15+L15+N15+P15+R15+T15+V15+X15</f>
        <v>84418.84</v>
      </c>
      <c r="F15" s="32">
        <f>G15</f>
        <v>83909.26999999999</v>
      </c>
      <c r="G15" s="32">
        <f>SUM(K15,M15,O15,Q15,S15,U15,W15,Y15,AA15,AC15,AE15,AG15)</f>
        <v>83909.26999999999</v>
      </c>
      <c r="H15" s="32">
        <f t="shared" si="12"/>
        <v>99.396378817808909</v>
      </c>
      <c r="I15" s="32">
        <f t="shared" si="13"/>
        <v>99.396378817808909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39411.85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99"/>
      <c r="AI15" s="29"/>
    </row>
    <row r="16" spans="1:35" s="37" customFormat="1" ht="31.5" x14ac:dyDescent="0.25">
      <c r="A16" s="84"/>
      <c r="B16" s="72"/>
      <c r="C16" s="31" t="s">
        <v>31</v>
      </c>
      <c r="D16" s="32">
        <f>SUM(J16,L16,N16,P16,R16,T16,V16,X16,Z16,AB16,AD16,AF16)</f>
        <v>589527.63</v>
      </c>
      <c r="E16" s="20">
        <f t="shared" si="14"/>
        <v>342246.78</v>
      </c>
      <c r="F16" s="32">
        <f>G16</f>
        <v>310697.69</v>
      </c>
      <c r="G16" s="32">
        <f>SUM(K16,M16,O16,Q16,S16,U16,W16,Y16,AA16,AC16,AE16,AG16)</f>
        <v>310697.69</v>
      </c>
      <c r="H16" s="32">
        <f t="shared" si="12"/>
        <v>52.702820731235278</v>
      </c>
      <c r="I16" s="32">
        <f t="shared" si="13"/>
        <v>90.781771562613372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2789.88</v>
      </c>
      <c r="V16" s="35">
        <v>76927.12</v>
      </c>
      <c r="W16" s="35">
        <v>77827.070000000007</v>
      </c>
      <c r="X16" s="35">
        <v>114548.68</v>
      </c>
      <c r="Y16" s="35">
        <v>98702.62</v>
      </c>
      <c r="Z16" s="35">
        <v>113180.5</v>
      </c>
      <c r="AA16" s="35">
        <v>0</v>
      </c>
      <c r="AB16" s="35">
        <v>134100.35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100"/>
      <c r="AI16" s="36"/>
    </row>
    <row r="17" spans="1:35" s="37" customFormat="1" ht="195" customHeight="1" x14ac:dyDescent="0.25">
      <c r="A17" s="82" t="s">
        <v>35</v>
      </c>
      <c r="B17" s="70" t="s">
        <v>36</v>
      </c>
      <c r="C17" s="26" t="s">
        <v>28</v>
      </c>
      <c r="D17" s="27">
        <f>D19+D18</f>
        <v>52021.340000000004</v>
      </c>
      <c r="E17" s="27">
        <f>E19+E18</f>
        <v>17640.75</v>
      </c>
      <c r="F17" s="27">
        <f>F18+F19</f>
        <v>17640.75</v>
      </c>
      <c r="G17" s="27">
        <f>G18+G19</f>
        <v>17640.75</v>
      </c>
      <c r="H17" s="27">
        <f t="shared" si="12"/>
        <v>33.910602841064836</v>
      </c>
      <c r="I17" s="27">
        <f t="shared" si="13"/>
        <v>100</v>
      </c>
      <c r="J17" s="27">
        <f t="shared" ref="J17:O17" si="15">J18+J19</f>
        <v>0</v>
      </c>
      <c r="K17" s="27">
        <f t="shared" si="15"/>
        <v>0</v>
      </c>
      <c r="L17" s="27">
        <f t="shared" si="15"/>
        <v>0</v>
      </c>
      <c r="M17" s="27">
        <f t="shared" si="15"/>
        <v>0</v>
      </c>
      <c r="N17" s="27">
        <f t="shared" si="15"/>
        <v>0</v>
      </c>
      <c r="O17" s="27">
        <f t="shared" si="15"/>
        <v>0</v>
      </c>
      <c r="P17" s="27">
        <f>P18+P19</f>
        <v>0</v>
      </c>
      <c r="Q17" s="27">
        <f t="shared" ref="Q17:AG17" si="16">Q18+Q19</f>
        <v>0</v>
      </c>
      <c r="R17" s="27">
        <f t="shared" si="16"/>
        <v>0</v>
      </c>
      <c r="S17" s="27">
        <f t="shared" si="16"/>
        <v>0</v>
      </c>
      <c r="T17" s="27">
        <f t="shared" si="16"/>
        <v>0</v>
      </c>
      <c r="U17" s="27">
        <f t="shared" si="16"/>
        <v>0</v>
      </c>
      <c r="V17" s="27">
        <f t="shared" si="16"/>
        <v>14997</v>
      </c>
      <c r="W17" s="27">
        <f t="shared" si="16"/>
        <v>14997</v>
      </c>
      <c r="X17" s="27">
        <f t="shared" si="16"/>
        <v>2643.75</v>
      </c>
      <c r="Y17" s="27">
        <f t="shared" si="16"/>
        <v>2643.75</v>
      </c>
      <c r="Z17" s="27">
        <f t="shared" si="16"/>
        <v>0</v>
      </c>
      <c r="AA17" s="27">
        <f t="shared" si="16"/>
        <v>0</v>
      </c>
      <c r="AB17" s="27">
        <f t="shared" si="16"/>
        <v>34380.590000000004</v>
      </c>
      <c r="AC17" s="27">
        <f t="shared" si="16"/>
        <v>0</v>
      </c>
      <c r="AD17" s="27">
        <f t="shared" si="16"/>
        <v>0</v>
      </c>
      <c r="AE17" s="27">
        <f t="shared" si="16"/>
        <v>0</v>
      </c>
      <c r="AF17" s="27">
        <f t="shared" si="16"/>
        <v>0</v>
      </c>
      <c r="AG17" s="27">
        <f t="shared" si="16"/>
        <v>0</v>
      </c>
      <c r="AH17" s="95" t="s">
        <v>44</v>
      </c>
      <c r="AI17" s="36"/>
    </row>
    <row r="18" spans="1:35" s="37" customFormat="1" ht="45" x14ac:dyDescent="0.25">
      <c r="A18" s="83"/>
      <c r="B18" s="71"/>
      <c r="C18" s="38" t="s">
        <v>30</v>
      </c>
      <c r="D18" s="32">
        <f>SUM(J18,L18,N18,P18,R18,T18,V18,X18,Z18,AB18,AD18,AF18)</f>
        <v>10000.01</v>
      </c>
      <c r="E18" s="20">
        <f t="shared" si="14"/>
        <v>3391.07</v>
      </c>
      <c r="F18" s="32">
        <f>G18</f>
        <v>3391.07</v>
      </c>
      <c r="G18" s="32">
        <f>SUM(K18,M18,O18,Q18,S18,U18,W18,Y18,AA18,AC18,AE18,AG18)</f>
        <v>3391.07</v>
      </c>
      <c r="H18" s="32">
        <f>IFERROR(G18/D18*100,0)</f>
        <v>33.910666089333915</v>
      </c>
      <c r="I18" s="32">
        <f t="shared" si="13"/>
        <v>100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508.21</v>
      </c>
      <c r="Z18" s="32">
        <v>0</v>
      </c>
      <c r="AA18" s="32">
        <v>0</v>
      </c>
      <c r="AB18" s="32">
        <v>6608.94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96"/>
      <c r="AI18" s="36"/>
    </row>
    <row r="19" spans="1:35" s="37" customFormat="1" ht="31.5" x14ac:dyDescent="0.25">
      <c r="A19" s="84"/>
      <c r="B19" s="72"/>
      <c r="C19" s="31" t="s">
        <v>31</v>
      </c>
      <c r="D19" s="32">
        <f>SUM(J19,L19,N19,P19,R19,T19,V19,X19,Z19,AB19,AD19,AF19)</f>
        <v>42021.33</v>
      </c>
      <c r="E19" s="20">
        <f t="shared" si="14"/>
        <v>14249.68</v>
      </c>
      <c r="F19" s="32">
        <f>G19</f>
        <v>14249.68</v>
      </c>
      <c r="G19" s="32">
        <f>SUM(K19,M19,O19,Q19,S19,U19,W19,Y19,AA19,AC19,AE19,AG19)</f>
        <v>14249.68</v>
      </c>
      <c r="H19" s="32">
        <f>IFERROR(G19/D19*100,0)</f>
        <v>33.910587789582095</v>
      </c>
      <c r="I19" s="32">
        <f t="shared" si="13"/>
        <v>100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2135.54</v>
      </c>
      <c r="Z19" s="32">
        <v>0</v>
      </c>
      <c r="AA19" s="32">
        <v>0</v>
      </c>
      <c r="AB19" s="32">
        <v>27771.65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97"/>
      <c r="AI19" s="36"/>
    </row>
    <row r="20" spans="1:35" s="37" customFormat="1" ht="409.5" x14ac:dyDescent="0.25">
      <c r="A20" s="85" t="s">
        <v>37</v>
      </c>
      <c r="B20" s="70" t="s">
        <v>38</v>
      </c>
      <c r="C20" s="26" t="s">
        <v>28</v>
      </c>
      <c r="D20" s="27">
        <f>D21</f>
        <v>23232.3</v>
      </c>
      <c r="E20" s="27">
        <f t="shared" ref="E20:G20" si="17">E21</f>
        <v>8266.16</v>
      </c>
      <c r="F20" s="27">
        <f t="shared" si="17"/>
        <v>7668.16</v>
      </c>
      <c r="G20" s="27">
        <f t="shared" si="17"/>
        <v>7668.16</v>
      </c>
      <c r="H20" s="27">
        <f t="shared" si="12"/>
        <v>33.006460832547788</v>
      </c>
      <c r="I20" s="27">
        <f t="shared" si="13"/>
        <v>92.765685638797208</v>
      </c>
      <c r="J20" s="39">
        <f>J21</f>
        <v>0</v>
      </c>
      <c r="K20" s="39">
        <f t="shared" ref="K20:AG20" si="18">K21</f>
        <v>0</v>
      </c>
      <c r="L20" s="39">
        <f t="shared" si="18"/>
        <v>0</v>
      </c>
      <c r="M20" s="39">
        <f t="shared" si="18"/>
        <v>0</v>
      </c>
      <c r="N20" s="39">
        <f t="shared" si="18"/>
        <v>0</v>
      </c>
      <c r="O20" s="39">
        <f t="shared" si="18"/>
        <v>0</v>
      </c>
      <c r="P20" s="39">
        <f t="shared" si="18"/>
        <v>990</v>
      </c>
      <c r="Q20" s="39">
        <f t="shared" si="18"/>
        <v>990</v>
      </c>
      <c r="R20" s="39">
        <f t="shared" si="18"/>
        <v>0</v>
      </c>
      <c r="S20" s="39">
        <f t="shared" si="18"/>
        <v>0</v>
      </c>
      <c r="T20" s="39">
        <f t="shared" si="18"/>
        <v>0</v>
      </c>
      <c r="U20" s="39">
        <f t="shared" si="18"/>
        <v>0</v>
      </c>
      <c r="V20" s="39">
        <f t="shared" si="18"/>
        <v>1574</v>
      </c>
      <c r="W20" s="39">
        <f t="shared" si="18"/>
        <v>976</v>
      </c>
      <c r="X20" s="39">
        <f t="shared" si="18"/>
        <v>5702.16</v>
      </c>
      <c r="Y20" s="39">
        <f t="shared" si="18"/>
        <v>5702.16</v>
      </c>
      <c r="Z20" s="39">
        <f t="shared" si="18"/>
        <v>0</v>
      </c>
      <c r="AA20" s="39">
        <f t="shared" si="18"/>
        <v>0</v>
      </c>
      <c r="AB20" s="39">
        <f t="shared" si="18"/>
        <v>14966.14</v>
      </c>
      <c r="AC20" s="39">
        <f t="shared" si="18"/>
        <v>0</v>
      </c>
      <c r="AD20" s="39">
        <f t="shared" si="18"/>
        <v>0</v>
      </c>
      <c r="AE20" s="39">
        <f t="shared" si="18"/>
        <v>0</v>
      </c>
      <c r="AF20" s="39">
        <f t="shared" si="18"/>
        <v>0</v>
      </c>
      <c r="AG20" s="39">
        <f t="shared" si="18"/>
        <v>0</v>
      </c>
      <c r="AH20" s="40" t="s">
        <v>45</v>
      </c>
      <c r="AI20" s="36"/>
    </row>
    <row r="21" spans="1:35" s="37" customFormat="1" ht="31.5" x14ac:dyDescent="0.25">
      <c r="A21" s="83"/>
      <c r="B21" s="71"/>
      <c r="C21" s="31" t="s">
        <v>31</v>
      </c>
      <c r="D21" s="32">
        <f>SUM(J21,L21,N21,P21,R21,T21,V21,X21,Z21,AB21,AD21,AF21)</f>
        <v>23232.3</v>
      </c>
      <c r="E21" s="20">
        <f t="shared" si="14"/>
        <v>8266.16</v>
      </c>
      <c r="F21" s="32">
        <f>G21</f>
        <v>7668.16</v>
      </c>
      <c r="G21" s="32">
        <f>SUM(K21,M21,O21,Q21,S21,U21,W21,Y21,AA21,AC21,AE21,AG21)</f>
        <v>7668.16</v>
      </c>
      <c r="H21" s="32">
        <f t="shared" si="12"/>
        <v>33.006460832547788</v>
      </c>
      <c r="I21" s="32">
        <f t="shared" si="13"/>
        <v>92.765685638797208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1574</v>
      </c>
      <c r="W21" s="34">
        <v>976</v>
      </c>
      <c r="X21" s="34">
        <v>5702.16</v>
      </c>
      <c r="Y21" s="34">
        <v>5702.16</v>
      </c>
      <c r="Z21" s="34">
        <v>0</v>
      </c>
      <c r="AA21" s="34">
        <v>0</v>
      </c>
      <c r="AB21" s="34">
        <v>14966.14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28"/>
      <c r="AI21" s="36"/>
    </row>
    <row r="22" spans="1:35" s="37" customFormat="1" ht="192" x14ac:dyDescent="0.25">
      <c r="A22" s="85" t="s">
        <v>39</v>
      </c>
      <c r="B22" s="70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19">E23</f>
        <v>12250</v>
      </c>
      <c r="F22" s="27">
        <f t="shared" si="19"/>
        <v>9500</v>
      </c>
      <c r="G22" s="27">
        <f t="shared" si="19"/>
        <v>9500</v>
      </c>
      <c r="H22" s="27">
        <f t="shared" si="12"/>
        <v>63.333333333333329</v>
      </c>
      <c r="I22" s="27">
        <f t="shared" si="13"/>
        <v>77.551020408163268</v>
      </c>
      <c r="J22" s="39">
        <f>J23</f>
        <v>0</v>
      </c>
      <c r="K22" s="39">
        <f t="shared" ref="K22:AG22" si="20">K23</f>
        <v>0</v>
      </c>
      <c r="L22" s="39">
        <f t="shared" si="20"/>
        <v>0</v>
      </c>
      <c r="M22" s="39">
        <f t="shared" si="20"/>
        <v>0</v>
      </c>
      <c r="N22" s="39">
        <f t="shared" si="20"/>
        <v>0</v>
      </c>
      <c r="O22" s="39">
        <f t="shared" si="20"/>
        <v>0</v>
      </c>
      <c r="P22" s="39">
        <f t="shared" si="20"/>
        <v>6550</v>
      </c>
      <c r="Q22" s="39">
        <f t="shared" si="20"/>
        <v>3800</v>
      </c>
      <c r="R22" s="39">
        <f t="shared" si="20"/>
        <v>0</v>
      </c>
      <c r="S22" s="39">
        <f t="shared" si="20"/>
        <v>0</v>
      </c>
      <c r="T22" s="39">
        <f t="shared" si="20"/>
        <v>2700</v>
      </c>
      <c r="U22" s="39">
        <f t="shared" si="20"/>
        <v>2700</v>
      </c>
      <c r="V22" s="39">
        <f t="shared" si="20"/>
        <v>3000</v>
      </c>
      <c r="W22" s="39">
        <f t="shared" si="20"/>
        <v>3000</v>
      </c>
      <c r="X22" s="39">
        <f t="shared" si="20"/>
        <v>0</v>
      </c>
      <c r="Y22" s="39">
        <f t="shared" si="20"/>
        <v>0</v>
      </c>
      <c r="Z22" s="39">
        <f t="shared" si="20"/>
        <v>0</v>
      </c>
      <c r="AA22" s="39">
        <f t="shared" si="20"/>
        <v>0</v>
      </c>
      <c r="AB22" s="39">
        <f t="shared" si="20"/>
        <v>0</v>
      </c>
      <c r="AC22" s="39">
        <f t="shared" si="20"/>
        <v>0</v>
      </c>
      <c r="AD22" s="39">
        <f t="shared" si="20"/>
        <v>0</v>
      </c>
      <c r="AE22" s="39">
        <f t="shared" si="20"/>
        <v>0</v>
      </c>
      <c r="AF22" s="39">
        <f t="shared" si="20"/>
        <v>2750</v>
      </c>
      <c r="AG22" s="39">
        <f t="shared" si="20"/>
        <v>0</v>
      </c>
      <c r="AH22" s="33" t="s">
        <v>47</v>
      </c>
      <c r="AI22" s="36"/>
    </row>
    <row r="23" spans="1:35" s="37" customFormat="1" ht="31.5" x14ac:dyDescent="0.25">
      <c r="A23" s="83"/>
      <c r="B23" s="71"/>
      <c r="C23" s="31" t="s">
        <v>31</v>
      </c>
      <c r="D23" s="32">
        <f>SUM(J23,L23,N23,P23,R23,T23,V23,X23,Z23,AB23,AD23,AF23)</f>
        <v>15000</v>
      </c>
      <c r="E23" s="20">
        <f t="shared" si="14"/>
        <v>12250</v>
      </c>
      <c r="F23" s="32">
        <f>G23</f>
        <v>9500</v>
      </c>
      <c r="G23" s="32">
        <f>SUM(K23,M23,O23,Q23,S23,U23,W23,Y23,AA23,AC23,AE23,AG23)</f>
        <v>9500</v>
      </c>
      <c r="H23" s="32">
        <f t="shared" si="12"/>
        <v>63.333333333333329</v>
      </c>
      <c r="I23" s="32">
        <f t="shared" si="13"/>
        <v>77.551020408163268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3000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6"/>
    </row>
    <row r="24" spans="1:35" s="44" customFormat="1" x14ac:dyDescent="0.25">
      <c r="A24" s="41"/>
      <c r="B24" s="86" t="s">
        <v>41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8"/>
      <c r="AH24" s="42"/>
      <c r="AI24" s="43"/>
    </row>
    <row r="25" spans="1:35" s="18" customFormat="1" x14ac:dyDescent="0.25">
      <c r="A25" s="89" t="s">
        <v>42</v>
      </c>
      <c r="B25" s="92" t="s">
        <v>43</v>
      </c>
      <c r="C25" s="45" t="s">
        <v>28</v>
      </c>
      <c r="D25" s="46">
        <f>D26+D27</f>
        <v>0</v>
      </c>
      <c r="E25" s="46">
        <f t="shared" ref="E25:G25" si="21">E26+E27</f>
        <v>0</v>
      </c>
      <c r="F25" s="46">
        <f t="shared" si="21"/>
        <v>0</v>
      </c>
      <c r="G25" s="46">
        <f t="shared" si="21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22">SUM(J27:J27)</f>
        <v>0</v>
      </c>
      <c r="K25" s="47">
        <f t="shared" si="22"/>
        <v>0</v>
      </c>
      <c r="L25" s="47">
        <f t="shared" si="22"/>
        <v>0</v>
      </c>
      <c r="M25" s="47">
        <f t="shared" si="22"/>
        <v>0</v>
      </c>
      <c r="N25" s="47">
        <f t="shared" si="22"/>
        <v>0</v>
      </c>
      <c r="O25" s="47">
        <f t="shared" si="22"/>
        <v>0</v>
      </c>
      <c r="P25" s="47">
        <f t="shared" si="22"/>
        <v>0</v>
      </c>
      <c r="Q25" s="47">
        <f t="shared" si="22"/>
        <v>0</v>
      </c>
      <c r="R25" s="47">
        <f t="shared" si="22"/>
        <v>0</v>
      </c>
      <c r="S25" s="47">
        <f t="shared" si="22"/>
        <v>0</v>
      </c>
      <c r="T25" s="47">
        <f t="shared" si="22"/>
        <v>0</v>
      </c>
      <c r="U25" s="47">
        <f t="shared" si="22"/>
        <v>0</v>
      </c>
      <c r="V25" s="47">
        <f t="shared" si="22"/>
        <v>0</v>
      </c>
      <c r="W25" s="47">
        <f t="shared" si="22"/>
        <v>0</v>
      </c>
      <c r="X25" s="47">
        <f t="shared" si="22"/>
        <v>0</v>
      </c>
      <c r="Y25" s="47">
        <f t="shared" si="22"/>
        <v>0</v>
      </c>
      <c r="Z25" s="47">
        <f t="shared" si="22"/>
        <v>0</v>
      </c>
      <c r="AA25" s="47">
        <f t="shared" si="22"/>
        <v>0</v>
      </c>
      <c r="AB25" s="47">
        <f t="shared" si="22"/>
        <v>0</v>
      </c>
      <c r="AC25" s="47">
        <f t="shared" si="22"/>
        <v>0</v>
      </c>
      <c r="AD25" s="47">
        <f t="shared" si="22"/>
        <v>0</v>
      </c>
      <c r="AE25" s="47">
        <f t="shared" si="22"/>
        <v>0</v>
      </c>
      <c r="AF25" s="47">
        <f t="shared" si="22"/>
        <v>0</v>
      </c>
      <c r="AG25" s="47">
        <f t="shared" si="22"/>
        <v>0</v>
      </c>
      <c r="AH25" s="48"/>
      <c r="AI25" s="49"/>
    </row>
    <row r="26" spans="1:35" s="22" customFormat="1" ht="47.25" x14ac:dyDescent="0.25">
      <c r="A26" s="90"/>
      <c r="B26" s="93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5" s="22" customFormat="1" ht="31.5" x14ac:dyDescent="0.25">
      <c r="A27" s="91"/>
      <c r="B27" s="94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H17:AH19"/>
    <mergeCell ref="B17:B19"/>
    <mergeCell ref="A17:A19"/>
    <mergeCell ref="AH14:AH16"/>
    <mergeCell ref="A20:A21"/>
    <mergeCell ref="B20:B21"/>
    <mergeCell ref="A22:A23"/>
    <mergeCell ref="B22:B23"/>
    <mergeCell ref="B24:AG24"/>
    <mergeCell ref="A25:A27"/>
    <mergeCell ref="B25:B27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4:A6"/>
    <mergeCell ref="B4:B6"/>
    <mergeCell ref="C4:C6"/>
    <mergeCell ref="D4:D5"/>
    <mergeCell ref="E4:E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2025-10-30T05:07:33Z</dcterms:modified>
</cp:coreProperties>
</file>