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bookViews>
  <sheets>
    <sheet name="Лист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7" i="1" l="1"/>
  <c r="O75" i="1"/>
  <c r="Y72" i="1"/>
  <c r="I72" i="1"/>
  <c r="W71" i="1"/>
  <c r="W70" i="1" s="1"/>
  <c r="E68" i="1"/>
  <c r="F68" i="1" s="1"/>
  <c r="C68" i="1"/>
  <c r="C56" i="1" s="1"/>
  <c r="B68" i="1"/>
  <c r="E67" i="1"/>
  <c r="C67" i="1"/>
  <c r="C66" i="1" s="1"/>
  <c r="B67" i="1"/>
  <c r="AE66" i="1"/>
  <c r="AD66" i="1"/>
  <c r="AC66" i="1"/>
  <c r="AB66" i="1"/>
  <c r="AA66" i="1"/>
  <c r="Z66" i="1"/>
  <c r="Y66" i="1"/>
  <c r="X66" i="1"/>
  <c r="W66" i="1"/>
  <c r="V66" i="1"/>
  <c r="U66" i="1"/>
  <c r="T66" i="1"/>
  <c r="S66" i="1"/>
  <c r="R66" i="1"/>
  <c r="Q66" i="1"/>
  <c r="P66" i="1"/>
  <c r="N66" i="1"/>
  <c r="M66" i="1"/>
  <c r="L66" i="1"/>
  <c r="K66" i="1"/>
  <c r="J66" i="1"/>
  <c r="I66" i="1"/>
  <c r="H66" i="1"/>
  <c r="B66" i="1"/>
  <c r="E64" i="1"/>
  <c r="G64" i="1" s="1"/>
  <c r="D64" i="1"/>
  <c r="D62" i="1" s="1"/>
  <c r="C64" i="1"/>
  <c r="B64" i="1"/>
  <c r="F64" i="1" s="1"/>
  <c r="E63" i="1"/>
  <c r="G63" i="1" s="1"/>
  <c r="D63" i="1"/>
  <c r="C63" i="1"/>
  <c r="B63" i="1"/>
  <c r="F63" i="1" s="1"/>
  <c r="AD62" i="1"/>
  <c r="AB62" i="1"/>
  <c r="Z62" i="1"/>
  <c r="X62" i="1"/>
  <c r="W62" i="1"/>
  <c r="V62" i="1"/>
  <c r="U62" i="1"/>
  <c r="T62" i="1"/>
  <c r="S62" i="1"/>
  <c r="R62" i="1"/>
  <c r="P62" i="1"/>
  <c r="N62" i="1"/>
  <c r="M62" i="1"/>
  <c r="L62" i="1"/>
  <c r="K62" i="1"/>
  <c r="J62" i="1"/>
  <c r="I62" i="1"/>
  <c r="H62" i="1"/>
  <c r="F62" i="1"/>
  <c r="E62" i="1"/>
  <c r="G62" i="1" s="1"/>
  <c r="C62" i="1"/>
  <c r="B62" i="1"/>
  <c r="E60" i="1"/>
  <c r="G60" i="1" s="1"/>
  <c r="D60" i="1"/>
  <c r="C60" i="1"/>
  <c r="C70" i="1" s="1"/>
  <c r="C72" i="1" s="1"/>
  <c r="B60" i="1"/>
  <c r="F60" i="1" s="1"/>
  <c r="E59" i="1"/>
  <c r="G59" i="1" s="1"/>
  <c r="D59" i="1"/>
  <c r="D58" i="1" s="1"/>
  <c r="C59" i="1"/>
  <c r="B59" i="1"/>
  <c r="AE58" i="1"/>
  <c r="AD58" i="1"/>
  <c r="AC58" i="1"/>
  <c r="AB58" i="1"/>
  <c r="AA58" i="1"/>
  <c r="Z58" i="1"/>
  <c r="Y58" i="1"/>
  <c r="X58" i="1"/>
  <c r="W58" i="1"/>
  <c r="V58" i="1"/>
  <c r="U58" i="1"/>
  <c r="S58" i="1"/>
  <c r="R58" i="1"/>
  <c r="Q58" i="1"/>
  <c r="P58" i="1"/>
  <c r="O58" i="1"/>
  <c r="N58" i="1"/>
  <c r="M58" i="1"/>
  <c r="L58" i="1"/>
  <c r="K58" i="1"/>
  <c r="J58" i="1"/>
  <c r="I58" i="1"/>
  <c r="H58" i="1"/>
  <c r="G58" i="1"/>
  <c r="E58" i="1"/>
  <c r="C58" i="1"/>
  <c r="AE56" i="1"/>
  <c r="AE72" i="1" s="1"/>
  <c r="AD56" i="1"/>
  <c r="AD72" i="1" s="1"/>
  <c r="AC56" i="1"/>
  <c r="AC72" i="1" s="1"/>
  <c r="AB56" i="1"/>
  <c r="AB72" i="1" s="1"/>
  <c r="AA56" i="1"/>
  <c r="AA72" i="1" s="1"/>
  <c r="Z56" i="1"/>
  <c r="Z72" i="1" s="1"/>
  <c r="Y56" i="1"/>
  <c r="Y54" i="1" s="1"/>
  <c r="X56" i="1"/>
  <c r="X72" i="1" s="1"/>
  <c r="W56" i="1"/>
  <c r="W72" i="1" s="1"/>
  <c r="V56" i="1"/>
  <c r="V72" i="1" s="1"/>
  <c r="U56" i="1"/>
  <c r="U72" i="1" s="1"/>
  <c r="U70" i="1" s="1"/>
  <c r="T56" i="1"/>
  <c r="T72" i="1" s="1"/>
  <c r="S56" i="1"/>
  <c r="S72" i="1" s="1"/>
  <c r="R56" i="1"/>
  <c r="R72" i="1" s="1"/>
  <c r="Q56" i="1"/>
  <c r="Q72" i="1" s="1"/>
  <c r="P56" i="1"/>
  <c r="P72" i="1" s="1"/>
  <c r="O56" i="1"/>
  <c r="O72" i="1" s="1"/>
  <c r="N56" i="1"/>
  <c r="N72" i="1" s="1"/>
  <c r="M56" i="1"/>
  <c r="M72" i="1" s="1"/>
  <c r="L56" i="1"/>
  <c r="L72" i="1" s="1"/>
  <c r="K56" i="1"/>
  <c r="K72" i="1" s="1"/>
  <c r="J56" i="1"/>
  <c r="J72" i="1" s="1"/>
  <c r="I56" i="1"/>
  <c r="I54" i="1" s="1"/>
  <c r="H56" i="1"/>
  <c r="H72" i="1" s="1"/>
  <c r="E56" i="1"/>
  <c r="B56" i="1"/>
  <c r="B72" i="1" s="1"/>
  <c r="AE55" i="1"/>
  <c r="AE54" i="1" s="1"/>
  <c r="AD55" i="1"/>
  <c r="AD71" i="1" s="1"/>
  <c r="AC55" i="1"/>
  <c r="AC71" i="1" s="1"/>
  <c r="AB55" i="1"/>
  <c r="AB71" i="1" s="1"/>
  <c r="AB70" i="1" s="1"/>
  <c r="AA55" i="1"/>
  <c r="AA54" i="1" s="1"/>
  <c r="Z55" i="1"/>
  <c r="Z71" i="1" s="1"/>
  <c r="Y55" i="1"/>
  <c r="Y71" i="1" s="1"/>
  <c r="Y70" i="1" s="1"/>
  <c r="X55" i="1"/>
  <c r="X71" i="1" s="1"/>
  <c r="X70" i="1" s="1"/>
  <c r="W55" i="1"/>
  <c r="W54" i="1" s="1"/>
  <c r="V55" i="1"/>
  <c r="V71" i="1" s="1"/>
  <c r="U55" i="1"/>
  <c r="U71" i="1" s="1"/>
  <c r="T55" i="1"/>
  <c r="T71" i="1" s="1"/>
  <c r="T70" i="1" s="1"/>
  <c r="S55" i="1"/>
  <c r="S54" i="1" s="1"/>
  <c r="R55" i="1"/>
  <c r="R71" i="1" s="1"/>
  <c r="Q55" i="1"/>
  <c r="Q71" i="1" s="1"/>
  <c r="P55" i="1"/>
  <c r="P71" i="1" s="1"/>
  <c r="P70" i="1" s="1"/>
  <c r="O55" i="1"/>
  <c r="O54" i="1" s="1"/>
  <c r="N55" i="1"/>
  <c r="N71" i="1" s="1"/>
  <c r="M55" i="1"/>
  <c r="M71" i="1" s="1"/>
  <c r="L55" i="1"/>
  <c r="L71" i="1" s="1"/>
  <c r="L70" i="1" s="1"/>
  <c r="K55" i="1"/>
  <c r="K54" i="1" s="1"/>
  <c r="J55" i="1"/>
  <c r="J71" i="1" s="1"/>
  <c r="I55" i="1"/>
  <c r="I71" i="1" s="1"/>
  <c r="I70" i="1" s="1"/>
  <c r="H55" i="1"/>
  <c r="H71" i="1" s="1"/>
  <c r="H70" i="1" s="1"/>
  <c r="C55" i="1"/>
  <c r="C54" i="1" s="1"/>
  <c r="AD54" i="1"/>
  <c r="AC54" i="1"/>
  <c r="AB54" i="1"/>
  <c r="Z54" i="1"/>
  <c r="X54" i="1"/>
  <c r="V54" i="1"/>
  <c r="U54" i="1"/>
  <c r="T54" i="1"/>
  <c r="R54" i="1"/>
  <c r="Q54" i="1"/>
  <c r="P54" i="1"/>
  <c r="N54" i="1"/>
  <c r="M54" i="1"/>
  <c r="L54" i="1"/>
  <c r="J54" i="1"/>
  <c r="H54" i="1"/>
  <c r="AA51" i="1"/>
  <c r="S51" i="1"/>
  <c r="K51" i="1"/>
  <c r="E51" i="1"/>
  <c r="S50" i="1"/>
  <c r="S49" i="1" s="1"/>
  <c r="Q49" i="1"/>
  <c r="G47" i="1"/>
  <c r="E47" i="1"/>
  <c r="D47" i="1" s="1"/>
  <c r="C47" i="1"/>
  <c r="C39" i="1" s="1"/>
  <c r="C51" i="1" s="1"/>
  <c r="B47" i="1"/>
  <c r="F47" i="1" s="1"/>
  <c r="E46" i="1"/>
  <c r="C46" i="1"/>
  <c r="B46" i="1"/>
  <c r="AE45" i="1"/>
  <c r="AD45" i="1"/>
  <c r="AB45" i="1"/>
  <c r="AA45" i="1"/>
  <c r="Z45" i="1"/>
  <c r="Y45" i="1"/>
  <c r="X45" i="1"/>
  <c r="W45" i="1"/>
  <c r="V45" i="1"/>
  <c r="U45" i="1"/>
  <c r="T45" i="1"/>
  <c r="S45" i="1"/>
  <c r="R45" i="1"/>
  <c r="Q45" i="1"/>
  <c r="P45" i="1"/>
  <c r="O45" i="1"/>
  <c r="N45" i="1"/>
  <c r="M45" i="1"/>
  <c r="L45" i="1"/>
  <c r="K45" i="1"/>
  <c r="J45" i="1"/>
  <c r="I45" i="1"/>
  <c r="H45" i="1"/>
  <c r="B45" i="1"/>
  <c r="E43" i="1"/>
  <c r="D43" i="1"/>
  <c r="D39" i="1" s="1"/>
  <c r="D51" i="1" s="1"/>
  <c r="C43" i="1"/>
  <c r="G43" i="1" s="1"/>
  <c r="B43" i="1"/>
  <c r="F43" i="1" s="1"/>
  <c r="F42" i="1"/>
  <c r="E42" i="1"/>
  <c r="D42" i="1" s="1"/>
  <c r="C42" i="1"/>
  <c r="B42" i="1"/>
  <c r="AE41" i="1"/>
  <c r="AD41" i="1"/>
  <c r="AC41" i="1"/>
  <c r="AB41" i="1"/>
  <c r="AA41" i="1"/>
  <c r="Z41" i="1"/>
  <c r="X41" i="1"/>
  <c r="W41" i="1"/>
  <c r="V41" i="1"/>
  <c r="U41" i="1"/>
  <c r="T41" i="1"/>
  <c r="S41" i="1"/>
  <c r="R41" i="1"/>
  <c r="Q41" i="1"/>
  <c r="P41" i="1"/>
  <c r="O41" i="1"/>
  <c r="N41" i="1"/>
  <c r="M41" i="1"/>
  <c r="L41" i="1"/>
  <c r="K41" i="1"/>
  <c r="J41" i="1"/>
  <c r="I41" i="1"/>
  <c r="H41" i="1"/>
  <c r="C41" i="1"/>
  <c r="AE39" i="1"/>
  <c r="AE51" i="1" s="1"/>
  <c r="AD39" i="1"/>
  <c r="AD51" i="1" s="1"/>
  <c r="AC39" i="1"/>
  <c r="AC51" i="1" s="1"/>
  <c r="AB39" i="1"/>
  <c r="AB51" i="1" s="1"/>
  <c r="AA39" i="1"/>
  <c r="Z39" i="1"/>
  <c r="Z51" i="1" s="1"/>
  <c r="Y39" i="1"/>
  <c r="Y51" i="1" s="1"/>
  <c r="X39" i="1"/>
  <c r="X51" i="1" s="1"/>
  <c r="W39" i="1"/>
  <c r="W51" i="1" s="1"/>
  <c r="V39" i="1"/>
  <c r="V51" i="1" s="1"/>
  <c r="U39" i="1"/>
  <c r="U51" i="1" s="1"/>
  <c r="U49" i="1" s="1"/>
  <c r="T39" i="1"/>
  <c r="T51" i="1" s="1"/>
  <c r="S39" i="1"/>
  <c r="R39" i="1"/>
  <c r="R51" i="1" s="1"/>
  <c r="Q39" i="1"/>
  <c r="Q51" i="1" s="1"/>
  <c r="P39" i="1"/>
  <c r="P51" i="1" s="1"/>
  <c r="O39" i="1"/>
  <c r="O51" i="1" s="1"/>
  <c r="N39" i="1"/>
  <c r="N51" i="1" s="1"/>
  <c r="M39" i="1"/>
  <c r="M51" i="1" s="1"/>
  <c r="L39" i="1"/>
  <c r="L51" i="1" s="1"/>
  <c r="K39" i="1"/>
  <c r="J39" i="1"/>
  <c r="J51" i="1" s="1"/>
  <c r="I39" i="1"/>
  <c r="I51" i="1" s="1"/>
  <c r="H39" i="1"/>
  <c r="H51" i="1" s="1"/>
  <c r="E39" i="1"/>
  <c r="B39" i="1"/>
  <c r="B51" i="1" s="1"/>
  <c r="AE38" i="1"/>
  <c r="AE37" i="1" s="1"/>
  <c r="AD38" i="1"/>
  <c r="AD50" i="1" s="1"/>
  <c r="AD49" i="1" s="1"/>
  <c r="AC38" i="1"/>
  <c r="AC50" i="1" s="1"/>
  <c r="AC49" i="1" s="1"/>
  <c r="AB38" i="1"/>
  <c r="AB50" i="1" s="1"/>
  <c r="AB49" i="1" s="1"/>
  <c r="AA38" i="1"/>
  <c r="AA37" i="1" s="1"/>
  <c r="Z38" i="1"/>
  <c r="Z50" i="1" s="1"/>
  <c r="Z49" i="1" s="1"/>
  <c r="Y38" i="1"/>
  <c r="Y50" i="1" s="1"/>
  <c r="Y49" i="1" s="1"/>
  <c r="X38" i="1"/>
  <c r="X50" i="1" s="1"/>
  <c r="X49" i="1" s="1"/>
  <c r="W38" i="1"/>
  <c r="W37" i="1" s="1"/>
  <c r="V38" i="1"/>
  <c r="V50" i="1" s="1"/>
  <c r="V49" i="1" s="1"/>
  <c r="U38" i="1"/>
  <c r="U50" i="1" s="1"/>
  <c r="T38" i="1"/>
  <c r="T50" i="1" s="1"/>
  <c r="T49" i="1" s="1"/>
  <c r="S38" i="1"/>
  <c r="S37" i="1" s="1"/>
  <c r="R38" i="1"/>
  <c r="R50" i="1" s="1"/>
  <c r="R49" i="1" s="1"/>
  <c r="Q38" i="1"/>
  <c r="Q50" i="1" s="1"/>
  <c r="P38" i="1"/>
  <c r="P50" i="1" s="1"/>
  <c r="P49" i="1" s="1"/>
  <c r="O38" i="1"/>
  <c r="O37" i="1" s="1"/>
  <c r="N38" i="1"/>
  <c r="N50" i="1" s="1"/>
  <c r="N49" i="1" s="1"/>
  <c r="M38" i="1"/>
  <c r="M50" i="1" s="1"/>
  <c r="M49" i="1" s="1"/>
  <c r="L38" i="1"/>
  <c r="L50" i="1" s="1"/>
  <c r="L49" i="1" s="1"/>
  <c r="K38" i="1"/>
  <c r="K37" i="1" s="1"/>
  <c r="J38" i="1"/>
  <c r="J50" i="1" s="1"/>
  <c r="J49" i="1" s="1"/>
  <c r="I38" i="1"/>
  <c r="I50" i="1" s="1"/>
  <c r="I49" i="1" s="1"/>
  <c r="H38" i="1"/>
  <c r="H50" i="1" s="1"/>
  <c r="C38" i="1"/>
  <c r="C37" i="1" s="1"/>
  <c r="AB37" i="1"/>
  <c r="Y37" i="1"/>
  <c r="X37" i="1"/>
  <c r="T37" i="1"/>
  <c r="Q37" i="1"/>
  <c r="P37" i="1"/>
  <c r="L37" i="1"/>
  <c r="I37" i="1"/>
  <c r="H37" i="1"/>
  <c r="AE34" i="1"/>
  <c r="AD34" i="1"/>
  <c r="AC34" i="1"/>
  <c r="AB34" i="1"/>
  <c r="AA34" i="1"/>
  <c r="Z34" i="1"/>
  <c r="Y34" i="1"/>
  <c r="X34" i="1"/>
  <c r="W34" i="1"/>
  <c r="V34" i="1"/>
  <c r="U34" i="1"/>
  <c r="T34" i="1"/>
  <c r="S34" i="1"/>
  <c r="R34" i="1"/>
  <c r="Q34" i="1"/>
  <c r="P34" i="1"/>
  <c r="O34" i="1"/>
  <c r="N34" i="1"/>
  <c r="M34" i="1"/>
  <c r="L34" i="1"/>
  <c r="K34" i="1"/>
  <c r="J34" i="1"/>
  <c r="I34" i="1"/>
  <c r="H34" i="1"/>
  <c r="C34" i="1"/>
  <c r="B34" i="1"/>
  <c r="AE33" i="1"/>
  <c r="AD33" i="1"/>
  <c r="AC33" i="1"/>
  <c r="AC32" i="1" s="1"/>
  <c r="AB33" i="1"/>
  <c r="AB32" i="1" s="1"/>
  <c r="AA33" i="1"/>
  <c r="Z33" i="1"/>
  <c r="Y33" i="1"/>
  <c r="Y32" i="1" s="1"/>
  <c r="X33" i="1"/>
  <c r="X32" i="1" s="1"/>
  <c r="W33" i="1"/>
  <c r="V33" i="1"/>
  <c r="U33" i="1"/>
  <c r="U32" i="1" s="1"/>
  <c r="T33" i="1"/>
  <c r="T32" i="1" s="1"/>
  <c r="S33" i="1"/>
  <c r="R33" i="1"/>
  <c r="Q33" i="1"/>
  <c r="Q32" i="1" s="1"/>
  <c r="P33" i="1"/>
  <c r="P32" i="1" s="1"/>
  <c r="O33" i="1"/>
  <c r="N33" i="1"/>
  <c r="M33" i="1"/>
  <c r="M32" i="1" s="1"/>
  <c r="L33" i="1"/>
  <c r="L32" i="1" s="1"/>
  <c r="K33" i="1"/>
  <c r="J33" i="1"/>
  <c r="I33" i="1"/>
  <c r="I32" i="1" s="1"/>
  <c r="H33" i="1"/>
  <c r="H32" i="1" s="1"/>
  <c r="E33" i="1"/>
  <c r="AE32" i="1"/>
  <c r="AD32" i="1"/>
  <c r="AA32" i="1"/>
  <c r="Z32" i="1"/>
  <c r="W32" i="1"/>
  <c r="V32" i="1"/>
  <c r="S32" i="1"/>
  <c r="R32" i="1"/>
  <c r="O32" i="1"/>
  <c r="N32" i="1"/>
  <c r="K32" i="1"/>
  <c r="J32" i="1"/>
  <c r="E30" i="1"/>
  <c r="E28" i="1" s="1"/>
  <c r="C30" i="1"/>
  <c r="B30" i="1"/>
  <c r="G29" i="1"/>
  <c r="E29" i="1"/>
  <c r="D29" i="1" s="1"/>
  <c r="C29" i="1"/>
  <c r="B29" i="1"/>
  <c r="F29" i="1" s="1"/>
  <c r="AE28" i="1"/>
  <c r="AD28" i="1"/>
  <c r="AC28" i="1"/>
  <c r="AB28" i="1"/>
  <c r="AA28" i="1"/>
  <c r="Z28" i="1"/>
  <c r="Y28" i="1"/>
  <c r="X28" i="1"/>
  <c r="W28" i="1"/>
  <c r="V28" i="1"/>
  <c r="U28" i="1"/>
  <c r="T28" i="1"/>
  <c r="S28" i="1"/>
  <c r="R28" i="1"/>
  <c r="Q28" i="1"/>
  <c r="P28" i="1"/>
  <c r="O28" i="1"/>
  <c r="N28" i="1"/>
  <c r="M28" i="1"/>
  <c r="L28" i="1"/>
  <c r="K28" i="1"/>
  <c r="J28" i="1"/>
  <c r="I28" i="1"/>
  <c r="H28" i="1"/>
  <c r="AE25" i="1"/>
  <c r="AE78" i="1" s="1"/>
  <c r="R25" i="1"/>
  <c r="N25" i="1"/>
  <c r="AA24" i="1"/>
  <c r="AE23" i="1"/>
  <c r="AB23" i="1"/>
  <c r="Y23" i="1"/>
  <c r="I23" i="1"/>
  <c r="E21" i="1"/>
  <c r="D21" i="1"/>
  <c r="C21" i="1"/>
  <c r="C13" i="1" s="1"/>
  <c r="C25" i="1" s="1"/>
  <c r="C75" i="1" s="1"/>
  <c r="C76" i="1" s="1"/>
  <c r="B21" i="1"/>
  <c r="B13" i="1" s="1"/>
  <c r="B25" i="1" s="1"/>
  <c r="B75" i="1" s="1"/>
  <c r="E20" i="1"/>
  <c r="G20" i="1" s="1"/>
  <c r="D20" i="1"/>
  <c r="D19" i="1" s="1"/>
  <c r="C20" i="1"/>
  <c r="B20" i="1"/>
  <c r="AE19" i="1"/>
  <c r="AD19" i="1"/>
  <c r="AC19" i="1"/>
  <c r="AB19" i="1"/>
  <c r="AA19" i="1"/>
  <c r="Z19" i="1"/>
  <c r="Y19" i="1"/>
  <c r="X19" i="1"/>
  <c r="W19" i="1"/>
  <c r="V19" i="1"/>
  <c r="U19" i="1"/>
  <c r="T19" i="1"/>
  <c r="S19" i="1"/>
  <c r="R19" i="1"/>
  <c r="Q19" i="1"/>
  <c r="P19" i="1"/>
  <c r="O19" i="1"/>
  <c r="N19" i="1"/>
  <c r="M19" i="1"/>
  <c r="L19" i="1"/>
  <c r="K19" i="1"/>
  <c r="J19" i="1"/>
  <c r="I19" i="1"/>
  <c r="H19" i="1"/>
  <c r="C19" i="1"/>
  <c r="B19" i="1"/>
  <c r="E17" i="1"/>
  <c r="G17" i="1" s="1"/>
  <c r="D17" i="1"/>
  <c r="C17" i="1"/>
  <c r="E16" i="1"/>
  <c r="D16" i="1" s="1"/>
  <c r="C16" i="1"/>
  <c r="AE15" i="1"/>
  <c r="AD15" i="1"/>
  <c r="AC15" i="1"/>
  <c r="AB15" i="1"/>
  <c r="AA15" i="1"/>
  <c r="Z15" i="1"/>
  <c r="Y15" i="1"/>
  <c r="X15" i="1"/>
  <c r="W15" i="1"/>
  <c r="V15" i="1"/>
  <c r="U15" i="1"/>
  <c r="T15" i="1"/>
  <c r="S15" i="1"/>
  <c r="R15" i="1"/>
  <c r="Q15" i="1"/>
  <c r="P15" i="1"/>
  <c r="O15" i="1"/>
  <c r="N15" i="1"/>
  <c r="M15" i="1"/>
  <c r="L15" i="1"/>
  <c r="K15" i="1"/>
  <c r="J15" i="1"/>
  <c r="I15" i="1"/>
  <c r="H15" i="1"/>
  <c r="C15" i="1"/>
  <c r="B15" i="1"/>
  <c r="AE13" i="1"/>
  <c r="AD13" i="1"/>
  <c r="AD25" i="1" s="1"/>
  <c r="AC13" i="1"/>
  <c r="AC25" i="1" s="1"/>
  <c r="AB13" i="1"/>
  <c r="AA13" i="1"/>
  <c r="AA25" i="1" s="1"/>
  <c r="Z13" i="1"/>
  <c r="Z25" i="1" s="1"/>
  <c r="Y13" i="1"/>
  <c r="Y25" i="1" s="1"/>
  <c r="X13" i="1"/>
  <c r="X25" i="1" s="1"/>
  <c r="W13" i="1"/>
  <c r="W25" i="1" s="1"/>
  <c r="V13" i="1"/>
  <c r="V25" i="1" s="1"/>
  <c r="U13" i="1"/>
  <c r="U25" i="1" s="1"/>
  <c r="U23" i="1" s="1"/>
  <c r="T13" i="1"/>
  <c r="T25" i="1" s="1"/>
  <c r="T23" i="1" s="1"/>
  <c r="S13" i="1"/>
  <c r="S25" i="1" s="1"/>
  <c r="R13" i="1"/>
  <c r="Q13" i="1"/>
  <c r="Q25" i="1" s="1"/>
  <c r="P13" i="1"/>
  <c r="P25" i="1" s="1"/>
  <c r="O13" i="1"/>
  <c r="O25" i="1" s="1"/>
  <c r="O78" i="1" s="1"/>
  <c r="N13" i="1"/>
  <c r="M13" i="1"/>
  <c r="M25" i="1" s="1"/>
  <c r="L13" i="1"/>
  <c r="L25" i="1" s="1"/>
  <c r="K13" i="1"/>
  <c r="K25" i="1" s="1"/>
  <c r="J13" i="1"/>
  <c r="J25" i="1" s="1"/>
  <c r="I13" i="1"/>
  <c r="I25" i="1" s="1"/>
  <c r="H13" i="1"/>
  <c r="H25" i="1" s="1"/>
  <c r="E13" i="1"/>
  <c r="E25" i="1" s="1"/>
  <c r="D13" i="1"/>
  <c r="D25" i="1" s="1"/>
  <c r="AE12" i="1"/>
  <c r="AE24" i="1" s="1"/>
  <c r="AD12" i="1"/>
  <c r="AD24" i="1" s="1"/>
  <c r="AC12" i="1"/>
  <c r="AC24" i="1" s="1"/>
  <c r="AC77" i="1" s="1"/>
  <c r="AB12" i="1"/>
  <c r="AA12" i="1"/>
  <c r="AA11" i="1" s="1"/>
  <c r="Z12" i="1"/>
  <c r="Z24" i="1" s="1"/>
  <c r="Y12" i="1"/>
  <c r="Y24" i="1" s="1"/>
  <c r="X12" i="1"/>
  <c r="X24" i="1" s="1"/>
  <c r="W12" i="1"/>
  <c r="W24" i="1" s="1"/>
  <c r="V12" i="1"/>
  <c r="V24" i="1" s="1"/>
  <c r="U12" i="1"/>
  <c r="U24" i="1" s="1"/>
  <c r="T12" i="1"/>
  <c r="T24" i="1" s="1"/>
  <c r="S12" i="1"/>
  <c r="S11" i="1" s="1"/>
  <c r="R12" i="1"/>
  <c r="R24" i="1" s="1"/>
  <c r="Q12" i="1"/>
  <c r="Q24" i="1" s="1"/>
  <c r="Q23" i="1" s="1"/>
  <c r="P12" i="1"/>
  <c r="P24" i="1" s="1"/>
  <c r="P23" i="1" s="1"/>
  <c r="O12" i="1"/>
  <c r="O11" i="1" s="1"/>
  <c r="N12" i="1"/>
  <c r="N24" i="1" s="1"/>
  <c r="M12" i="1"/>
  <c r="M24" i="1" s="1"/>
  <c r="M77" i="1" s="1"/>
  <c r="L12" i="1"/>
  <c r="L24" i="1" s="1"/>
  <c r="K12" i="1"/>
  <c r="K24" i="1" s="1"/>
  <c r="J12" i="1"/>
  <c r="J11" i="1" s="1"/>
  <c r="I12" i="1"/>
  <c r="I24" i="1" s="1"/>
  <c r="H12" i="1"/>
  <c r="H24" i="1" s="1"/>
  <c r="C12" i="1"/>
  <c r="B12" i="1"/>
  <c r="B11" i="1" s="1"/>
  <c r="AC11" i="1"/>
  <c r="AB11" i="1"/>
  <c r="Y11" i="1"/>
  <c r="X11" i="1"/>
  <c r="U11" i="1"/>
  <c r="T11" i="1"/>
  <c r="Q11" i="1"/>
  <c r="P11" i="1"/>
  <c r="M11" i="1"/>
  <c r="L11" i="1"/>
  <c r="I11" i="1"/>
  <c r="H11" i="1"/>
  <c r="D15" i="1" l="1"/>
  <c r="D12" i="1"/>
  <c r="F28" i="1"/>
  <c r="J75" i="1"/>
  <c r="J78" i="1"/>
  <c r="V75" i="1"/>
  <c r="V78" i="1"/>
  <c r="Z75" i="1"/>
  <c r="Z78" i="1"/>
  <c r="N77" i="1"/>
  <c r="N74" i="1"/>
  <c r="N73" i="1" s="1"/>
  <c r="N23" i="1"/>
  <c r="C11" i="1"/>
  <c r="K23" i="1"/>
  <c r="W23" i="1"/>
  <c r="V77" i="1"/>
  <c r="V74" i="1"/>
  <c r="V73" i="1" s="1"/>
  <c r="V23" i="1"/>
  <c r="P78" i="1"/>
  <c r="P75" i="1"/>
  <c r="AA77" i="1"/>
  <c r="AA76" i="1" s="1"/>
  <c r="D33" i="1"/>
  <c r="F51" i="1"/>
  <c r="G51" i="1"/>
  <c r="G25" i="1"/>
  <c r="M75" i="1"/>
  <c r="M78" i="1"/>
  <c r="AC75" i="1"/>
  <c r="AC78" i="1"/>
  <c r="G21" i="1"/>
  <c r="AA23" i="1"/>
  <c r="B24" i="1"/>
  <c r="O24" i="1"/>
  <c r="R75" i="1"/>
  <c r="R78" i="1"/>
  <c r="B41" i="1"/>
  <c r="B38" i="1"/>
  <c r="W50" i="1"/>
  <c r="W49" i="1" s="1"/>
  <c r="B58" i="1"/>
  <c r="F58" i="1" s="1"/>
  <c r="B55" i="1"/>
  <c r="F59" i="1"/>
  <c r="AE75" i="1"/>
  <c r="Z77" i="1"/>
  <c r="Z76" i="1" s="1"/>
  <c r="Z74" i="1"/>
  <c r="Z73" i="1" s="1"/>
  <c r="Z23" i="1"/>
  <c r="H78" i="1"/>
  <c r="H75" i="1"/>
  <c r="T78" i="1"/>
  <c r="T75" i="1"/>
  <c r="F21" i="1"/>
  <c r="C50" i="1"/>
  <c r="C49" i="1" s="1"/>
  <c r="U75" i="1"/>
  <c r="F16" i="1"/>
  <c r="N11" i="1"/>
  <c r="V11" i="1"/>
  <c r="AD11" i="1"/>
  <c r="H74" i="1"/>
  <c r="H73" i="1" s="1"/>
  <c r="H77" i="1"/>
  <c r="L74" i="1"/>
  <c r="L77" i="1"/>
  <c r="P74" i="1"/>
  <c r="P73" i="1" s="1"/>
  <c r="P77" i="1"/>
  <c r="P76" i="1" s="1"/>
  <c r="T74" i="1"/>
  <c r="T73" i="1" s="1"/>
  <c r="T77" i="1"/>
  <c r="T76" i="1" s="1"/>
  <c r="X74" i="1"/>
  <c r="X73" i="1" s="1"/>
  <c r="X77" i="1"/>
  <c r="F13" i="1"/>
  <c r="AD75" i="1"/>
  <c r="AD78" i="1"/>
  <c r="G16" i="1"/>
  <c r="F17" i="1"/>
  <c r="F20" i="1"/>
  <c r="L23" i="1"/>
  <c r="C24" i="1"/>
  <c r="J24" i="1"/>
  <c r="S24" i="1"/>
  <c r="F25" i="1"/>
  <c r="H49" i="1"/>
  <c r="K50" i="1"/>
  <c r="K49" i="1" s="1"/>
  <c r="AA50" i="1"/>
  <c r="AA49" i="1" s="1"/>
  <c r="M70" i="1"/>
  <c r="Q70" i="1"/>
  <c r="AC70" i="1"/>
  <c r="M74" i="1"/>
  <c r="M73" i="1" s="1"/>
  <c r="U78" i="1"/>
  <c r="R77" i="1"/>
  <c r="R74" i="1"/>
  <c r="R73" i="1" s="1"/>
  <c r="R23" i="1"/>
  <c r="AD77" i="1"/>
  <c r="AD76" i="1" s="1"/>
  <c r="AD74" i="1"/>
  <c r="AD73" i="1" s="1"/>
  <c r="AD23" i="1"/>
  <c r="L78" i="1"/>
  <c r="L75" i="1"/>
  <c r="X78" i="1"/>
  <c r="X75" i="1"/>
  <c r="N75" i="1"/>
  <c r="N78" i="1"/>
  <c r="D30" i="1"/>
  <c r="D34" i="1" s="1"/>
  <c r="E34" i="1"/>
  <c r="G30" i="1"/>
  <c r="F30" i="1"/>
  <c r="D46" i="1"/>
  <c r="D45" i="1" s="1"/>
  <c r="E45" i="1"/>
  <c r="G46" i="1"/>
  <c r="E38" i="1"/>
  <c r="F46" i="1"/>
  <c r="I75" i="1"/>
  <c r="I78" i="1"/>
  <c r="Q75" i="1"/>
  <c r="Q78" i="1"/>
  <c r="Y75" i="1"/>
  <c r="Y78" i="1"/>
  <c r="R11" i="1"/>
  <c r="Z11" i="1"/>
  <c r="K11" i="1"/>
  <c r="W11" i="1"/>
  <c r="AE11" i="1"/>
  <c r="E12" i="1"/>
  <c r="I77" i="1"/>
  <c r="I74" i="1"/>
  <c r="I73" i="1" s="1"/>
  <c r="M76" i="1"/>
  <c r="Q77" i="1"/>
  <c r="Q76" i="1" s="1"/>
  <c r="Q74" i="1"/>
  <c r="U77" i="1"/>
  <c r="U74" i="1"/>
  <c r="U73" i="1" s="1"/>
  <c r="Y77" i="1"/>
  <c r="Y76" i="1" s="1"/>
  <c r="Y74" i="1"/>
  <c r="Y73" i="1" s="1"/>
  <c r="AC76" i="1"/>
  <c r="G13" i="1"/>
  <c r="K78" i="1"/>
  <c r="K75" i="1"/>
  <c r="S78" i="1"/>
  <c r="S75" i="1"/>
  <c r="W78" i="1"/>
  <c r="W75" i="1"/>
  <c r="AA78" i="1"/>
  <c r="AA75" i="1"/>
  <c r="E15" i="1"/>
  <c r="E19" i="1"/>
  <c r="H23" i="1"/>
  <c r="M23" i="1"/>
  <c r="X23" i="1"/>
  <c r="AC23" i="1"/>
  <c r="C33" i="1"/>
  <c r="C32" i="1" s="1"/>
  <c r="C28" i="1"/>
  <c r="G28" i="1" s="1"/>
  <c r="E32" i="1"/>
  <c r="M37" i="1"/>
  <c r="U37" i="1"/>
  <c r="AC37" i="1"/>
  <c r="G39" i="1"/>
  <c r="F39" i="1"/>
  <c r="D41" i="1"/>
  <c r="D38" i="1"/>
  <c r="C45" i="1"/>
  <c r="O50" i="1"/>
  <c r="O49" i="1" s="1"/>
  <c r="AE50" i="1"/>
  <c r="AE49" i="1" s="1"/>
  <c r="AC74" i="1"/>
  <c r="AC73" i="1" s="1"/>
  <c r="B28" i="1"/>
  <c r="B33" i="1"/>
  <c r="B32" i="1" s="1"/>
  <c r="AB78" i="1"/>
  <c r="AB75" i="1"/>
  <c r="J37" i="1"/>
  <c r="N37" i="1"/>
  <c r="R37" i="1"/>
  <c r="V37" i="1"/>
  <c r="Z37" i="1"/>
  <c r="AD37" i="1"/>
  <c r="G42" i="1"/>
  <c r="G56" i="1"/>
  <c r="F56" i="1"/>
  <c r="K71" i="1"/>
  <c r="K70" i="1" s="1"/>
  <c r="AA71" i="1"/>
  <c r="AA70" i="1" s="1"/>
  <c r="E41" i="1"/>
  <c r="J70" i="1"/>
  <c r="N70" i="1"/>
  <c r="R70" i="1"/>
  <c r="V70" i="1"/>
  <c r="Z70" i="1"/>
  <c r="AD70" i="1"/>
  <c r="O71" i="1"/>
  <c r="O70" i="1" s="1"/>
  <c r="AE71" i="1"/>
  <c r="AE70" i="1" s="1"/>
  <c r="AB74" i="1"/>
  <c r="AB77" i="1"/>
  <c r="AB76" i="1" s="1"/>
  <c r="D67" i="1"/>
  <c r="E66" i="1"/>
  <c r="G67" i="1"/>
  <c r="E55" i="1"/>
  <c r="F67" i="1"/>
  <c r="G68" i="1"/>
  <c r="C71" i="1"/>
  <c r="S71" i="1"/>
  <c r="S70" i="1" s="1"/>
  <c r="E72" i="1"/>
  <c r="D68" i="1"/>
  <c r="D56" i="1" s="1"/>
  <c r="D72" i="1" s="1"/>
  <c r="D75" i="1" s="1"/>
  <c r="D76" i="1" s="1"/>
  <c r="G72" i="1" l="1"/>
  <c r="F72" i="1"/>
  <c r="D66" i="1"/>
  <c r="D55" i="1"/>
  <c r="AB73" i="1"/>
  <c r="F33" i="1"/>
  <c r="U76" i="1"/>
  <c r="E78" i="1"/>
  <c r="S74" i="1"/>
  <c r="S73" i="1" s="1"/>
  <c r="S23" i="1"/>
  <c r="S77" i="1"/>
  <c r="S76" i="1" s="1"/>
  <c r="L76" i="1"/>
  <c r="C78" i="1"/>
  <c r="B78" i="1"/>
  <c r="AA74" i="1"/>
  <c r="AA73" i="1" s="1"/>
  <c r="W77" i="1"/>
  <c r="W76" i="1" s="1"/>
  <c r="K74" i="1"/>
  <c r="K73" i="1" s="1"/>
  <c r="N76" i="1"/>
  <c r="K77" i="1"/>
  <c r="K76" i="1" s="1"/>
  <c r="D37" i="1"/>
  <c r="D50" i="1"/>
  <c r="D49" i="1" s="1"/>
  <c r="F32" i="1"/>
  <c r="G32" i="1"/>
  <c r="G19" i="1"/>
  <c r="F19" i="1"/>
  <c r="Q73" i="1"/>
  <c r="I76" i="1"/>
  <c r="E76" i="1" s="1"/>
  <c r="G45" i="1"/>
  <c r="F45" i="1"/>
  <c r="F34" i="1"/>
  <c r="G34" i="1"/>
  <c r="J77" i="1"/>
  <c r="J76" i="1" s="1"/>
  <c r="J74" i="1"/>
  <c r="J73" i="1" s="1"/>
  <c r="J23" i="1"/>
  <c r="L73" i="1"/>
  <c r="AE77" i="1"/>
  <c r="AE76" i="1" s="1"/>
  <c r="B50" i="1"/>
  <c r="B49" i="1" s="1"/>
  <c r="B37" i="1"/>
  <c r="O74" i="1"/>
  <c r="O73" i="1" s="1"/>
  <c r="O77" i="1"/>
  <c r="O76" i="1" s="1"/>
  <c r="O23" i="1"/>
  <c r="D28" i="1"/>
  <c r="W74" i="1"/>
  <c r="W73" i="1" s="1"/>
  <c r="D24" i="1"/>
  <c r="D11" i="1"/>
  <c r="G66" i="1"/>
  <c r="F66" i="1"/>
  <c r="F38" i="1"/>
  <c r="E50" i="1"/>
  <c r="E37" i="1"/>
  <c r="G38" i="1"/>
  <c r="F55" i="1"/>
  <c r="E71" i="1"/>
  <c r="G55" i="1"/>
  <c r="E54" i="1"/>
  <c r="F41" i="1"/>
  <c r="G41" i="1"/>
  <c r="G33" i="1"/>
  <c r="G15" i="1"/>
  <c r="F15" i="1"/>
  <c r="E24" i="1"/>
  <c r="G12" i="1"/>
  <c r="E11" i="1"/>
  <c r="F12" i="1"/>
  <c r="R76" i="1"/>
  <c r="C74" i="1"/>
  <c r="C73" i="1" s="1"/>
  <c r="C23" i="1"/>
  <c r="X76" i="1"/>
  <c r="B77" i="1"/>
  <c r="H76" i="1"/>
  <c r="C77" i="1"/>
  <c r="AE74" i="1"/>
  <c r="AE73" i="1" s="1"/>
  <c r="B71" i="1"/>
  <c r="B70" i="1" s="1"/>
  <c r="B54" i="1"/>
  <c r="B74" i="1"/>
  <c r="B73" i="1" s="1"/>
  <c r="B23" i="1"/>
  <c r="E75" i="1"/>
  <c r="D32" i="1"/>
  <c r="V76" i="1"/>
  <c r="D54" i="1" l="1"/>
  <c r="D71" i="1"/>
  <c r="D70" i="1" s="1"/>
  <c r="B76" i="1"/>
  <c r="G37" i="1"/>
  <c r="F37" i="1"/>
  <c r="E77" i="1"/>
  <c r="F75" i="1"/>
  <c r="G75" i="1"/>
  <c r="E74" i="1"/>
  <c r="G24" i="1"/>
  <c r="E23" i="1"/>
  <c r="F24" i="1"/>
  <c r="F71" i="1"/>
  <c r="E70" i="1"/>
  <c r="G71" i="1"/>
  <c r="F50" i="1"/>
  <c r="G50" i="1"/>
  <c r="E49" i="1"/>
  <c r="G11" i="1"/>
  <c r="F11" i="1"/>
  <c r="G54" i="1"/>
  <c r="F54" i="1"/>
  <c r="G76" i="1"/>
  <c r="F76" i="1"/>
  <c r="D78" i="1"/>
  <c r="G78" i="1"/>
  <c r="F78" i="1"/>
  <c r="D74" i="1"/>
  <c r="D73" i="1" s="1"/>
  <c r="D23" i="1"/>
  <c r="F23" i="1" l="1"/>
  <c r="G23" i="1"/>
  <c r="G49" i="1"/>
  <c r="F49" i="1"/>
  <c r="G70" i="1"/>
  <c r="F70" i="1"/>
  <c r="F77" i="1"/>
  <c r="D77" i="1"/>
  <c r="G77" i="1"/>
  <c r="G74" i="1"/>
  <c r="E73" i="1"/>
  <c r="F74" i="1"/>
  <c r="F73" i="1" l="1"/>
  <c r="G73" i="1"/>
</calcChain>
</file>

<file path=xl/sharedStrings.xml><?xml version="1.0" encoding="utf-8"?>
<sst xmlns="http://schemas.openxmlformats.org/spreadsheetml/2006/main" count="128" uniqueCount="59">
  <si>
    <t>Отчет о ходе реализации муниципальной программы (сетевой график)</t>
  </si>
  <si>
    <t xml:space="preserve"> "Развитие институтов гражданского общества города Когалыма" </t>
  </si>
  <si>
    <t>тыс. рублей</t>
  </si>
  <si>
    <t>Наименование мероприятий программы</t>
  </si>
  <si>
    <t>План на</t>
  </si>
  <si>
    <t xml:space="preserve">Профинансировано на </t>
  </si>
  <si>
    <t xml:space="preserve">Кассовый расход на </t>
  </si>
  <si>
    <t>Исполнение, %</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</si>
  <si>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</si>
  <si>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</si>
  <si>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</si>
  <si>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</si>
  <si>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</si>
  <si>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</si>
  <si>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</si>
  <si>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</si>
  <si>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</si>
  <si>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</si>
  <si>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</si>
  <si>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</si>
  <si>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</si>
  <si>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</si>
  <si>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</si>
  <si>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 xml:space="preserve">план </t>
  </si>
  <si>
    <t>кассовый расход</t>
  </si>
  <si>
    <t>Процессная часть</t>
  </si>
  <si>
    <t>Подпрограмма 1. Поддержка социально ориентированных некоммерческих организаций города Когалыма</t>
  </si>
  <si>
    <t xml:space="preserve">1.1 Поддержка социально ориентированных некоммерческих организаций (I, II)  
</t>
  </si>
  <si>
    <t>Всего</t>
  </si>
  <si>
    <t>бюджет автономного округа</t>
  </si>
  <si>
    <t>бюджет города Когалыма</t>
  </si>
  <si>
    <t xml:space="preserve">1.1.1 Организация и проведение конкурса социально значимых проектов среди социально
ориентированных некоммерческих организаций города Когалыма
</t>
  </si>
  <si>
    <t>Конкурс  социально значимых проектов среди социально ориентированных некоммерческих организаций города Когалыма проводится в соответствии с Порядком предоставления гранта в форме субсидий на реализацию проекта победителям конкурса, утверждённым постановлением Администрации города Когалыма  от 09.07.2021 №1388  (запланирован к проведению в 4 квартале 2023 года).</t>
  </si>
  <si>
    <t>1.1.2 Предоставление субсидии некоммерческой организации, не являющейся государственным (муниципальными) учреждением, в целях финансового обеспечения затрат на выполнение функций ресурсного центра поддержки НКО</t>
  </si>
  <si>
    <t>ИТОГО по подпрограмме 1</t>
  </si>
  <si>
    <t>Подпрограмма 2. Поддержка граждан, внесших значительный вклад в развитие гражданского общества</t>
  </si>
  <si>
    <t>2.1 Оказание поддержки гражданам удостоенным звания «Почётный гражданин города Когалыма» (VII)</t>
  </si>
  <si>
    <t>ИТОГО по подпрограмме 2</t>
  </si>
  <si>
    <t>Подпрограмма 3. Информационная открытость деятельности Администрации города Когалыма</t>
  </si>
  <si>
    <t xml:space="preserve">  </t>
  </si>
  <si>
    <t>3.1 Реализация взаимодействия с городскими средствами массовой информации (IV)</t>
  </si>
  <si>
    <t>3.1.1 Освещение деятельности структурных подразделений Администрации города Когалыма в телевизионных эфирах</t>
  </si>
  <si>
    <t>100 исполнение мероприятия</t>
  </si>
  <si>
    <t>3.1.2 Обеспечение деятельности муниципального казенного учреждения «Редакция газеты «Когалымский вестник»</t>
  </si>
  <si>
    <t>Остаток ассигнований 2064,2 тыс.руб.сформировался ввиду сложившихся остатков по заработной плате ,по закупке канцелярских товаров и материалов к оргтехнике и  фактических расходов по тепловой и электроэнергии на основании выставленных счетов-фактур.</t>
  </si>
  <si>
    <t>ИТОГО по подпрограмме 3</t>
  </si>
  <si>
    <t>Подпрограмма 4. Создание условий для выполнения отдельными структурными подразделениями Администрации города Когалыма своих полномочий</t>
  </si>
  <si>
    <t>4.1  Обеспечение деятельности структурных подразделений Администрации города Когалыма (I-VI)</t>
  </si>
  <si>
    <t>Отклонение от запланированных показателей составляет -1401,14 тыс.руб</t>
  </si>
  <si>
    <t>4.1.1 Обеспечение деятельности 
сектора по социальным вопросам Администрации города Когалыма</t>
  </si>
  <si>
    <t>Отклонение от запланированных показателей составляет -213,04 тыс.руб</t>
  </si>
  <si>
    <t>4.1.2 Обеспечение деятельности сектора пресс-службы Администрации города Когалыма</t>
  </si>
  <si>
    <t>Отклонение по заработной плате составляет 290,99 тыс.руб.</t>
  </si>
  <si>
    <t>4.1.3 Обеспечение деятельности управления внутренней политики Администрации города Когалыма</t>
  </si>
  <si>
    <t>Отклонение по заработной плате составляет 1144,79тыс.руб.Отклонение по начислениям по оплате труда в связи с листами временной нетрудобности, денежного поощрения по результатам работы по итогам года за фактически отработанное время , а также временное наличие вакантных должностей.</t>
  </si>
  <si>
    <t>ИТОГО по подпрограмме 4</t>
  </si>
  <si>
    <t>ИТОГО ПО ПРОГРАММЕ</t>
  </si>
  <si>
    <t>ПРОЦЕССНАЯ ЧАСТЬ В ЦЕЛОМ ПО МУНИЦИПАЛЬНОЙ ПРОГРАММЕ</t>
  </si>
  <si>
    <r>
      <t xml:space="preserve">В целях финансового обеспечения затрат на выполнение функций ресурсного центра поддержки НКО в 2023 году из бюджета города Когалыма направлена субсидия  АНО «Ресурсный центр поддержки НКО города Когалыма» . 
В составе Ресурсного центра 5 человек: два основных сотрудника (директор и менеджер), 3 внешних сотрудника – бухгалтер и два специалиста по развитию СО НКО.  
Ресурсный центр оснащен всей необходимой мебелью и офисной техникой для полноценной работы и оказания услуг. 
График работы и вся информация о работе ресурсного центра размещена на информационных стендах центра (расположенного по ул. Сибирская, д.11) и на сайте учреждения:  https://www.nkokogalym.org/.
 Отчётность о реализации программы деятельности Ресурсного центра с  указанием количества организаций, учреждений, граждан, воспользовавшихся услугами Ресурсного центра или вовлеченных в мероприятия (проекты, акции), с приложением ссылок на размещенные в СМИ, в сети «Интернет» пресс(пост)-релизы о деятельности  ежемесячно предоставляется в адрес координатора (Управление внутренней политики Администрации города Когалыма).
За отчетный период проведы консультации для НКО по вопросам реализации проектов и участия в мероприятиях За отчетный период специалистами РЦ проведено более 50 консультаций по заявочным кампаниям.
 В г. Когалыме было подано 17 заявок на Грант Губернатора Югры для СО НКО. 13 заявок были отработаны вместе со специалистами Ресурсного Центра. 6 организаций, зарегистрированных РЦ в прошлом году, подали заявки впервые. 
</t>
    </r>
    <r>
      <rPr>
        <i/>
        <sz val="14"/>
        <rFont val="Times New Roman"/>
        <family val="1"/>
        <charset val="204"/>
      </rPr>
      <t xml:space="preserve"> </t>
    </r>
    <r>
      <rPr>
        <sz val="14"/>
        <rFont val="Times New Roman"/>
        <family val="1"/>
        <charset val="204"/>
      </rPr>
      <t xml:space="preserve">01.03.2023 Специалисты РЦ прослушали подкаст юриста «Правовой команды» на тему «Как оформить работу руководителя в рамках социального проекта». 
03.03.2023 Специалисты РЦ приняли участие в вебинаре «Первый конкурс 2023 года на предоставление грантов губернатора Ханты-Мансийского автономного округа на развитие гражданского общества социально ориентированным некоммерческим организациям». 
07.03.2023 Специалисты РЦ прослушали вебинар на тему «Лайфхаки заполнения заявки на конкурс Губернатора Югры для СО НКО» Ссылка на публикацию: https://vk.com/wall-203821726_719
06.03.2023 Специалисты РЦ прослушали вебинар  «Новые ОКВЭД для НКО». Ссылка на публикацию: https://vk.com/wall-203821726_721 09.03.2023 Специалисты РЦ приняли участие в «Онлайн-консультации» для участников конкурса гранта губернатора. 
09.03.2023 Специалисты РЦ прослушали мини-подкасты для НКО «Добро по закону» https://vk.com/wall-203821726_726
20.03.2023 Команда РЦ приняла участие во встрече ресурсных центров «Проектируем устойчивое будущее» в г. Ханты-Мансийске.  
22.03.2023 Специалисты РЦ приняли участие в «Онлайн-консультации» для участников конкурса гранта губернатора. 
23.03.2023 Директор РЦ приняла участие в публичном обсуждении Этнодеревни в г. Когалыме 
27.03.2023 Специалисты РЦ прослушали вебинар на тему «Как НКО оформить протокол заочного голосования». 
29.03.2023 Специалисты РЦ ознакомились с записью вебинара «Отчетность НКО в МИНЮСТ». 
30.03.2023 Специалисты РЦ ознакомились материалами  на тему «Какими документами подтвердить адрес места нахождения НКО». 
«Школа актива НКО» состоялась 18.03.2023 (с привлечением главного бухгалтера Фонда «Центр гражданских и социальных инициатив»)Состоялось участие специалистов Ресурсного центра поддержки НКО в следующих мероприятиях:
04.04.2023 Специалисты РЦ ознакомились с информацией «Правовой команды» на тему «3 способа убедиться, что все необходимые протоколы НКО оформлены». Ссылка на публикацию: https://vk.com/wall-203821726_813
10.04.2023 Специалисты РЦ провели воркшор для руководителей НКО города по ежегодной отчетности в МИНЮСТ. Ссылка на публикацию: https://vk.com/wall-203821726_827
17.04.2023 Специалисты РЦ прослушали вебинар на тему «Как НКО внести изменения в Устав» Ссылка на публикацию: https://vk.com/wall-203821726_859 
20.04.2023 Специалисты РЦ прослушали вебинар  «Особенности предоставления субсидии НКО, в том числе зоозащитным организациям и сообществам Югры в 2023». Ссылка на публикацию: https://vk.com/wall-203821726_860
26.04.2023  Специалисты АНО «Ресурсный центр поддержки НКО г. Когалыма приняли участие в вебинаре «Центра гражданских и социальных инициатив Югры» на тему «Типичные нарушения при подготовке документов для госрегистрации НКО и недопущении использования таких организаций в целях финансирования терроризма»  Ссылка на публикацию : https://vk.com/wall-203821726_858
         Май:
 - консультации для НКО (очные, по телефону, электронная почта):  за отчетный период проведены консультации для НКО по вопросам реализации проектов и участия в мероприятиях. Специалистами Ресурсного центра поддержки НКО проведено 60 консультаций по заявочным кампаниям.
          В г. Когалыме было подано 17 заявок на Грант Губернатора Югры для СО НКО. 13 заявок были отработаны вместе со специалистами Ресурсного Центра. 6 организаций, зарегистрированных РЦ в прошлом году, подали заявки впервые. Два проекта были поданы на конкурс ПАО «Лукойл» в мае.
           Состоялось участие специалистов Ресурсного центра поддержки НКО в следующих мероприятиях:
20.05.2023 Специалисты РЦ , вместе с директором АНО «Вуккэн Тохи» приняли участие в семинаре «SMM для СО НКО», который прошел в г. Сургуте. Ссылка на пресс-релиз: https://vk.com/wall-203821726_909
26.05.2023 На базе РЦ специалистами была организована Школа актива НКО, которая присоединилась к единому дню самооценки от АНО Центр качества «ОКНО» . Ссылка на пресс-релиз: https://vk.com/wall-203821726_932 
28.05.2023 Специалисты РЦ приняли участие в международной акции «День соседей», который прошел на территории ТОС «Мечта». Ссылка на пресс-релиз: https://vk.com/wall-203821726_933
27.05–02.06.2023 Директор РЦ принимает участие в форуме «Алтай- территория развития». Ссылка на публикацию: https://vk.com/wall-203821726_934
         Июнь:
- консультации для НКО (очные, по телефону, электронная почта):  за отчетный период проведены консультации для НКО по вопросам реализации проектов и участия в мероприятиях. Специалистами Ресурсного центра поддержки НКО проведено 85 консультаций по заявочным кампаниям.
          В г. Когалыме было подано 17 заявок на Грант Губернатора Югры для СО НКО. 13 заявок были отработаны вместе со специалистами Ресурсного Центра. 6 организаций, зарегистрированных РЦ в прошлом году, подали заявки впервые. Два проекта были поданы на конкурс ПАО «Лукойл» в мае. Четыре победы в конкурсе одержали когалымские СО НКО. Общая сумма средств на реализацию проектов – свыше 10 миллионов.
           Состоялось участие специалистов Ресурсного центра поддержки НКО в следующих мероприятиях:
07.06.2023 Директор РЦ приняла участие в стратегической сессии «Пространственное развитие территорий: «Югорский стандарт» как основа градостроительной деятельности и градостроительного потенциала» с участием Губернатора и Главы города. Ссылка на пресс-релиз: https://vk.com/wall-203821726_945
09.06.2023 Приняли участие в беседе с коллегами-юристами некоммерческого сектора (при участии НКО) на тему «5 причин не собирать пожертвования на личные карты». Ссылка на пресс-релиз: https://vk.com/wall-203821726_949
14.06.2023 Специалисты РЦ , вместе с директором АНО «Вуккэн Тохи» приняли участие в вебинаре на тему «Запрос персональных данных. Кому НКО обязана предоставлять персональные данные». Ссылка на пресс-релиз: https://vk.com/wall-203821726_947
09.06.2023 На базе РЦ специалистами была организована Школа актива НКО. Ссылка на пресс-релиз: https://vk.com/wall-203821726_948
13.06.2023 С целью изучения вопроса наиболее эффективных механизмов поддержки социально ориентированных некоммерческих организаций города Когалыма, провели массовый опрос НКО. Ссылка на пресс-релиз: https://vk.com/wall-203821726_956
13.06.2023Директор РЦ совместно с председателем КГООТБО «НУР» И.М. Мусиным приняла участие онлайн в программе «с 7 до 10» на телеканале «Югра». Ссылка на публикацию: https://vk.com/wall-203821726_957
14.06.2023 Приняли участие в вебинаре Фонда «Центр гражданских и социальных инициатив Югры» на тему «Второй конкурс 2023 года на предоставление грантов губернатора Ханты-Мансийского автономного округа на развитие гражданского общества социально ориентированным некоммерческим организациям». Ссылка на публикацию: https://vk.com/wall-203821726_959
16.06.2023 Директор РЦ провела обучающий вебинар для окружных СО НКО. На тему "Укрепление межнационального и межрелигиозного согласия через проектную деятельность". Ссылка на публикацию: https://vk.com/wall-203821726_962
16.06.2023 Директор РЦ приняла участие в установочной сессии «ПЕРВАЯ НАЦИОНАЛЬНАЯ ПРОФЕССИОНАЛЬНАЯ ПРЕМИЯ "ЖЕНЩИНЫ НКО". От РЦ подана заявка. Результаты будут объявлены позже. Ссылка на публикацию: https://vk.com/wall-203821726_964
28.06.2023 Приняли участие в вебинаре  по внедрению сервиса P&amp;L.НКО – подсистемы «1С», созданной специально для НКО Югры. Ссылка на публикацию: https://vk.com/wall-203821726_969
АНО Ресцрсный центр поддержки НКО осуществляется медиа-продвижение социально ориентированных некоммерческих организаций, деятельности их руководителей и/или членов (участников), гражданских инициатив, социальных практик; создание инфоповодов; информирование социально ориентированных некоммерческих организаций о существующих возможностях повышения квалификации (публикаций, сюжетов, интервью и др. Все ссылки на посты в социальных сетях ресурсного центра и на официальном сайте: https://рцнкокогалыма.рф/  https://vk.com/public203821726
В отчетный период  2023 года осуществлялась информирование некоммерческих организаций на официальном сайте Администрации города Когалыма (450 материалов), в различных группах и мессенджерах (официальная страница Администрации города ВКонтакте).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</si>
</sst>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_ ;[Red]\-#,##0.0\ "/>
    <numFmt numFmtId="165" formatCode="#,##0_ ;[Red]\-#,##0\ "/>
    <numFmt numFmtId="166" formatCode="_(* #,##0.00_);_(* \(#,##0.00\);_(* &quot;-&quot;??_);_(@_)"/>
    <numFmt numFmtId="167" formatCode="#,##0.0"/>
    <numFmt numFmtId="168" formatCode="#,##0.00_ ;[Red]\-#,##0.00\ "/>
    <numFmt numFmtId="169" formatCode="_-* #,##0.00_-;\-* #,##0.00_-;_-* &quot;-&quot;??_-;_-@_-"/>
  </numFmts>
  <fonts count="12" x14ac:knownFonts="1">
    <font>
      <sz val="11"/>
      <color theme="1"/>
      <name val="Calibri"/>
      <family val="2"/>
      <scheme val="minor"/>
    </font>
    <font>
      <sz val="11"/>
      <color theme="1"/>
      <name val="Calibri"/>
      <family val="2"/>
      <scheme val="minor"/>
    </font>
    <font>
      <b/>
      <sz val="16"/>
      <name val="Times New Roman"/>
      <family val="1"/>
      <charset val="204"/>
    </font>
    <font>
      <sz val="11"/>
      <name val="Calibri"/>
      <family val="2"/>
      <scheme val="minor"/>
    </font>
    <font>
      <sz val="16"/>
      <name val="Times New Roman"/>
      <family val="1"/>
      <charset val="204"/>
    </font>
    <font>
      <b/>
      <sz val="14"/>
      <name val="Times New Roman"/>
      <family val="1"/>
      <charset val="204"/>
    </font>
    <font>
      <sz val="13"/>
      <name val="Calibri"/>
      <family val="2"/>
      <scheme val="minor"/>
    </font>
    <font>
      <sz val="14"/>
      <name val="Times New Roman"/>
      <family val="1"/>
      <charset val="204"/>
    </font>
    <font>
      <sz val="11"/>
      <color rgb="FFFF0000"/>
      <name val="Calibri"/>
      <family val="2"/>
      <scheme val="minor"/>
    </font>
    <font>
      <sz val="14"/>
      <color rgb="FFFF0000"/>
      <name val="Times New Roman"/>
      <family val="1"/>
      <charset val="204"/>
    </font>
    <font>
      <sz val="10"/>
      <name val="Arial"/>
      <family val="2"/>
      <charset val="204"/>
    </font>
    <font>
      <i/>
      <sz val="14"/>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6" fontId="10" fillId="0" borderId="0" applyFont="0" applyFill="0" applyBorder="0" applyAlignment="0" applyProtection="0"/>
    <xf numFmtId="0" fontId="10" fillId="0" borderId="0"/>
    <xf numFmtId="169" fontId="1" fillId="0" borderId="0" applyFont="0" applyFill="0" applyBorder="0" applyAlignment="0" applyProtection="0"/>
  </cellStyleXfs>
  <cellXfs count="98">
    <xf numFmtId="0" fontId="0" fillId="0" borderId="0" xfId="0"/>
    <xf numFmtId="164" fontId="2" fillId="2" borderId="0" xfId="0" applyNumberFormat="1" applyFont="1" applyFill="1" applyBorder="1" applyAlignment="1">
      <alignment horizontal="center" vertical="center" wrapText="1"/>
    </xf>
    <xf numFmtId="164" fontId="2" fillId="2" borderId="0" xfId="0" applyNumberFormat="1" applyFont="1" applyFill="1" applyBorder="1" applyAlignment="1">
      <alignment vertical="center" wrapText="1"/>
    </xf>
    <xf numFmtId="0" fontId="3" fillId="0" borderId="0" xfId="0" applyFont="1"/>
    <xf numFmtId="164"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vertical="center" wrapText="1"/>
    </xf>
    <xf numFmtId="164" fontId="4" fillId="2" borderId="1" xfId="0" applyNumberFormat="1" applyFont="1" applyFill="1" applyBorder="1" applyAlignment="1">
      <alignment horizontal="right" vertical="center" wrapText="1"/>
    </xf>
    <xf numFmtId="0" fontId="5" fillId="0" borderId="2" xfId="0" applyFont="1" applyFill="1" applyBorder="1" applyAlignment="1">
      <alignment horizontal="left" vertical="center" wrapText="1"/>
    </xf>
    <xf numFmtId="164" fontId="5" fillId="0" borderId="2" xfId="0" applyNumberFormat="1" applyFont="1" applyFill="1" applyBorder="1" applyAlignment="1">
      <alignment horizontal="center" vertical="center" wrapText="1"/>
    </xf>
    <xf numFmtId="164" fontId="5" fillId="0" borderId="2" xfId="0" applyNumberFormat="1" applyFont="1" applyFill="1" applyBorder="1" applyAlignment="1" applyProtection="1">
      <alignment horizontal="center" vertical="center" wrapText="1"/>
      <protection locked="0"/>
    </xf>
    <xf numFmtId="164" fontId="5" fillId="0" borderId="3" xfId="0" applyNumberFormat="1" applyFont="1" applyFill="1" applyBorder="1" applyAlignment="1">
      <alignment horizontal="center" vertical="center" wrapText="1"/>
    </xf>
    <xf numFmtId="164" fontId="5" fillId="0" borderId="4"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0" xfId="0" applyFont="1"/>
    <xf numFmtId="0" fontId="5" fillId="0" borderId="5" xfId="0" applyFont="1" applyFill="1" applyBorder="1" applyAlignment="1">
      <alignment horizontal="left" vertical="center" wrapText="1"/>
    </xf>
    <xf numFmtId="164" fontId="5" fillId="0" borderId="5" xfId="0" applyNumberFormat="1" applyFont="1" applyFill="1" applyBorder="1" applyAlignment="1">
      <alignment horizontal="center" vertical="center" wrapText="1"/>
    </xf>
    <xf numFmtId="164" fontId="5" fillId="0" borderId="5" xfId="0" applyNumberFormat="1" applyFont="1" applyFill="1" applyBorder="1" applyAlignment="1" applyProtection="1">
      <alignment horizontal="center" vertical="center" wrapText="1"/>
      <protection locked="0"/>
    </xf>
    <xf numFmtId="164" fontId="5" fillId="0" borderId="6" xfId="0" applyNumberFormat="1" applyFont="1" applyFill="1" applyBorder="1" applyAlignment="1">
      <alignment horizontal="center" vertical="center" wrapText="1"/>
    </xf>
    <xf numFmtId="164" fontId="5" fillId="0" borderId="7"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left" vertical="center" wrapText="1"/>
    </xf>
    <xf numFmtId="0" fontId="5" fillId="0" borderId="9" xfId="0" applyNumberFormat="1" applyFont="1" applyFill="1" applyBorder="1" applyAlignment="1">
      <alignment horizontal="center" vertical="center" wrapText="1"/>
    </xf>
    <xf numFmtId="14" fontId="5"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165" fontId="7" fillId="0" borderId="10" xfId="0" applyNumberFormat="1" applyFont="1" applyFill="1" applyBorder="1" applyAlignment="1">
      <alignment horizontal="center" vertical="center" wrapText="1"/>
    </xf>
    <xf numFmtId="165" fontId="7" fillId="0" borderId="9" xfId="0" applyNumberFormat="1" applyFont="1" applyFill="1" applyBorder="1" applyAlignment="1">
      <alignment horizontal="center" vertical="center" wrapText="1"/>
    </xf>
    <xf numFmtId="0" fontId="6" fillId="0" borderId="0" xfId="0" applyFont="1" applyFill="1" applyBorder="1"/>
    <xf numFmtId="0" fontId="7" fillId="3" borderId="10" xfId="0" applyFont="1" applyFill="1" applyBorder="1" applyAlignment="1">
      <alignment horizontal="left" vertical="center" wrapText="1"/>
    </xf>
    <xf numFmtId="0" fontId="7" fillId="3" borderId="11" xfId="0" applyFont="1" applyFill="1" applyBorder="1" applyAlignment="1">
      <alignment horizontal="left" vertical="center" wrapText="1"/>
    </xf>
    <xf numFmtId="0" fontId="7" fillId="3" borderId="12" xfId="0" applyFont="1" applyFill="1" applyBorder="1" applyAlignment="1">
      <alignment horizontal="left" vertical="center" wrapText="1"/>
    </xf>
    <xf numFmtId="0" fontId="8" fillId="0" borderId="0" xfId="0" applyFont="1"/>
    <xf numFmtId="165" fontId="9" fillId="2" borderId="9" xfId="0" applyNumberFormat="1" applyFont="1" applyFill="1" applyBorder="1" applyAlignment="1">
      <alignment horizontal="center" vertical="center" wrapText="1"/>
    </xf>
    <xf numFmtId="0" fontId="5" fillId="2" borderId="10"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2" borderId="12" xfId="0" applyFont="1" applyFill="1" applyBorder="1" applyAlignment="1">
      <alignment horizontal="left" vertical="top" wrapText="1"/>
    </xf>
    <xf numFmtId="0" fontId="9" fillId="2" borderId="9" xfId="0" applyFont="1" applyFill="1" applyBorder="1" applyAlignment="1">
      <alignment vertical="center" wrapText="1"/>
    </xf>
    <xf numFmtId="0" fontId="7" fillId="2" borderId="9" xfId="0" applyFont="1" applyFill="1" applyBorder="1" applyAlignment="1">
      <alignment horizontal="left" wrapText="1"/>
    </xf>
    <xf numFmtId="167" fontId="7" fillId="2" borderId="9" xfId="1" applyNumberFormat="1" applyFont="1" applyFill="1" applyBorder="1" applyAlignment="1" applyProtection="1">
      <alignment horizontal="center" vertical="center" wrapText="1"/>
    </xf>
    <xf numFmtId="168" fontId="7" fillId="2" borderId="9" xfId="0" applyNumberFormat="1" applyFont="1" applyFill="1" applyBorder="1" applyAlignment="1">
      <alignment horizontal="center"/>
    </xf>
    <xf numFmtId="0" fontId="7" fillId="2" borderId="9" xfId="0" applyFont="1" applyFill="1" applyBorder="1" applyAlignment="1">
      <alignment vertical="center" wrapText="1"/>
    </xf>
    <xf numFmtId="168" fontId="7" fillId="2" borderId="9" xfId="0" applyNumberFormat="1" applyFont="1" applyFill="1" applyBorder="1" applyAlignment="1">
      <alignment horizontal="center" vertical="center"/>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xf>
    <xf numFmtId="0" fontId="7" fillId="2" borderId="12" xfId="0" applyFont="1" applyFill="1" applyBorder="1" applyAlignment="1">
      <alignment horizontal="left" vertical="center"/>
    </xf>
    <xf numFmtId="167" fontId="7" fillId="2" borderId="9" xfId="0" applyNumberFormat="1" applyFont="1" applyFill="1" applyBorder="1" applyAlignment="1">
      <alignment horizontal="center" vertical="center" wrapText="1"/>
    </xf>
    <xf numFmtId="167" fontId="7" fillId="2" borderId="9" xfId="2" applyNumberFormat="1" applyFont="1" applyFill="1" applyBorder="1" applyAlignment="1" applyProtection="1">
      <alignment horizontal="center" vertical="center" wrapText="1"/>
    </xf>
    <xf numFmtId="168" fontId="7" fillId="2" borderId="9" xfId="0" applyNumberFormat="1" applyFont="1" applyFill="1" applyBorder="1" applyAlignment="1" applyProtection="1">
      <alignment horizontal="center"/>
    </xf>
    <xf numFmtId="168" fontId="7" fillId="2" borderId="9" xfId="1" applyNumberFormat="1" applyFont="1" applyFill="1" applyBorder="1" applyAlignment="1" applyProtection="1">
      <alignment horizontal="center"/>
    </xf>
    <xf numFmtId="168" fontId="7" fillId="2" borderId="9" xfId="1" applyNumberFormat="1" applyFont="1" applyFill="1" applyBorder="1" applyAlignment="1" applyProtection="1">
      <alignment horizontal="center" vertical="center"/>
    </xf>
    <xf numFmtId="0" fontId="7" fillId="2" borderId="11"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2" xfId="0" applyFont="1" applyFill="1" applyBorder="1" applyAlignment="1">
      <alignment vertical="center" wrapText="1"/>
    </xf>
    <xf numFmtId="0" fontId="9" fillId="2" borderId="5" xfId="0" applyFont="1" applyFill="1" applyBorder="1" applyAlignment="1">
      <alignment vertical="center" wrapText="1"/>
    </xf>
    <xf numFmtId="168" fontId="7" fillId="0" borderId="9" xfId="0" applyNumberFormat="1" applyFont="1" applyFill="1" applyBorder="1" applyAlignment="1" applyProtection="1">
      <alignment horizontal="center"/>
    </xf>
    <xf numFmtId="0" fontId="7" fillId="3"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9" fillId="2" borderId="8" xfId="0" applyFont="1" applyFill="1" applyBorder="1" applyAlignment="1">
      <alignmen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9" fillId="2" borderId="2" xfId="0" applyFont="1" applyFill="1" applyBorder="1" applyAlignment="1">
      <alignment vertical="center" wrapText="1"/>
    </xf>
    <xf numFmtId="0" fontId="8" fillId="2" borderId="5" xfId="0" applyFont="1" applyFill="1" applyBorder="1" applyAlignment="1">
      <alignment vertical="center" wrapText="1"/>
    </xf>
    <xf numFmtId="168" fontId="7" fillId="2" borderId="9" xfId="0" applyNumberFormat="1" applyFont="1" applyFill="1" applyBorder="1" applyAlignment="1" applyProtection="1">
      <alignment horizontal="center" vertical="center"/>
    </xf>
    <xf numFmtId="4" fontId="7" fillId="2" borderId="9" xfId="1" applyNumberFormat="1" applyFont="1" applyFill="1" applyBorder="1" applyAlignment="1" applyProtection="1">
      <alignment horizontal="center" vertical="center" wrapText="1"/>
    </xf>
    <xf numFmtId="164" fontId="7" fillId="2" borderId="9" xfId="2" applyNumberFormat="1" applyFont="1" applyFill="1" applyBorder="1" applyAlignment="1" applyProtection="1">
      <alignment vertical="center" wrapText="1"/>
    </xf>
    <xf numFmtId="0" fontId="7" fillId="2" borderId="9" xfId="0" applyFont="1" applyFill="1" applyBorder="1" applyAlignment="1">
      <alignment horizontal="justify" vertical="top" wrapText="1"/>
    </xf>
    <xf numFmtId="168" fontId="7" fillId="2" borderId="9" xfId="3" applyNumberFormat="1" applyFont="1" applyFill="1" applyBorder="1" applyAlignment="1">
      <alignment horizontal="center"/>
    </xf>
    <xf numFmtId="168" fontId="7" fillId="0" borderId="9" xfId="3" applyNumberFormat="1" applyFont="1" applyFill="1" applyBorder="1" applyAlignment="1">
      <alignment horizontal="center"/>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168" fontId="7" fillId="2" borderId="9" xfId="0" applyNumberFormat="1" applyFont="1" applyFill="1" applyBorder="1" applyAlignment="1">
      <alignment horizontal="center" vertical="top" wrapText="1"/>
    </xf>
    <xf numFmtId="4" fontId="7" fillId="2" borderId="9" xfId="2" applyNumberFormat="1" applyFont="1" applyFill="1" applyBorder="1" applyAlignment="1" applyProtection="1">
      <alignment horizontal="center" vertical="center" wrapText="1"/>
    </xf>
    <xf numFmtId="0" fontId="3" fillId="2" borderId="5" xfId="0" applyFont="1" applyFill="1" applyBorder="1" applyAlignment="1">
      <alignment vertical="center" wrapText="1"/>
    </xf>
    <xf numFmtId="4" fontId="7" fillId="0" borderId="9" xfId="1" applyNumberFormat="1" applyFont="1" applyFill="1" applyBorder="1" applyAlignment="1" applyProtection="1">
      <alignment horizontal="center" vertical="center" wrapText="1"/>
    </xf>
    <xf numFmtId="4" fontId="7" fillId="0" borderId="9" xfId="2" applyNumberFormat="1" applyFont="1" applyFill="1" applyBorder="1" applyAlignment="1" applyProtection="1">
      <alignment horizontal="center" vertical="center" wrapText="1"/>
    </xf>
    <xf numFmtId="168" fontId="7" fillId="2" borderId="9" xfId="0" applyNumberFormat="1" applyFont="1" applyFill="1" applyBorder="1" applyAlignment="1" applyProtection="1">
      <alignment horizontal="left"/>
    </xf>
    <xf numFmtId="0" fontId="7" fillId="2" borderId="0" xfId="0" applyFont="1" applyFill="1" applyAlignment="1">
      <alignment vertical="center" wrapText="1"/>
    </xf>
    <xf numFmtId="0" fontId="7" fillId="2" borderId="0" xfId="0" applyFont="1" applyFill="1" applyBorder="1" applyAlignment="1">
      <alignment vertical="center" wrapText="1"/>
    </xf>
    <xf numFmtId="168" fontId="7" fillId="2" borderId="9" xfId="0" applyNumberFormat="1" applyFont="1" applyFill="1" applyBorder="1" applyAlignment="1">
      <alignment horizontal="left"/>
    </xf>
    <xf numFmtId="0" fontId="9" fillId="2" borderId="9" xfId="0" applyFont="1" applyFill="1" applyBorder="1" applyAlignment="1">
      <alignment horizontal="justify" vertical="top" wrapText="1"/>
    </xf>
    <xf numFmtId="0" fontId="7" fillId="2" borderId="10" xfId="0" applyFont="1" applyFill="1" applyBorder="1" applyAlignment="1">
      <alignment vertical="center"/>
    </xf>
    <xf numFmtId="0" fontId="7" fillId="2" borderId="11" xfId="0" applyFont="1" applyFill="1" applyBorder="1" applyAlignment="1">
      <alignment vertical="center"/>
    </xf>
    <xf numFmtId="168" fontId="7" fillId="2" borderId="9" xfId="0" applyNumberFormat="1" applyFont="1" applyFill="1" applyBorder="1" applyAlignment="1">
      <alignment horizontal="center" wrapText="1"/>
    </xf>
    <xf numFmtId="168" fontId="9" fillId="2" borderId="9" xfId="0" applyNumberFormat="1" applyFont="1" applyFill="1" applyBorder="1" applyAlignment="1">
      <alignment horizontal="center"/>
    </xf>
    <xf numFmtId="0" fontId="3" fillId="2" borderId="11"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9" fillId="2" borderId="10" xfId="0" applyFont="1" applyFill="1" applyBorder="1" applyAlignment="1">
      <alignment horizontal="left" vertical="center" wrapText="1"/>
    </xf>
    <xf numFmtId="168" fontId="7" fillId="2" borderId="9" xfId="0" applyNumberFormat="1" applyFont="1" applyFill="1" applyBorder="1" applyAlignment="1">
      <alignment horizontal="center" vertical="center" wrapText="1"/>
    </xf>
    <xf numFmtId="0" fontId="7" fillId="3" borderId="9" xfId="2" applyFont="1" applyFill="1" applyBorder="1" applyAlignment="1" applyProtection="1">
      <alignment horizontal="left" vertical="center"/>
    </xf>
    <xf numFmtId="0" fontId="7" fillId="3" borderId="9" xfId="0" applyFont="1" applyFill="1" applyBorder="1" applyAlignment="1">
      <alignment horizontal="left" wrapText="1"/>
    </xf>
    <xf numFmtId="0" fontId="7" fillId="2" borderId="10" xfId="2" applyFont="1" applyFill="1" applyBorder="1" applyAlignment="1" applyProtection="1">
      <alignment horizontal="left" wrapText="1"/>
    </xf>
    <xf numFmtId="4" fontId="7" fillId="2" borderId="9" xfId="1" applyNumberFormat="1" applyFont="1" applyFill="1" applyBorder="1" applyAlignment="1" applyProtection="1">
      <alignment horizontal="center" wrapText="1"/>
    </xf>
    <xf numFmtId="167" fontId="7" fillId="2" borderId="9" xfId="2" applyNumberFormat="1" applyFont="1" applyFill="1" applyBorder="1" applyAlignment="1" applyProtection="1">
      <alignment horizontal="center" wrapText="1"/>
    </xf>
    <xf numFmtId="167" fontId="7" fillId="0" borderId="9" xfId="2" applyNumberFormat="1" applyFont="1" applyFill="1" applyBorder="1" applyAlignment="1" applyProtection="1">
      <alignment horizontal="center" vertical="center" wrapText="1"/>
    </xf>
  </cellXfs>
  <cellStyles count="4">
    <cellStyle name="Обычный" xfId="0" builtinId="0"/>
    <cellStyle name="Обычный 2" xfId="2"/>
    <cellStyle name="Финансовый 2" xfId="1"/>
    <cellStyle name="Финансовый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0"/>
  <sheetViews>
    <sheetView tabSelected="1" topLeftCell="AF18" workbookViewId="0">
      <selection activeCell="AF18" sqref="AF18:AF26"/>
    </sheetView>
  </sheetViews>
  <sheetFormatPr defaultColWidth="9.109375" defaultRowHeight="14.4" x14ac:dyDescent="0.3"/>
  <cols>
    <col min="1" max="1" width="56.33203125" style="31" customWidth="1"/>
    <col min="2" max="2" width="23.5546875" style="31" customWidth="1"/>
    <col min="3" max="4" width="27.33203125" style="31" customWidth="1"/>
    <col min="5" max="5" width="24.6640625" style="31" customWidth="1"/>
    <col min="6" max="7" width="18.6640625" style="31" customWidth="1"/>
    <col min="8" max="8" width="20" style="31" customWidth="1"/>
    <col min="9" max="9" width="21.44140625" style="31" customWidth="1"/>
    <col min="10" max="11" width="19.44140625" style="31" customWidth="1"/>
    <col min="12" max="18" width="18.5546875" style="31" customWidth="1"/>
    <col min="19" max="19" width="20.33203125" style="31" customWidth="1"/>
    <col min="20" max="20" width="19.88671875" style="31" customWidth="1"/>
    <col min="21" max="21" width="18.5546875" style="31" customWidth="1"/>
    <col min="22" max="23" width="19" style="31" customWidth="1"/>
    <col min="24" max="25" width="18.44140625" style="31" customWidth="1"/>
    <col min="26" max="27" width="19.44140625" style="31" customWidth="1"/>
    <col min="28" max="29" width="17.5546875" style="31" customWidth="1"/>
    <col min="30" max="30" width="19.5546875" style="31" customWidth="1"/>
    <col min="31" max="31" width="18.5546875" style="31" customWidth="1"/>
    <col min="32" max="32" width="208" style="31" customWidth="1"/>
    <col min="33" max="16384" width="9.109375" style="31"/>
  </cols>
  <sheetData>
    <row r="1" spans="1:35" s="3" customFormat="1" ht="20.399999999999999" x14ac:dyDescent="0.3">
      <c r="A1" s="1" t="s">
        <v>0</v>
      </c>
      <c r="B1" s="1"/>
      <c r="C1" s="1"/>
      <c r="D1" s="1"/>
      <c r="E1" s="1"/>
      <c r="F1" s="1"/>
      <c r="G1" s="1"/>
      <c r="H1" s="1"/>
      <c r="I1" s="1"/>
      <c r="J1" s="1"/>
      <c r="K1" s="1"/>
      <c r="L1" s="1"/>
      <c r="M1" s="1"/>
      <c r="N1" s="1"/>
      <c r="O1" s="1"/>
      <c r="P1" s="1"/>
      <c r="Q1" s="1"/>
      <c r="R1" s="2"/>
      <c r="S1" s="2"/>
      <c r="T1" s="2"/>
      <c r="U1" s="2"/>
      <c r="V1" s="2"/>
      <c r="W1" s="2"/>
      <c r="X1" s="2"/>
      <c r="Y1" s="2"/>
      <c r="Z1" s="2"/>
      <c r="AA1" s="2"/>
      <c r="AB1" s="2"/>
      <c r="AC1" s="2"/>
      <c r="AD1" s="2"/>
      <c r="AE1" s="2"/>
      <c r="AF1" s="2"/>
    </row>
    <row r="2" spans="1:35" s="3" customFormat="1" ht="21" x14ac:dyDescent="0.3">
      <c r="A2" s="4" t="s">
        <v>1</v>
      </c>
      <c r="B2" s="4"/>
      <c r="C2" s="4"/>
      <c r="D2" s="4"/>
      <c r="E2" s="4"/>
      <c r="F2" s="4"/>
      <c r="G2" s="4"/>
      <c r="H2" s="4"/>
      <c r="I2" s="4"/>
      <c r="J2" s="4"/>
      <c r="K2" s="4"/>
      <c r="L2" s="4"/>
      <c r="M2" s="4"/>
      <c r="N2" s="4"/>
      <c r="O2" s="4"/>
      <c r="P2" s="4"/>
      <c r="Q2" s="4"/>
      <c r="R2" s="5"/>
      <c r="S2" s="5"/>
      <c r="T2" s="5"/>
      <c r="U2" s="5"/>
      <c r="V2" s="5"/>
      <c r="W2" s="5"/>
      <c r="X2" s="5"/>
      <c r="Y2" s="5"/>
      <c r="Z2" s="5"/>
      <c r="AA2" s="5"/>
      <c r="AB2" s="6"/>
      <c r="AC2" s="6"/>
      <c r="AD2" s="6"/>
      <c r="AE2" s="6" t="s">
        <v>2</v>
      </c>
      <c r="AF2" s="6"/>
    </row>
    <row r="3" spans="1:35" s="3" customFormat="1" x14ac:dyDescent="0.3"/>
    <row r="4" spans="1:35" s="13" customFormat="1" ht="17.399999999999999" x14ac:dyDescent="0.35">
      <c r="A4" s="7" t="s">
        <v>3</v>
      </c>
      <c r="B4" s="8" t="s">
        <v>4</v>
      </c>
      <c r="C4" s="8" t="s">
        <v>4</v>
      </c>
      <c r="D4" s="8" t="s">
        <v>5</v>
      </c>
      <c r="E4" s="9" t="s">
        <v>6</v>
      </c>
      <c r="F4" s="10" t="s">
        <v>7</v>
      </c>
      <c r="G4" s="11"/>
      <c r="H4" s="10" t="s">
        <v>8</v>
      </c>
      <c r="I4" s="11"/>
      <c r="J4" s="10" t="s">
        <v>9</v>
      </c>
      <c r="K4" s="11"/>
      <c r="L4" s="10" t="s">
        <v>10</v>
      </c>
      <c r="M4" s="11"/>
      <c r="N4" s="10" t="s">
        <v>11</v>
      </c>
      <c r="O4" s="11"/>
      <c r="P4" s="10" t="s">
        <v>12</v>
      </c>
      <c r="Q4" s="11"/>
      <c r="R4" s="10" t="s">
        <v>13</v>
      </c>
      <c r="S4" s="11"/>
      <c r="T4" s="10" t="s">
        <v>14</v>
      </c>
      <c r="U4" s="11"/>
      <c r="V4" s="10" t="s">
        <v>15</v>
      </c>
      <c r="W4" s="11"/>
      <c r="X4" s="10" t="s">
        <v>16</v>
      </c>
      <c r="Y4" s="11"/>
      <c r="Z4" s="10" t="s">
        <v>17</v>
      </c>
      <c r="AA4" s="11"/>
      <c r="AB4" s="10" t="s">
        <v>18</v>
      </c>
      <c r="AC4" s="11"/>
      <c r="AD4" s="10" t="s">
        <v>19</v>
      </c>
      <c r="AE4" s="11"/>
      <c r="AF4" s="12" t="s">
        <v>20</v>
      </c>
    </row>
    <row r="5" spans="1:35" s="13" customFormat="1" ht="36" customHeight="1" x14ac:dyDescent="0.35">
      <c r="A5" s="14"/>
      <c r="B5" s="15"/>
      <c r="C5" s="15"/>
      <c r="D5" s="15"/>
      <c r="E5" s="16"/>
      <c r="F5" s="17"/>
      <c r="G5" s="18"/>
      <c r="H5" s="17"/>
      <c r="I5" s="18"/>
      <c r="J5" s="17"/>
      <c r="K5" s="18"/>
      <c r="L5" s="17"/>
      <c r="M5" s="18"/>
      <c r="N5" s="17"/>
      <c r="O5" s="18"/>
      <c r="P5" s="17"/>
      <c r="Q5" s="18"/>
      <c r="R5" s="17"/>
      <c r="S5" s="18"/>
      <c r="T5" s="17"/>
      <c r="U5" s="18"/>
      <c r="V5" s="17"/>
      <c r="W5" s="18"/>
      <c r="X5" s="17"/>
      <c r="Y5" s="18"/>
      <c r="Z5" s="17"/>
      <c r="AA5" s="18"/>
      <c r="AB5" s="17"/>
      <c r="AC5" s="18"/>
      <c r="AD5" s="17"/>
      <c r="AE5" s="18"/>
      <c r="AF5" s="19"/>
    </row>
    <row r="6" spans="1:35" s="13" customFormat="1" ht="34.799999999999997" x14ac:dyDescent="0.35">
      <c r="A6" s="20"/>
      <c r="B6" s="21">
        <v>2023</v>
      </c>
      <c r="C6" s="22">
        <v>45108</v>
      </c>
      <c r="D6" s="22">
        <v>45108</v>
      </c>
      <c r="E6" s="22">
        <v>45108</v>
      </c>
      <c r="F6" s="23" t="s">
        <v>21</v>
      </c>
      <c r="G6" s="23" t="s">
        <v>22</v>
      </c>
      <c r="H6" s="23" t="s">
        <v>23</v>
      </c>
      <c r="I6" s="23" t="s">
        <v>24</v>
      </c>
      <c r="J6" s="23" t="s">
        <v>23</v>
      </c>
      <c r="K6" s="23" t="s">
        <v>24</v>
      </c>
      <c r="L6" s="23" t="s">
        <v>23</v>
      </c>
      <c r="M6" s="23" t="s">
        <v>24</v>
      </c>
      <c r="N6" s="23" t="s">
        <v>23</v>
      </c>
      <c r="O6" s="23" t="s">
        <v>24</v>
      </c>
      <c r="P6" s="23" t="s">
        <v>23</v>
      </c>
      <c r="Q6" s="23" t="s">
        <v>24</v>
      </c>
      <c r="R6" s="23" t="s">
        <v>23</v>
      </c>
      <c r="S6" s="23" t="s">
        <v>24</v>
      </c>
      <c r="T6" s="23" t="s">
        <v>23</v>
      </c>
      <c r="U6" s="23" t="s">
        <v>24</v>
      </c>
      <c r="V6" s="23" t="s">
        <v>23</v>
      </c>
      <c r="W6" s="23" t="s">
        <v>24</v>
      </c>
      <c r="X6" s="23" t="s">
        <v>23</v>
      </c>
      <c r="Y6" s="23" t="s">
        <v>24</v>
      </c>
      <c r="Z6" s="23" t="s">
        <v>23</v>
      </c>
      <c r="AA6" s="23" t="s">
        <v>24</v>
      </c>
      <c r="AB6" s="23" t="s">
        <v>23</v>
      </c>
      <c r="AC6" s="23" t="s">
        <v>24</v>
      </c>
      <c r="AD6" s="23" t="s">
        <v>23</v>
      </c>
      <c r="AE6" s="23" t="s">
        <v>24</v>
      </c>
      <c r="AF6" s="24"/>
    </row>
    <row r="7" spans="1:35" s="13" customFormat="1" ht="18" x14ac:dyDescent="0.35">
      <c r="A7" s="25">
        <v>1</v>
      </c>
      <c r="B7" s="26">
        <v>2</v>
      </c>
      <c r="C7" s="26">
        <v>3</v>
      </c>
      <c r="D7" s="26">
        <v>4</v>
      </c>
      <c r="E7" s="26">
        <v>5</v>
      </c>
      <c r="F7" s="26">
        <v>6</v>
      </c>
      <c r="G7" s="26">
        <v>7</v>
      </c>
      <c r="H7" s="26">
        <v>8</v>
      </c>
      <c r="I7" s="26">
        <v>9</v>
      </c>
      <c r="J7" s="26">
        <v>10</v>
      </c>
      <c r="K7" s="26">
        <v>11</v>
      </c>
      <c r="L7" s="26">
        <v>12</v>
      </c>
      <c r="M7" s="26">
        <v>13</v>
      </c>
      <c r="N7" s="26">
        <v>14</v>
      </c>
      <c r="O7" s="26">
        <v>15</v>
      </c>
      <c r="P7" s="26">
        <v>16</v>
      </c>
      <c r="Q7" s="26">
        <v>17</v>
      </c>
      <c r="R7" s="26">
        <v>18</v>
      </c>
      <c r="S7" s="26">
        <v>19</v>
      </c>
      <c r="T7" s="26">
        <v>20</v>
      </c>
      <c r="U7" s="26">
        <v>21</v>
      </c>
      <c r="V7" s="26">
        <v>22</v>
      </c>
      <c r="W7" s="26">
        <v>23</v>
      </c>
      <c r="X7" s="26">
        <v>24</v>
      </c>
      <c r="Y7" s="26">
        <v>25</v>
      </c>
      <c r="Z7" s="26">
        <v>26</v>
      </c>
      <c r="AA7" s="26">
        <v>27</v>
      </c>
      <c r="AB7" s="26">
        <v>28</v>
      </c>
      <c r="AC7" s="26">
        <v>29</v>
      </c>
      <c r="AD7" s="26">
        <v>30</v>
      </c>
      <c r="AE7" s="26">
        <v>31</v>
      </c>
      <c r="AF7" s="26">
        <v>32</v>
      </c>
      <c r="AG7" s="27"/>
      <c r="AH7" s="27"/>
      <c r="AI7" s="27"/>
    </row>
    <row r="8" spans="1:35" ht="18" x14ac:dyDescent="0.3">
      <c r="A8" s="28" t="s">
        <v>25</v>
      </c>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30"/>
    </row>
    <row r="9" spans="1:35" ht="18" x14ac:dyDescent="0.3">
      <c r="A9" s="28" t="s">
        <v>26</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30"/>
      <c r="AF9" s="32"/>
    </row>
    <row r="10" spans="1:35" ht="18" x14ac:dyDescent="0.3">
      <c r="A10" s="33" t="s">
        <v>27</v>
      </c>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5"/>
      <c r="AF10" s="36"/>
    </row>
    <row r="11" spans="1:35" s="3" customFormat="1" ht="18" x14ac:dyDescent="0.35">
      <c r="A11" s="37" t="s">
        <v>28</v>
      </c>
      <c r="B11" s="38">
        <f>B12+B13</f>
        <v>4247.7</v>
      </c>
      <c r="C11" s="38">
        <f>C12+C13</f>
        <v>3247.7</v>
      </c>
      <c r="D11" s="38">
        <f>D12+D13</f>
        <v>3247.7</v>
      </c>
      <c r="E11" s="38">
        <f>E12+E13</f>
        <v>3247.7</v>
      </c>
      <c r="F11" s="39">
        <f>IFERROR(E11/B11*100,0)</f>
        <v>76.457847776443728</v>
      </c>
      <c r="G11" s="39">
        <f>IFERROR(E11/C11*100,0)</f>
        <v>100</v>
      </c>
      <c r="H11" s="38">
        <f>H12+H13</f>
        <v>3247.7</v>
      </c>
      <c r="I11" s="38">
        <f t="shared" ref="I11:AD11" si="0">I12+I13</f>
        <v>3247.7</v>
      </c>
      <c r="J11" s="38">
        <f t="shared" si="0"/>
        <v>0</v>
      </c>
      <c r="K11" s="38">
        <f t="shared" si="0"/>
        <v>0</v>
      </c>
      <c r="L11" s="38">
        <f t="shared" si="0"/>
        <v>0</v>
      </c>
      <c r="M11" s="38">
        <f t="shared" si="0"/>
        <v>0</v>
      </c>
      <c r="N11" s="38">
        <f t="shared" si="0"/>
        <v>0</v>
      </c>
      <c r="O11" s="38">
        <f t="shared" si="0"/>
        <v>0</v>
      </c>
      <c r="P11" s="38">
        <f t="shared" si="0"/>
        <v>0</v>
      </c>
      <c r="Q11" s="38">
        <f t="shared" si="0"/>
        <v>0</v>
      </c>
      <c r="R11" s="38">
        <f t="shared" si="0"/>
        <v>0</v>
      </c>
      <c r="S11" s="38">
        <f t="shared" si="0"/>
        <v>0</v>
      </c>
      <c r="T11" s="38">
        <f t="shared" si="0"/>
        <v>0</v>
      </c>
      <c r="U11" s="38">
        <f t="shared" si="0"/>
        <v>0</v>
      </c>
      <c r="V11" s="38">
        <f t="shared" si="0"/>
        <v>0</v>
      </c>
      <c r="W11" s="38">
        <f t="shared" si="0"/>
        <v>0</v>
      </c>
      <c r="X11" s="38">
        <f t="shared" si="0"/>
        <v>0</v>
      </c>
      <c r="Y11" s="38">
        <f t="shared" si="0"/>
        <v>0</v>
      </c>
      <c r="Z11" s="38">
        <f t="shared" si="0"/>
        <v>0</v>
      </c>
      <c r="AA11" s="38">
        <f t="shared" si="0"/>
        <v>0</v>
      </c>
      <c r="AB11" s="38">
        <f t="shared" si="0"/>
        <v>1000</v>
      </c>
      <c r="AC11" s="38">
        <f t="shared" si="0"/>
        <v>0</v>
      </c>
      <c r="AD11" s="38">
        <f t="shared" si="0"/>
        <v>0</v>
      </c>
      <c r="AE11" s="38">
        <f>AE12+AE13</f>
        <v>0</v>
      </c>
      <c r="AF11" s="40"/>
    </row>
    <row r="12" spans="1:35" s="3" customFormat="1" ht="18" x14ac:dyDescent="0.35">
      <c r="A12" s="37" t="s">
        <v>29</v>
      </c>
      <c r="B12" s="38">
        <f t="shared" ref="B12:E13" si="1">B16+B20</f>
        <v>0</v>
      </c>
      <c r="C12" s="38">
        <f t="shared" si="1"/>
        <v>0</v>
      </c>
      <c r="D12" s="38">
        <f t="shared" si="1"/>
        <v>0</v>
      </c>
      <c r="E12" s="38">
        <f t="shared" si="1"/>
        <v>0</v>
      </c>
      <c r="F12" s="39">
        <f>IFERROR(E12/B12*100,0)</f>
        <v>0</v>
      </c>
      <c r="G12" s="39">
        <f>IFERROR(E12/C12*100,0)</f>
        <v>0</v>
      </c>
      <c r="H12" s="38">
        <f>H16+H20</f>
        <v>0</v>
      </c>
      <c r="I12" s="38">
        <f t="shared" ref="I12:AD13" si="2">I16+I20</f>
        <v>0</v>
      </c>
      <c r="J12" s="38">
        <f t="shared" si="2"/>
        <v>0</v>
      </c>
      <c r="K12" s="38">
        <f t="shared" si="2"/>
        <v>0</v>
      </c>
      <c r="L12" s="38">
        <f t="shared" si="2"/>
        <v>0</v>
      </c>
      <c r="M12" s="38">
        <f t="shared" si="2"/>
        <v>0</v>
      </c>
      <c r="N12" s="38">
        <f t="shared" si="2"/>
        <v>0</v>
      </c>
      <c r="O12" s="38">
        <f t="shared" si="2"/>
        <v>0</v>
      </c>
      <c r="P12" s="38">
        <f t="shared" si="2"/>
        <v>0</v>
      </c>
      <c r="Q12" s="38">
        <f t="shared" si="2"/>
        <v>0</v>
      </c>
      <c r="R12" s="38">
        <f t="shared" si="2"/>
        <v>0</v>
      </c>
      <c r="S12" s="38">
        <f t="shared" si="2"/>
        <v>0</v>
      </c>
      <c r="T12" s="38">
        <f t="shared" si="2"/>
        <v>0</v>
      </c>
      <c r="U12" s="38">
        <f t="shared" si="2"/>
        <v>0</v>
      </c>
      <c r="V12" s="38">
        <f t="shared" si="2"/>
        <v>0</v>
      </c>
      <c r="W12" s="38">
        <f t="shared" si="2"/>
        <v>0</v>
      </c>
      <c r="X12" s="38">
        <f t="shared" si="2"/>
        <v>0</v>
      </c>
      <c r="Y12" s="38">
        <f t="shared" si="2"/>
        <v>0</v>
      </c>
      <c r="Z12" s="38">
        <f t="shared" si="2"/>
        <v>0</v>
      </c>
      <c r="AA12" s="38">
        <f t="shared" si="2"/>
        <v>0</v>
      </c>
      <c r="AB12" s="38">
        <f t="shared" si="2"/>
        <v>0</v>
      </c>
      <c r="AC12" s="38">
        <f t="shared" si="2"/>
        <v>0</v>
      </c>
      <c r="AD12" s="38">
        <f t="shared" si="2"/>
        <v>0</v>
      </c>
      <c r="AE12" s="38">
        <f>AE16+AE20</f>
        <v>0</v>
      </c>
      <c r="AF12" s="40"/>
    </row>
    <row r="13" spans="1:35" s="3" customFormat="1" ht="18" x14ac:dyDescent="0.35">
      <c r="A13" s="37" t="s">
        <v>30</v>
      </c>
      <c r="B13" s="38">
        <f t="shared" si="1"/>
        <v>4247.7</v>
      </c>
      <c r="C13" s="38">
        <f>C17+C21</f>
        <v>3247.7</v>
      </c>
      <c r="D13" s="38">
        <f t="shared" si="1"/>
        <v>3247.7</v>
      </c>
      <c r="E13" s="38">
        <f t="shared" si="1"/>
        <v>3247.7</v>
      </c>
      <c r="F13" s="41">
        <f>IFERROR(E13/B13*100,0)</f>
        <v>76.457847776443728</v>
      </c>
      <c r="G13" s="41">
        <f>IFERROR(E13/C13*100,0)</f>
        <v>100</v>
      </c>
      <c r="H13" s="38">
        <f>H17+H21</f>
        <v>3247.7</v>
      </c>
      <c r="I13" s="38">
        <f t="shared" si="2"/>
        <v>3247.7</v>
      </c>
      <c r="J13" s="38">
        <f t="shared" si="2"/>
        <v>0</v>
      </c>
      <c r="K13" s="38">
        <f t="shared" si="2"/>
        <v>0</v>
      </c>
      <c r="L13" s="38">
        <f t="shared" si="2"/>
        <v>0</v>
      </c>
      <c r="M13" s="38">
        <f t="shared" si="2"/>
        <v>0</v>
      </c>
      <c r="N13" s="38">
        <f t="shared" si="2"/>
        <v>0</v>
      </c>
      <c r="O13" s="38">
        <f t="shared" si="2"/>
        <v>0</v>
      </c>
      <c r="P13" s="38">
        <f t="shared" si="2"/>
        <v>0</v>
      </c>
      <c r="Q13" s="38">
        <f t="shared" si="2"/>
        <v>0</v>
      </c>
      <c r="R13" s="38">
        <f t="shared" si="2"/>
        <v>0</v>
      </c>
      <c r="S13" s="38">
        <f t="shared" si="2"/>
        <v>0</v>
      </c>
      <c r="T13" s="38">
        <f t="shared" si="2"/>
        <v>0</v>
      </c>
      <c r="U13" s="38">
        <f t="shared" si="2"/>
        <v>0</v>
      </c>
      <c r="V13" s="38">
        <f t="shared" si="2"/>
        <v>0</v>
      </c>
      <c r="W13" s="38">
        <f t="shared" si="2"/>
        <v>0</v>
      </c>
      <c r="X13" s="38">
        <f t="shared" si="2"/>
        <v>0</v>
      </c>
      <c r="Y13" s="38">
        <f t="shared" si="2"/>
        <v>0</v>
      </c>
      <c r="Z13" s="38">
        <f t="shared" si="2"/>
        <v>0</v>
      </c>
      <c r="AA13" s="38">
        <f t="shared" si="2"/>
        <v>0</v>
      </c>
      <c r="AB13" s="38">
        <f t="shared" si="2"/>
        <v>1000</v>
      </c>
      <c r="AC13" s="38">
        <f t="shared" si="2"/>
        <v>0</v>
      </c>
      <c r="AD13" s="38">
        <f t="shared" si="2"/>
        <v>0</v>
      </c>
      <c r="AE13" s="38">
        <f t="shared" ref="AE13" si="3">AE17+AE21</f>
        <v>0</v>
      </c>
      <c r="AF13" s="40"/>
    </row>
    <row r="14" spans="1:35" s="3" customFormat="1" ht="18" x14ac:dyDescent="0.3">
      <c r="A14" s="42" t="s">
        <v>31</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4"/>
      <c r="AF14" s="40"/>
    </row>
    <row r="15" spans="1:35" s="3" customFormat="1" ht="67.95" customHeight="1" x14ac:dyDescent="0.35">
      <c r="A15" s="37" t="s">
        <v>28</v>
      </c>
      <c r="B15" s="38">
        <f>B16+B17</f>
        <v>1000</v>
      </c>
      <c r="C15" s="38">
        <f>C16+C17</f>
        <v>0</v>
      </c>
      <c r="D15" s="38">
        <f>D16+D17</f>
        <v>0</v>
      </c>
      <c r="E15" s="38">
        <f>E16+E17</f>
        <v>0</v>
      </c>
      <c r="F15" s="45">
        <f>IFERROR(E15/B15*100,0)</f>
        <v>0</v>
      </c>
      <c r="G15" s="45">
        <f>IFERROR(E15/C15*100,0)</f>
        <v>0</v>
      </c>
      <c r="H15" s="38">
        <f t="shared" ref="H15:AE15" si="4">H16+H17</f>
        <v>0</v>
      </c>
      <c r="I15" s="45">
        <f t="shared" si="4"/>
        <v>0</v>
      </c>
      <c r="J15" s="45">
        <f t="shared" si="4"/>
        <v>0</v>
      </c>
      <c r="K15" s="38">
        <f t="shared" si="4"/>
        <v>0</v>
      </c>
      <c r="L15" s="45">
        <f t="shared" si="4"/>
        <v>0</v>
      </c>
      <c r="M15" s="45">
        <f t="shared" si="4"/>
        <v>0</v>
      </c>
      <c r="N15" s="38">
        <f t="shared" si="4"/>
        <v>0</v>
      </c>
      <c r="O15" s="45">
        <f t="shared" si="4"/>
        <v>0</v>
      </c>
      <c r="P15" s="45">
        <f t="shared" si="4"/>
        <v>0</v>
      </c>
      <c r="Q15" s="38">
        <f t="shared" si="4"/>
        <v>0</v>
      </c>
      <c r="R15" s="45">
        <f t="shared" si="4"/>
        <v>0</v>
      </c>
      <c r="S15" s="38">
        <f t="shared" si="4"/>
        <v>0</v>
      </c>
      <c r="T15" s="38">
        <f t="shared" si="4"/>
        <v>0</v>
      </c>
      <c r="U15" s="38">
        <f t="shared" si="4"/>
        <v>0</v>
      </c>
      <c r="V15" s="38">
        <f t="shared" si="4"/>
        <v>0</v>
      </c>
      <c r="W15" s="38">
        <f t="shared" si="4"/>
        <v>0</v>
      </c>
      <c r="X15" s="38">
        <f t="shared" si="4"/>
        <v>0</v>
      </c>
      <c r="Y15" s="38">
        <f t="shared" si="4"/>
        <v>0</v>
      </c>
      <c r="Z15" s="38">
        <f t="shared" si="4"/>
        <v>0</v>
      </c>
      <c r="AA15" s="38">
        <f t="shared" si="4"/>
        <v>0</v>
      </c>
      <c r="AB15" s="38">
        <f t="shared" si="4"/>
        <v>1000</v>
      </c>
      <c r="AC15" s="38">
        <f t="shared" si="4"/>
        <v>0</v>
      </c>
      <c r="AD15" s="38">
        <f t="shared" si="4"/>
        <v>0</v>
      </c>
      <c r="AE15" s="38">
        <f t="shared" si="4"/>
        <v>0</v>
      </c>
      <c r="AF15" s="40" t="s">
        <v>32</v>
      </c>
    </row>
    <row r="16" spans="1:35" s="3" customFormat="1" ht="18" x14ac:dyDescent="0.35">
      <c r="A16" s="37" t="s">
        <v>29</v>
      </c>
      <c r="B16" s="38">
        <v>0</v>
      </c>
      <c r="C16" s="46">
        <f>H16</f>
        <v>0</v>
      </c>
      <c r="D16" s="47">
        <f>E16</f>
        <v>0</v>
      </c>
      <c r="E16" s="47">
        <f>SUM(I16,K16,M16,O16,Q16,S16,U16,W16,Y16,AA16,AC16,AE16)</f>
        <v>0</v>
      </c>
      <c r="F16" s="39">
        <f>IFERROR(E16/B16*100,0)</f>
        <v>0</v>
      </c>
      <c r="G16" s="45">
        <f>IFERROR(E16/C16*100,0)</f>
        <v>0</v>
      </c>
      <c r="H16" s="38">
        <v>0</v>
      </c>
      <c r="I16" s="39">
        <v>0</v>
      </c>
      <c r="J16" s="45">
        <v>0</v>
      </c>
      <c r="K16" s="38">
        <v>0</v>
      </c>
      <c r="L16" s="39">
        <v>0</v>
      </c>
      <c r="M16" s="45">
        <v>0</v>
      </c>
      <c r="N16" s="38">
        <v>0</v>
      </c>
      <c r="O16" s="39">
        <v>0</v>
      </c>
      <c r="P16" s="45">
        <v>0</v>
      </c>
      <c r="Q16" s="38">
        <v>0</v>
      </c>
      <c r="R16" s="39">
        <v>0</v>
      </c>
      <c r="S16" s="48">
        <v>0</v>
      </c>
      <c r="T16" s="48">
        <v>0</v>
      </c>
      <c r="U16" s="48">
        <v>0</v>
      </c>
      <c r="V16" s="48">
        <v>0</v>
      </c>
      <c r="W16" s="48">
        <v>0</v>
      </c>
      <c r="X16" s="48">
        <v>0</v>
      </c>
      <c r="Y16" s="48">
        <v>0</v>
      </c>
      <c r="Z16" s="48">
        <v>0</v>
      </c>
      <c r="AA16" s="38">
        <v>0</v>
      </c>
      <c r="AB16" s="38">
        <v>0</v>
      </c>
      <c r="AC16" s="38">
        <v>0</v>
      </c>
      <c r="AD16" s="38">
        <v>0</v>
      </c>
      <c r="AE16" s="38">
        <v>0</v>
      </c>
      <c r="AF16" s="40"/>
    </row>
    <row r="17" spans="1:32" s="3" customFormat="1" ht="18" x14ac:dyDescent="0.35">
      <c r="A17" s="37" t="s">
        <v>30</v>
      </c>
      <c r="B17" s="38">
        <v>1000</v>
      </c>
      <c r="C17" s="46">
        <f>H17</f>
        <v>0</v>
      </c>
      <c r="D17" s="47">
        <f>E17</f>
        <v>0</v>
      </c>
      <c r="E17" s="47">
        <f>I17+K17+M17+O17+Q17+S17+U17+W17+Y17+AA17+AC17+AE17</f>
        <v>0</v>
      </c>
      <c r="F17" s="39">
        <f>IFERROR(E17/B17*100,0)</f>
        <v>0</v>
      </c>
      <c r="G17" s="45">
        <f>IFERROR(E17/C17*100,0)</f>
        <v>0</v>
      </c>
      <c r="H17" s="38">
        <v>0</v>
      </c>
      <c r="I17" s="39">
        <v>0</v>
      </c>
      <c r="J17" s="45">
        <v>0</v>
      </c>
      <c r="K17" s="38">
        <v>0</v>
      </c>
      <c r="L17" s="39">
        <v>0</v>
      </c>
      <c r="M17" s="45">
        <v>0</v>
      </c>
      <c r="N17" s="38">
        <v>0</v>
      </c>
      <c r="O17" s="39">
        <v>0</v>
      </c>
      <c r="P17" s="45">
        <v>0</v>
      </c>
      <c r="Q17" s="38">
        <v>0</v>
      </c>
      <c r="R17" s="39">
        <v>0</v>
      </c>
      <c r="S17" s="49">
        <v>0</v>
      </c>
      <c r="T17" s="49">
        <v>0</v>
      </c>
      <c r="U17" s="49">
        <v>0</v>
      </c>
      <c r="V17" s="49">
        <v>0</v>
      </c>
      <c r="W17" s="49">
        <v>0</v>
      </c>
      <c r="X17" s="49">
        <v>0</v>
      </c>
      <c r="Y17" s="49">
        <v>0</v>
      </c>
      <c r="Z17" s="49">
        <v>0</v>
      </c>
      <c r="AA17" s="38">
        <v>0</v>
      </c>
      <c r="AB17" s="38">
        <v>1000</v>
      </c>
      <c r="AC17" s="38">
        <v>0</v>
      </c>
      <c r="AD17" s="38">
        <v>0</v>
      </c>
      <c r="AE17" s="38">
        <v>0</v>
      </c>
      <c r="AF17" s="40"/>
    </row>
    <row r="18" spans="1:32" ht="18" customHeight="1" x14ac:dyDescent="0.3">
      <c r="A18" s="42" t="s">
        <v>33</v>
      </c>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1"/>
      <c r="AF18" s="52" t="s">
        <v>58</v>
      </c>
    </row>
    <row r="19" spans="1:32" s="3" customFormat="1" ht="18" x14ac:dyDescent="0.35">
      <c r="A19" s="37" t="s">
        <v>28</v>
      </c>
      <c r="B19" s="39">
        <f>SUM(B20:B21)</f>
        <v>3247.7</v>
      </c>
      <c r="C19" s="39">
        <f>SUM(C20:C21)</f>
        <v>3247.7</v>
      </c>
      <c r="D19" s="39">
        <f>SUM(D20:D21)</f>
        <v>3247.7</v>
      </c>
      <c r="E19" s="39">
        <f>SUM(E20:E21)</f>
        <v>3247.7</v>
      </c>
      <c r="F19" s="39">
        <f>IFERROR(E19/B19*100,0)</f>
        <v>100</v>
      </c>
      <c r="G19" s="39">
        <f>IFERROR(E19/C19*100,0)</f>
        <v>100</v>
      </c>
      <c r="H19" s="39">
        <f t="shared" ref="H19:AE19" si="5">SUM(H20:H21)</f>
        <v>3247.7</v>
      </c>
      <c r="I19" s="39">
        <f>I21</f>
        <v>3247.7</v>
      </c>
      <c r="J19" s="39">
        <f t="shared" si="5"/>
        <v>0</v>
      </c>
      <c r="K19" s="39">
        <f t="shared" si="5"/>
        <v>0</v>
      </c>
      <c r="L19" s="39">
        <f t="shared" si="5"/>
        <v>0</v>
      </c>
      <c r="M19" s="39">
        <f t="shared" si="5"/>
        <v>0</v>
      </c>
      <c r="N19" s="39">
        <f t="shared" si="5"/>
        <v>0</v>
      </c>
      <c r="O19" s="39">
        <f t="shared" si="5"/>
        <v>0</v>
      </c>
      <c r="P19" s="39">
        <f t="shared" si="5"/>
        <v>0</v>
      </c>
      <c r="Q19" s="39">
        <f t="shared" si="5"/>
        <v>0</v>
      </c>
      <c r="R19" s="39">
        <f t="shared" si="5"/>
        <v>0</v>
      </c>
      <c r="S19" s="39">
        <f t="shared" si="5"/>
        <v>0</v>
      </c>
      <c r="T19" s="39">
        <f t="shared" si="5"/>
        <v>0</v>
      </c>
      <c r="U19" s="39">
        <f t="shared" si="5"/>
        <v>0</v>
      </c>
      <c r="V19" s="39">
        <f t="shared" si="5"/>
        <v>0</v>
      </c>
      <c r="W19" s="39">
        <f t="shared" si="5"/>
        <v>0</v>
      </c>
      <c r="X19" s="39">
        <f t="shared" si="5"/>
        <v>0</v>
      </c>
      <c r="Y19" s="39">
        <f t="shared" si="5"/>
        <v>0</v>
      </c>
      <c r="Z19" s="39">
        <f t="shared" si="5"/>
        <v>0</v>
      </c>
      <c r="AA19" s="39">
        <f t="shared" si="5"/>
        <v>0</v>
      </c>
      <c r="AB19" s="39">
        <f t="shared" si="5"/>
        <v>0</v>
      </c>
      <c r="AC19" s="39">
        <f t="shared" si="5"/>
        <v>0</v>
      </c>
      <c r="AD19" s="39">
        <f t="shared" si="5"/>
        <v>0</v>
      </c>
      <c r="AE19" s="39">
        <f t="shared" si="5"/>
        <v>0</v>
      </c>
      <c r="AF19" s="53"/>
    </row>
    <row r="20" spans="1:32" s="3" customFormat="1" ht="18" x14ac:dyDescent="0.35">
      <c r="A20" s="37" t="s">
        <v>29</v>
      </c>
      <c r="B20" s="38">
        <f>H20+J20+L20+N20+P20+R20+T20+V20+X20+Z20+AB20+AD20</f>
        <v>0</v>
      </c>
      <c r="C20" s="46">
        <f>H20</f>
        <v>0</v>
      </c>
      <c r="D20" s="47">
        <f>E20</f>
        <v>0</v>
      </c>
      <c r="E20" s="47">
        <f>SUM(I20,K20,M20,O20,Q20,S20,U20,W20,Y20,AA20,AC20,AE20)</f>
        <v>0</v>
      </c>
      <c r="F20" s="39">
        <f>IFERROR(E20/B20*100,0)</f>
        <v>0</v>
      </c>
      <c r="G20" s="39">
        <f>IFERROR(E20/C20*100,0)</f>
        <v>0</v>
      </c>
      <c r="H20" s="39">
        <v>0</v>
      </c>
      <c r="I20" s="39">
        <v>0</v>
      </c>
      <c r="J20" s="39">
        <v>0</v>
      </c>
      <c r="K20" s="39">
        <v>0</v>
      </c>
      <c r="L20" s="39">
        <v>0</v>
      </c>
      <c r="M20" s="39">
        <v>0</v>
      </c>
      <c r="N20" s="39">
        <v>0</v>
      </c>
      <c r="O20" s="39">
        <v>0</v>
      </c>
      <c r="P20" s="39"/>
      <c r="Q20" s="39"/>
      <c r="R20" s="39"/>
      <c r="S20" s="39"/>
      <c r="T20" s="39"/>
      <c r="U20" s="39"/>
      <c r="V20" s="39"/>
      <c r="W20" s="39"/>
      <c r="X20" s="39"/>
      <c r="Y20" s="39"/>
      <c r="Z20" s="39"/>
      <c r="AA20" s="39"/>
      <c r="AB20" s="39"/>
      <c r="AC20" s="39"/>
      <c r="AD20" s="39"/>
      <c r="AE20" s="39"/>
      <c r="AF20" s="53"/>
    </row>
    <row r="21" spans="1:32" s="3" customFormat="1" ht="18" x14ac:dyDescent="0.35">
      <c r="A21" s="37" t="s">
        <v>30</v>
      </c>
      <c r="B21" s="38">
        <f>H21+J21+L21+N21+P21+R21+T21+V21+X21+Z21+AB21+AD21</f>
        <v>3247.7</v>
      </c>
      <c r="C21" s="46">
        <f>H21</f>
        <v>3247.7</v>
      </c>
      <c r="D21" s="47">
        <f>E21</f>
        <v>3247.7</v>
      </c>
      <c r="E21" s="47">
        <f>I21+K21+M21+O21+Q21+S21+U21+W21+Y21+AA21+AC21+AE21</f>
        <v>3247.7</v>
      </c>
      <c r="F21" s="39">
        <f>IFERROR(E21/B21*100,0)</f>
        <v>100</v>
      </c>
      <c r="G21" s="39">
        <f>IFERROR(E21/C21*100,0)</f>
        <v>100</v>
      </c>
      <c r="H21" s="47">
        <v>3247.7</v>
      </c>
      <c r="I21" s="47">
        <v>3247.7</v>
      </c>
      <c r="J21" s="47">
        <v>0</v>
      </c>
      <c r="K21" s="47">
        <v>0</v>
      </c>
      <c r="L21" s="47">
        <v>0</v>
      </c>
      <c r="M21" s="47">
        <v>0</v>
      </c>
      <c r="N21" s="47">
        <v>0</v>
      </c>
      <c r="O21" s="47">
        <v>0</v>
      </c>
      <c r="P21" s="54">
        <v>0</v>
      </c>
      <c r="Q21" s="54">
        <v>0</v>
      </c>
      <c r="R21" s="47"/>
      <c r="S21" s="47"/>
      <c r="T21" s="47"/>
      <c r="U21" s="47"/>
      <c r="V21" s="47"/>
      <c r="W21" s="47"/>
      <c r="X21" s="47"/>
      <c r="Y21" s="47"/>
      <c r="Z21" s="47"/>
      <c r="AA21" s="47"/>
      <c r="AB21" s="47"/>
      <c r="AC21" s="47"/>
      <c r="AD21" s="47"/>
      <c r="AE21" s="47"/>
      <c r="AF21" s="53"/>
    </row>
    <row r="22" spans="1:32" s="3" customFormat="1" ht="18" x14ac:dyDescent="0.3">
      <c r="A22" s="55" t="s">
        <v>34</v>
      </c>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7"/>
      <c r="AF22" s="53"/>
    </row>
    <row r="23" spans="1:32" s="3" customFormat="1" ht="18" x14ac:dyDescent="0.35">
      <c r="A23" s="37" t="s">
        <v>28</v>
      </c>
      <c r="B23" s="38">
        <f>B24+B25</f>
        <v>4247.7</v>
      </c>
      <c r="C23" s="38">
        <f>C24+C25</f>
        <v>3247.7</v>
      </c>
      <c r="D23" s="38">
        <f>D24+D25</f>
        <v>3247.7</v>
      </c>
      <c r="E23" s="38">
        <f>E24+E25</f>
        <v>3247.7</v>
      </c>
      <c r="F23" s="39">
        <f>IFERROR(E23/B23*100,0)</f>
        <v>76.457847776443728</v>
      </c>
      <c r="G23" s="39">
        <f>IFERROR(E23/C23*100,0)</f>
        <v>100</v>
      </c>
      <c r="H23" s="38">
        <f>H24+H25</f>
        <v>3247.7</v>
      </c>
      <c r="I23" s="38">
        <f t="shared" ref="I23:AE23" si="6">I24+I25</f>
        <v>3247.7</v>
      </c>
      <c r="J23" s="38">
        <f t="shared" si="6"/>
        <v>0</v>
      </c>
      <c r="K23" s="38">
        <f t="shared" si="6"/>
        <v>0</v>
      </c>
      <c r="L23" s="38">
        <f t="shared" si="6"/>
        <v>0</v>
      </c>
      <c r="M23" s="38">
        <f t="shared" si="6"/>
        <v>0</v>
      </c>
      <c r="N23" s="38">
        <f t="shared" si="6"/>
        <v>0</v>
      </c>
      <c r="O23" s="38">
        <f t="shared" si="6"/>
        <v>0</v>
      </c>
      <c r="P23" s="38">
        <f t="shared" si="6"/>
        <v>0</v>
      </c>
      <c r="Q23" s="38">
        <f t="shared" si="6"/>
        <v>0</v>
      </c>
      <c r="R23" s="38">
        <f t="shared" si="6"/>
        <v>0</v>
      </c>
      <c r="S23" s="38">
        <f t="shared" si="6"/>
        <v>0</v>
      </c>
      <c r="T23" s="38">
        <f t="shared" si="6"/>
        <v>0</v>
      </c>
      <c r="U23" s="38">
        <f t="shared" si="6"/>
        <v>0</v>
      </c>
      <c r="V23" s="38">
        <f t="shared" si="6"/>
        <v>0</v>
      </c>
      <c r="W23" s="38">
        <f t="shared" si="6"/>
        <v>0</v>
      </c>
      <c r="X23" s="38">
        <f t="shared" si="6"/>
        <v>0</v>
      </c>
      <c r="Y23" s="38">
        <f t="shared" si="6"/>
        <v>0</v>
      </c>
      <c r="Z23" s="38">
        <f t="shared" si="6"/>
        <v>0</v>
      </c>
      <c r="AA23" s="38">
        <f t="shared" si="6"/>
        <v>0</v>
      </c>
      <c r="AB23" s="38">
        <f t="shared" si="6"/>
        <v>1000</v>
      </c>
      <c r="AC23" s="38">
        <f t="shared" si="6"/>
        <v>0</v>
      </c>
      <c r="AD23" s="38">
        <f t="shared" si="6"/>
        <v>0</v>
      </c>
      <c r="AE23" s="38">
        <f t="shared" si="6"/>
        <v>0</v>
      </c>
      <c r="AF23" s="53"/>
    </row>
    <row r="24" spans="1:32" s="3" customFormat="1" ht="18" x14ac:dyDescent="0.35">
      <c r="A24" s="37" t="s">
        <v>29</v>
      </c>
      <c r="B24" s="38">
        <f t="shared" ref="B24:E25" si="7">B12</f>
        <v>0</v>
      </c>
      <c r="C24" s="38">
        <f t="shared" si="7"/>
        <v>0</v>
      </c>
      <c r="D24" s="38">
        <f t="shared" si="7"/>
        <v>0</v>
      </c>
      <c r="E24" s="38">
        <f t="shared" si="7"/>
        <v>0</v>
      </c>
      <c r="F24" s="39">
        <f>IFERROR(E24/B24*100,0)</f>
        <v>0</v>
      </c>
      <c r="G24" s="39">
        <f>IFERROR(E24/C24*100,0)</f>
        <v>0</v>
      </c>
      <c r="H24" s="38">
        <f>H12</f>
        <v>0</v>
      </c>
      <c r="I24" s="38">
        <f t="shared" ref="I24:AD25" si="8">I12</f>
        <v>0</v>
      </c>
      <c r="J24" s="38">
        <f t="shared" si="8"/>
        <v>0</v>
      </c>
      <c r="K24" s="38">
        <f t="shared" si="8"/>
        <v>0</v>
      </c>
      <c r="L24" s="38">
        <f t="shared" si="8"/>
        <v>0</v>
      </c>
      <c r="M24" s="38">
        <f t="shared" si="8"/>
        <v>0</v>
      </c>
      <c r="N24" s="38">
        <f t="shared" si="8"/>
        <v>0</v>
      </c>
      <c r="O24" s="38">
        <f t="shared" si="8"/>
        <v>0</v>
      </c>
      <c r="P24" s="38">
        <f t="shared" si="8"/>
        <v>0</v>
      </c>
      <c r="Q24" s="38">
        <f t="shared" si="8"/>
        <v>0</v>
      </c>
      <c r="R24" s="38">
        <f t="shared" si="8"/>
        <v>0</v>
      </c>
      <c r="S24" s="38">
        <f t="shared" si="8"/>
        <v>0</v>
      </c>
      <c r="T24" s="38">
        <f t="shared" si="8"/>
        <v>0</v>
      </c>
      <c r="U24" s="38">
        <f t="shared" si="8"/>
        <v>0</v>
      </c>
      <c r="V24" s="38">
        <f t="shared" si="8"/>
        <v>0</v>
      </c>
      <c r="W24" s="38">
        <f t="shared" si="8"/>
        <v>0</v>
      </c>
      <c r="X24" s="38">
        <f t="shared" si="8"/>
        <v>0</v>
      </c>
      <c r="Y24" s="38">
        <f t="shared" si="8"/>
        <v>0</v>
      </c>
      <c r="Z24" s="38">
        <f t="shared" si="8"/>
        <v>0</v>
      </c>
      <c r="AA24" s="38">
        <f t="shared" si="8"/>
        <v>0</v>
      </c>
      <c r="AB24" s="38">
        <v>0</v>
      </c>
      <c r="AC24" s="38">
        <f t="shared" si="8"/>
        <v>0</v>
      </c>
      <c r="AD24" s="38">
        <f t="shared" si="8"/>
        <v>0</v>
      </c>
      <c r="AE24" s="38">
        <f>AE12</f>
        <v>0</v>
      </c>
      <c r="AF24" s="53"/>
    </row>
    <row r="25" spans="1:32" s="3" customFormat="1" ht="38.4" customHeight="1" x14ac:dyDescent="0.3">
      <c r="A25" s="58" t="s">
        <v>30</v>
      </c>
      <c r="B25" s="38">
        <f t="shared" si="7"/>
        <v>4247.7</v>
      </c>
      <c r="C25" s="38">
        <f>C13</f>
        <v>3247.7</v>
      </c>
      <c r="D25" s="38">
        <f t="shared" si="7"/>
        <v>3247.7</v>
      </c>
      <c r="E25" s="38">
        <f t="shared" si="7"/>
        <v>3247.7</v>
      </c>
      <c r="F25" s="38">
        <f>IFERROR(E25/B25*100,0)</f>
        <v>76.457847776443728</v>
      </c>
      <c r="G25" s="38">
        <f>IFERROR(E25/C25*100,0)</f>
        <v>100</v>
      </c>
      <c r="H25" s="38">
        <f>H13</f>
        <v>3247.7</v>
      </c>
      <c r="I25" s="38">
        <f t="shared" si="8"/>
        <v>3247.7</v>
      </c>
      <c r="J25" s="38">
        <f t="shared" si="8"/>
        <v>0</v>
      </c>
      <c r="K25" s="38">
        <f t="shared" si="8"/>
        <v>0</v>
      </c>
      <c r="L25" s="38">
        <f t="shared" si="8"/>
        <v>0</v>
      </c>
      <c r="M25" s="38">
        <f t="shared" si="8"/>
        <v>0</v>
      </c>
      <c r="N25" s="38">
        <f t="shared" si="8"/>
        <v>0</v>
      </c>
      <c r="O25" s="38">
        <f t="shared" si="8"/>
        <v>0</v>
      </c>
      <c r="P25" s="38">
        <f t="shared" si="8"/>
        <v>0</v>
      </c>
      <c r="Q25" s="38">
        <f t="shared" si="8"/>
        <v>0</v>
      </c>
      <c r="R25" s="38">
        <f t="shared" si="8"/>
        <v>0</v>
      </c>
      <c r="S25" s="38">
        <f t="shared" si="8"/>
        <v>0</v>
      </c>
      <c r="T25" s="38">
        <f t="shared" si="8"/>
        <v>0</v>
      </c>
      <c r="U25" s="38">
        <f t="shared" si="8"/>
        <v>0</v>
      </c>
      <c r="V25" s="38">
        <f t="shared" si="8"/>
        <v>0</v>
      </c>
      <c r="W25" s="38">
        <f t="shared" si="8"/>
        <v>0</v>
      </c>
      <c r="X25" s="38">
        <f t="shared" si="8"/>
        <v>0</v>
      </c>
      <c r="Y25" s="38">
        <f t="shared" si="8"/>
        <v>0</v>
      </c>
      <c r="Z25" s="38">
        <f t="shared" si="8"/>
        <v>0</v>
      </c>
      <c r="AA25" s="38">
        <f t="shared" si="8"/>
        <v>0</v>
      </c>
      <c r="AB25" s="38">
        <v>1000</v>
      </c>
      <c r="AC25" s="38">
        <f t="shared" si="8"/>
        <v>0</v>
      </c>
      <c r="AD25" s="38">
        <f t="shared" si="8"/>
        <v>0</v>
      </c>
      <c r="AE25" s="38">
        <f>AE13</f>
        <v>0</v>
      </c>
      <c r="AF25" s="53"/>
    </row>
    <row r="26" spans="1:32" s="3" customFormat="1" ht="223.2" customHeight="1" x14ac:dyDescent="0.3">
      <c r="A26" s="28" t="s">
        <v>35</v>
      </c>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30"/>
      <c r="AF26" s="59"/>
    </row>
    <row r="27" spans="1:32" ht="17.399999999999999" x14ac:dyDescent="0.3">
      <c r="A27" s="60" t="s">
        <v>36</v>
      </c>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2"/>
      <c r="AF27" s="63"/>
    </row>
    <row r="28" spans="1:32" s="3" customFormat="1" ht="18" x14ac:dyDescent="0.35">
      <c r="A28" s="37" t="s">
        <v>28</v>
      </c>
      <c r="B28" s="39">
        <f>SUM(B29:B30)</f>
        <v>1024</v>
      </c>
      <c r="C28" s="39">
        <f>SUM(C29:C30)</f>
        <v>0</v>
      </c>
      <c r="D28" s="39">
        <f>SUM(D29:D30)</f>
        <v>0</v>
      </c>
      <c r="E28" s="39">
        <f>SUM(E29:E30)</f>
        <v>0</v>
      </c>
      <c r="F28" s="39">
        <f>IFERROR(E28/B28*100,0)</f>
        <v>0</v>
      </c>
      <c r="G28" s="39">
        <f>IFERROR(E28/C28*100,0)</f>
        <v>0</v>
      </c>
      <c r="H28" s="39">
        <f>SUM(H29:H30)</f>
        <v>0</v>
      </c>
      <c r="I28" s="39">
        <f t="shared" ref="I28:AE28" si="9">SUM(I29:I30)</f>
        <v>0</v>
      </c>
      <c r="J28" s="39">
        <f t="shared" si="9"/>
        <v>0</v>
      </c>
      <c r="K28" s="39">
        <f t="shared" si="9"/>
        <v>0</v>
      </c>
      <c r="L28" s="39">
        <f t="shared" si="9"/>
        <v>0</v>
      </c>
      <c r="M28" s="39">
        <f t="shared" si="9"/>
        <v>0</v>
      </c>
      <c r="N28" s="39">
        <f t="shared" si="9"/>
        <v>0</v>
      </c>
      <c r="O28" s="39">
        <f t="shared" si="9"/>
        <v>0</v>
      </c>
      <c r="P28" s="39">
        <f t="shared" si="9"/>
        <v>0</v>
      </c>
      <c r="Q28" s="39">
        <f t="shared" si="9"/>
        <v>0</v>
      </c>
      <c r="R28" s="39">
        <f t="shared" si="9"/>
        <v>0</v>
      </c>
      <c r="S28" s="39">
        <f t="shared" si="9"/>
        <v>0</v>
      </c>
      <c r="T28" s="39">
        <f t="shared" si="9"/>
        <v>0</v>
      </c>
      <c r="U28" s="39">
        <f t="shared" si="9"/>
        <v>0</v>
      </c>
      <c r="V28" s="39">
        <f t="shared" si="9"/>
        <v>924</v>
      </c>
      <c r="W28" s="39">
        <f t="shared" si="9"/>
        <v>0</v>
      </c>
      <c r="X28" s="39">
        <f t="shared" si="9"/>
        <v>0</v>
      </c>
      <c r="Y28" s="39">
        <f t="shared" si="9"/>
        <v>0</v>
      </c>
      <c r="Z28" s="39">
        <f t="shared" si="9"/>
        <v>0</v>
      </c>
      <c r="AA28" s="39">
        <f t="shared" si="9"/>
        <v>0</v>
      </c>
      <c r="AB28" s="39">
        <f t="shared" si="9"/>
        <v>0</v>
      </c>
      <c r="AC28" s="39">
        <f t="shared" si="9"/>
        <v>0</v>
      </c>
      <c r="AD28" s="39">
        <f t="shared" si="9"/>
        <v>100</v>
      </c>
      <c r="AE28" s="39">
        <f t="shared" si="9"/>
        <v>0</v>
      </c>
      <c r="AF28" s="64"/>
    </row>
    <row r="29" spans="1:32" s="3" customFormat="1" ht="18" x14ac:dyDescent="0.35">
      <c r="A29" s="37" t="s">
        <v>29</v>
      </c>
      <c r="B29" s="38">
        <f>H29+J29+L29+N29+P29+R29+T29+V29+X29+Z29+AB29+AD29</f>
        <v>0</v>
      </c>
      <c r="C29" s="46">
        <f>H29</f>
        <v>0</v>
      </c>
      <c r="D29" s="47">
        <f>E29</f>
        <v>0</v>
      </c>
      <c r="E29" s="47">
        <f>SUM(I29,K29,M29,O29,Q29,S29,U29,W29,Y29,AA29,AC29,AE29)</f>
        <v>0</v>
      </c>
      <c r="F29" s="39">
        <f>IFERROR(E29/B29*100,0)</f>
        <v>0</v>
      </c>
      <c r="G29" s="39">
        <f>IFERROR(E29/C29*100,0)</f>
        <v>0</v>
      </c>
      <c r="H29" s="65">
        <v>0</v>
      </c>
      <c r="I29" s="65">
        <v>0</v>
      </c>
      <c r="J29" s="65">
        <v>0</v>
      </c>
      <c r="K29" s="65">
        <v>0</v>
      </c>
      <c r="L29" s="65">
        <v>0</v>
      </c>
      <c r="M29" s="65">
        <v>0</v>
      </c>
      <c r="N29" s="65">
        <v>0</v>
      </c>
      <c r="O29" s="65">
        <v>0</v>
      </c>
      <c r="P29" s="65">
        <v>0</v>
      </c>
      <c r="Q29" s="65">
        <v>0</v>
      </c>
      <c r="R29" s="65">
        <v>0</v>
      </c>
      <c r="S29" s="65">
        <v>0</v>
      </c>
      <c r="T29" s="65">
        <v>0</v>
      </c>
      <c r="U29" s="65">
        <v>0</v>
      </c>
      <c r="V29" s="65">
        <v>0</v>
      </c>
      <c r="W29" s="65">
        <v>0</v>
      </c>
      <c r="X29" s="65">
        <v>0</v>
      </c>
      <c r="Y29" s="65">
        <v>0</v>
      </c>
      <c r="Z29" s="65">
        <v>0</v>
      </c>
      <c r="AA29" s="65">
        <v>0</v>
      </c>
      <c r="AB29" s="65">
        <v>0</v>
      </c>
      <c r="AC29" s="65">
        <v>0</v>
      </c>
      <c r="AD29" s="65">
        <v>0</v>
      </c>
      <c r="AE29" s="65">
        <v>0</v>
      </c>
      <c r="AF29" s="64"/>
    </row>
    <row r="30" spans="1:32" s="3" customFormat="1" ht="18" x14ac:dyDescent="0.35">
      <c r="A30" s="37" t="s">
        <v>30</v>
      </c>
      <c r="B30" s="38">
        <f>H30+J30+L30+N30+P30+R30+T30+V30+X30+Z30+AB30+AD30</f>
        <v>1024</v>
      </c>
      <c r="C30" s="46">
        <f>H30</f>
        <v>0</v>
      </c>
      <c r="D30" s="47">
        <f>E30</f>
        <v>0</v>
      </c>
      <c r="E30" s="47">
        <f>I30+K30+M30</f>
        <v>0</v>
      </c>
      <c r="F30" s="39">
        <f>IFERROR(E30/B30*100,0)</f>
        <v>0</v>
      </c>
      <c r="G30" s="39">
        <f>IFERROR(E30/C30*100,0)</f>
        <v>0</v>
      </c>
      <c r="H30" s="39">
        <v>0</v>
      </c>
      <c r="I30" s="39">
        <v>0</v>
      </c>
      <c r="J30" s="39">
        <v>0</v>
      </c>
      <c r="K30" s="39">
        <v>0</v>
      </c>
      <c r="L30" s="39">
        <v>0</v>
      </c>
      <c r="M30" s="39">
        <v>0</v>
      </c>
      <c r="N30" s="39">
        <v>0</v>
      </c>
      <c r="O30" s="39">
        <v>0</v>
      </c>
      <c r="P30" s="39">
        <v>0</v>
      </c>
      <c r="Q30" s="39">
        <v>0</v>
      </c>
      <c r="R30" s="39">
        <v>0</v>
      </c>
      <c r="S30" s="39">
        <v>0</v>
      </c>
      <c r="T30" s="39">
        <v>0</v>
      </c>
      <c r="U30" s="39">
        <v>0</v>
      </c>
      <c r="V30" s="39">
        <v>924</v>
      </c>
      <c r="W30" s="39">
        <v>0</v>
      </c>
      <c r="X30" s="39">
        <v>0</v>
      </c>
      <c r="Y30" s="39">
        <v>0</v>
      </c>
      <c r="Z30" s="39">
        <v>0</v>
      </c>
      <c r="AA30" s="39">
        <v>0</v>
      </c>
      <c r="AB30" s="39">
        <v>0</v>
      </c>
      <c r="AC30" s="39">
        <v>0</v>
      </c>
      <c r="AD30" s="39">
        <v>100</v>
      </c>
      <c r="AE30" s="39">
        <v>0</v>
      </c>
      <c r="AF30" s="64"/>
    </row>
    <row r="31" spans="1:32" s="3" customFormat="1" ht="18" x14ac:dyDescent="0.3">
      <c r="A31" s="55" t="s">
        <v>37</v>
      </c>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7"/>
      <c r="AF31" s="40"/>
    </row>
    <row r="32" spans="1:32" s="3" customFormat="1" ht="18" x14ac:dyDescent="0.35">
      <c r="A32" s="37" t="s">
        <v>28</v>
      </c>
      <c r="B32" s="66">
        <f>B33+B34</f>
        <v>1024</v>
      </c>
      <c r="C32" s="66">
        <f>C33+C34</f>
        <v>0</v>
      </c>
      <c r="D32" s="66">
        <f>D33+D34</f>
        <v>0</v>
      </c>
      <c r="E32" s="66">
        <f>E33+E34</f>
        <v>0</v>
      </c>
      <c r="F32" s="39">
        <f>IFERROR(E32/B32*100,0)</f>
        <v>0</v>
      </c>
      <c r="G32" s="39">
        <f>IFERROR(E32/C32*100,0)</f>
        <v>0</v>
      </c>
      <c r="H32" s="38">
        <f>H33+H34</f>
        <v>0</v>
      </c>
      <c r="I32" s="38">
        <f t="shared" ref="I32:AE32" si="10">I33+I34</f>
        <v>0</v>
      </c>
      <c r="J32" s="38">
        <f t="shared" si="10"/>
        <v>0</v>
      </c>
      <c r="K32" s="38">
        <f t="shared" si="10"/>
        <v>0</v>
      </c>
      <c r="L32" s="38">
        <f t="shared" si="10"/>
        <v>0</v>
      </c>
      <c r="M32" s="38">
        <f t="shared" si="10"/>
        <v>0</v>
      </c>
      <c r="N32" s="38">
        <f t="shared" si="10"/>
        <v>0</v>
      </c>
      <c r="O32" s="38">
        <f t="shared" si="10"/>
        <v>0</v>
      </c>
      <c r="P32" s="38">
        <f t="shared" si="10"/>
        <v>0</v>
      </c>
      <c r="Q32" s="38">
        <f t="shared" si="10"/>
        <v>0</v>
      </c>
      <c r="R32" s="38">
        <f t="shared" si="10"/>
        <v>0</v>
      </c>
      <c r="S32" s="38">
        <f t="shared" si="10"/>
        <v>0</v>
      </c>
      <c r="T32" s="38">
        <f t="shared" si="10"/>
        <v>0</v>
      </c>
      <c r="U32" s="38">
        <f t="shared" si="10"/>
        <v>0</v>
      </c>
      <c r="V32" s="38">
        <f t="shared" si="10"/>
        <v>924</v>
      </c>
      <c r="W32" s="38">
        <f t="shared" si="10"/>
        <v>0</v>
      </c>
      <c r="X32" s="38">
        <f t="shared" si="10"/>
        <v>0</v>
      </c>
      <c r="Y32" s="38">
        <f t="shared" si="10"/>
        <v>0</v>
      </c>
      <c r="Z32" s="38">
        <f t="shared" si="10"/>
        <v>0</v>
      </c>
      <c r="AA32" s="38">
        <f t="shared" si="10"/>
        <v>0</v>
      </c>
      <c r="AB32" s="38">
        <f t="shared" si="10"/>
        <v>0</v>
      </c>
      <c r="AC32" s="38">
        <f t="shared" si="10"/>
        <v>0</v>
      </c>
      <c r="AD32" s="38">
        <f t="shared" si="10"/>
        <v>100</v>
      </c>
      <c r="AE32" s="38">
        <f t="shared" si="10"/>
        <v>0</v>
      </c>
      <c r="AF32" s="40"/>
    </row>
    <row r="33" spans="1:32" s="3" customFormat="1" ht="18" x14ac:dyDescent="0.35">
      <c r="A33" s="37" t="s">
        <v>29</v>
      </c>
      <c r="B33" s="47">
        <f t="shared" ref="B33:E34" si="11">B29</f>
        <v>0</v>
      </c>
      <c r="C33" s="47">
        <f t="shared" si="11"/>
        <v>0</v>
      </c>
      <c r="D33" s="47">
        <f t="shared" si="11"/>
        <v>0</v>
      </c>
      <c r="E33" s="47">
        <f t="shared" si="11"/>
        <v>0</v>
      </c>
      <c r="F33" s="39">
        <f>IFERROR(E33/B33*100,0)</f>
        <v>0</v>
      </c>
      <c r="G33" s="39">
        <f>IFERROR(E33/C33*100,0)</f>
        <v>0</v>
      </c>
      <c r="H33" s="47">
        <f>H29</f>
        <v>0</v>
      </c>
      <c r="I33" s="47">
        <f t="shared" ref="I33:AE33" si="12">I29</f>
        <v>0</v>
      </c>
      <c r="J33" s="47">
        <f t="shared" si="12"/>
        <v>0</v>
      </c>
      <c r="K33" s="47">
        <f t="shared" si="12"/>
        <v>0</v>
      </c>
      <c r="L33" s="47">
        <f t="shared" si="12"/>
        <v>0</v>
      </c>
      <c r="M33" s="47">
        <f t="shared" si="12"/>
        <v>0</v>
      </c>
      <c r="N33" s="47">
        <f t="shared" si="12"/>
        <v>0</v>
      </c>
      <c r="O33" s="47">
        <f t="shared" si="12"/>
        <v>0</v>
      </c>
      <c r="P33" s="47">
        <f t="shared" si="12"/>
        <v>0</v>
      </c>
      <c r="Q33" s="47">
        <f t="shared" si="12"/>
        <v>0</v>
      </c>
      <c r="R33" s="47">
        <f t="shared" si="12"/>
        <v>0</v>
      </c>
      <c r="S33" s="47">
        <f t="shared" si="12"/>
        <v>0</v>
      </c>
      <c r="T33" s="47">
        <f t="shared" si="12"/>
        <v>0</v>
      </c>
      <c r="U33" s="47">
        <f t="shared" si="12"/>
        <v>0</v>
      </c>
      <c r="V33" s="47">
        <f t="shared" si="12"/>
        <v>0</v>
      </c>
      <c r="W33" s="47">
        <f t="shared" si="12"/>
        <v>0</v>
      </c>
      <c r="X33" s="47">
        <f t="shared" si="12"/>
        <v>0</v>
      </c>
      <c r="Y33" s="47">
        <f t="shared" si="12"/>
        <v>0</v>
      </c>
      <c r="Z33" s="47">
        <f t="shared" si="12"/>
        <v>0</v>
      </c>
      <c r="AA33" s="47">
        <f t="shared" si="12"/>
        <v>0</v>
      </c>
      <c r="AB33" s="47">
        <f t="shared" si="12"/>
        <v>0</v>
      </c>
      <c r="AC33" s="47">
        <f t="shared" si="12"/>
        <v>0</v>
      </c>
      <c r="AD33" s="47">
        <f t="shared" si="12"/>
        <v>0</v>
      </c>
      <c r="AE33" s="47">
        <f t="shared" si="12"/>
        <v>0</v>
      </c>
      <c r="AF33" s="40"/>
    </row>
    <row r="34" spans="1:32" s="3" customFormat="1" ht="18" x14ac:dyDescent="0.35">
      <c r="A34" s="58" t="s">
        <v>30</v>
      </c>
      <c r="B34" s="47">
        <f>B30</f>
        <v>1024</v>
      </c>
      <c r="C34" s="47">
        <f t="shared" si="11"/>
        <v>0</v>
      </c>
      <c r="D34" s="47">
        <f t="shared" si="11"/>
        <v>0</v>
      </c>
      <c r="E34" s="47">
        <f t="shared" si="11"/>
        <v>0</v>
      </c>
      <c r="F34" s="39">
        <f>IFERROR(E34/B34*100,0)</f>
        <v>0</v>
      </c>
      <c r="G34" s="39">
        <f>IFERROR(E34/C34*100,0)</f>
        <v>0</v>
      </c>
      <c r="H34" s="47">
        <f t="shared" ref="H34:AE34" si="13">H30</f>
        <v>0</v>
      </c>
      <c r="I34" s="47">
        <f t="shared" si="13"/>
        <v>0</v>
      </c>
      <c r="J34" s="47">
        <f t="shared" si="13"/>
        <v>0</v>
      </c>
      <c r="K34" s="47">
        <f t="shared" si="13"/>
        <v>0</v>
      </c>
      <c r="L34" s="47">
        <f t="shared" si="13"/>
        <v>0</v>
      </c>
      <c r="M34" s="47">
        <f t="shared" si="13"/>
        <v>0</v>
      </c>
      <c r="N34" s="47">
        <f t="shared" si="13"/>
        <v>0</v>
      </c>
      <c r="O34" s="47">
        <f t="shared" si="13"/>
        <v>0</v>
      </c>
      <c r="P34" s="47">
        <f t="shared" si="13"/>
        <v>0</v>
      </c>
      <c r="Q34" s="47">
        <f t="shared" si="13"/>
        <v>0</v>
      </c>
      <c r="R34" s="47">
        <f t="shared" si="13"/>
        <v>0</v>
      </c>
      <c r="S34" s="47">
        <f t="shared" si="13"/>
        <v>0</v>
      </c>
      <c r="T34" s="47">
        <f t="shared" si="13"/>
        <v>0</v>
      </c>
      <c r="U34" s="47">
        <f t="shared" si="13"/>
        <v>0</v>
      </c>
      <c r="V34" s="47">
        <f t="shared" si="13"/>
        <v>924</v>
      </c>
      <c r="W34" s="47">
        <f t="shared" si="13"/>
        <v>0</v>
      </c>
      <c r="X34" s="47">
        <f t="shared" si="13"/>
        <v>0</v>
      </c>
      <c r="Y34" s="47">
        <f t="shared" si="13"/>
        <v>0</v>
      </c>
      <c r="Z34" s="47">
        <f t="shared" si="13"/>
        <v>0</v>
      </c>
      <c r="AA34" s="47">
        <f t="shared" si="13"/>
        <v>0</v>
      </c>
      <c r="AB34" s="47">
        <f t="shared" si="13"/>
        <v>0</v>
      </c>
      <c r="AC34" s="47">
        <f t="shared" si="13"/>
        <v>0</v>
      </c>
      <c r="AD34" s="47">
        <f t="shared" si="13"/>
        <v>100</v>
      </c>
      <c r="AE34" s="47">
        <f t="shared" si="13"/>
        <v>0</v>
      </c>
      <c r="AF34" s="40"/>
    </row>
    <row r="35" spans="1:32" ht="18" x14ac:dyDescent="0.3">
      <c r="A35" s="28" t="s">
        <v>38</v>
      </c>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30"/>
      <c r="AF35" s="36" t="s">
        <v>39</v>
      </c>
    </row>
    <row r="36" spans="1:32" ht="18" x14ac:dyDescent="0.3">
      <c r="A36" s="60" t="s">
        <v>40</v>
      </c>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2"/>
      <c r="AF36" s="36"/>
    </row>
    <row r="37" spans="1:32" ht="18" x14ac:dyDescent="0.35">
      <c r="A37" s="37" t="s">
        <v>28</v>
      </c>
      <c r="B37" s="39">
        <f>B38+B39</f>
        <v>17101.093999999997</v>
      </c>
      <c r="C37" s="39">
        <f>C38+C39</f>
        <v>8281.4670000000006</v>
      </c>
      <c r="D37" s="39">
        <f>D38+D39</f>
        <v>6217.0329999999994</v>
      </c>
      <c r="E37" s="39">
        <f>E38+E39</f>
        <v>6217.0329999999994</v>
      </c>
      <c r="F37" s="39">
        <f>IFERROR(E37/B37*100,0)</f>
        <v>36.354592285148549</v>
      </c>
      <c r="G37" s="39">
        <f>IFERROR(E37/C37*100,0)</f>
        <v>75.071638877508036</v>
      </c>
      <c r="H37" s="39">
        <f>H38+H39</f>
        <v>1031.835</v>
      </c>
      <c r="I37" s="39">
        <f t="shared" ref="I37:AE37" si="14">I38+I39</f>
        <v>560.99</v>
      </c>
      <c r="J37" s="39">
        <f t="shared" si="14"/>
        <v>1660.3109999999999</v>
      </c>
      <c r="K37" s="39">
        <f t="shared" si="14"/>
        <v>1434.8359999999998</v>
      </c>
      <c r="L37" s="39">
        <f t="shared" si="14"/>
        <v>1256.931</v>
      </c>
      <c r="M37" s="39">
        <f t="shared" si="14"/>
        <v>1050.4580000000001</v>
      </c>
      <c r="N37" s="39">
        <f t="shared" si="14"/>
        <v>1486.6480000000001</v>
      </c>
      <c r="O37" s="39">
        <f t="shared" si="14"/>
        <v>996.64800000000002</v>
      </c>
      <c r="P37" s="39">
        <f t="shared" si="14"/>
        <v>1471.105</v>
      </c>
      <c r="Q37" s="39">
        <f t="shared" si="14"/>
        <v>1064.67</v>
      </c>
      <c r="R37" s="39">
        <f t="shared" si="14"/>
        <v>1374.6369999999999</v>
      </c>
      <c r="S37" s="39">
        <f t="shared" si="14"/>
        <v>1109.431</v>
      </c>
      <c r="T37" s="39">
        <f t="shared" si="14"/>
        <v>1788.8920000000001</v>
      </c>
      <c r="U37" s="39">
        <f t="shared" si="14"/>
        <v>0</v>
      </c>
      <c r="V37" s="39">
        <f t="shared" si="14"/>
        <v>1376.48</v>
      </c>
      <c r="W37" s="39">
        <f t="shared" si="14"/>
        <v>0</v>
      </c>
      <c r="X37" s="39">
        <f t="shared" si="14"/>
        <v>1359.1369999999999</v>
      </c>
      <c r="Y37" s="39">
        <f t="shared" si="14"/>
        <v>0</v>
      </c>
      <c r="Z37" s="39">
        <f t="shared" si="14"/>
        <v>1678.1949999999999</v>
      </c>
      <c r="AA37" s="39">
        <f t="shared" si="14"/>
        <v>0</v>
      </c>
      <c r="AB37" s="39">
        <f t="shared" si="14"/>
        <v>1264.0730000000001</v>
      </c>
      <c r="AC37" s="39">
        <f t="shared" si="14"/>
        <v>0</v>
      </c>
      <c r="AD37" s="39">
        <f t="shared" si="14"/>
        <v>1352.85</v>
      </c>
      <c r="AE37" s="39">
        <f t="shared" si="14"/>
        <v>0</v>
      </c>
      <c r="AF37" s="67"/>
    </row>
    <row r="38" spans="1:32" ht="18" x14ac:dyDescent="0.35">
      <c r="A38" s="37" t="s">
        <v>29</v>
      </c>
      <c r="B38" s="38">
        <f t="shared" ref="B38:E39" si="15">B42+B46</f>
        <v>0</v>
      </c>
      <c r="C38" s="38">
        <f t="shared" si="15"/>
        <v>0</v>
      </c>
      <c r="D38" s="38">
        <f t="shared" si="15"/>
        <v>0</v>
      </c>
      <c r="E38" s="38">
        <f t="shared" si="15"/>
        <v>0</v>
      </c>
      <c r="F38" s="39">
        <f>IFERROR(E38/B38*100,0)</f>
        <v>0</v>
      </c>
      <c r="G38" s="39">
        <f>IFERROR(E38/C38*100,0)</f>
        <v>0</v>
      </c>
      <c r="H38" s="38">
        <f>H42+H46</f>
        <v>0</v>
      </c>
      <c r="I38" s="38">
        <f t="shared" ref="I38:AE39" si="16">I42+I46</f>
        <v>0</v>
      </c>
      <c r="J38" s="38">
        <f t="shared" si="16"/>
        <v>0</v>
      </c>
      <c r="K38" s="38">
        <f t="shared" si="16"/>
        <v>0</v>
      </c>
      <c r="L38" s="38">
        <f t="shared" si="16"/>
        <v>0</v>
      </c>
      <c r="M38" s="38">
        <f t="shared" si="16"/>
        <v>0</v>
      </c>
      <c r="N38" s="38">
        <f t="shared" si="16"/>
        <v>0</v>
      </c>
      <c r="O38" s="38">
        <f t="shared" si="16"/>
        <v>0</v>
      </c>
      <c r="P38" s="38">
        <f t="shared" si="16"/>
        <v>0</v>
      </c>
      <c r="Q38" s="38">
        <f t="shared" si="16"/>
        <v>0</v>
      </c>
      <c r="R38" s="38">
        <f t="shared" si="16"/>
        <v>0</v>
      </c>
      <c r="S38" s="38">
        <f t="shared" si="16"/>
        <v>0</v>
      </c>
      <c r="T38" s="38">
        <f t="shared" si="16"/>
        <v>0</v>
      </c>
      <c r="U38" s="38">
        <f t="shared" si="16"/>
        <v>0</v>
      </c>
      <c r="V38" s="38">
        <f t="shared" si="16"/>
        <v>0</v>
      </c>
      <c r="W38" s="38">
        <f t="shared" si="16"/>
        <v>0</v>
      </c>
      <c r="X38" s="38">
        <f t="shared" si="16"/>
        <v>0</v>
      </c>
      <c r="Y38" s="38">
        <f t="shared" si="16"/>
        <v>0</v>
      </c>
      <c r="Z38" s="38">
        <f t="shared" si="16"/>
        <v>0</v>
      </c>
      <c r="AA38" s="38">
        <f t="shared" si="16"/>
        <v>0</v>
      </c>
      <c r="AB38" s="38">
        <f t="shared" si="16"/>
        <v>0</v>
      </c>
      <c r="AC38" s="38">
        <f t="shared" si="16"/>
        <v>0</v>
      </c>
      <c r="AD38" s="38">
        <f t="shared" si="16"/>
        <v>0</v>
      </c>
      <c r="AE38" s="38">
        <f t="shared" si="16"/>
        <v>0</v>
      </c>
      <c r="AF38" s="36"/>
    </row>
    <row r="39" spans="1:32" ht="18" x14ac:dyDescent="0.35">
      <c r="A39" s="37" t="s">
        <v>30</v>
      </c>
      <c r="B39" s="66">
        <f>B43+B47</f>
        <v>17101.093999999997</v>
      </c>
      <c r="C39" s="38">
        <f>C43+C47</f>
        <v>8281.4670000000006</v>
      </c>
      <c r="D39" s="38">
        <f t="shared" si="15"/>
        <v>6217.0329999999994</v>
      </c>
      <c r="E39" s="38">
        <f>E43+E47</f>
        <v>6217.0329999999994</v>
      </c>
      <c r="F39" s="39">
        <f>IFERROR(E39/B39*100,0)</f>
        <v>36.354592285148549</v>
      </c>
      <c r="G39" s="39">
        <f>IFERROR(E39/C39*100,0)</f>
        <v>75.071638877508036</v>
      </c>
      <c r="H39" s="38">
        <f>H43+H47</f>
        <v>1031.835</v>
      </c>
      <c r="I39" s="38">
        <f t="shared" si="16"/>
        <v>560.99</v>
      </c>
      <c r="J39" s="38">
        <f t="shared" si="16"/>
        <v>1660.3109999999999</v>
      </c>
      <c r="K39" s="38">
        <f t="shared" si="16"/>
        <v>1434.8359999999998</v>
      </c>
      <c r="L39" s="38">
        <f t="shared" si="16"/>
        <v>1256.931</v>
      </c>
      <c r="M39" s="38">
        <f t="shared" si="16"/>
        <v>1050.4580000000001</v>
      </c>
      <c r="N39" s="38">
        <f t="shared" si="16"/>
        <v>1486.6480000000001</v>
      </c>
      <c r="O39" s="38">
        <f t="shared" si="16"/>
        <v>996.64800000000002</v>
      </c>
      <c r="P39" s="38">
        <f t="shared" si="16"/>
        <v>1471.105</v>
      </c>
      <c r="Q39" s="38">
        <f t="shared" si="16"/>
        <v>1064.67</v>
      </c>
      <c r="R39" s="38">
        <f t="shared" si="16"/>
        <v>1374.6369999999999</v>
      </c>
      <c r="S39" s="38">
        <f t="shared" si="16"/>
        <v>1109.431</v>
      </c>
      <c r="T39" s="38">
        <f t="shared" si="16"/>
        <v>1788.8920000000001</v>
      </c>
      <c r="U39" s="38">
        <f t="shared" si="16"/>
        <v>0</v>
      </c>
      <c r="V39" s="38">
        <f t="shared" si="16"/>
        <v>1376.48</v>
      </c>
      <c r="W39" s="39">
        <f t="shared" si="16"/>
        <v>0</v>
      </c>
      <c r="X39" s="38">
        <f t="shared" si="16"/>
        <v>1359.1369999999999</v>
      </c>
      <c r="Y39" s="38">
        <f t="shared" si="16"/>
        <v>0</v>
      </c>
      <c r="Z39" s="38">
        <f t="shared" si="16"/>
        <v>1678.1949999999999</v>
      </c>
      <c r="AA39" s="38">
        <f t="shared" si="16"/>
        <v>0</v>
      </c>
      <c r="AB39" s="38">
        <f t="shared" si="16"/>
        <v>1264.0730000000001</v>
      </c>
      <c r="AC39" s="38">
        <f t="shared" si="16"/>
        <v>0</v>
      </c>
      <c r="AD39" s="38">
        <f t="shared" si="16"/>
        <v>1352.85</v>
      </c>
      <c r="AE39" s="38">
        <f t="shared" si="16"/>
        <v>0</v>
      </c>
      <c r="AF39" s="36"/>
    </row>
    <row r="40" spans="1:32" ht="18" x14ac:dyDescent="0.3">
      <c r="A40" s="42" t="s">
        <v>41</v>
      </c>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1"/>
      <c r="AF40" s="36"/>
    </row>
    <row r="41" spans="1:32" s="3" customFormat="1" ht="18" x14ac:dyDescent="0.35">
      <c r="A41" s="37" t="s">
        <v>28</v>
      </c>
      <c r="B41" s="39">
        <f>SUM(B42:B43)</f>
        <v>1926.6000000000001</v>
      </c>
      <c r="C41" s="39">
        <f>SUM(C42:C43)</f>
        <v>926.5</v>
      </c>
      <c r="D41" s="39">
        <f>SUM(D42:D43)</f>
        <v>926.24199999999996</v>
      </c>
      <c r="E41" s="39">
        <f>SUM(E42:E43)</f>
        <v>926.24199999999996</v>
      </c>
      <c r="F41" s="39">
        <f>IFERROR(E41/B41*100,0)</f>
        <v>48.076507837641437</v>
      </c>
      <c r="G41" s="39">
        <f>IFERROR(E41/C41*100,0)</f>
        <v>99.972153264975717</v>
      </c>
      <c r="H41" s="39">
        <f>SUM(H42:H43)</f>
        <v>70.2</v>
      </c>
      <c r="I41" s="39">
        <f t="shared" ref="I41:AE41" si="17">SUM(I42:I43)</f>
        <v>70.14</v>
      </c>
      <c r="J41" s="39">
        <f t="shared" si="17"/>
        <v>279.5</v>
      </c>
      <c r="K41" s="39">
        <f t="shared" si="17"/>
        <v>279.48599999999999</v>
      </c>
      <c r="L41" s="39">
        <f t="shared" si="17"/>
        <v>144.19999999999999</v>
      </c>
      <c r="M41" s="39">
        <f t="shared" si="17"/>
        <v>144.13800000000001</v>
      </c>
      <c r="N41" s="39">
        <f t="shared" si="17"/>
        <v>144.19999999999999</v>
      </c>
      <c r="O41" s="39">
        <f t="shared" si="17"/>
        <v>144.13800000000001</v>
      </c>
      <c r="P41" s="39">
        <f t="shared" si="17"/>
        <v>144.19999999999999</v>
      </c>
      <c r="Q41" s="39">
        <f t="shared" si="17"/>
        <v>144.13999999999999</v>
      </c>
      <c r="R41" s="39">
        <f t="shared" si="17"/>
        <v>144.19999999999999</v>
      </c>
      <c r="S41" s="39">
        <f t="shared" si="17"/>
        <v>144.19999999999999</v>
      </c>
      <c r="T41" s="39">
        <f t="shared" si="17"/>
        <v>144.19999999999999</v>
      </c>
      <c r="U41" s="39">
        <f t="shared" si="17"/>
        <v>0</v>
      </c>
      <c r="V41" s="39">
        <f t="shared" si="17"/>
        <v>144.19999999999999</v>
      </c>
      <c r="W41" s="39">
        <f t="shared" si="17"/>
        <v>0</v>
      </c>
      <c r="X41" s="39">
        <f t="shared" si="17"/>
        <v>144.19999999999999</v>
      </c>
      <c r="Y41" s="39">
        <v>70.141000000000005</v>
      </c>
      <c r="Z41" s="39">
        <f t="shared" si="17"/>
        <v>144.19999999999999</v>
      </c>
      <c r="AA41" s="39">
        <f t="shared" si="17"/>
        <v>0</v>
      </c>
      <c r="AB41" s="39">
        <f t="shared" si="17"/>
        <v>144.5</v>
      </c>
      <c r="AC41" s="39">
        <f t="shared" si="17"/>
        <v>0</v>
      </c>
      <c r="AD41" s="39">
        <f t="shared" si="17"/>
        <v>278.8</v>
      </c>
      <c r="AE41" s="39">
        <f t="shared" si="17"/>
        <v>0</v>
      </c>
      <c r="AF41" s="68"/>
    </row>
    <row r="42" spans="1:32" s="3" customFormat="1" ht="42" customHeight="1" x14ac:dyDescent="0.35">
      <c r="A42" s="37" t="s">
        <v>29</v>
      </c>
      <c r="B42" s="38">
        <f>H42+J42+L42+N42+P42+R42+T42+V42+X42+Z42+AB42+AD42</f>
        <v>0</v>
      </c>
      <c r="C42" s="39">
        <f>H42</f>
        <v>0</v>
      </c>
      <c r="D42" s="47">
        <f>E42</f>
        <v>0</v>
      </c>
      <c r="E42" s="47">
        <f>SUM(I42,K42,M42,O42,Q42,S42,U42,W42,Y42,AA42,AC42,AE42)</f>
        <v>0</v>
      </c>
      <c r="F42" s="39">
        <f>IFERROR(E42/B42*100,0)</f>
        <v>0</v>
      </c>
      <c r="G42" s="39">
        <f>IFERROR(E42/C42*100,0)</f>
        <v>0</v>
      </c>
      <c r="H42" s="69">
        <v>0</v>
      </c>
      <c r="I42" s="69">
        <v>0</v>
      </c>
      <c r="J42" s="69">
        <v>0</v>
      </c>
      <c r="K42" s="69">
        <v>0</v>
      </c>
      <c r="L42" s="69">
        <v>0</v>
      </c>
      <c r="M42" s="69">
        <v>0</v>
      </c>
      <c r="N42" s="69">
        <v>0</v>
      </c>
      <c r="O42" s="69">
        <v>0</v>
      </c>
      <c r="P42" s="69">
        <v>0</v>
      </c>
      <c r="Q42" s="69">
        <v>0</v>
      </c>
      <c r="R42" s="69">
        <v>0</v>
      </c>
      <c r="S42" s="69">
        <v>0</v>
      </c>
      <c r="T42" s="69">
        <v>0</v>
      </c>
      <c r="U42" s="69">
        <v>0</v>
      </c>
      <c r="V42" s="69">
        <v>0</v>
      </c>
      <c r="W42" s="69">
        <v>0</v>
      </c>
      <c r="X42" s="69">
        <v>0</v>
      </c>
      <c r="Y42" s="69">
        <v>0</v>
      </c>
      <c r="Z42" s="69">
        <v>0</v>
      </c>
      <c r="AA42" s="69">
        <v>0</v>
      </c>
      <c r="AB42" s="69">
        <v>0</v>
      </c>
      <c r="AC42" s="69">
        <v>0</v>
      </c>
      <c r="AD42" s="69">
        <v>0</v>
      </c>
      <c r="AE42" s="69">
        <v>0</v>
      </c>
      <c r="AF42" s="40"/>
    </row>
    <row r="43" spans="1:32" s="3" customFormat="1" ht="30" customHeight="1" x14ac:dyDescent="0.35">
      <c r="A43" s="37" t="s">
        <v>30</v>
      </c>
      <c r="B43" s="66">
        <f>H43+J43+L43+N43+P43+R43+T43+V43+X43+Z43+AB43+AD43</f>
        <v>1926.6000000000001</v>
      </c>
      <c r="C43" s="39">
        <f>H43+J43+L43+N43+P43+R43</f>
        <v>926.5</v>
      </c>
      <c r="D43" s="47">
        <f>E43</f>
        <v>926.24199999999996</v>
      </c>
      <c r="E43" s="47">
        <f>I43+K43+M43+O43+Q43+S43+U43+W43+Y43+AA43</f>
        <v>926.24199999999996</v>
      </c>
      <c r="F43" s="39">
        <f>IFERROR(E43/B43*100,0)</f>
        <v>48.076507837641437</v>
      </c>
      <c r="G43" s="39">
        <f>IFERROR(E43/C43*100,0)</f>
        <v>99.972153264975717</v>
      </c>
      <c r="H43" s="69">
        <v>70.2</v>
      </c>
      <c r="I43" s="69">
        <v>70.14</v>
      </c>
      <c r="J43" s="69">
        <v>279.5</v>
      </c>
      <c r="K43" s="69">
        <v>279.48599999999999</v>
      </c>
      <c r="L43" s="69">
        <v>144.19999999999999</v>
      </c>
      <c r="M43" s="69">
        <v>144.13800000000001</v>
      </c>
      <c r="N43" s="69">
        <v>144.19999999999999</v>
      </c>
      <c r="O43" s="69">
        <v>144.13800000000001</v>
      </c>
      <c r="P43" s="70">
        <v>144.19999999999999</v>
      </c>
      <c r="Q43" s="70">
        <v>144.13999999999999</v>
      </c>
      <c r="R43" s="69">
        <v>144.19999999999999</v>
      </c>
      <c r="S43" s="69">
        <v>144.19999999999999</v>
      </c>
      <c r="T43" s="69">
        <v>144.19999999999999</v>
      </c>
      <c r="U43" s="69">
        <v>0</v>
      </c>
      <c r="V43" s="69">
        <v>144.19999999999999</v>
      </c>
      <c r="W43" s="69">
        <v>0</v>
      </c>
      <c r="X43" s="69">
        <v>144.19999999999999</v>
      </c>
      <c r="Y43" s="69">
        <v>0</v>
      </c>
      <c r="Z43" s="69">
        <v>144.19999999999999</v>
      </c>
      <c r="AA43" s="69">
        <v>0</v>
      </c>
      <c r="AB43" s="69">
        <v>144.5</v>
      </c>
      <c r="AC43" s="69">
        <v>0</v>
      </c>
      <c r="AD43" s="69">
        <v>278.8</v>
      </c>
      <c r="AE43" s="69">
        <v>0</v>
      </c>
      <c r="AF43" s="40" t="s">
        <v>42</v>
      </c>
    </row>
    <row r="44" spans="1:32" s="3" customFormat="1" ht="23.4" customHeight="1" x14ac:dyDescent="0.3">
      <c r="A44" s="71" t="s">
        <v>43</v>
      </c>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3"/>
      <c r="AF44" s="74"/>
    </row>
    <row r="45" spans="1:32" s="3" customFormat="1" ht="18" x14ac:dyDescent="0.35">
      <c r="A45" s="37" t="s">
        <v>28</v>
      </c>
      <c r="B45" s="39">
        <f>SUM(B46:B47)</f>
        <v>15174.493999999999</v>
      </c>
      <c r="C45" s="39">
        <f>SUM(C46:C47)</f>
        <v>7354.9669999999996</v>
      </c>
      <c r="D45" s="39">
        <f>SUM(D46:D47)</f>
        <v>5290.7909999999993</v>
      </c>
      <c r="E45" s="39">
        <f>SUM(E46:E47)</f>
        <v>5290.7909999999993</v>
      </c>
      <c r="F45" s="39">
        <f>IFERROR(E45/B45*100,0)</f>
        <v>34.866342166005666</v>
      </c>
      <c r="G45" s="39">
        <f>IFERROR(E45/C45*100,0)</f>
        <v>71.934938661179572</v>
      </c>
      <c r="H45" s="39">
        <f>SUM(H46:H47)</f>
        <v>961.63499999999999</v>
      </c>
      <c r="I45" s="39">
        <f>SUM(I46:I47)</f>
        <v>490.85</v>
      </c>
      <c r="J45" s="39">
        <f t="shared" ref="J45:AE45" si="18">SUM(J46:J47)</f>
        <v>1380.8109999999999</v>
      </c>
      <c r="K45" s="39">
        <f t="shared" si="18"/>
        <v>1155.3499999999999</v>
      </c>
      <c r="L45" s="39">
        <f t="shared" si="18"/>
        <v>1112.731</v>
      </c>
      <c r="M45" s="39">
        <f t="shared" si="18"/>
        <v>906.32</v>
      </c>
      <c r="N45" s="39">
        <f t="shared" si="18"/>
        <v>1342.4480000000001</v>
      </c>
      <c r="O45" s="39">
        <f t="shared" si="18"/>
        <v>852.51</v>
      </c>
      <c r="P45" s="39">
        <f t="shared" si="18"/>
        <v>1326.905</v>
      </c>
      <c r="Q45" s="39">
        <f t="shared" si="18"/>
        <v>920.53</v>
      </c>
      <c r="R45" s="39">
        <f t="shared" si="18"/>
        <v>1230.4369999999999</v>
      </c>
      <c r="S45" s="39">
        <f t="shared" si="18"/>
        <v>965.23099999999999</v>
      </c>
      <c r="T45" s="39">
        <f t="shared" si="18"/>
        <v>1644.692</v>
      </c>
      <c r="U45" s="39">
        <f t="shared" si="18"/>
        <v>0</v>
      </c>
      <c r="V45" s="39">
        <f t="shared" si="18"/>
        <v>1232.28</v>
      </c>
      <c r="W45" s="39">
        <f t="shared" si="18"/>
        <v>0</v>
      </c>
      <c r="X45" s="39">
        <f t="shared" si="18"/>
        <v>1214.9369999999999</v>
      </c>
      <c r="Y45" s="39">
        <f t="shared" si="18"/>
        <v>0</v>
      </c>
      <c r="Z45" s="39">
        <f t="shared" si="18"/>
        <v>1533.9949999999999</v>
      </c>
      <c r="AA45" s="39">
        <f t="shared" si="18"/>
        <v>0</v>
      </c>
      <c r="AB45" s="39">
        <f t="shared" si="18"/>
        <v>1119.5730000000001</v>
      </c>
      <c r="AC45" s="39">
        <v>942.08</v>
      </c>
      <c r="AD45" s="39">
        <f t="shared" si="18"/>
        <v>1074.05</v>
      </c>
      <c r="AE45" s="39">
        <f t="shared" si="18"/>
        <v>0</v>
      </c>
      <c r="AF45" s="52" t="s">
        <v>44</v>
      </c>
    </row>
    <row r="46" spans="1:32" s="3" customFormat="1" ht="18" x14ac:dyDescent="0.35">
      <c r="A46" s="37" t="s">
        <v>29</v>
      </c>
      <c r="B46" s="38">
        <f>H46+J46+L46+N46+P46+R46+T46+V46+X46+Z46+AB46+AD46</f>
        <v>0</v>
      </c>
      <c r="C46" s="75">
        <f>H46</f>
        <v>0</v>
      </c>
      <c r="D46" s="47">
        <f>E46</f>
        <v>0</v>
      </c>
      <c r="E46" s="47">
        <f>SUM(I46,K46,M46,O46,Q46,S46,U46,W46,Y46,AA46,AC46,AE46)</f>
        <v>0</v>
      </c>
      <c r="F46" s="39">
        <f>IFERROR(E46/B46*100,0)</f>
        <v>0</v>
      </c>
      <c r="G46" s="39">
        <f>IFERROR(E46/C46*100,0)</f>
        <v>0</v>
      </c>
      <c r="H46" s="39">
        <v>0</v>
      </c>
      <c r="I46" s="39">
        <v>0</v>
      </c>
      <c r="J46" s="39">
        <v>0</v>
      </c>
      <c r="K46" s="39">
        <v>0</v>
      </c>
      <c r="L46" s="39">
        <v>0</v>
      </c>
      <c r="M46" s="39">
        <v>0</v>
      </c>
      <c r="N46" s="39">
        <v>0</v>
      </c>
      <c r="O46" s="39">
        <v>0</v>
      </c>
      <c r="P46" s="39">
        <v>0</v>
      </c>
      <c r="Q46" s="39">
        <v>0</v>
      </c>
      <c r="R46" s="39">
        <v>0</v>
      </c>
      <c r="S46" s="39">
        <v>0</v>
      </c>
      <c r="T46" s="39">
        <v>0</v>
      </c>
      <c r="U46" s="39">
        <v>0</v>
      </c>
      <c r="V46" s="39">
        <v>0</v>
      </c>
      <c r="W46" s="39">
        <v>0</v>
      </c>
      <c r="X46" s="39">
        <v>0</v>
      </c>
      <c r="Y46" s="39">
        <v>0</v>
      </c>
      <c r="Z46" s="39">
        <v>0</v>
      </c>
      <c r="AA46" s="39">
        <v>0</v>
      </c>
      <c r="AB46" s="39">
        <v>0</v>
      </c>
      <c r="AC46" s="39">
        <v>0</v>
      </c>
      <c r="AD46" s="39">
        <v>0</v>
      </c>
      <c r="AE46" s="39">
        <v>0</v>
      </c>
      <c r="AF46" s="76"/>
    </row>
    <row r="47" spans="1:32" s="3" customFormat="1" ht="18" x14ac:dyDescent="0.35">
      <c r="A47" s="37" t="s">
        <v>30</v>
      </c>
      <c r="B47" s="66">
        <f>H47+J47+L47+N47+P47+R47+T47+V47+X47+Z47+AB47+AD47</f>
        <v>15174.493999999999</v>
      </c>
      <c r="C47" s="75">
        <f>H47+J47+L47+N47+P47+R47</f>
        <v>7354.9669999999996</v>
      </c>
      <c r="D47" s="66">
        <f>E47</f>
        <v>5290.7909999999993</v>
      </c>
      <c r="E47" s="75">
        <f>I47+K47+M47+O47+Q47+S47+U47+W47+Y47+AA47+AC47</f>
        <v>5290.7909999999993</v>
      </c>
      <c r="F47" s="66">
        <f>IFERROR(E47/B47*100,0)</f>
        <v>34.866342166005666</v>
      </c>
      <c r="G47" s="75">
        <f>IFERROR(E47/C47*100,0)</f>
        <v>71.934938661179572</v>
      </c>
      <c r="H47" s="66">
        <v>961.63499999999999</v>
      </c>
      <c r="I47" s="75">
        <v>490.85</v>
      </c>
      <c r="J47" s="66">
        <v>1380.8109999999999</v>
      </c>
      <c r="K47" s="75">
        <v>1155.3499999999999</v>
      </c>
      <c r="L47" s="66">
        <v>1112.731</v>
      </c>
      <c r="M47" s="75">
        <v>906.32</v>
      </c>
      <c r="N47" s="66">
        <v>1342.4480000000001</v>
      </c>
      <c r="O47" s="75">
        <v>852.51</v>
      </c>
      <c r="P47" s="77">
        <v>1326.905</v>
      </c>
      <c r="Q47" s="78">
        <v>920.53</v>
      </c>
      <c r="R47" s="66">
        <v>1230.4369999999999</v>
      </c>
      <c r="S47" s="75">
        <v>965.23099999999999</v>
      </c>
      <c r="T47" s="66">
        <v>1644.692</v>
      </c>
      <c r="U47" s="75">
        <v>0</v>
      </c>
      <c r="V47" s="66">
        <v>1232.28</v>
      </c>
      <c r="W47" s="75">
        <v>0</v>
      </c>
      <c r="X47" s="66">
        <v>1214.9369999999999</v>
      </c>
      <c r="Y47" s="75">
        <v>0</v>
      </c>
      <c r="Z47" s="66">
        <v>1533.9949999999999</v>
      </c>
      <c r="AA47" s="75">
        <v>0</v>
      </c>
      <c r="AB47" s="66">
        <v>1119.5730000000001</v>
      </c>
      <c r="AC47" s="75">
        <v>0</v>
      </c>
      <c r="AD47" s="66">
        <v>1074.05</v>
      </c>
      <c r="AE47" s="75">
        <v>0</v>
      </c>
      <c r="AF47" s="76"/>
    </row>
    <row r="48" spans="1:32" s="3" customFormat="1" ht="18" x14ac:dyDescent="0.3">
      <c r="A48" s="55" t="s">
        <v>45</v>
      </c>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7"/>
      <c r="AF48" s="40"/>
    </row>
    <row r="49" spans="1:32" s="3" customFormat="1" ht="18" x14ac:dyDescent="0.35">
      <c r="A49" s="79" t="s">
        <v>28</v>
      </c>
      <c r="B49" s="47">
        <f>B50+B51</f>
        <v>17101.093999999997</v>
      </c>
      <c r="C49" s="47">
        <f>C50+C51</f>
        <v>8281.4670000000006</v>
      </c>
      <c r="D49" s="47">
        <f>D50+D51</f>
        <v>6217.0329999999994</v>
      </c>
      <c r="E49" s="47">
        <f>E50+E51</f>
        <v>6217.0329999999994</v>
      </c>
      <c r="F49" s="39">
        <f>IFERROR(E49/B49*100,0)</f>
        <v>36.354592285148549</v>
      </c>
      <c r="G49" s="39">
        <f>IFERROR(E49/C49*100,0)</f>
        <v>75.071638877508036</v>
      </c>
      <c r="H49" s="47">
        <f>H50+H51</f>
        <v>1031.835</v>
      </c>
      <c r="I49" s="47">
        <f t="shared" ref="I49:AE49" si="19">I50+I51</f>
        <v>560.99</v>
      </c>
      <c r="J49" s="47">
        <f t="shared" si="19"/>
        <v>1660.3109999999999</v>
      </c>
      <c r="K49" s="47">
        <f t="shared" si="19"/>
        <v>1434.8359999999998</v>
      </c>
      <c r="L49" s="47">
        <f t="shared" si="19"/>
        <v>1256.931</v>
      </c>
      <c r="M49" s="47">
        <f t="shared" si="19"/>
        <v>1050.4580000000001</v>
      </c>
      <c r="N49" s="47">
        <f t="shared" si="19"/>
        <v>1486.6480000000001</v>
      </c>
      <c r="O49" s="47">
        <f t="shared" si="19"/>
        <v>996.64800000000002</v>
      </c>
      <c r="P49" s="47">
        <f t="shared" si="19"/>
        <v>1471.105</v>
      </c>
      <c r="Q49" s="47">
        <f t="shared" si="19"/>
        <v>1064.67</v>
      </c>
      <c r="R49" s="47">
        <f t="shared" si="19"/>
        <v>1374.6369999999999</v>
      </c>
      <c r="S49" s="47">
        <f t="shared" si="19"/>
        <v>1109.431</v>
      </c>
      <c r="T49" s="47">
        <f t="shared" si="19"/>
        <v>1788.8920000000001</v>
      </c>
      <c r="U49" s="47">
        <f t="shared" si="19"/>
        <v>0</v>
      </c>
      <c r="V49" s="47">
        <f t="shared" si="19"/>
        <v>1376.48</v>
      </c>
      <c r="W49" s="47">
        <f t="shared" si="19"/>
        <v>0</v>
      </c>
      <c r="X49" s="47">
        <f t="shared" si="19"/>
        <v>1359.1369999999999</v>
      </c>
      <c r="Y49" s="47">
        <f t="shared" si="19"/>
        <v>0</v>
      </c>
      <c r="Z49" s="47">
        <f t="shared" si="19"/>
        <v>1678.1949999999999</v>
      </c>
      <c r="AA49" s="47">
        <f t="shared" si="19"/>
        <v>0</v>
      </c>
      <c r="AB49" s="47">
        <f t="shared" si="19"/>
        <v>1264.0730000000001</v>
      </c>
      <c r="AC49" s="47">
        <f t="shared" si="19"/>
        <v>0</v>
      </c>
      <c r="AD49" s="47">
        <f t="shared" si="19"/>
        <v>1352.85</v>
      </c>
      <c r="AE49" s="47">
        <f t="shared" si="19"/>
        <v>0</v>
      </c>
      <c r="AF49" s="80"/>
    </row>
    <row r="50" spans="1:32" s="3" customFormat="1" ht="18" x14ac:dyDescent="0.35">
      <c r="A50" s="79" t="s">
        <v>29</v>
      </c>
      <c r="B50" s="47">
        <f t="shared" ref="B50:E51" si="20">B38</f>
        <v>0</v>
      </c>
      <c r="C50" s="47">
        <f t="shared" si="20"/>
        <v>0</v>
      </c>
      <c r="D50" s="47">
        <f t="shared" si="20"/>
        <v>0</v>
      </c>
      <c r="E50" s="47">
        <f t="shared" si="20"/>
        <v>0</v>
      </c>
      <c r="F50" s="39">
        <f>IFERROR(E50/B50*100,0)</f>
        <v>0</v>
      </c>
      <c r="G50" s="39">
        <f>IFERROR(E50/C50*100,0)</f>
        <v>0</v>
      </c>
      <c r="H50" s="47">
        <f>H38</f>
        <v>0</v>
      </c>
      <c r="I50" s="47">
        <f t="shared" ref="I50:AE51" si="21">I38</f>
        <v>0</v>
      </c>
      <c r="J50" s="47">
        <f t="shared" si="21"/>
        <v>0</v>
      </c>
      <c r="K50" s="47">
        <f t="shared" si="21"/>
        <v>0</v>
      </c>
      <c r="L50" s="47">
        <f t="shared" si="21"/>
        <v>0</v>
      </c>
      <c r="M50" s="47">
        <f t="shared" si="21"/>
        <v>0</v>
      </c>
      <c r="N50" s="47">
        <f t="shared" si="21"/>
        <v>0</v>
      </c>
      <c r="O50" s="47">
        <f t="shared" si="21"/>
        <v>0</v>
      </c>
      <c r="P50" s="47">
        <f t="shared" si="21"/>
        <v>0</v>
      </c>
      <c r="Q50" s="47">
        <f t="shared" si="21"/>
        <v>0</v>
      </c>
      <c r="R50" s="47">
        <f t="shared" si="21"/>
        <v>0</v>
      </c>
      <c r="S50" s="47">
        <f t="shared" si="21"/>
        <v>0</v>
      </c>
      <c r="T50" s="47">
        <f t="shared" si="21"/>
        <v>0</v>
      </c>
      <c r="U50" s="47">
        <f t="shared" si="21"/>
        <v>0</v>
      </c>
      <c r="V50" s="47">
        <f t="shared" si="21"/>
        <v>0</v>
      </c>
      <c r="W50" s="47">
        <f t="shared" si="21"/>
        <v>0</v>
      </c>
      <c r="X50" s="47">
        <f t="shared" si="21"/>
        <v>0</v>
      </c>
      <c r="Y50" s="47">
        <f t="shared" si="21"/>
        <v>0</v>
      </c>
      <c r="Z50" s="47">
        <f t="shared" si="21"/>
        <v>0</v>
      </c>
      <c r="AA50" s="47">
        <f t="shared" si="21"/>
        <v>0</v>
      </c>
      <c r="AB50" s="47">
        <f t="shared" si="21"/>
        <v>0</v>
      </c>
      <c r="AC50" s="47">
        <f t="shared" si="21"/>
        <v>0</v>
      </c>
      <c r="AD50" s="47">
        <f t="shared" si="21"/>
        <v>0</v>
      </c>
      <c r="AE50" s="47">
        <f t="shared" si="21"/>
        <v>0</v>
      </c>
      <c r="AF50" s="81"/>
    </row>
    <row r="51" spans="1:32" s="3" customFormat="1" ht="18" x14ac:dyDescent="0.35">
      <c r="A51" s="82" t="s">
        <v>30</v>
      </c>
      <c r="B51" s="47">
        <f t="shared" si="20"/>
        <v>17101.093999999997</v>
      </c>
      <c r="C51" s="47">
        <f>C39</f>
        <v>8281.4670000000006</v>
      </c>
      <c r="D51" s="47">
        <f t="shared" si="20"/>
        <v>6217.0329999999994</v>
      </c>
      <c r="E51" s="47">
        <f t="shared" si="20"/>
        <v>6217.0329999999994</v>
      </c>
      <c r="F51" s="47">
        <f>IFERROR(E51/B51*100,0)</f>
        <v>36.354592285148549</v>
      </c>
      <c r="G51" s="39">
        <f>IFERROR(E51/C51*100,0)</f>
        <v>75.071638877508036</v>
      </c>
      <c r="H51" s="47">
        <f>H39</f>
        <v>1031.835</v>
      </c>
      <c r="I51" s="47">
        <f t="shared" si="21"/>
        <v>560.99</v>
      </c>
      <c r="J51" s="47">
        <f t="shared" si="21"/>
        <v>1660.3109999999999</v>
      </c>
      <c r="K51" s="47">
        <f t="shared" si="21"/>
        <v>1434.8359999999998</v>
      </c>
      <c r="L51" s="47">
        <f t="shared" si="21"/>
        <v>1256.931</v>
      </c>
      <c r="M51" s="47">
        <f t="shared" si="21"/>
        <v>1050.4580000000001</v>
      </c>
      <c r="N51" s="47">
        <f t="shared" si="21"/>
        <v>1486.6480000000001</v>
      </c>
      <c r="O51" s="47">
        <f t="shared" si="21"/>
        <v>996.64800000000002</v>
      </c>
      <c r="P51" s="47">
        <f t="shared" si="21"/>
        <v>1471.105</v>
      </c>
      <c r="Q51" s="47">
        <f t="shared" si="21"/>
        <v>1064.67</v>
      </c>
      <c r="R51" s="47">
        <f t="shared" si="21"/>
        <v>1374.6369999999999</v>
      </c>
      <c r="S51" s="47">
        <f t="shared" si="21"/>
        <v>1109.431</v>
      </c>
      <c r="T51" s="47">
        <f t="shared" si="21"/>
        <v>1788.8920000000001</v>
      </c>
      <c r="U51" s="47">
        <f t="shared" si="21"/>
        <v>0</v>
      </c>
      <c r="V51" s="47">
        <f t="shared" si="21"/>
        <v>1376.48</v>
      </c>
      <c r="W51" s="47">
        <f t="shared" si="21"/>
        <v>0</v>
      </c>
      <c r="X51" s="47">
        <f t="shared" si="21"/>
        <v>1359.1369999999999</v>
      </c>
      <c r="Y51" s="47">
        <f t="shared" si="21"/>
        <v>0</v>
      </c>
      <c r="Z51" s="47">
        <f t="shared" si="21"/>
        <v>1678.1949999999999</v>
      </c>
      <c r="AA51" s="47">
        <f t="shared" si="21"/>
        <v>0</v>
      </c>
      <c r="AB51" s="47">
        <f t="shared" si="21"/>
        <v>1264.0730000000001</v>
      </c>
      <c r="AC51" s="47">
        <f t="shared" si="21"/>
        <v>0</v>
      </c>
      <c r="AD51" s="47">
        <f t="shared" si="21"/>
        <v>1352.85</v>
      </c>
      <c r="AE51" s="47">
        <f t="shared" si="21"/>
        <v>0</v>
      </c>
      <c r="AF51" s="81"/>
    </row>
    <row r="52" spans="1:32" ht="18" x14ac:dyDescent="0.3">
      <c r="A52" s="42" t="s">
        <v>46</v>
      </c>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4"/>
      <c r="AF52" s="83"/>
    </row>
    <row r="53" spans="1:32" ht="18" x14ac:dyDescent="0.3">
      <c r="A53" s="60" t="s">
        <v>47</v>
      </c>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2"/>
      <c r="AF53" s="36"/>
    </row>
    <row r="54" spans="1:32" ht="18" x14ac:dyDescent="0.35">
      <c r="A54" s="37" t="s">
        <v>28</v>
      </c>
      <c r="B54" s="47">
        <f>B55+B56</f>
        <v>23316.39</v>
      </c>
      <c r="C54" s="47">
        <f>C55+C56</f>
        <v>11113.702000000001</v>
      </c>
      <c r="D54" s="47">
        <f>D55+D56</f>
        <v>9712.5570000000007</v>
      </c>
      <c r="E54" s="47">
        <f>E55+E56</f>
        <v>9712.5570000000007</v>
      </c>
      <c r="F54" s="47">
        <f>IFERROR(E54/B54*100,0)</f>
        <v>41.655492123780746</v>
      </c>
      <c r="G54" s="47">
        <f>IFERROR(E54/C54*100,0)</f>
        <v>87.392634785420725</v>
      </c>
      <c r="H54" s="47">
        <f>H55+H56</f>
        <v>2865.837</v>
      </c>
      <c r="I54" s="47">
        <f t="shared" ref="I54:AE54" si="22">I55+I56</f>
        <v>1294.5050000000001</v>
      </c>
      <c r="J54" s="47">
        <f t="shared" si="22"/>
        <v>1477.2849999999999</v>
      </c>
      <c r="K54" s="47">
        <f t="shared" si="22"/>
        <v>1498.9780000000001</v>
      </c>
      <c r="L54" s="47">
        <f t="shared" si="22"/>
        <v>1109.9099999999999</v>
      </c>
      <c r="M54" s="47">
        <f t="shared" si="22"/>
        <v>1134.6010000000001</v>
      </c>
      <c r="N54" s="47">
        <f t="shared" si="22"/>
        <v>2101.2039999999997</v>
      </c>
      <c r="O54" s="47">
        <f t="shared" si="22"/>
        <v>1269.74</v>
      </c>
      <c r="P54" s="47">
        <f t="shared" si="22"/>
        <v>1861.181</v>
      </c>
      <c r="Q54" s="47">
        <f t="shared" si="22"/>
        <v>2198.8199999999997</v>
      </c>
      <c r="R54" s="47">
        <f t="shared" si="22"/>
        <v>1698.2849999999999</v>
      </c>
      <c r="S54" s="47">
        <f t="shared" si="22"/>
        <v>2315.913</v>
      </c>
      <c r="T54" s="47">
        <f t="shared" si="22"/>
        <v>2237.6909999999998</v>
      </c>
      <c r="U54" s="47">
        <f t="shared" si="22"/>
        <v>0</v>
      </c>
      <c r="V54" s="47">
        <f t="shared" si="22"/>
        <v>1861.184</v>
      </c>
      <c r="W54" s="47">
        <f t="shared" si="22"/>
        <v>0</v>
      </c>
      <c r="X54" s="47">
        <f t="shared" si="22"/>
        <v>1698.2860000000001</v>
      </c>
      <c r="Y54" s="47">
        <f t="shared" si="22"/>
        <v>0</v>
      </c>
      <c r="Z54" s="47">
        <f t="shared" si="22"/>
        <v>2062.3410000000003</v>
      </c>
      <c r="AA54" s="47">
        <f t="shared" si="22"/>
        <v>0</v>
      </c>
      <c r="AB54" s="47">
        <f t="shared" si="22"/>
        <v>1808.232</v>
      </c>
      <c r="AC54" s="47">
        <f t="shared" si="22"/>
        <v>0</v>
      </c>
      <c r="AD54" s="47">
        <f t="shared" si="22"/>
        <v>2534.9539999999997</v>
      </c>
      <c r="AE54" s="47">
        <f t="shared" si="22"/>
        <v>0</v>
      </c>
      <c r="AF54" s="67" t="s">
        <v>48</v>
      </c>
    </row>
    <row r="55" spans="1:32" ht="18" x14ac:dyDescent="0.35">
      <c r="A55" s="37" t="s">
        <v>29</v>
      </c>
      <c r="B55" s="47">
        <f>B59+B63+B67</f>
        <v>0</v>
      </c>
      <c r="C55" s="47">
        <f t="shared" ref="B55:F56" si="23">C59+C63+C67</f>
        <v>0</v>
      </c>
      <c r="D55" s="47">
        <f t="shared" si="23"/>
        <v>0</v>
      </c>
      <c r="E55" s="47">
        <f t="shared" si="23"/>
        <v>0</v>
      </c>
      <c r="F55" s="47">
        <f>IFERROR(E55/B55*100,0)</f>
        <v>0</v>
      </c>
      <c r="G55" s="47">
        <f>IFERROR(E55/C55*100,0)</f>
        <v>0</v>
      </c>
      <c r="H55" s="47">
        <f>H59+H63+H67</f>
        <v>0</v>
      </c>
      <c r="I55" s="47">
        <f t="shared" ref="I55:AE56" si="24">I59+I63+I67</f>
        <v>0</v>
      </c>
      <c r="J55" s="47">
        <f t="shared" si="24"/>
        <v>0</v>
      </c>
      <c r="K55" s="47">
        <f t="shared" si="24"/>
        <v>0</v>
      </c>
      <c r="L55" s="47">
        <f t="shared" si="24"/>
        <v>0</v>
      </c>
      <c r="M55" s="47">
        <f t="shared" si="24"/>
        <v>0</v>
      </c>
      <c r="N55" s="47">
        <f t="shared" si="24"/>
        <v>0</v>
      </c>
      <c r="O55" s="47">
        <f t="shared" si="24"/>
        <v>0</v>
      </c>
      <c r="P55" s="47">
        <f t="shared" si="24"/>
        <v>0</v>
      </c>
      <c r="Q55" s="47">
        <f t="shared" si="24"/>
        <v>0</v>
      </c>
      <c r="R55" s="47">
        <f t="shared" si="24"/>
        <v>0</v>
      </c>
      <c r="S55" s="47">
        <f t="shared" si="24"/>
        <v>0</v>
      </c>
      <c r="T55" s="47">
        <f t="shared" si="24"/>
        <v>0</v>
      </c>
      <c r="U55" s="47">
        <f t="shared" si="24"/>
        <v>0</v>
      </c>
      <c r="V55" s="47">
        <f t="shared" si="24"/>
        <v>0</v>
      </c>
      <c r="W55" s="47">
        <f t="shared" si="24"/>
        <v>0</v>
      </c>
      <c r="X55" s="47">
        <f t="shared" si="24"/>
        <v>0</v>
      </c>
      <c r="Y55" s="47">
        <f t="shared" si="24"/>
        <v>0</v>
      </c>
      <c r="Z55" s="47">
        <f t="shared" si="24"/>
        <v>0</v>
      </c>
      <c r="AA55" s="47">
        <f t="shared" si="24"/>
        <v>0</v>
      </c>
      <c r="AB55" s="47">
        <f t="shared" si="24"/>
        <v>0</v>
      </c>
      <c r="AC55" s="47">
        <f t="shared" si="24"/>
        <v>0</v>
      </c>
      <c r="AD55" s="47">
        <f t="shared" si="24"/>
        <v>0</v>
      </c>
      <c r="AE55" s="47">
        <f t="shared" si="24"/>
        <v>0</v>
      </c>
      <c r="AF55" s="36"/>
    </row>
    <row r="56" spans="1:32" ht="18" x14ac:dyDescent="0.35">
      <c r="A56" s="37" t="s">
        <v>30</v>
      </c>
      <c r="B56" s="47">
        <f t="shared" si="23"/>
        <v>23316.39</v>
      </c>
      <c r="C56" s="47">
        <f>C60+C64+C68</f>
        <v>11113.702000000001</v>
      </c>
      <c r="D56" s="47">
        <f t="shared" si="23"/>
        <v>9712.5570000000007</v>
      </c>
      <c r="E56" s="47">
        <f t="shared" si="23"/>
        <v>9712.5570000000007</v>
      </c>
      <c r="F56" s="47">
        <f>IFERROR(E56/B56*100,0)</f>
        <v>41.655492123780746</v>
      </c>
      <c r="G56" s="47">
        <f>IFERROR(E56/C56*100,0)</f>
        <v>87.392634785420725</v>
      </c>
      <c r="H56" s="47">
        <f>H60+H64+H68</f>
        <v>2865.837</v>
      </c>
      <c r="I56" s="47">
        <f>I60+I64+I68</f>
        <v>1294.5050000000001</v>
      </c>
      <c r="J56" s="47">
        <f t="shared" si="24"/>
        <v>1477.2849999999999</v>
      </c>
      <c r="K56" s="47">
        <f t="shared" si="24"/>
        <v>1498.9780000000001</v>
      </c>
      <c r="L56" s="47">
        <f t="shared" si="24"/>
        <v>1109.9099999999999</v>
      </c>
      <c r="M56" s="47">
        <f t="shared" si="24"/>
        <v>1134.6010000000001</v>
      </c>
      <c r="N56" s="47">
        <f t="shared" si="24"/>
        <v>2101.2039999999997</v>
      </c>
      <c r="O56" s="47">
        <f t="shared" si="24"/>
        <v>1269.74</v>
      </c>
      <c r="P56" s="47">
        <f t="shared" si="24"/>
        <v>1861.181</v>
      </c>
      <c r="Q56" s="47">
        <f t="shared" si="24"/>
        <v>2198.8199999999997</v>
      </c>
      <c r="R56" s="47">
        <f t="shared" si="24"/>
        <v>1698.2849999999999</v>
      </c>
      <c r="S56" s="47">
        <f t="shared" si="24"/>
        <v>2315.913</v>
      </c>
      <c r="T56" s="47">
        <f t="shared" si="24"/>
        <v>2237.6909999999998</v>
      </c>
      <c r="U56" s="47">
        <f t="shared" si="24"/>
        <v>0</v>
      </c>
      <c r="V56" s="47">
        <f t="shared" si="24"/>
        <v>1861.184</v>
      </c>
      <c r="W56" s="47">
        <f t="shared" si="24"/>
        <v>0</v>
      </c>
      <c r="X56" s="47">
        <f t="shared" si="24"/>
        <v>1698.2860000000001</v>
      </c>
      <c r="Y56" s="47">
        <f t="shared" si="24"/>
        <v>0</v>
      </c>
      <c r="Z56" s="47">
        <f t="shared" si="24"/>
        <v>2062.3410000000003</v>
      </c>
      <c r="AA56" s="47">
        <f t="shared" si="24"/>
        <v>0</v>
      </c>
      <c r="AB56" s="47">
        <f t="shared" si="24"/>
        <v>1808.232</v>
      </c>
      <c r="AC56" s="47">
        <f t="shared" si="24"/>
        <v>0</v>
      </c>
      <c r="AD56" s="47">
        <f t="shared" si="24"/>
        <v>2534.9539999999997</v>
      </c>
      <c r="AE56" s="47">
        <f t="shared" si="24"/>
        <v>0</v>
      </c>
      <c r="AF56" s="36"/>
    </row>
    <row r="57" spans="1:32" s="3" customFormat="1" ht="18.75" customHeight="1" x14ac:dyDescent="0.35">
      <c r="A57" s="84" t="s">
        <v>49</v>
      </c>
      <c r="B57" s="85"/>
      <c r="C57" s="85"/>
      <c r="D57" s="85"/>
      <c r="E57" s="85"/>
      <c r="F57" s="85"/>
      <c r="G57" s="85"/>
      <c r="H57" s="85"/>
      <c r="I57" s="85"/>
      <c r="J57" s="85"/>
      <c r="K57" s="85"/>
      <c r="L57" s="85"/>
      <c r="M57" s="85"/>
      <c r="N57" s="85"/>
      <c r="O57" s="85"/>
      <c r="P57" s="85"/>
      <c r="Q57" s="85"/>
      <c r="R57" s="85"/>
      <c r="S57" s="58"/>
      <c r="T57" s="39"/>
      <c r="U57" s="39"/>
      <c r="V57" s="39"/>
      <c r="W57" s="39"/>
      <c r="X57" s="39"/>
      <c r="Y57" s="39"/>
      <c r="Z57" s="39"/>
      <c r="AA57" s="39"/>
      <c r="AB57" s="39"/>
      <c r="AC57" s="39"/>
      <c r="AD57" s="39"/>
      <c r="AE57" s="39"/>
      <c r="AF57" s="40"/>
    </row>
    <row r="58" spans="1:32" s="3" customFormat="1" ht="18" x14ac:dyDescent="0.35">
      <c r="A58" s="40" t="s">
        <v>28</v>
      </c>
      <c r="B58" s="39">
        <f>SUM(B59:B60)</f>
        <v>6174.7010000000009</v>
      </c>
      <c r="C58" s="39">
        <f>SUM(C59:C60)</f>
        <v>3018.9969999999998</v>
      </c>
      <c r="D58" s="39">
        <f>SUM(D59:D60)</f>
        <v>2805.9610000000002</v>
      </c>
      <c r="E58" s="39">
        <f>SUM(E59:E60)</f>
        <v>2805.9610000000002</v>
      </c>
      <c r="F58" s="39">
        <f>IFERROR(E58/B58*100,0)</f>
        <v>45.442864358938181</v>
      </c>
      <c r="G58" s="39">
        <f>IFERROR(E58/C58*100,0)</f>
        <v>92.943484210153244</v>
      </c>
      <c r="H58" s="39">
        <f t="shared" ref="H58:AB58" si="25">H60</f>
        <v>817.577</v>
      </c>
      <c r="I58" s="39">
        <f t="shared" si="25"/>
        <v>407.226</v>
      </c>
      <c r="J58" s="39">
        <f t="shared" si="25"/>
        <v>373.26</v>
      </c>
      <c r="K58" s="39">
        <f t="shared" si="25"/>
        <v>379.61200000000002</v>
      </c>
      <c r="L58" s="39">
        <f t="shared" si="25"/>
        <v>292.61</v>
      </c>
      <c r="M58" s="39">
        <f t="shared" si="25"/>
        <v>443.97699999999998</v>
      </c>
      <c r="N58" s="39">
        <f t="shared" si="25"/>
        <v>587.1</v>
      </c>
      <c r="O58" s="39">
        <f t="shared" si="25"/>
        <v>403.66300000000001</v>
      </c>
      <c r="P58" s="39">
        <f t="shared" si="25"/>
        <v>500.7</v>
      </c>
      <c r="Q58" s="39">
        <f t="shared" si="25"/>
        <v>556.27</v>
      </c>
      <c r="R58" s="39">
        <f t="shared" si="25"/>
        <v>447.75</v>
      </c>
      <c r="S58" s="39">
        <f t="shared" si="25"/>
        <v>615.21299999999997</v>
      </c>
      <c r="T58" s="39">
        <v>944</v>
      </c>
      <c r="U58" s="39">
        <f t="shared" si="25"/>
        <v>0</v>
      </c>
      <c r="V58" s="39">
        <f t="shared" si="25"/>
        <v>500.70299999999997</v>
      </c>
      <c r="W58" s="39">
        <f t="shared" si="25"/>
        <v>0</v>
      </c>
      <c r="X58" s="39">
        <f t="shared" si="25"/>
        <v>447.75099999999998</v>
      </c>
      <c r="Y58" s="39">
        <f t="shared" si="25"/>
        <v>0</v>
      </c>
      <c r="Z58" s="39">
        <f t="shared" si="25"/>
        <v>447.75099999999998</v>
      </c>
      <c r="AA58" s="39">
        <f t="shared" si="25"/>
        <v>0</v>
      </c>
      <c r="AB58" s="39">
        <f t="shared" si="25"/>
        <v>447.75099999999998</v>
      </c>
      <c r="AC58" s="39">
        <f>AC60</f>
        <v>0</v>
      </c>
      <c r="AD58" s="39">
        <f>AD60</f>
        <v>688.649</v>
      </c>
      <c r="AE58" s="39">
        <f>AE60</f>
        <v>0</v>
      </c>
      <c r="AF58" s="40"/>
    </row>
    <row r="59" spans="1:32" s="3" customFormat="1" ht="18" x14ac:dyDescent="0.35">
      <c r="A59" s="40" t="s">
        <v>29</v>
      </c>
      <c r="B59" s="38">
        <f>H59+J59+L59+N59+P59+R59+T59+V59+X59+Z59+AB59+AD59</f>
        <v>0</v>
      </c>
      <c r="C59" s="46">
        <f>H59</f>
        <v>0</v>
      </c>
      <c r="D59" s="47">
        <f>E59</f>
        <v>0</v>
      </c>
      <c r="E59" s="66">
        <f>K59+M59+O59+Q59+S59+U59+W59+Y59+AA59+AC59+AE59+AG59</f>
        <v>0</v>
      </c>
      <c r="F59" s="39">
        <f>IFERROR(E59/B59*100,0)</f>
        <v>0</v>
      </c>
      <c r="G59" s="39">
        <f>IFERROR(E59/C59*100,0)</f>
        <v>0</v>
      </c>
      <c r="H59" s="47">
        <v>0</v>
      </c>
      <c r="I59" s="47">
        <v>0</v>
      </c>
      <c r="J59" s="47">
        <v>0</v>
      </c>
      <c r="K59" s="47">
        <v>0</v>
      </c>
      <c r="L59" s="47">
        <v>0</v>
      </c>
      <c r="M59" s="47">
        <v>0</v>
      </c>
      <c r="N59" s="47">
        <v>0</v>
      </c>
      <c r="O59" s="47">
        <v>0</v>
      </c>
      <c r="P59" s="47">
        <v>0</v>
      </c>
      <c r="Q59" s="47">
        <v>0</v>
      </c>
      <c r="R59" s="47">
        <v>0</v>
      </c>
      <c r="S59" s="47">
        <v>0</v>
      </c>
      <c r="T59" s="47">
        <v>0</v>
      </c>
      <c r="U59" s="47">
        <v>0</v>
      </c>
      <c r="V59" s="47">
        <v>0</v>
      </c>
      <c r="W59" s="47">
        <v>0</v>
      </c>
      <c r="X59" s="47">
        <v>0</v>
      </c>
      <c r="Y59" s="47">
        <v>0</v>
      </c>
      <c r="Z59" s="47">
        <v>0</v>
      </c>
      <c r="AA59" s="47">
        <v>0</v>
      </c>
      <c r="AB59" s="47">
        <v>0</v>
      </c>
      <c r="AC59" s="47">
        <v>0</v>
      </c>
      <c r="AD59" s="47">
        <v>0</v>
      </c>
      <c r="AE59" s="86">
        <v>0</v>
      </c>
      <c r="AF59" s="40"/>
    </row>
    <row r="60" spans="1:32" s="3" customFormat="1" ht="18" x14ac:dyDescent="0.35">
      <c r="A60" s="40" t="s">
        <v>30</v>
      </c>
      <c r="B60" s="66">
        <f>H60+J60+L60+N60+P60+R60+T60+V60+X60+Z60+AB60+AD60</f>
        <v>6174.7010000000009</v>
      </c>
      <c r="C60" s="46">
        <f>H60+J60+L60+N60+P60+R60</f>
        <v>3018.9969999999998</v>
      </c>
      <c r="D60" s="47">
        <f>E60</f>
        <v>2805.9610000000002</v>
      </c>
      <c r="E60" s="66">
        <f>I60+K60+M60+O60+Q60+S60+U60+W60+Y60+AA60+AC60+AE60</f>
        <v>2805.9610000000002</v>
      </c>
      <c r="F60" s="39">
        <f>IFERROR(E60/B60*100,0)</f>
        <v>45.442864358938181</v>
      </c>
      <c r="G60" s="39">
        <f>IFERROR(E60/C60*100,0)</f>
        <v>92.943484210153244</v>
      </c>
      <c r="H60" s="69">
        <v>817.577</v>
      </c>
      <c r="I60" s="69">
        <v>407.226</v>
      </c>
      <c r="J60" s="69">
        <v>373.26</v>
      </c>
      <c r="K60" s="69">
        <v>379.61200000000002</v>
      </c>
      <c r="L60" s="69">
        <v>292.61</v>
      </c>
      <c r="M60" s="69">
        <v>443.97699999999998</v>
      </c>
      <c r="N60" s="69">
        <v>587.1</v>
      </c>
      <c r="O60" s="69">
        <v>403.66300000000001</v>
      </c>
      <c r="P60" s="70">
        <v>500.7</v>
      </c>
      <c r="Q60" s="70">
        <v>556.27</v>
      </c>
      <c r="R60" s="69">
        <v>447.75</v>
      </c>
      <c r="S60" s="69">
        <v>615.21299999999997</v>
      </c>
      <c r="T60" s="69">
        <v>623.09900000000005</v>
      </c>
      <c r="U60" s="69">
        <v>0</v>
      </c>
      <c r="V60" s="69">
        <v>500.70299999999997</v>
      </c>
      <c r="W60" s="69">
        <v>0</v>
      </c>
      <c r="X60" s="69">
        <v>447.75099999999998</v>
      </c>
      <c r="Y60" s="69">
        <v>0</v>
      </c>
      <c r="Z60" s="69">
        <v>447.75099999999998</v>
      </c>
      <c r="AA60" s="69">
        <v>0</v>
      </c>
      <c r="AB60" s="69">
        <v>447.75099999999998</v>
      </c>
      <c r="AC60" s="69">
        <v>0</v>
      </c>
      <c r="AD60" s="69">
        <v>688.649</v>
      </c>
      <c r="AE60" s="69">
        <v>0</v>
      </c>
      <c r="AF60" s="40" t="s">
        <v>50</v>
      </c>
    </row>
    <row r="61" spans="1:32" ht="18" x14ac:dyDescent="0.35">
      <c r="A61" s="42" t="s">
        <v>51</v>
      </c>
      <c r="B61" s="50"/>
      <c r="C61" s="50"/>
      <c r="D61" s="50"/>
      <c r="E61" s="50"/>
      <c r="F61" s="50"/>
      <c r="G61" s="50"/>
      <c r="H61" s="50"/>
      <c r="I61" s="50"/>
      <c r="J61" s="50"/>
      <c r="K61" s="50"/>
      <c r="L61" s="50"/>
      <c r="M61" s="50"/>
      <c r="N61" s="87"/>
      <c r="O61" s="87"/>
      <c r="P61" s="87"/>
      <c r="Q61" s="87"/>
      <c r="R61" s="87"/>
      <c r="S61" s="87"/>
      <c r="T61" s="87"/>
      <c r="V61" s="87"/>
      <c r="W61" s="87"/>
      <c r="X61" s="87"/>
      <c r="Y61" s="87"/>
      <c r="Z61" s="87"/>
      <c r="AA61" s="87"/>
      <c r="AB61" s="87"/>
      <c r="AC61" s="87"/>
      <c r="AD61" s="87"/>
      <c r="AE61" s="87"/>
      <c r="AF61" s="36"/>
    </row>
    <row r="62" spans="1:32" s="3" customFormat="1" ht="18" x14ac:dyDescent="0.35">
      <c r="A62" s="40" t="s">
        <v>28</v>
      </c>
      <c r="B62" s="39">
        <f>SUM(B63:B64)</f>
        <v>3171.3959999999997</v>
      </c>
      <c r="C62" s="39">
        <f>SUM(C63:C64)</f>
        <v>1492.1819999999998</v>
      </c>
      <c r="D62" s="39">
        <f>SUM(D63:D64)</f>
        <v>1448.867</v>
      </c>
      <c r="E62" s="39">
        <f>SUM(E63:E64)</f>
        <v>1448.867</v>
      </c>
      <c r="F62" s="39">
        <f>IFERROR(E62/B62*100,0)</f>
        <v>45.685464697565365</v>
      </c>
      <c r="G62" s="39">
        <f>IFERROR(E62/C62*100,0)</f>
        <v>97.097203960374827</v>
      </c>
      <c r="H62" s="69">
        <f t="shared" ref="H62:N62" si="26">H64</f>
        <v>361.101</v>
      </c>
      <c r="I62" s="69">
        <f t="shared" si="26"/>
        <v>195.113</v>
      </c>
      <c r="J62" s="69">
        <f t="shared" si="26"/>
        <v>221.54499999999999</v>
      </c>
      <c r="K62" s="69">
        <f t="shared" si="26"/>
        <v>223.85599999999999</v>
      </c>
      <c r="L62" s="69">
        <f t="shared" si="26"/>
        <v>150.38999999999999</v>
      </c>
      <c r="M62" s="69">
        <f t="shared" si="26"/>
        <v>137.833</v>
      </c>
      <c r="N62" s="69">
        <f t="shared" si="26"/>
        <v>278.64800000000002</v>
      </c>
      <c r="O62" s="69">
        <v>0</v>
      </c>
      <c r="P62" s="69">
        <f>P64</f>
        <v>250.36799999999999</v>
      </c>
      <c r="Q62" s="69">
        <v>0</v>
      </c>
      <c r="R62" s="69">
        <f t="shared" ref="R62:X62" si="27">R64</f>
        <v>230.13</v>
      </c>
      <c r="S62" s="69">
        <f t="shared" si="27"/>
        <v>374.43200000000002</v>
      </c>
      <c r="T62" s="69">
        <f t="shared" si="27"/>
        <v>297.14100000000002</v>
      </c>
      <c r="U62" s="69">
        <f>U64</f>
        <v>0</v>
      </c>
      <c r="V62" s="69">
        <f t="shared" si="27"/>
        <v>250.36799999999999</v>
      </c>
      <c r="W62" s="69">
        <f t="shared" si="27"/>
        <v>0</v>
      </c>
      <c r="X62" s="69">
        <f t="shared" si="27"/>
        <v>230.13</v>
      </c>
      <c r="Y62" s="69">
        <v>0</v>
      </c>
      <c r="Z62" s="69">
        <f>Z64</f>
        <v>297.14100000000002</v>
      </c>
      <c r="AA62" s="69">
        <v>0</v>
      </c>
      <c r="AB62" s="69">
        <f>AB64</f>
        <v>250.36799999999999</v>
      </c>
      <c r="AC62" s="69">
        <v>0</v>
      </c>
      <c r="AD62" s="69">
        <f>AD64</f>
        <v>354.06599999999997</v>
      </c>
      <c r="AE62" s="69">
        <v>0</v>
      </c>
      <c r="AF62" s="40"/>
    </row>
    <row r="63" spans="1:32" s="3" customFormat="1" ht="18" x14ac:dyDescent="0.35">
      <c r="A63" s="40" t="s">
        <v>29</v>
      </c>
      <c r="B63" s="38">
        <f>H63+J63+L63+N63+P63+R63+T63+V63+X63+Z63+AB63+AD63</f>
        <v>0</v>
      </c>
      <c r="C63" s="46">
        <f>H63</f>
        <v>0</v>
      </c>
      <c r="D63" s="47">
        <f>E63</f>
        <v>0</v>
      </c>
      <c r="E63" s="38">
        <f>K63+M63+O63+Q63+S63+U63+W63+Y63+AA63+AC63+AE63+AG63</f>
        <v>0</v>
      </c>
      <c r="F63" s="39">
        <f>IFERROR(E63/B63*100,0)</f>
        <v>0</v>
      </c>
      <c r="G63" s="39">
        <f>IFERROR(E63/C63*100,0)</f>
        <v>0</v>
      </c>
      <c r="H63" s="69">
        <v>0</v>
      </c>
      <c r="I63" s="69">
        <v>0</v>
      </c>
      <c r="J63" s="69">
        <v>0</v>
      </c>
      <c r="K63" s="69">
        <v>0</v>
      </c>
      <c r="L63" s="69">
        <v>0</v>
      </c>
      <c r="M63" s="69">
        <v>0</v>
      </c>
      <c r="N63" s="69">
        <v>0</v>
      </c>
      <c r="O63" s="69">
        <v>0</v>
      </c>
      <c r="P63" s="69">
        <v>0</v>
      </c>
      <c r="Q63" s="69">
        <v>0</v>
      </c>
      <c r="R63" s="69">
        <v>0</v>
      </c>
      <c r="S63" s="69">
        <v>0</v>
      </c>
      <c r="T63" s="69">
        <v>0</v>
      </c>
      <c r="U63" s="69">
        <v>0</v>
      </c>
      <c r="V63" s="69">
        <v>0</v>
      </c>
      <c r="W63" s="69">
        <v>0</v>
      </c>
      <c r="X63" s="69">
        <v>0</v>
      </c>
      <c r="Y63" s="69">
        <v>0</v>
      </c>
      <c r="Z63" s="69">
        <v>0</v>
      </c>
      <c r="AA63" s="69">
        <v>0</v>
      </c>
      <c r="AB63" s="69">
        <v>0</v>
      </c>
      <c r="AC63" s="69">
        <v>0</v>
      </c>
      <c r="AD63" s="69">
        <v>0</v>
      </c>
      <c r="AE63" s="69">
        <v>0</v>
      </c>
      <c r="AF63" s="40"/>
    </row>
    <row r="64" spans="1:32" s="3" customFormat="1" ht="18" x14ac:dyDescent="0.35">
      <c r="A64" s="40" t="s">
        <v>30</v>
      </c>
      <c r="B64" s="66">
        <f>H64+J64+L64+N64+P64+R64+T64+V64+X64+Z64+AB64+AD64</f>
        <v>3171.3959999999997</v>
      </c>
      <c r="C64" s="75">
        <f>H64+J64+L64+N64+P64+R64</f>
        <v>1492.1819999999998</v>
      </c>
      <c r="D64" s="47">
        <f>E64</f>
        <v>1448.867</v>
      </c>
      <c r="E64" s="66">
        <f>I64+K64+M64+O64+Q64+S64+U64+W64+Y64+AA64+AC64+AE64</f>
        <v>1448.867</v>
      </c>
      <c r="F64" s="39">
        <f>IFERROR(E64/B64*100,0)</f>
        <v>45.685464697565365</v>
      </c>
      <c r="G64" s="39">
        <f>IFERROR(E64/C64*100,0)</f>
        <v>97.097203960374827</v>
      </c>
      <c r="H64" s="69">
        <v>361.101</v>
      </c>
      <c r="I64" s="47">
        <v>195.113</v>
      </c>
      <c r="J64" s="69">
        <v>221.54499999999999</v>
      </c>
      <c r="K64" s="69">
        <v>223.85599999999999</v>
      </c>
      <c r="L64" s="69">
        <v>150.38999999999999</v>
      </c>
      <c r="M64" s="69">
        <v>137.833</v>
      </c>
      <c r="N64" s="69">
        <v>278.64800000000002</v>
      </c>
      <c r="O64" s="69">
        <v>163.88300000000001</v>
      </c>
      <c r="P64" s="70">
        <v>250.36799999999999</v>
      </c>
      <c r="Q64" s="54">
        <v>353.75</v>
      </c>
      <c r="R64" s="69">
        <v>230.13</v>
      </c>
      <c r="S64" s="69">
        <v>374.43200000000002</v>
      </c>
      <c r="T64" s="69">
        <v>297.14100000000002</v>
      </c>
      <c r="U64" s="69">
        <v>0</v>
      </c>
      <c r="V64" s="47">
        <v>250.36799999999999</v>
      </c>
      <c r="W64" s="69">
        <v>0</v>
      </c>
      <c r="X64" s="47">
        <v>230.13</v>
      </c>
      <c r="Y64" s="69">
        <v>0</v>
      </c>
      <c r="Z64" s="69">
        <v>297.14100000000002</v>
      </c>
      <c r="AA64" s="47">
        <v>0</v>
      </c>
      <c r="AB64" s="69">
        <v>250.36799999999999</v>
      </c>
      <c r="AC64" s="69">
        <v>0</v>
      </c>
      <c r="AD64" s="47">
        <v>354.06599999999997</v>
      </c>
      <c r="AE64" s="69">
        <v>0</v>
      </c>
      <c r="AF64" s="40" t="s">
        <v>52</v>
      </c>
    </row>
    <row r="65" spans="1:32" ht="18" x14ac:dyDescent="0.3">
      <c r="A65" s="42" t="s">
        <v>53</v>
      </c>
      <c r="B65" s="88"/>
      <c r="C65" s="88"/>
      <c r="D65" s="88"/>
      <c r="E65" s="88"/>
      <c r="F65" s="88"/>
      <c r="G65" s="88"/>
      <c r="H65" s="88"/>
      <c r="I65" s="88"/>
      <c r="J65" s="88"/>
      <c r="K65" s="88"/>
      <c r="L65" s="88"/>
      <c r="M65" s="88"/>
      <c r="N65" s="88"/>
      <c r="O65" s="88"/>
      <c r="P65" s="88"/>
      <c r="Q65" s="89"/>
      <c r="R65" s="89"/>
      <c r="S65" s="90"/>
      <c r="T65" s="89"/>
      <c r="U65" s="89"/>
      <c r="V65" s="89"/>
      <c r="W65" s="89"/>
      <c r="X65" s="89"/>
      <c r="Y65" s="89"/>
      <c r="Z65" s="89"/>
      <c r="AA65" s="89"/>
      <c r="AB65" s="90"/>
      <c r="AC65" s="89"/>
      <c r="AD65" s="89"/>
      <c r="AE65" s="89"/>
      <c r="AF65" s="36"/>
    </row>
    <row r="66" spans="1:32" s="3" customFormat="1" ht="18" x14ac:dyDescent="0.35">
      <c r="A66" s="40" t="s">
        <v>28</v>
      </c>
      <c r="B66" s="39">
        <f>SUM(B67:B68)</f>
        <v>13970.293</v>
      </c>
      <c r="C66" s="39">
        <f>SUM(C67:C68)</f>
        <v>6602.5230000000001</v>
      </c>
      <c r="D66" s="39">
        <f>SUM(D67:D68)</f>
        <v>5457.7290000000003</v>
      </c>
      <c r="E66" s="39">
        <f>SUM(E67:E68)</f>
        <v>5457.7290000000003</v>
      </c>
      <c r="F66" s="39">
        <f>IFERROR(E66/B66*100,0)</f>
        <v>39.066675265865939</v>
      </c>
      <c r="G66" s="39">
        <f>IFERROR(E66/C66*100,0)</f>
        <v>82.661264489347488</v>
      </c>
      <c r="H66" s="39">
        <f t="shared" ref="H66:N66" si="28">H68</f>
        <v>1687.1590000000001</v>
      </c>
      <c r="I66" s="39">
        <f t="shared" si="28"/>
        <v>692.16600000000005</v>
      </c>
      <c r="J66" s="39">
        <f t="shared" si="28"/>
        <v>882.48</v>
      </c>
      <c r="K66" s="39">
        <f t="shared" si="28"/>
        <v>895.51</v>
      </c>
      <c r="L66" s="39">
        <f t="shared" si="28"/>
        <v>666.91</v>
      </c>
      <c r="M66" s="39">
        <f t="shared" si="28"/>
        <v>552.79100000000005</v>
      </c>
      <c r="N66" s="39">
        <f t="shared" si="28"/>
        <v>1235.4559999999999</v>
      </c>
      <c r="O66" s="39">
        <v>194.58</v>
      </c>
      <c r="P66" s="39">
        <f t="shared" ref="P66:AB66" si="29">P68</f>
        <v>1110.1130000000001</v>
      </c>
      <c r="Q66" s="39">
        <f t="shared" si="29"/>
        <v>1288.8</v>
      </c>
      <c r="R66" s="39">
        <f t="shared" si="29"/>
        <v>1020.405</v>
      </c>
      <c r="S66" s="39">
        <f t="shared" si="29"/>
        <v>1326.268</v>
      </c>
      <c r="T66" s="39">
        <f t="shared" si="29"/>
        <v>1317.451</v>
      </c>
      <c r="U66" s="39">
        <f t="shared" si="29"/>
        <v>0</v>
      </c>
      <c r="V66" s="39">
        <f t="shared" si="29"/>
        <v>1110.1130000000001</v>
      </c>
      <c r="W66" s="39">
        <f t="shared" si="29"/>
        <v>0</v>
      </c>
      <c r="X66" s="39">
        <f t="shared" si="29"/>
        <v>1020.405</v>
      </c>
      <c r="Y66" s="39">
        <f t="shared" si="29"/>
        <v>0</v>
      </c>
      <c r="Z66" s="39">
        <f t="shared" si="29"/>
        <v>1317.4490000000001</v>
      </c>
      <c r="AA66" s="39">
        <f t="shared" si="29"/>
        <v>0</v>
      </c>
      <c r="AB66" s="39">
        <f t="shared" si="29"/>
        <v>1110.1130000000001</v>
      </c>
      <c r="AC66" s="39">
        <f>AC68</f>
        <v>0</v>
      </c>
      <c r="AD66" s="39">
        <f>AD68</f>
        <v>1492.239</v>
      </c>
      <c r="AE66" s="39">
        <f>AE68</f>
        <v>0</v>
      </c>
      <c r="AF66" s="40"/>
    </row>
    <row r="67" spans="1:32" s="3" customFormat="1" ht="18" x14ac:dyDescent="0.35">
      <c r="A67" s="40" t="s">
        <v>29</v>
      </c>
      <c r="B67" s="38">
        <f>H67+J67+L67+N67+P67+R67+T67+V67+X67+Z67+AB67+AD67</f>
        <v>0</v>
      </c>
      <c r="C67" s="46">
        <f>H67</f>
        <v>0</v>
      </c>
      <c r="D67" s="47">
        <f>E67</f>
        <v>0</v>
      </c>
      <c r="E67" s="38">
        <f>K67+M67+O67+Q67+S67+U67+W67+Y67+AA67+AC67+AE67+AG67</f>
        <v>0</v>
      </c>
      <c r="F67" s="39">
        <f>IFERROR(E67/B67*100,0)</f>
        <v>0</v>
      </c>
      <c r="G67" s="39">
        <f>IFERROR(E67/C67*100,0)</f>
        <v>0</v>
      </c>
      <c r="H67" s="47">
        <v>0</v>
      </c>
      <c r="I67" s="47">
        <v>0</v>
      </c>
      <c r="J67" s="47">
        <v>0</v>
      </c>
      <c r="K67" s="47">
        <v>0</v>
      </c>
      <c r="L67" s="47">
        <v>0</v>
      </c>
      <c r="M67" s="47">
        <v>0</v>
      </c>
      <c r="N67" s="47">
        <v>0</v>
      </c>
      <c r="O67" s="47">
        <v>0</v>
      </c>
      <c r="P67" s="47">
        <v>0</v>
      </c>
      <c r="Q67" s="47">
        <v>0</v>
      </c>
      <c r="R67" s="47">
        <v>0</v>
      </c>
      <c r="S67" s="47">
        <v>0</v>
      </c>
      <c r="T67" s="47">
        <v>0</v>
      </c>
      <c r="U67" s="47">
        <v>0</v>
      </c>
      <c r="V67" s="47">
        <v>0</v>
      </c>
      <c r="W67" s="47">
        <v>0</v>
      </c>
      <c r="X67" s="47">
        <v>0</v>
      </c>
      <c r="Y67" s="47">
        <v>0</v>
      </c>
      <c r="Z67" s="47">
        <v>0</v>
      </c>
      <c r="AA67" s="47">
        <v>0</v>
      </c>
      <c r="AB67" s="47">
        <v>0</v>
      </c>
      <c r="AC67" s="47">
        <v>0</v>
      </c>
      <c r="AD67" s="47">
        <v>0</v>
      </c>
      <c r="AE67" s="86">
        <v>0</v>
      </c>
      <c r="AF67" s="40"/>
    </row>
    <row r="68" spans="1:32" s="3" customFormat="1" ht="36" x14ac:dyDescent="0.35">
      <c r="A68" s="40" t="s">
        <v>30</v>
      </c>
      <c r="B68" s="66">
        <f>H68+J68+L68+N68+P68+R68+T68+V68+X68+Z68+AB68+AD68</f>
        <v>13970.293</v>
      </c>
      <c r="C68" s="75">
        <f>H68+J68+L68+N68+P68+R68</f>
        <v>6602.5230000000001</v>
      </c>
      <c r="D68" s="47">
        <f>E68</f>
        <v>5457.7290000000003</v>
      </c>
      <c r="E68" s="66">
        <f>I68+K68+M68+O68+Q68+S68+U68+W68+Y68+AA68+AC68+AE68</f>
        <v>5457.7290000000003</v>
      </c>
      <c r="F68" s="39">
        <f>IFERROR(E68/B68*100,0)</f>
        <v>39.066675265865939</v>
      </c>
      <c r="G68" s="39">
        <f>IFERROR(E68/C68*100,0)</f>
        <v>82.661264489347488</v>
      </c>
      <c r="H68" s="69">
        <v>1687.1590000000001</v>
      </c>
      <c r="I68" s="69">
        <v>692.16600000000005</v>
      </c>
      <c r="J68" s="69">
        <v>882.48</v>
      </c>
      <c r="K68" s="69">
        <v>895.51</v>
      </c>
      <c r="L68" s="69">
        <v>666.91</v>
      </c>
      <c r="M68" s="69">
        <v>552.79100000000005</v>
      </c>
      <c r="N68" s="69">
        <v>1235.4559999999999</v>
      </c>
      <c r="O68" s="69">
        <v>702.19399999999996</v>
      </c>
      <c r="P68" s="70">
        <v>1110.1130000000001</v>
      </c>
      <c r="Q68" s="70">
        <v>1288.8</v>
      </c>
      <c r="R68" s="69">
        <v>1020.405</v>
      </c>
      <c r="S68" s="69">
        <v>1326.268</v>
      </c>
      <c r="T68" s="69">
        <v>1317.451</v>
      </c>
      <c r="U68" s="69">
        <v>0</v>
      </c>
      <c r="V68" s="69">
        <v>1110.1130000000001</v>
      </c>
      <c r="W68" s="69">
        <v>0</v>
      </c>
      <c r="X68" s="69">
        <v>1020.405</v>
      </c>
      <c r="Y68" s="69">
        <v>0</v>
      </c>
      <c r="Z68" s="69">
        <v>1317.4490000000001</v>
      </c>
      <c r="AA68" s="69">
        <v>0</v>
      </c>
      <c r="AB68" s="69">
        <v>1110.1130000000001</v>
      </c>
      <c r="AC68" s="69">
        <v>0</v>
      </c>
      <c r="AD68" s="69">
        <v>1492.239</v>
      </c>
      <c r="AE68" s="69">
        <v>0</v>
      </c>
      <c r="AF68" s="40" t="s">
        <v>54</v>
      </c>
    </row>
    <row r="69" spans="1:32" s="3" customFormat="1" ht="18" x14ac:dyDescent="0.3">
      <c r="A69" s="55" t="s">
        <v>55</v>
      </c>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7"/>
      <c r="AF69" s="40"/>
    </row>
    <row r="70" spans="1:32" s="3" customFormat="1" ht="18" x14ac:dyDescent="0.35">
      <c r="A70" s="40" t="s">
        <v>28</v>
      </c>
      <c r="B70" s="91">
        <f>B71+B72</f>
        <v>23316.39</v>
      </c>
      <c r="C70" s="91">
        <f>C60+C64+C68</f>
        <v>11113.702000000001</v>
      </c>
      <c r="D70" s="91">
        <f>D71+D72</f>
        <v>9712.5570000000007</v>
      </c>
      <c r="E70" s="91">
        <f>E71+E72</f>
        <v>9712.5570000000007</v>
      </c>
      <c r="F70" s="39">
        <f t="shared" ref="F70:F78" si="30">IFERROR(E70/B70*100,0)</f>
        <v>41.655492123780746</v>
      </c>
      <c r="G70" s="39">
        <f t="shared" ref="G70:G78" si="31">IFERROR(E70/C70*100,0)</f>
        <v>87.392634785420725</v>
      </c>
      <c r="H70" s="91">
        <f>H71+H72</f>
        <v>2865.837</v>
      </c>
      <c r="I70" s="91">
        <f>I71+I72</f>
        <v>1294.5050000000001</v>
      </c>
      <c r="J70" s="91">
        <f t="shared" ref="J70:AE70" si="32">J71+J72</f>
        <v>1477.2849999999999</v>
      </c>
      <c r="K70" s="91">
        <f t="shared" si="32"/>
        <v>1498.9780000000001</v>
      </c>
      <c r="L70" s="91">
        <f t="shared" si="32"/>
        <v>1109.9099999999999</v>
      </c>
      <c r="M70" s="91">
        <f t="shared" si="32"/>
        <v>1134.6010000000001</v>
      </c>
      <c r="N70" s="91">
        <f t="shared" si="32"/>
        <v>2101.2039999999997</v>
      </c>
      <c r="O70" s="91">
        <f t="shared" si="32"/>
        <v>1269.74</v>
      </c>
      <c r="P70" s="91">
        <f t="shared" si="32"/>
        <v>1861.181</v>
      </c>
      <c r="Q70" s="91">
        <f t="shared" si="32"/>
        <v>2198.8199999999997</v>
      </c>
      <c r="R70" s="91">
        <f t="shared" si="32"/>
        <v>1698.2849999999999</v>
      </c>
      <c r="S70" s="91">
        <f t="shared" si="32"/>
        <v>2315.913</v>
      </c>
      <c r="T70" s="91">
        <f t="shared" si="32"/>
        <v>2237.6909999999998</v>
      </c>
      <c r="U70" s="91">
        <f t="shared" si="32"/>
        <v>0</v>
      </c>
      <c r="V70" s="91">
        <f t="shared" si="32"/>
        <v>1861.184</v>
      </c>
      <c r="W70" s="91">
        <f t="shared" si="32"/>
        <v>0</v>
      </c>
      <c r="X70" s="91">
        <f t="shared" si="32"/>
        <v>1698.2860000000001</v>
      </c>
      <c r="Y70" s="91">
        <f t="shared" si="32"/>
        <v>0</v>
      </c>
      <c r="Z70" s="91">
        <f t="shared" si="32"/>
        <v>2062.3410000000003</v>
      </c>
      <c r="AA70" s="91">
        <f t="shared" si="32"/>
        <v>0</v>
      </c>
      <c r="AB70" s="91">
        <f t="shared" si="32"/>
        <v>1808.232</v>
      </c>
      <c r="AC70" s="91">
        <f t="shared" si="32"/>
        <v>0</v>
      </c>
      <c r="AD70" s="91">
        <f t="shared" si="32"/>
        <v>2534.9539999999997</v>
      </c>
      <c r="AE70" s="91">
        <f t="shared" si="32"/>
        <v>0</v>
      </c>
      <c r="AF70" s="40"/>
    </row>
    <row r="71" spans="1:32" s="3" customFormat="1" ht="18" x14ac:dyDescent="0.35">
      <c r="A71" s="40" t="s">
        <v>29</v>
      </c>
      <c r="B71" s="39">
        <f t="shared" ref="B71:E72" si="33">B55</f>
        <v>0</v>
      </c>
      <c r="C71" s="39">
        <f t="shared" si="33"/>
        <v>0</v>
      </c>
      <c r="D71" s="39">
        <f t="shared" si="33"/>
        <v>0</v>
      </c>
      <c r="E71" s="39">
        <f t="shared" si="33"/>
        <v>0</v>
      </c>
      <c r="F71" s="39">
        <f t="shared" si="30"/>
        <v>0</v>
      </c>
      <c r="G71" s="39">
        <f t="shared" si="31"/>
        <v>0</v>
      </c>
      <c r="H71" s="39">
        <f>H55</f>
        <v>0</v>
      </c>
      <c r="I71" s="39">
        <f t="shared" ref="I71:AD72" si="34">I55</f>
        <v>0</v>
      </c>
      <c r="J71" s="39">
        <f t="shared" si="34"/>
        <v>0</v>
      </c>
      <c r="K71" s="39">
        <f t="shared" si="34"/>
        <v>0</v>
      </c>
      <c r="L71" s="39">
        <f t="shared" si="34"/>
        <v>0</v>
      </c>
      <c r="M71" s="39">
        <f t="shared" si="34"/>
        <v>0</v>
      </c>
      <c r="N71" s="39">
        <f t="shared" si="34"/>
        <v>0</v>
      </c>
      <c r="O71" s="39">
        <f t="shared" si="34"/>
        <v>0</v>
      </c>
      <c r="P71" s="39">
        <f t="shared" si="34"/>
        <v>0</v>
      </c>
      <c r="Q71" s="39">
        <f t="shared" si="34"/>
        <v>0</v>
      </c>
      <c r="R71" s="39">
        <f t="shared" si="34"/>
        <v>0</v>
      </c>
      <c r="S71" s="39">
        <f t="shared" si="34"/>
        <v>0</v>
      </c>
      <c r="T71" s="39">
        <f t="shared" si="34"/>
        <v>0</v>
      </c>
      <c r="U71" s="39">
        <f t="shared" si="34"/>
        <v>0</v>
      </c>
      <c r="V71" s="39">
        <f t="shared" si="34"/>
        <v>0</v>
      </c>
      <c r="W71" s="39">
        <f t="shared" si="34"/>
        <v>0</v>
      </c>
      <c r="X71" s="39">
        <f t="shared" si="34"/>
        <v>0</v>
      </c>
      <c r="Y71" s="39">
        <f t="shared" si="34"/>
        <v>0</v>
      </c>
      <c r="Z71" s="39">
        <f t="shared" si="34"/>
        <v>0</v>
      </c>
      <c r="AA71" s="39">
        <f t="shared" si="34"/>
        <v>0</v>
      </c>
      <c r="AB71" s="39">
        <f t="shared" si="34"/>
        <v>0</v>
      </c>
      <c r="AC71" s="39">
        <f t="shared" si="34"/>
        <v>0</v>
      </c>
      <c r="AD71" s="39">
        <f t="shared" si="34"/>
        <v>0</v>
      </c>
      <c r="AE71" s="39">
        <f>AE55</f>
        <v>0</v>
      </c>
      <c r="AF71" s="40"/>
    </row>
    <row r="72" spans="1:32" s="3" customFormat="1" ht="18" x14ac:dyDescent="0.35">
      <c r="A72" s="40" t="s">
        <v>30</v>
      </c>
      <c r="B72" s="39">
        <f t="shared" si="33"/>
        <v>23316.39</v>
      </c>
      <c r="C72" s="39">
        <f>C70</f>
        <v>11113.702000000001</v>
      </c>
      <c r="D72" s="39">
        <f t="shared" si="33"/>
        <v>9712.5570000000007</v>
      </c>
      <c r="E72" s="39">
        <f t="shared" si="33"/>
        <v>9712.5570000000007</v>
      </c>
      <c r="F72" s="39">
        <f t="shared" si="30"/>
        <v>41.655492123780746</v>
      </c>
      <c r="G72" s="39">
        <f t="shared" si="31"/>
        <v>87.392634785420725</v>
      </c>
      <c r="H72" s="39">
        <f>H56</f>
        <v>2865.837</v>
      </c>
      <c r="I72" s="39">
        <f t="shared" si="34"/>
        <v>1294.5050000000001</v>
      </c>
      <c r="J72" s="39">
        <f t="shared" si="34"/>
        <v>1477.2849999999999</v>
      </c>
      <c r="K72" s="39">
        <f>K56</f>
        <v>1498.9780000000001</v>
      </c>
      <c r="L72" s="39">
        <f t="shared" si="34"/>
        <v>1109.9099999999999</v>
      </c>
      <c r="M72" s="39">
        <f t="shared" si="34"/>
        <v>1134.6010000000001</v>
      </c>
      <c r="N72" s="39">
        <f t="shared" si="34"/>
        <v>2101.2039999999997</v>
      </c>
      <c r="O72" s="39">
        <f t="shared" si="34"/>
        <v>1269.74</v>
      </c>
      <c r="P72" s="39">
        <f t="shared" si="34"/>
        <v>1861.181</v>
      </c>
      <c r="Q72" s="39">
        <f t="shared" si="34"/>
        <v>2198.8199999999997</v>
      </c>
      <c r="R72" s="39">
        <f t="shared" si="34"/>
        <v>1698.2849999999999</v>
      </c>
      <c r="S72" s="39">
        <f t="shared" si="34"/>
        <v>2315.913</v>
      </c>
      <c r="T72" s="39">
        <f t="shared" si="34"/>
        <v>2237.6909999999998</v>
      </c>
      <c r="U72" s="39">
        <f t="shared" si="34"/>
        <v>0</v>
      </c>
      <c r="V72" s="39">
        <f t="shared" si="34"/>
        <v>1861.184</v>
      </c>
      <c r="W72" s="39">
        <f t="shared" si="34"/>
        <v>0</v>
      </c>
      <c r="X72" s="39">
        <f t="shared" si="34"/>
        <v>1698.2860000000001</v>
      </c>
      <c r="Y72" s="39">
        <f t="shared" si="34"/>
        <v>0</v>
      </c>
      <c r="Z72" s="39">
        <f t="shared" si="34"/>
        <v>2062.3410000000003</v>
      </c>
      <c r="AA72" s="39">
        <f t="shared" si="34"/>
        <v>0</v>
      </c>
      <c r="AB72" s="39">
        <f t="shared" si="34"/>
        <v>1808.232</v>
      </c>
      <c r="AC72" s="39">
        <f t="shared" si="34"/>
        <v>0</v>
      </c>
      <c r="AD72" s="39">
        <f t="shared" si="34"/>
        <v>2534.9539999999997</v>
      </c>
      <c r="AE72" s="39">
        <f>AE56</f>
        <v>0</v>
      </c>
      <c r="AF72" s="40"/>
    </row>
    <row r="73" spans="1:32" s="3" customFormat="1" ht="18" x14ac:dyDescent="0.35">
      <c r="A73" s="92" t="s">
        <v>56</v>
      </c>
      <c r="B73" s="47">
        <f>B74+B75</f>
        <v>45689.183999999994</v>
      </c>
      <c r="C73" s="47">
        <f>C74+C75</f>
        <v>22642.869000000002</v>
      </c>
      <c r="D73" s="47">
        <f>D74+D75</f>
        <v>19177.29</v>
      </c>
      <c r="E73" s="47">
        <f>E74+E75</f>
        <v>19177.29</v>
      </c>
      <c r="F73" s="39">
        <f t="shared" si="30"/>
        <v>41.973369452166196</v>
      </c>
      <c r="G73" s="39">
        <f t="shared" si="31"/>
        <v>84.69461180029792</v>
      </c>
      <c r="H73" s="47">
        <f>H74+H75</f>
        <v>7145.3719999999994</v>
      </c>
      <c r="I73" s="47">
        <f t="shared" ref="I73:AE73" si="35">I74+I75</f>
        <v>5103.1949999999997</v>
      </c>
      <c r="J73" s="47">
        <f t="shared" si="35"/>
        <v>3137.5959999999995</v>
      </c>
      <c r="K73" s="47">
        <f t="shared" si="35"/>
        <v>2933.8139999999999</v>
      </c>
      <c r="L73" s="47">
        <f t="shared" si="35"/>
        <v>2366.8409999999999</v>
      </c>
      <c r="M73" s="47">
        <f t="shared" si="35"/>
        <v>2185.0590000000002</v>
      </c>
      <c r="N73" s="47">
        <f t="shared" si="35"/>
        <v>3587.8519999999999</v>
      </c>
      <c r="O73" s="47">
        <f t="shared" si="35"/>
        <v>2266.3879999999999</v>
      </c>
      <c r="P73" s="47">
        <f t="shared" si="35"/>
        <v>3332.2860000000001</v>
      </c>
      <c r="Q73" s="47">
        <f t="shared" si="35"/>
        <v>3263.49</v>
      </c>
      <c r="R73" s="47">
        <f t="shared" si="35"/>
        <v>3072.9219999999996</v>
      </c>
      <c r="S73" s="47">
        <f t="shared" si="35"/>
        <v>3425.3440000000001</v>
      </c>
      <c r="T73" s="47">
        <f t="shared" si="35"/>
        <v>4026.5829999999996</v>
      </c>
      <c r="U73" s="47">
        <f t="shared" si="35"/>
        <v>0</v>
      </c>
      <c r="V73" s="47">
        <f t="shared" si="35"/>
        <v>4161.6639999999998</v>
      </c>
      <c r="W73" s="47">
        <f t="shared" si="35"/>
        <v>0</v>
      </c>
      <c r="X73" s="47">
        <f t="shared" si="35"/>
        <v>3057.4229999999998</v>
      </c>
      <c r="Y73" s="47">
        <f t="shared" si="35"/>
        <v>0</v>
      </c>
      <c r="Z73" s="47">
        <f t="shared" si="35"/>
        <v>3740.5360000000001</v>
      </c>
      <c r="AA73" s="47">
        <f t="shared" si="35"/>
        <v>0</v>
      </c>
      <c r="AB73" s="47">
        <f t="shared" si="35"/>
        <v>4072.3050000000003</v>
      </c>
      <c r="AC73" s="47">
        <f t="shared" si="35"/>
        <v>0</v>
      </c>
      <c r="AD73" s="47">
        <f t="shared" si="35"/>
        <v>3987.8039999999996</v>
      </c>
      <c r="AE73" s="47">
        <f t="shared" si="35"/>
        <v>0</v>
      </c>
      <c r="AF73" s="40"/>
    </row>
    <row r="74" spans="1:32" s="3" customFormat="1" ht="18" x14ac:dyDescent="0.35">
      <c r="A74" s="93" t="s">
        <v>29</v>
      </c>
      <c r="B74" s="47">
        <f t="shared" ref="B74:E74" si="36">B24+B33+B50+B71</f>
        <v>0</v>
      </c>
      <c r="C74" s="47">
        <f t="shared" si="36"/>
        <v>0</v>
      </c>
      <c r="D74" s="47">
        <f t="shared" si="36"/>
        <v>0</v>
      </c>
      <c r="E74" s="47">
        <f t="shared" si="36"/>
        <v>0</v>
      </c>
      <c r="F74" s="39">
        <f t="shared" si="30"/>
        <v>0</v>
      </c>
      <c r="G74" s="39">
        <f t="shared" si="31"/>
        <v>0</v>
      </c>
      <c r="H74" s="47">
        <f>H24+H33+H50+H71</f>
        <v>0</v>
      </c>
      <c r="I74" s="47">
        <f t="shared" ref="I74:AE75" si="37">I24+I33+I50+I71</f>
        <v>0</v>
      </c>
      <c r="J74" s="47">
        <f t="shared" si="37"/>
        <v>0</v>
      </c>
      <c r="K74" s="47">
        <f t="shared" si="37"/>
        <v>0</v>
      </c>
      <c r="L74" s="47">
        <f t="shared" si="37"/>
        <v>0</v>
      </c>
      <c r="M74" s="47">
        <f t="shared" si="37"/>
        <v>0</v>
      </c>
      <c r="N74" s="47">
        <f t="shared" si="37"/>
        <v>0</v>
      </c>
      <c r="O74" s="47">
        <f t="shared" si="37"/>
        <v>0</v>
      </c>
      <c r="P74" s="47">
        <f t="shared" si="37"/>
        <v>0</v>
      </c>
      <c r="Q74" s="47">
        <f t="shared" si="37"/>
        <v>0</v>
      </c>
      <c r="R74" s="47">
        <f t="shared" si="37"/>
        <v>0</v>
      </c>
      <c r="S74" s="47">
        <f t="shared" si="37"/>
        <v>0</v>
      </c>
      <c r="T74" s="47">
        <f t="shared" si="37"/>
        <v>0</v>
      </c>
      <c r="U74" s="47">
        <f t="shared" si="37"/>
        <v>0</v>
      </c>
      <c r="V74" s="47">
        <f t="shared" si="37"/>
        <v>0</v>
      </c>
      <c r="W74" s="47">
        <f t="shared" si="37"/>
        <v>0</v>
      </c>
      <c r="X74" s="47">
        <f t="shared" si="37"/>
        <v>0</v>
      </c>
      <c r="Y74" s="47">
        <f t="shared" si="37"/>
        <v>0</v>
      </c>
      <c r="Z74" s="47">
        <f t="shared" si="37"/>
        <v>0</v>
      </c>
      <c r="AA74" s="47">
        <f t="shared" si="37"/>
        <v>0</v>
      </c>
      <c r="AB74" s="47">
        <f t="shared" si="37"/>
        <v>0</v>
      </c>
      <c r="AC74" s="47">
        <f t="shared" si="37"/>
        <v>0</v>
      </c>
      <c r="AD74" s="47">
        <f t="shared" si="37"/>
        <v>0</v>
      </c>
      <c r="AE74" s="47">
        <f t="shared" si="37"/>
        <v>0</v>
      </c>
      <c r="AF74" s="40"/>
    </row>
    <row r="75" spans="1:32" s="3" customFormat="1" ht="18" x14ac:dyDescent="0.35">
      <c r="A75" s="93" t="s">
        <v>30</v>
      </c>
      <c r="B75" s="47">
        <f>B25+B34+B51+B72</f>
        <v>45689.183999999994</v>
      </c>
      <c r="C75" s="47">
        <f>C25+C34+C51+C72</f>
        <v>22642.869000000002</v>
      </c>
      <c r="D75" s="47">
        <f>D25+D34+D51+D72</f>
        <v>19177.29</v>
      </c>
      <c r="E75" s="47">
        <f>E25+E34+E51+E72</f>
        <v>19177.29</v>
      </c>
      <c r="F75" s="39">
        <f t="shared" si="30"/>
        <v>41.973369452166196</v>
      </c>
      <c r="G75" s="39">
        <f t="shared" si="31"/>
        <v>84.69461180029792</v>
      </c>
      <c r="H75" s="47">
        <f>H25+H34+H51+H72</f>
        <v>7145.3719999999994</v>
      </c>
      <c r="I75" s="47">
        <f t="shared" si="37"/>
        <v>5103.1949999999997</v>
      </c>
      <c r="J75" s="47">
        <f t="shared" si="37"/>
        <v>3137.5959999999995</v>
      </c>
      <c r="K75" s="47">
        <f t="shared" si="37"/>
        <v>2933.8139999999999</v>
      </c>
      <c r="L75" s="47">
        <f t="shared" si="37"/>
        <v>2366.8409999999999</v>
      </c>
      <c r="M75" s="47">
        <f t="shared" si="37"/>
        <v>2185.0590000000002</v>
      </c>
      <c r="N75" s="47">
        <f>N25+N34+N51+N72</f>
        <v>3587.8519999999999</v>
      </c>
      <c r="O75" s="47">
        <f t="shared" si="37"/>
        <v>2266.3879999999999</v>
      </c>
      <c r="P75" s="47">
        <f t="shared" si="37"/>
        <v>3332.2860000000001</v>
      </c>
      <c r="Q75" s="47">
        <f t="shared" si="37"/>
        <v>3263.49</v>
      </c>
      <c r="R75" s="47">
        <f t="shared" si="37"/>
        <v>3072.9219999999996</v>
      </c>
      <c r="S75" s="47">
        <f t="shared" si="37"/>
        <v>3425.3440000000001</v>
      </c>
      <c r="T75" s="47">
        <f t="shared" si="37"/>
        <v>4026.5829999999996</v>
      </c>
      <c r="U75" s="47">
        <f t="shared" si="37"/>
        <v>0</v>
      </c>
      <c r="V75" s="47">
        <f t="shared" si="37"/>
        <v>4161.6639999999998</v>
      </c>
      <c r="W75" s="47">
        <f t="shared" si="37"/>
        <v>0</v>
      </c>
      <c r="X75" s="47">
        <f t="shared" si="37"/>
        <v>3057.4229999999998</v>
      </c>
      <c r="Y75" s="47">
        <f t="shared" si="37"/>
        <v>0</v>
      </c>
      <c r="Z75" s="47">
        <f t="shared" si="37"/>
        <v>3740.5360000000001</v>
      </c>
      <c r="AA75" s="47">
        <f t="shared" si="37"/>
        <v>0</v>
      </c>
      <c r="AB75" s="47">
        <f t="shared" si="37"/>
        <v>4072.3050000000003</v>
      </c>
      <c r="AC75" s="47">
        <f t="shared" si="37"/>
        <v>0</v>
      </c>
      <c r="AD75" s="47">
        <f t="shared" si="37"/>
        <v>3987.8039999999996</v>
      </c>
      <c r="AE75" s="47">
        <f t="shared" si="37"/>
        <v>0</v>
      </c>
      <c r="AF75" s="40"/>
    </row>
    <row r="76" spans="1:32" s="3" customFormat="1" ht="36" x14ac:dyDescent="0.35">
      <c r="A76" s="94" t="s">
        <v>57</v>
      </c>
      <c r="B76" s="95">
        <f>H76+J76+L76+N76+P76+R76+T76+V76+X76+Z76+AB76+AD76</f>
        <v>45689.183999999994</v>
      </c>
      <c r="C76" s="96">
        <f>C75</f>
        <v>22642.869000000002</v>
      </c>
      <c r="D76" s="47">
        <f>D75</f>
        <v>19177.29</v>
      </c>
      <c r="E76" s="47">
        <f>I76+K76+M76+O76+Q76+S76+U76+W76+Y76+AA76+AC76</f>
        <v>19177.289999999997</v>
      </c>
      <c r="F76" s="39">
        <f t="shared" si="30"/>
        <v>41.973369452166182</v>
      </c>
      <c r="G76" s="39">
        <f t="shared" si="31"/>
        <v>84.694611800297906</v>
      </c>
      <c r="H76" s="39">
        <f>H77+H78</f>
        <v>7145.3719999999994</v>
      </c>
      <c r="I76" s="39">
        <f t="shared" ref="I76:AE76" si="38">I77+I78</f>
        <v>5103.1949999999997</v>
      </c>
      <c r="J76" s="39">
        <f>J77+J78</f>
        <v>3137.5959999999995</v>
      </c>
      <c r="K76" s="39">
        <f t="shared" si="38"/>
        <v>2933.8139999999999</v>
      </c>
      <c r="L76" s="39">
        <f t="shared" si="38"/>
        <v>2366.8409999999999</v>
      </c>
      <c r="M76" s="39">
        <f t="shared" si="38"/>
        <v>2185.0590000000002</v>
      </c>
      <c r="N76" s="39">
        <f t="shared" si="38"/>
        <v>3587.8519999999999</v>
      </c>
      <c r="O76" s="39">
        <f t="shared" si="38"/>
        <v>2266.3879999999999</v>
      </c>
      <c r="P76" s="39">
        <f t="shared" si="38"/>
        <v>3332.2860000000001</v>
      </c>
      <c r="Q76" s="39">
        <f t="shared" si="38"/>
        <v>3263.49</v>
      </c>
      <c r="R76" s="39">
        <f t="shared" si="38"/>
        <v>3072.9219999999996</v>
      </c>
      <c r="S76" s="39">
        <f t="shared" si="38"/>
        <v>3425.3440000000001</v>
      </c>
      <c r="T76" s="39">
        <f t="shared" si="38"/>
        <v>4026.5829999999996</v>
      </c>
      <c r="U76" s="39">
        <f t="shared" si="38"/>
        <v>0</v>
      </c>
      <c r="V76" s="39">
        <f t="shared" si="38"/>
        <v>4161.6639999999998</v>
      </c>
      <c r="W76" s="39">
        <f t="shared" si="38"/>
        <v>0</v>
      </c>
      <c r="X76" s="39">
        <f t="shared" si="38"/>
        <v>3057.4229999999998</v>
      </c>
      <c r="Y76" s="39">
        <f t="shared" si="38"/>
        <v>0</v>
      </c>
      <c r="Z76" s="39">
        <f t="shared" si="38"/>
        <v>3740.5360000000001</v>
      </c>
      <c r="AA76" s="39">
        <f t="shared" si="38"/>
        <v>0</v>
      </c>
      <c r="AB76" s="39">
        <f t="shared" si="38"/>
        <v>4072.3050000000003</v>
      </c>
      <c r="AC76" s="39">
        <f t="shared" si="38"/>
        <v>0</v>
      </c>
      <c r="AD76" s="39">
        <f t="shared" si="38"/>
        <v>3987.8039999999996</v>
      </c>
      <c r="AE76" s="39">
        <f t="shared" si="38"/>
        <v>0</v>
      </c>
      <c r="AF76" s="40"/>
    </row>
    <row r="77" spans="1:32" s="3" customFormat="1" ht="18" x14ac:dyDescent="0.35">
      <c r="A77" s="37" t="s">
        <v>29</v>
      </c>
      <c r="B77" s="38">
        <f>H77+J77+L77+N77+P77+R77+T77+V77+X77+Z77+AB77+AD77</f>
        <v>0</v>
      </c>
      <c r="C77" s="46">
        <f>H77+J77+L77</f>
        <v>0</v>
      </c>
      <c r="D77" s="47">
        <f>E77</f>
        <v>0</v>
      </c>
      <c r="E77" s="47">
        <f>SUM(I77,K77,M77,O77,Q77,S77,U77,W77,Y77,AA77,AC77,AE77)</f>
        <v>0</v>
      </c>
      <c r="F77" s="39">
        <f t="shared" si="30"/>
        <v>0</v>
      </c>
      <c r="G77" s="39">
        <f t="shared" si="31"/>
        <v>0</v>
      </c>
      <c r="H77" s="39">
        <f>H24+H33+H50+H71</f>
        <v>0</v>
      </c>
      <c r="I77" s="39">
        <f t="shared" ref="I77:AE78" si="39">I24+I33+I50+I71</f>
        <v>0</v>
      </c>
      <c r="J77" s="39">
        <f t="shared" si="39"/>
        <v>0</v>
      </c>
      <c r="K77" s="39">
        <f t="shared" si="39"/>
        <v>0</v>
      </c>
      <c r="L77" s="39">
        <f t="shared" si="39"/>
        <v>0</v>
      </c>
      <c r="M77" s="39">
        <f t="shared" si="39"/>
        <v>0</v>
      </c>
      <c r="N77" s="39">
        <f t="shared" si="39"/>
        <v>0</v>
      </c>
      <c r="O77" s="39">
        <f t="shared" si="39"/>
        <v>0</v>
      </c>
      <c r="P77" s="39">
        <f t="shared" si="39"/>
        <v>0</v>
      </c>
      <c r="Q77" s="39">
        <f t="shared" si="39"/>
        <v>0</v>
      </c>
      <c r="R77" s="39">
        <f t="shared" si="39"/>
        <v>0</v>
      </c>
      <c r="S77" s="39">
        <f t="shared" si="39"/>
        <v>0</v>
      </c>
      <c r="T77" s="39">
        <f t="shared" si="39"/>
        <v>0</v>
      </c>
      <c r="U77" s="39">
        <f t="shared" si="39"/>
        <v>0</v>
      </c>
      <c r="V77" s="39">
        <f t="shared" si="39"/>
        <v>0</v>
      </c>
      <c r="W77" s="39">
        <f t="shared" si="39"/>
        <v>0</v>
      </c>
      <c r="X77" s="39">
        <f t="shared" si="39"/>
        <v>0</v>
      </c>
      <c r="Y77" s="39">
        <f t="shared" si="39"/>
        <v>0</v>
      </c>
      <c r="Z77" s="39">
        <f t="shared" si="39"/>
        <v>0</v>
      </c>
      <c r="AA77" s="39">
        <f t="shared" si="39"/>
        <v>0</v>
      </c>
      <c r="AB77" s="39">
        <f>AB24+AB33+AB50+AB71</f>
        <v>0</v>
      </c>
      <c r="AC77" s="39">
        <f t="shared" si="39"/>
        <v>0</v>
      </c>
      <c r="AD77" s="39">
        <f t="shared" si="39"/>
        <v>0</v>
      </c>
      <c r="AE77" s="39">
        <f t="shared" si="39"/>
        <v>0</v>
      </c>
      <c r="AF77" s="40"/>
    </row>
    <row r="78" spans="1:32" s="3" customFormat="1" ht="18" x14ac:dyDescent="0.35">
      <c r="A78" s="37" t="s">
        <v>30</v>
      </c>
      <c r="B78" s="66">
        <f>H78+J78+L78+N78+P78+R78+T78+V78+X78+Z78+AB78+AD78</f>
        <v>45689.183999999994</v>
      </c>
      <c r="C78" s="97">
        <f>H78+J78+L78+N78+P78+R78</f>
        <v>22642.868999999999</v>
      </c>
      <c r="D78" s="47">
        <f>E78</f>
        <v>19177.289999999997</v>
      </c>
      <c r="E78" s="47">
        <f>I78+K78+M78+O78+Q78+S78+U78+W78+Y78+AA78+AC78</f>
        <v>19177.289999999997</v>
      </c>
      <c r="F78" s="39">
        <f t="shared" si="30"/>
        <v>41.973369452166182</v>
      </c>
      <c r="G78" s="39">
        <f t="shared" si="31"/>
        <v>84.69461180029792</v>
      </c>
      <c r="H78" s="39">
        <f>H25+H34+H51+H72</f>
        <v>7145.3719999999994</v>
      </c>
      <c r="I78" s="39">
        <f>I25+I34+I51+I72</f>
        <v>5103.1949999999997</v>
      </c>
      <c r="J78" s="39">
        <f>J25+J34+J51+J72</f>
        <v>3137.5959999999995</v>
      </c>
      <c r="K78" s="39">
        <f>K25+K34+K51+K72</f>
        <v>2933.8139999999999</v>
      </c>
      <c r="L78" s="39">
        <f t="shared" si="39"/>
        <v>2366.8409999999999</v>
      </c>
      <c r="M78" s="39">
        <f>M25+M34+M51+M72</f>
        <v>2185.0590000000002</v>
      </c>
      <c r="N78" s="39">
        <f t="shared" si="39"/>
        <v>3587.8519999999999</v>
      </c>
      <c r="O78" s="39">
        <f>O25+O34+O51+O72</f>
        <v>2266.3879999999999</v>
      </c>
      <c r="P78" s="39">
        <f t="shared" si="39"/>
        <v>3332.2860000000001</v>
      </c>
      <c r="Q78" s="39">
        <f t="shared" si="39"/>
        <v>3263.49</v>
      </c>
      <c r="R78" s="39">
        <f t="shared" si="39"/>
        <v>3072.9219999999996</v>
      </c>
      <c r="S78" s="39">
        <f>S25+S34+S51+S72</f>
        <v>3425.3440000000001</v>
      </c>
      <c r="T78" s="39">
        <f t="shared" si="39"/>
        <v>4026.5829999999996</v>
      </c>
      <c r="U78" s="39">
        <f>U25+U34+U51+U72</f>
        <v>0</v>
      </c>
      <c r="V78" s="39">
        <f t="shared" si="39"/>
        <v>4161.6639999999998</v>
      </c>
      <c r="W78" s="39">
        <f>W25+W34+W51+W72</f>
        <v>0</v>
      </c>
      <c r="X78" s="39">
        <f t="shared" si="39"/>
        <v>3057.4229999999998</v>
      </c>
      <c r="Y78" s="39">
        <f t="shared" si="39"/>
        <v>0</v>
      </c>
      <c r="Z78" s="39">
        <f t="shared" si="39"/>
        <v>3740.5360000000001</v>
      </c>
      <c r="AA78" s="39">
        <f>AA25+AA34+AA51+AA72</f>
        <v>0</v>
      </c>
      <c r="AB78" s="39">
        <f>AB25+AB34+AB51+AB72</f>
        <v>4072.3050000000003</v>
      </c>
      <c r="AC78" s="39">
        <f t="shared" si="39"/>
        <v>0</v>
      </c>
      <c r="AD78" s="39">
        <f t="shared" si="39"/>
        <v>3987.8039999999996</v>
      </c>
      <c r="AE78" s="39">
        <f t="shared" si="39"/>
        <v>0</v>
      </c>
      <c r="AF78" s="40"/>
    </row>
    <row r="147" spans="6:7" x14ac:dyDescent="0.3">
      <c r="F147" s="31">
        <v>0</v>
      </c>
      <c r="G147" s="31" t="e">
        <f>E147/C147*100</f>
        <v>#DIV/0!</v>
      </c>
    </row>
    <row r="150" spans="6:7" x14ac:dyDescent="0.3">
      <c r="F150" s="31">
        <v>0</v>
      </c>
      <c r="G150" s="31">
        <v>0</v>
      </c>
    </row>
  </sheetData>
  <mergeCells count="39">
    <mergeCell ref="AF45:AF47"/>
    <mergeCell ref="A52:AE52"/>
    <mergeCell ref="A53:AE53"/>
    <mergeCell ref="A61:M61"/>
    <mergeCell ref="A65:P65"/>
    <mergeCell ref="A27:AE27"/>
    <mergeCell ref="AF27:AF30"/>
    <mergeCell ref="A35:AE35"/>
    <mergeCell ref="A36:AE36"/>
    <mergeCell ref="A40:AE40"/>
    <mergeCell ref="A44:AE44"/>
    <mergeCell ref="A9:AE9"/>
    <mergeCell ref="A10:AE10"/>
    <mergeCell ref="A14:AE14"/>
    <mergeCell ref="A18:AE18"/>
    <mergeCell ref="AF18:AF26"/>
    <mergeCell ref="A26:AE26"/>
    <mergeCell ref="X4:Y5"/>
    <mergeCell ref="Z4:AA5"/>
    <mergeCell ref="AB4:AC5"/>
    <mergeCell ref="AD4:AE5"/>
    <mergeCell ref="AF4:AF6"/>
    <mergeCell ref="A8:AF8"/>
    <mergeCell ref="L4:M5"/>
    <mergeCell ref="N4:O5"/>
    <mergeCell ref="P4:Q5"/>
    <mergeCell ref="R4:S5"/>
    <mergeCell ref="T4:U5"/>
    <mergeCell ref="V4:W5"/>
    <mergeCell ref="A1:Q1"/>
    <mergeCell ref="A2:Q2"/>
    <mergeCell ref="A4:A6"/>
    <mergeCell ref="B4:B5"/>
    <mergeCell ref="C4:C5"/>
    <mergeCell ref="D4:D5"/>
    <mergeCell ref="E4:E5"/>
    <mergeCell ref="F4:G5"/>
    <mergeCell ref="H4:I5"/>
    <mergeCell ref="J4:K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2023-08-02T04:33:31Z</dcterms:modified>
</cp:coreProperties>
</file>