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7" i="1" l="1"/>
  <c r="B72" i="1"/>
  <c r="E68" i="1" l="1"/>
  <c r="E67" i="1"/>
  <c r="E72" i="1"/>
  <c r="U68" i="1"/>
  <c r="U67" i="1"/>
  <c r="U72" i="1"/>
  <c r="E73" i="1"/>
  <c r="E44" i="1"/>
  <c r="E42" i="1" s="1"/>
  <c r="E43" i="1"/>
  <c r="D44" i="1"/>
  <c r="D43" i="1"/>
  <c r="C43" i="1"/>
  <c r="C44" i="1"/>
  <c r="C46" i="1"/>
  <c r="C52" i="1" l="1"/>
  <c r="C53" i="1"/>
  <c r="D52" i="1"/>
  <c r="B56" i="1" l="1"/>
  <c r="AD36" i="1"/>
  <c r="B36" i="1"/>
  <c r="AD34" i="1"/>
  <c r="B52" i="1" l="1"/>
  <c r="C51" i="1"/>
  <c r="C50" i="1"/>
  <c r="C49" i="1"/>
  <c r="C48" i="1" s="1"/>
  <c r="AB67" i="1"/>
  <c r="AB72" i="1" s="1"/>
  <c r="AD43" i="1"/>
  <c r="AC43" i="1"/>
  <c r="AB43" i="1"/>
  <c r="AA43" i="1"/>
  <c r="Z43" i="1"/>
  <c r="Y43" i="1"/>
  <c r="X43" i="1"/>
  <c r="W43" i="1"/>
  <c r="V43" i="1"/>
  <c r="U43" i="1"/>
  <c r="T43" i="1"/>
  <c r="T67" i="1" s="1"/>
  <c r="T72" i="1" s="1"/>
  <c r="AC45" i="1"/>
  <c r="AA45" i="1"/>
  <c r="Z45" i="1"/>
  <c r="Y45" i="1"/>
  <c r="X45" i="1"/>
  <c r="W45" i="1"/>
  <c r="V45" i="1"/>
  <c r="U45" i="1"/>
  <c r="S45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R45" i="1"/>
  <c r="X60" i="1"/>
  <c r="B60" i="1"/>
  <c r="S43" i="1"/>
  <c r="R43" i="1"/>
  <c r="AC44" i="1"/>
  <c r="AA44" i="1"/>
  <c r="Z44" i="1"/>
  <c r="Y44" i="1"/>
  <c r="X44" i="1"/>
  <c r="W44" i="1"/>
  <c r="V44" i="1"/>
  <c r="U44" i="1"/>
  <c r="S44" i="1"/>
  <c r="R44" i="1"/>
  <c r="R48" i="1"/>
  <c r="B62" i="1"/>
  <c r="B59" i="1" s="1"/>
  <c r="X59" i="1"/>
  <c r="D68" i="1" l="1"/>
  <c r="E52" i="1"/>
  <c r="AE54" i="1"/>
  <c r="AC54" i="1"/>
  <c r="AA54" i="1"/>
  <c r="Z54" i="1"/>
  <c r="Y54" i="1"/>
  <c r="X54" i="1"/>
  <c r="W54" i="1"/>
  <c r="V54" i="1"/>
  <c r="U54" i="1"/>
  <c r="S54" i="1"/>
  <c r="R54" i="1"/>
  <c r="Q54" i="1"/>
  <c r="P54" i="1"/>
  <c r="O54" i="1"/>
  <c r="N54" i="1"/>
  <c r="M54" i="1"/>
  <c r="L54" i="1"/>
  <c r="K54" i="1"/>
  <c r="J54" i="1"/>
  <c r="I54" i="1"/>
  <c r="H54" i="1"/>
  <c r="D54" i="1"/>
  <c r="E57" i="1"/>
  <c r="G57" i="1" s="1"/>
  <c r="C57" i="1"/>
  <c r="E56" i="1"/>
  <c r="C56" i="1"/>
  <c r="E55" i="1"/>
  <c r="C55" i="1"/>
  <c r="E53" i="1"/>
  <c r="AB53" i="1"/>
  <c r="T57" i="1" l="1"/>
  <c r="T45" i="1" s="1"/>
  <c r="T44" i="1"/>
  <c r="T68" i="1" s="1"/>
  <c r="AB45" i="1"/>
  <c r="AB44" i="1"/>
  <c r="AB68" i="1" s="1"/>
  <c r="AB73" i="1" s="1"/>
  <c r="C54" i="1"/>
  <c r="T54" i="1"/>
  <c r="AD57" i="1"/>
  <c r="AD45" i="1" s="1"/>
  <c r="AD44" i="1"/>
  <c r="G52" i="1"/>
  <c r="AD54" i="1"/>
  <c r="B55" i="1"/>
  <c r="B54" i="1" s="1"/>
  <c r="AB54" i="1"/>
  <c r="G55" i="1"/>
  <c r="E54" i="1"/>
  <c r="F52" i="1"/>
  <c r="T53" i="1"/>
  <c r="B57" i="1"/>
  <c r="F57" i="1" s="1"/>
  <c r="G53" i="1"/>
  <c r="G56" i="1"/>
  <c r="F56" i="1"/>
  <c r="C12" i="1"/>
  <c r="C9" i="1" s="1"/>
  <c r="C15" i="1"/>
  <c r="AD68" i="1" l="1"/>
  <c r="AD73" i="1" s="1"/>
  <c r="AD79" i="1" s="1"/>
  <c r="AD42" i="1"/>
  <c r="B53" i="1"/>
  <c r="F53" i="1" s="1"/>
  <c r="F55" i="1"/>
  <c r="F54" i="1" s="1"/>
  <c r="G54" i="1"/>
  <c r="D67" i="1"/>
  <c r="K23" i="1"/>
  <c r="E51" i="1" l="1"/>
  <c r="B51" i="1"/>
  <c r="E50" i="1"/>
  <c r="B50" i="1"/>
  <c r="E49" i="1"/>
  <c r="B49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Q48" i="1"/>
  <c r="P48" i="1"/>
  <c r="O48" i="1"/>
  <c r="N48" i="1"/>
  <c r="M48" i="1"/>
  <c r="L48" i="1"/>
  <c r="K48" i="1"/>
  <c r="J48" i="1"/>
  <c r="I48" i="1"/>
  <c r="H48" i="1"/>
  <c r="D48" i="1"/>
  <c r="AE46" i="1"/>
  <c r="AE70" i="1" s="1"/>
  <c r="AD70" i="1"/>
  <c r="AC70" i="1"/>
  <c r="AB70" i="1"/>
  <c r="AA70" i="1"/>
  <c r="Z70" i="1"/>
  <c r="Y70" i="1"/>
  <c r="X70" i="1"/>
  <c r="W70" i="1"/>
  <c r="V70" i="1"/>
  <c r="U70" i="1"/>
  <c r="T70" i="1"/>
  <c r="S70" i="1"/>
  <c r="Q46" i="1"/>
  <c r="Q70" i="1" s="1"/>
  <c r="P46" i="1"/>
  <c r="P70" i="1" s="1"/>
  <c r="O46" i="1"/>
  <c r="O70" i="1" s="1"/>
  <c r="N46" i="1"/>
  <c r="N70" i="1" s="1"/>
  <c r="M46" i="1"/>
  <c r="M70" i="1" s="1"/>
  <c r="L46" i="1"/>
  <c r="L70" i="1" s="1"/>
  <c r="K46" i="1"/>
  <c r="K70" i="1" s="1"/>
  <c r="J46" i="1"/>
  <c r="J70" i="1" s="1"/>
  <c r="I46" i="1"/>
  <c r="I70" i="1" s="1"/>
  <c r="H46" i="1"/>
  <c r="D46" i="1"/>
  <c r="D70" i="1" s="1"/>
  <c r="AE45" i="1"/>
  <c r="AE69" i="1" s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45" i="1"/>
  <c r="Q69" i="1" s="1"/>
  <c r="P45" i="1"/>
  <c r="P69" i="1" s="1"/>
  <c r="O45" i="1"/>
  <c r="O69" i="1" s="1"/>
  <c r="N45" i="1"/>
  <c r="N69" i="1" s="1"/>
  <c r="M45" i="1"/>
  <c r="M69" i="1" s="1"/>
  <c r="L45" i="1"/>
  <c r="L69" i="1" s="1"/>
  <c r="K45" i="1"/>
  <c r="K69" i="1" s="1"/>
  <c r="J45" i="1"/>
  <c r="J69" i="1" s="1"/>
  <c r="I45" i="1"/>
  <c r="I69" i="1" s="1"/>
  <c r="H45" i="1"/>
  <c r="H69" i="1" s="1"/>
  <c r="D45" i="1"/>
  <c r="D69" i="1" s="1"/>
  <c r="AE44" i="1"/>
  <c r="AE68" i="1" s="1"/>
  <c r="AC68" i="1"/>
  <c r="AA68" i="1"/>
  <c r="Z68" i="1"/>
  <c r="Y68" i="1"/>
  <c r="X68" i="1"/>
  <c r="W68" i="1"/>
  <c r="V68" i="1"/>
  <c r="S68" i="1"/>
  <c r="R68" i="1"/>
  <c r="Q44" i="1"/>
  <c r="Q68" i="1" s="1"/>
  <c r="P44" i="1"/>
  <c r="P68" i="1" s="1"/>
  <c r="O44" i="1"/>
  <c r="O68" i="1" s="1"/>
  <c r="N44" i="1"/>
  <c r="N68" i="1" s="1"/>
  <c r="M44" i="1"/>
  <c r="M68" i="1" s="1"/>
  <c r="L44" i="1"/>
  <c r="L68" i="1" s="1"/>
  <c r="K44" i="1"/>
  <c r="K68" i="1" s="1"/>
  <c r="J44" i="1"/>
  <c r="J68" i="1" s="1"/>
  <c r="I44" i="1"/>
  <c r="I68" i="1" s="1"/>
  <c r="H44" i="1"/>
  <c r="AE43" i="1"/>
  <c r="AE67" i="1" s="1"/>
  <c r="AC67" i="1"/>
  <c r="AA67" i="1"/>
  <c r="Z67" i="1"/>
  <c r="Y67" i="1"/>
  <c r="X67" i="1"/>
  <c r="W67" i="1"/>
  <c r="V67" i="1"/>
  <c r="S67" i="1"/>
  <c r="R67" i="1"/>
  <c r="Q43" i="1"/>
  <c r="Q67" i="1" s="1"/>
  <c r="P43" i="1"/>
  <c r="P67" i="1" s="1"/>
  <c r="O43" i="1"/>
  <c r="O67" i="1" s="1"/>
  <c r="N43" i="1"/>
  <c r="N67" i="1" s="1"/>
  <c r="M43" i="1"/>
  <c r="M67" i="1" s="1"/>
  <c r="L43" i="1"/>
  <c r="L67" i="1" s="1"/>
  <c r="K43" i="1"/>
  <c r="K67" i="1" s="1"/>
  <c r="J43" i="1"/>
  <c r="J67" i="1" s="1"/>
  <c r="I43" i="1"/>
  <c r="I67" i="1" s="1"/>
  <c r="H43" i="1"/>
  <c r="D38" i="1"/>
  <c r="D37" i="1"/>
  <c r="D36" i="1"/>
  <c r="E32" i="1"/>
  <c r="C32" i="1"/>
  <c r="B32" i="1"/>
  <c r="B26" i="1" s="1"/>
  <c r="E31" i="1"/>
  <c r="C31" i="1"/>
  <c r="B31" i="1"/>
  <c r="B25" i="1" s="1"/>
  <c r="E30" i="1"/>
  <c r="D30" i="1"/>
  <c r="C30" i="1"/>
  <c r="B30" i="1"/>
  <c r="B24" i="1" s="1"/>
  <c r="E29" i="1"/>
  <c r="C29" i="1"/>
  <c r="B29" i="1"/>
  <c r="B23" i="1" s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AE26" i="1"/>
  <c r="AE38" i="1" s="1"/>
  <c r="AD26" i="1"/>
  <c r="AD38" i="1" s="1"/>
  <c r="AC26" i="1"/>
  <c r="AC38" i="1" s="1"/>
  <c r="AB26" i="1"/>
  <c r="AB38" i="1" s="1"/>
  <c r="AA26" i="1"/>
  <c r="AA38" i="1" s="1"/>
  <c r="Z26" i="1"/>
  <c r="Z38" i="1" s="1"/>
  <c r="Y26" i="1"/>
  <c r="Y38" i="1" s="1"/>
  <c r="X26" i="1"/>
  <c r="X38" i="1" s="1"/>
  <c r="W26" i="1"/>
  <c r="W38" i="1" s="1"/>
  <c r="V26" i="1"/>
  <c r="V38" i="1" s="1"/>
  <c r="U26" i="1"/>
  <c r="U38" i="1" s="1"/>
  <c r="T26" i="1"/>
  <c r="T38" i="1" s="1"/>
  <c r="S26" i="1"/>
  <c r="S38" i="1" s="1"/>
  <c r="R26" i="1"/>
  <c r="R38" i="1" s="1"/>
  <c r="Q26" i="1"/>
  <c r="Q38" i="1" s="1"/>
  <c r="P26" i="1"/>
  <c r="P38" i="1" s="1"/>
  <c r="O26" i="1"/>
  <c r="O38" i="1" s="1"/>
  <c r="N26" i="1"/>
  <c r="N38" i="1" s="1"/>
  <c r="M26" i="1"/>
  <c r="M38" i="1" s="1"/>
  <c r="L26" i="1"/>
  <c r="K26" i="1"/>
  <c r="K38" i="1" s="1"/>
  <c r="J26" i="1"/>
  <c r="I26" i="1"/>
  <c r="H26" i="1"/>
  <c r="H38" i="1" s="1"/>
  <c r="AE25" i="1"/>
  <c r="AE37" i="1" s="1"/>
  <c r="AD25" i="1"/>
  <c r="AD37" i="1" s="1"/>
  <c r="AC25" i="1"/>
  <c r="AC37" i="1" s="1"/>
  <c r="AB25" i="1"/>
  <c r="AB37" i="1" s="1"/>
  <c r="AA25" i="1"/>
  <c r="AA37" i="1" s="1"/>
  <c r="Z25" i="1"/>
  <c r="Z37" i="1" s="1"/>
  <c r="Y25" i="1"/>
  <c r="Y37" i="1" s="1"/>
  <c r="X25" i="1"/>
  <c r="X37" i="1" s="1"/>
  <c r="W25" i="1"/>
  <c r="W37" i="1" s="1"/>
  <c r="V25" i="1"/>
  <c r="V37" i="1" s="1"/>
  <c r="U25" i="1"/>
  <c r="U37" i="1" s="1"/>
  <c r="T25" i="1"/>
  <c r="T37" i="1" s="1"/>
  <c r="S25" i="1"/>
  <c r="S37" i="1" s="1"/>
  <c r="R25" i="1"/>
  <c r="R37" i="1" s="1"/>
  <c r="Q25" i="1"/>
  <c r="Q37" i="1" s="1"/>
  <c r="P25" i="1"/>
  <c r="P37" i="1" s="1"/>
  <c r="O25" i="1"/>
  <c r="O37" i="1" s="1"/>
  <c r="N25" i="1"/>
  <c r="N37" i="1" s="1"/>
  <c r="M25" i="1"/>
  <c r="M37" i="1" s="1"/>
  <c r="L25" i="1"/>
  <c r="L37" i="1" s="1"/>
  <c r="K25" i="1"/>
  <c r="K37" i="1" s="1"/>
  <c r="J25" i="1"/>
  <c r="I25" i="1"/>
  <c r="H25" i="1"/>
  <c r="H37" i="1" s="1"/>
  <c r="AE24" i="1"/>
  <c r="AE36" i="1" s="1"/>
  <c r="AD24" i="1"/>
  <c r="AC24" i="1"/>
  <c r="AC36" i="1" s="1"/>
  <c r="AB24" i="1"/>
  <c r="AB36" i="1" s="1"/>
  <c r="AA24" i="1"/>
  <c r="Z24" i="1"/>
  <c r="Z36" i="1" s="1"/>
  <c r="Y24" i="1"/>
  <c r="Y36" i="1" s="1"/>
  <c r="X24" i="1"/>
  <c r="X36" i="1" s="1"/>
  <c r="W24" i="1"/>
  <c r="W36" i="1" s="1"/>
  <c r="V24" i="1"/>
  <c r="V36" i="1" s="1"/>
  <c r="U24" i="1"/>
  <c r="U36" i="1" s="1"/>
  <c r="T24" i="1"/>
  <c r="T36" i="1" s="1"/>
  <c r="S24" i="1"/>
  <c r="S36" i="1" s="1"/>
  <c r="R24" i="1"/>
  <c r="R36" i="1" s="1"/>
  <c r="Q24" i="1"/>
  <c r="Q36" i="1" s="1"/>
  <c r="P24" i="1"/>
  <c r="P36" i="1" s="1"/>
  <c r="O24" i="1"/>
  <c r="O36" i="1" s="1"/>
  <c r="N24" i="1"/>
  <c r="N36" i="1" s="1"/>
  <c r="M24" i="1"/>
  <c r="M36" i="1" s="1"/>
  <c r="L24" i="1"/>
  <c r="L36" i="1" s="1"/>
  <c r="K24" i="1"/>
  <c r="J24" i="1"/>
  <c r="I24" i="1"/>
  <c r="H24" i="1"/>
  <c r="H36" i="1" s="1"/>
  <c r="AE23" i="1"/>
  <c r="AE35" i="1" s="1"/>
  <c r="AD23" i="1"/>
  <c r="AC23" i="1"/>
  <c r="AC22" i="1" s="1"/>
  <c r="AB23" i="1"/>
  <c r="AB35" i="1" s="1"/>
  <c r="AA23" i="1"/>
  <c r="AA35" i="1" s="1"/>
  <c r="Z23" i="1"/>
  <c r="Y23" i="1"/>
  <c r="Y22" i="1" s="1"/>
  <c r="X23" i="1"/>
  <c r="X35" i="1" s="1"/>
  <c r="W23" i="1"/>
  <c r="W35" i="1" s="1"/>
  <c r="V23" i="1"/>
  <c r="U23" i="1"/>
  <c r="U22" i="1" s="1"/>
  <c r="T23" i="1"/>
  <c r="T35" i="1" s="1"/>
  <c r="S23" i="1"/>
  <c r="S35" i="1" s="1"/>
  <c r="R23" i="1"/>
  <c r="Q23" i="1"/>
  <c r="Q22" i="1" s="1"/>
  <c r="P23" i="1"/>
  <c r="P35" i="1" s="1"/>
  <c r="O23" i="1"/>
  <c r="O35" i="1" s="1"/>
  <c r="O34" i="1" s="1"/>
  <c r="N23" i="1"/>
  <c r="M23" i="1"/>
  <c r="M22" i="1" s="1"/>
  <c r="L23" i="1"/>
  <c r="L35" i="1" s="1"/>
  <c r="K35" i="1"/>
  <c r="J23" i="1"/>
  <c r="I23" i="1"/>
  <c r="H23" i="1"/>
  <c r="H35" i="1" s="1"/>
  <c r="E15" i="1"/>
  <c r="B15" i="1"/>
  <c r="B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14" i="1"/>
  <c r="E12" i="1"/>
  <c r="B12" i="1"/>
  <c r="B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C11" i="1"/>
  <c r="AE9" i="1"/>
  <c r="AE18" i="1" s="1"/>
  <c r="AE17" i="1" s="1"/>
  <c r="AD9" i="1"/>
  <c r="AC9" i="1"/>
  <c r="AC8" i="1" s="1"/>
  <c r="AB9" i="1"/>
  <c r="AB18" i="1" s="1"/>
  <c r="AB17" i="1" s="1"/>
  <c r="AA9" i="1"/>
  <c r="AA18" i="1" s="1"/>
  <c r="AA17" i="1" s="1"/>
  <c r="Z9" i="1"/>
  <c r="Y9" i="1"/>
  <c r="Y8" i="1" s="1"/>
  <c r="X9" i="1"/>
  <c r="X18" i="1" s="1"/>
  <c r="X17" i="1" s="1"/>
  <c r="W9" i="1"/>
  <c r="W18" i="1" s="1"/>
  <c r="W17" i="1" s="1"/>
  <c r="V9" i="1"/>
  <c r="U9" i="1"/>
  <c r="U8" i="1" s="1"/>
  <c r="T9" i="1"/>
  <c r="T18" i="1" s="1"/>
  <c r="T17" i="1" s="1"/>
  <c r="S9" i="1"/>
  <c r="S18" i="1" s="1"/>
  <c r="S17" i="1" s="1"/>
  <c r="R9" i="1"/>
  <c r="Q9" i="1"/>
  <c r="Q8" i="1" s="1"/>
  <c r="P9" i="1"/>
  <c r="P18" i="1" s="1"/>
  <c r="P17" i="1" s="1"/>
  <c r="O9" i="1"/>
  <c r="O18" i="1" s="1"/>
  <c r="O17" i="1" s="1"/>
  <c r="N9" i="1"/>
  <c r="M9" i="1"/>
  <c r="M8" i="1" s="1"/>
  <c r="L9" i="1"/>
  <c r="L18" i="1" s="1"/>
  <c r="L17" i="1" s="1"/>
  <c r="K9" i="1"/>
  <c r="K18" i="1" s="1"/>
  <c r="K17" i="1" s="1"/>
  <c r="J9" i="1"/>
  <c r="I9" i="1"/>
  <c r="H9" i="1"/>
  <c r="H18" i="1" s="1"/>
  <c r="S8" i="1"/>
  <c r="C8" i="1"/>
  <c r="B48" i="1" l="1"/>
  <c r="H67" i="1"/>
  <c r="C67" i="1"/>
  <c r="H68" i="1"/>
  <c r="H73" i="1" s="1"/>
  <c r="H79" i="1" s="1"/>
  <c r="B44" i="1"/>
  <c r="B68" i="1" s="1"/>
  <c r="B73" i="1" s="1"/>
  <c r="R70" i="1"/>
  <c r="R42" i="1"/>
  <c r="B43" i="1"/>
  <c r="B67" i="1" s="1"/>
  <c r="O74" i="1"/>
  <c r="W74" i="1"/>
  <c r="F29" i="1"/>
  <c r="K74" i="1"/>
  <c r="K80" i="1" s="1"/>
  <c r="S74" i="1"/>
  <c r="AA74" i="1"/>
  <c r="AA80" i="1" s="1"/>
  <c r="L73" i="1"/>
  <c r="L79" i="1" s="1"/>
  <c r="P73" i="1"/>
  <c r="T73" i="1"/>
  <c r="X73" i="1"/>
  <c r="AB79" i="1"/>
  <c r="H74" i="1"/>
  <c r="H80" i="1" s="1"/>
  <c r="L74" i="1"/>
  <c r="L80" i="1" s="1"/>
  <c r="P74" i="1"/>
  <c r="P80" i="1" s="1"/>
  <c r="T74" i="1"/>
  <c r="T80" i="1" s="1"/>
  <c r="X74" i="1"/>
  <c r="X80" i="1" s="1"/>
  <c r="AB74" i="1"/>
  <c r="AB80" i="1" s="1"/>
  <c r="Q74" i="1"/>
  <c r="Q80" i="1" s="1"/>
  <c r="C70" i="1"/>
  <c r="H70" i="1"/>
  <c r="O73" i="1"/>
  <c r="O79" i="1" s="1"/>
  <c r="S73" i="1"/>
  <c r="S79" i="1" s="1"/>
  <c r="W73" i="1"/>
  <c r="T8" i="1"/>
  <c r="AA8" i="1"/>
  <c r="L8" i="1"/>
  <c r="AB8" i="1"/>
  <c r="B28" i="1"/>
  <c r="K8" i="1"/>
  <c r="L22" i="1"/>
  <c r="H22" i="1"/>
  <c r="H72" i="1"/>
  <c r="O8" i="1"/>
  <c r="W8" i="1"/>
  <c r="AE8" i="1"/>
  <c r="W22" i="1"/>
  <c r="D35" i="1"/>
  <c r="D32" i="1" s="1"/>
  <c r="D29" i="1" s="1"/>
  <c r="I8" i="1"/>
  <c r="E9" i="1"/>
  <c r="H8" i="1"/>
  <c r="P8" i="1"/>
  <c r="X8" i="1"/>
  <c r="B9" i="1"/>
  <c r="B8" i="1" s="1"/>
  <c r="S34" i="1"/>
  <c r="AE34" i="1"/>
  <c r="K22" i="1"/>
  <c r="C28" i="1"/>
  <c r="F31" i="1"/>
  <c r="U18" i="1"/>
  <c r="U17" i="1" s="1"/>
  <c r="P66" i="1"/>
  <c r="G50" i="1"/>
  <c r="AE42" i="1"/>
  <c r="V75" i="1"/>
  <c r="V81" i="1" s="1"/>
  <c r="AD75" i="1"/>
  <c r="F50" i="1"/>
  <c r="X22" i="1"/>
  <c r="O42" i="1"/>
  <c r="L38" i="1"/>
  <c r="L34" i="1" s="1"/>
  <c r="D42" i="1"/>
  <c r="E46" i="1"/>
  <c r="E70" i="1" s="1"/>
  <c r="F49" i="1"/>
  <c r="AA22" i="1"/>
  <c r="N75" i="1"/>
  <c r="N81" i="1" s="1"/>
  <c r="O22" i="1"/>
  <c r="W34" i="1"/>
  <c r="S42" i="1"/>
  <c r="C68" i="1"/>
  <c r="O80" i="1"/>
  <c r="P22" i="1"/>
  <c r="AB22" i="1"/>
  <c r="I22" i="1"/>
  <c r="D23" i="1"/>
  <c r="E23" i="1"/>
  <c r="F23" i="1" s="1"/>
  <c r="I36" i="1"/>
  <c r="D24" i="1"/>
  <c r="E24" i="1"/>
  <c r="W42" i="1"/>
  <c r="C45" i="1"/>
  <c r="C69" i="1" s="1"/>
  <c r="B46" i="1"/>
  <c r="B70" i="1" s="1"/>
  <c r="B75" i="1" s="1"/>
  <c r="H75" i="1"/>
  <c r="H81" i="1" s="1"/>
  <c r="G49" i="1"/>
  <c r="J37" i="1"/>
  <c r="B37" i="1" s="1"/>
  <c r="C25" i="1"/>
  <c r="J38" i="1"/>
  <c r="C38" i="1" s="1"/>
  <c r="C26" i="1"/>
  <c r="S80" i="1"/>
  <c r="W80" i="1"/>
  <c r="AE74" i="1"/>
  <c r="AE80" i="1" s="1"/>
  <c r="T22" i="1"/>
  <c r="AE22" i="1"/>
  <c r="J22" i="1"/>
  <c r="C23" i="1"/>
  <c r="N22" i="1"/>
  <c r="R22" i="1"/>
  <c r="V22" i="1"/>
  <c r="Z22" i="1"/>
  <c r="AD22" i="1"/>
  <c r="J36" i="1"/>
  <c r="C24" i="1"/>
  <c r="I37" i="1"/>
  <c r="E25" i="1"/>
  <c r="E37" i="1" s="1"/>
  <c r="D25" i="1"/>
  <c r="I38" i="1"/>
  <c r="E26" i="1"/>
  <c r="D26" i="1"/>
  <c r="G31" i="1"/>
  <c r="K42" i="1"/>
  <c r="AA42" i="1"/>
  <c r="N42" i="1"/>
  <c r="H17" i="1"/>
  <c r="G12" i="1"/>
  <c r="E11" i="1"/>
  <c r="F12" i="1"/>
  <c r="Y35" i="1"/>
  <c r="Y34" i="1" s="1"/>
  <c r="M42" i="1"/>
  <c r="U42" i="1"/>
  <c r="Y42" i="1"/>
  <c r="Y18" i="1"/>
  <c r="Y17" i="1" s="1"/>
  <c r="B22" i="1"/>
  <c r="M35" i="1"/>
  <c r="M34" i="1" s="1"/>
  <c r="K36" i="1"/>
  <c r="K34" i="1" s="1"/>
  <c r="O75" i="1"/>
  <c r="O81" i="1" s="1"/>
  <c r="W75" i="1"/>
  <c r="W81" i="1" s="1"/>
  <c r="AE75" i="1"/>
  <c r="AE81" i="1" s="1"/>
  <c r="R8" i="1"/>
  <c r="R18" i="1"/>
  <c r="R17" i="1" s="1"/>
  <c r="AD8" i="1"/>
  <c r="AD18" i="1"/>
  <c r="AD17" i="1" s="1"/>
  <c r="M18" i="1"/>
  <c r="M17" i="1" s="1"/>
  <c r="S22" i="1"/>
  <c r="G32" i="1"/>
  <c r="F32" i="1"/>
  <c r="Q35" i="1"/>
  <c r="Q34" i="1" s="1"/>
  <c r="J42" i="1"/>
  <c r="V42" i="1"/>
  <c r="V66" i="1"/>
  <c r="Z42" i="1"/>
  <c r="Z66" i="1"/>
  <c r="N66" i="1"/>
  <c r="I35" i="1"/>
  <c r="I42" i="1"/>
  <c r="Q42" i="1"/>
  <c r="AC42" i="1"/>
  <c r="F15" i="1"/>
  <c r="G15" i="1"/>
  <c r="E14" i="1"/>
  <c r="I18" i="1"/>
  <c r="AC35" i="1"/>
  <c r="AC34" i="1" s="1"/>
  <c r="AA36" i="1"/>
  <c r="AA34" i="1" s="1"/>
  <c r="K75" i="1"/>
  <c r="K81" i="1" s="1"/>
  <c r="S75" i="1"/>
  <c r="S81" i="1" s="1"/>
  <c r="AA75" i="1"/>
  <c r="AA81" i="1" s="1"/>
  <c r="G51" i="1"/>
  <c r="F51" i="1"/>
  <c r="E45" i="1"/>
  <c r="E69" i="1" s="1"/>
  <c r="J8" i="1"/>
  <c r="J18" i="1"/>
  <c r="J17" i="1" s="1"/>
  <c r="N8" i="1"/>
  <c r="N18" i="1"/>
  <c r="N17" i="1" s="1"/>
  <c r="V8" i="1"/>
  <c r="V18" i="1"/>
  <c r="V17" i="1" s="1"/>
  <c r="Z8" i="1"/>
  <c r="Z18" i="1"/>
  <c r="Z17" i="1" s="1"/>
  <c r="AC18" i="1"/>
  <c r="AC17" i="1" s="1"/>
  <c r="Q18" i="1"/>
  <c r="Q17" i="1" s="1"/>
  <c r="H34" i="1"/>
  <c r="P34" i="1"/>
  <c r="T34" i="1"/>
  <c r="X34" i="1"/>
  <c r="X72" i="1"/>
  <c r="AB34" i="1"/>
  <c r="E28" i="1"/>
  <c r="G29" i="1"/>
  <c r="G30" i="1"/>
  <c r="F30" i="1"/>
  <c r="U35" i="1"/>
  <c r="U34" i="1" s="1"/>
  <c r="P72" i="1"/>
  <c r="N35" i="1"/>
  <c r="N34" i="1" s="1"/>
  <c r="V35" i="1"/>
  <c r="V34" i="1" s="1"/>
  <c r="Z35" i="1"/>
  <c r="Z34" i="1" s="1"/>
  <c r="AD35" i="1"/>
  <c r="W79" i="1"/>
  <c r="AE73" i="1"/>
  <c r="AE79" i="1" s="1"/>
  <c r="P75" i="1"/>
  <c r="P81" i="1" s="1"/>
  <c r="T66" i="1"/>
  <c r="T75" i="1"/>
  <c r="T81" i="1" s="1"/>
  <c r="K72" i="1"/>
  <c r="K66" i="1"/>
  <c r="O72" i="1"/>
  <c r="O66" i="1"/>
  <c r="S72" i="1"/>
  <c r="S66" i="1"/>
  <c r="W72" i="1"/>
  <c r="W66" i="1"/>
  <c r="AA72" i="1"/>
  <c r="AA66" i="1"/>
  <c r="AE72" i="1"/>
  <c r="AE66" i="1"/>
  <c r="P79" i="1"/>
  <c r="T79" i="1"/>
  <c r="X79" i="1"/>
  <c r="B45" i="1"/>
  <c r="B69" i="1" s="1"/>
  <c r="B74" i="1" s="1"/>
  <c r="I75" i="1"/>
  <c r="I81" i="1" s="1"/>
  <c r="M75" i="1"/>
  <c r="M81" i="1" s="1"/>
  <c r="Q75" i="1"/>
  <c r="Q81" i="1" s="1"/>
  <c r="U75" i="1"/>
  <c r="U81" i="1" s="1"/>
  <c r="Y75" i="1"/>
  <c r="Y81" i="1" s="1"/>
  <c r="AC75" i="1"/>
  <c r="AC81" i="1" s="1"/>
  <c r="X66" i="1"/>
  <c r="AB75" i="1"/>
  <c r="J35" i="1"/>
  <c r="R35" i="1"/>
  <c r="R34" i="1" s="1"/>
  <c r="X75" i="1"/>
  <c r="X81" i="1" s="1"/>
  <c r="D66" i="1"/>
  <c r="L42" i="1"/>
  <c r="P42" i="1"/>
  <c r="T42" i="1"/>
  <c r="X42" i="1"/>
  <c r="AB42" i="1"/>
  <c r="R75" i="1"/>
  <c r="R81" i="1" s="1"/>
  <c r="Z75" i="1"/>
  <c r="Z81" i="1" s="1"/>
  <c r="L72" i="1"/>
  <c r="L66" i="1"/>
  <c r="AB66" i="1"/>
  <c r="D75" i="1"/>
  <c r="E48" i="1"/>
  <c r="H42" i="1"/>
  <c r="B79" i="1" l="1"/>
  <c r="B71" i="1"/>
  <c r="AB81" i="1"/>
  <c r="AB71" i="1"/>
  <c r="AD81" i="1"/>
  <c r="R74" i="1"/>
  <c r="R80" i="1" s="1"/>
  <c r="V73" i="1"/>
  <c r="AC73" i="1"/>
  <c r="AC79" i="1" s="1"/>
  <c r="AC74" i="1"/>
  <c r="AC80" i="1" s="1"/>
  <c r="R73" i="1"/>
  <c r="R79" i="1" s="1"/>
  <c r="Q73" i="1"/>
  <c r="B66" i="1"/>
  <c r="B42" i="1"/>
  <c r="F42" i="1" s="1"/>
  <c r="N74" i="1"/>
  <c r="N80" i="1" s="1"/>
  <c r="M73" i="1"/>
  <c r="M79" i="1" s="1"/>
  <c r="Z74" i="1"/>
  <c r="Z80" i="1" s="1"/>
  <c r="AA73" i="1"/>
  <c r="AA79" i="1" s="1"/>
  <c r="K73" i="1"/>
  <c r="Y74" i="1"/>
  <c r="Y80" i="1" s="1"/>
  <c r="N73" i="1"/>
  <c r="N79" i="1" s="1"/>
  <c r="Y73" i="1"/>
  <c r="Y79" i="1" s="1"/>
  <c r="I73" i="1"/>
  <c r="AD74" i="1"/>
  <c r="AD80" i="1" s="1"/>
  <c r="M74" i="1"/>
  <c r="M80" i="1" s="1"/>
  <c r="I74" i="1"/>
  <c r="V74" i="1"/>
  <c r="V80" i="1" s="1"/>
  <c r="U74" i="1"/>
  <c r="U80" i="1" s="1"/>
  <c r="Z73" i="1"/>
  <c r="U73" i="1"/>
  <c r="U79" i="1" s="1"/>
  <c r="J74" i="1"/>
  <c r="J80" i="1" s="1"/>
  <c r="C80" i="1" s="1"/>
  <c r="J73" i="1"/>
  <c r="I80" i="1"/>
  <c r="V72" i="1"/>
  <c r="V78" i="1" s="1"/>
  <c r="E35" i="1"/>
  <c r="D34" i="1"/>
  <c r="D31" i="1" s="1"/>
  <c r="D72" i="1"/>
  <c r="F43" i="1"/>
  <c r="F67" i="1" s="1"/>
  <c r="Q79" i="1"/>
  <c r="Z72" i="1"/>
  <c r="Z78" i="1" s="1"/>
  <c r="F25" i="1"/>
  <c r="C37" i="1"/>
  <c r="G37" i="1" s="1"/>
  <c r="C18" i="1"/>
  <c r="C17" i="1" s="1"/>
  <c r="D18" i="1"/>
  <c r="G25" i="1"/>
  <c r="F37" i="1"/>
  <c r="N72" i="1"/>
  <c r="N78" i="1" s="1"/>
  <c r="L75" i="1"/>
  <c r="L81" i="1" s="1"/>
  <c r="J66" i="1"/>
  <c r="E81" i="1"/>
  <c r="D81" i="1" s="1"/>
  <c r="C36" i="1"/>
  <c r="C73" i="1" s="1"/>
  <c r="C22" i="1"/>
  <c r="E22" i="1"/>
  <c r="J34" i="1"/>
  <c r="I34" i="1"/>
  <c r="J75" i="1"/>
  <c r="J81" i="1" s="1"/>
  <c r="H66" i="1"/>
  <c r="B38" i="1"/>
  <c r="G43" i="1"/>
  <c r="G67" i="1" s="1"/>
  <c r="F46" i="1"/>
  <c r="F70" i="1" s="1"/>
  <c r="C35" i="1"/>
  <c r="R66" i="1"/>
  <c r="C42" i="1"/>
  <c r="H78" i="1"/>
  <c r="H71" i="1"/>
  <c r="W78" i="1"/>
  <c r="W77" i="1" s="1"/>
  <c r="W71" i="1"/>
  <c r="F24" i="1"/>
  <c r="E36" i="1"/>
  <c r="G24" i="1"/>
  <c r="I17" i="1"/>
  <c r="E18" i="1"/>
  <c r="E74" i="1" s="1"/>
  <c r="D28" i="1"/>
  <c r="D22" i="1"/>
  <c r="G9" i="1"/>
  <c r="E8" i="1"/>
  <c r="F9" i="1"/>
  <c r="U66" i="1"/>
  <c r="L78" i="1"/>
  <c r="F14" i="1"/>
  <c r="G14" i="1"/>
  <c r="V79" i="1"/>
  <c r="J79" i="1"/>
  <c r="G23" i="1"/>
  <c r="G48" i="1"/>
  <c r="F48" i="1"/>
  <c r="I79" i="1"/>
  <c r="K79" i="1"/>
  <c r="AA78" i="1"/>
  <c r="S71" i="1"/>
  <c r="S78" i="1"/>
  <c r="S77" i="1" s="1"/>
  <c r="K78" i="1"/>
  <c r="J72" i="1"/>
  <c r="B35" i="1"/>
  <c r="AC72" i="1"/>
  <c r="AC66" i="1"/>
  <c r="I66" i="1"/>
  <c r="I72" i="1"/>
  <c r="E38" i="1"/>
  <c r="F26" i="1"/>
  <c r="G26" i="1"/>
  <c r="Y66" i="1"/>
  <c r="Y72" i="1"/>
  <c r="M72" i="1"/>
  <c r="M66" i="1"/>
  <c r="B18" i="1"/>
  <c r="B17" i="1" s="1"/>
  <c r="AE78" i="1"/>
  <c r="AE77" i="1" s="1"/>
  <c r="AE71" i="1"/>
  <c r="O78" i="1"/>
  <c r="O77" i="1" s="1"/>
  <c r="O71" i="1"/>
  <c r="T78" i="1"/>
  <c r="T77" i="1" s="1"/>
  <c r="T71" i="1"/>
  <c r="P78" i="1"/>
  <c r="P77" i="1" s="1"/>
  <c r="P71" i="1"/>
  <c r="Q66" i="1"/>
  <c r="Q72" i="1"/>
  <c r="AD66" i="1"/>
  <c r="F44" i="1"/>
  <c r="F68" i="1" s="1"/>
  <c r="R72" i="1"/>
  <c r="C75" i="1"/>
  <c r="G46" i="1"/>
  <c r="G70" i="1" s="1"/>
  <c r="AB78" i="1"/>
  <c r="AB77" i="1" s="1"/>
  <c r="G44" i="1"/>
  <c r="G68" i="1" s="1"/>
  <c r="AD72" i="1"/>
  <c r="F28" i="1"/>
  <c r="G28" i="1"/>
  <c r="X78" i="1"/>
  <c r="X77" i="1" s="1"/>
  <c r="X71" i="1"/>
  <c r="G45" i="1"/>
  <c r="G69" i="1" s="1"/>
  <c r="F45" i="1"/>
  <c r="F69" i="1" s="1"/>
  <c r="Z79" i="1"/>
  <c r="F11" i="1"/>
  <c r="G11" i="1"/>
  <c r="AD71" i="1" l="1"/>
  <c r="AD78" i="1"/>
  <c r="B78" i="1" s="1"/>
  <c r="B81" i="1"/>
  <c r="C34" i="1"/>
  <c r="E80" i="1"/>
  <c r="D80" i="1" s="1"/>
  <c r="D74" i="1"/>
  <c r="D73" i="1"/>
  <c r="D71" i="1" s="1"/>
  <c r="C74" i="1"/>
  <c r="C81" i="1"/>
  <c r="B80" i="1"/>
  <c r="C79" i="1"/>
  <c r="L71" i="1"/>
  <c r="N77" i="1"/>
  <c r="L77" i="1"/>
  <c r="N71" i="1"/>
  <c r="C72" i="1"/>
  <c r="C71" i="1" s="1"/>
  <c r="G42" i="1"/>
  <c r="D15" i="1"/>
  <c r="D17" i="1"/>
  <c r="E34" i="1"/>
  <c r="G34" i="1" s="1"/>
  <c r="AA77" i="1"/>
  <c r="E66" i="1"/>
  <c r="G35" i="1"/>
  <c r="AA71" i="1"/>
  <c r="F81" i="1"/>
  <c r="V71" i="1"/>
  <c r="K71" i="1"/>
  <c r="K77" i="1"/>
  <c r="R71" i="1"/>
  <c r="R78" i="1"/>
  <c r="R77" i="1" s="1"/>
  <c r="J71" i="1"/>
  <c r="J78" i="1"/>
  <c r="J77" i="1" s="1"/>
  <c r="V77" i="1"/>
  <c r="I78" i="1"/>
  <c r="I71" i="1"/>
  <c r="F22" i="1"/>
  <c r="G22" i="1"/>
  <c r="Q78" i="1"/>
  <c r="Q77" i="1" s="1"/>
  <c r="Q71" i="1"/>
  <c r="Z77" i="1"/>
  <c r="M78" i="1"/>
  <c r="M77" i="1" s="1"/>
  <c r="M71" i="1"/>
  <c r="F8" i="1"/>
  <c r="G8" i="1"/>
  <c r="F36" i="1"/>
  <c r="G36" i="1"/>
  <c r="G73" i="1" s="1"/>
  <c r="B34" i="1"/>
  <c r="U78" i="1"/>
  <c r="U77" i="1" s="1"/>
  <c r="U71" i="1"/>
  <c r="AD77" i="1"/>
  <c r="F35" i="1"/>
  <c r="C66" i="1"/>
  <c r="Z71" i="1"/>
  <c r="Y78" i="1"/>
  <c r="Y77" i="1" s="1"/>
  <c r="Y71" i="1"/>
  <c r="F38" i="1"/>
  <c r="G38" i="1"/>
  <c r="E75" i="1"/>
  <c r="AC78" i="1"/>
  <c r="AC77" i="1" s="1"/>
  <c r="AC71" i="1"/>
  <c r="E79" i="1"/>
  <c r="F18" i="1"/>
  <c r="F74" i="1" s="1"/>
  <c r="G18" i="1"/>
  <c r="G74" i="1" s="1"/>
  <c r="E17" i="1"/>
  <c r="H77" i="1"/>
  <c r="F80" i="1" l="1"/>
  <c r="G80" i="1" s="1"/>
  <c r="C78" i="1"/>
  <c r="C77" i="1" s="1"/>
  <c r="G72" i="1"/>
  <c r="F73" i="1"/>
  <c r="G81" i="1"/>
  <c r="B77" i="1"/>
  <c r="F66" i="1"/>
  <c r="G66" i="1"/>
  <c r="E71" i="1"/>
  <c r="F34" i="1"/>
  <c r="D12" i="1"/>
  <c r="D14" i="1"/>
  <c r="F72" i="1"/>
  <c r="F79" i="1"/>
  <c r="G79" i="1" s="1"/>
  <c r="D79" i="1"/>
  <c r="F17" i="1"/>
  <c r="G17" i="1"/>
  <c r="G75" i="1"/>
  <c r="F75" i="1"/>
  <c r="E78" i="1"/>
  <c r="D78" i="1" s="1"/>
  <c r="I77" i="1"/>
  <c r="F71" i="1" l="1"/>
  <c r="G71" i="1"/>
  <c r="D9" i="1"/>
  <c r="D8" i="1" s="1"/>
  <c r="D11" i="1"/>
  <c r="D77" i="1"/>
  <c r="E77" i="1"/>
  <c r="F77" i="1" s="1"/>
  <c r="G77" i="1" s="1"/>
  <c r="F78" i="1"/>
  <c r="G78" i="1" s="1"/>
</calcChain>
</file>

<file path=xl/sharedStrings.xml><?xml version="1.0" encoding="utf-8"?>
<sst xmlns="http://schemas.openxmlformats.org/spreadsheetml/2006/main" count="132" uniqueCount="59">
  <si>
    <t xml:space="preserve">Отчет о ходе реализации (сетевой график)  муниципальной программы
«Развитие жилищно-коммунального комплекса в городе Когалыме» </t>
  </si>
  <si>
    <t>Основные мероприятия  программы</t>
  </si>
  <si>
    <t>План на
 2024 год, тыс.руб.</t>
  </si>
  <si>
    <t>Исполнено,%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</si>
  <si>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</si>
  <si>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</si>
  <si>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</si>
  <si>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</si>
  <si>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</si>
  <si>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</si>
  <si>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</si>
  <si>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</si>
  <si>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</si>
  <si>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</si>
  <si>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</si>
  <si>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</si>
  <si>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</si>
  <si>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</si>
  <si>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на отчетную дату</t>
  </si>
  <si>
    <t>план</t>
  </si>
  <si>
    <t>кассовый расход</t>
  </si>
  <si>
    <t>Подпрограмма 1. «Содействие проведению капитального ремонта многоквартирных домов»</t>
  </si>
  <si>
    <t>Процессная часть</t>
  </si>
  <si>
    <t>1.1. Обеспечение мероприятий по проведению капитального ремонта многоквартирных домов (2)</t>
  </si>
  <si>
    <t>Всего</t>
  </si>
  <si>
    <t>бюджет города Когалыма</t>
  </si>
  <si>
    <t>1.1.1.   Предоставление субсидии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</t>
  </si>
  <si>
    <t>1.1.2 Предоставление субсидии на долевое финансовое обеспечение проведения капитального ремонта общего имущества в многоквартирных домах, расположенных на территории города Когалыма</t>
  </si>
  <si>
    <t>Итого по подпрограмме 1</t>
  </si>
  <si>
    <t xml:space="preserve">Подпрограмма 2. «Поддержка частных инвестиций в жилищно-коммунальный комплекс и обеспечение безубыточной деятельности организаций коммунального комплекса, осуществляющих регулируемую деятельность в сфере теплоснабжение, водоснабжения, водоотведения».  </t>
  </si>
  <si>
    <t>2.1. Предоставление субсидий на реализацию полномочий в сфере жилищно-коммунального комплекса (1)</t>
  </si>
  <si>
    <t>бюджет автономного округа</t>
  </si>
  <si>
    <t>в т.ч. бюджет города Когалыма в части софинансирования</t>
  </si>
  <si>
    <t>иные источники финансирования</t>
  </si>
  <si>
    <t>2.1.1. Предоставление субсидии концессионеру на создание, реконструкцию, модернизацию объектов коммунальной инфраструктуры, в том числе на возмещение понесенных затрат концессионера при выполнении мероприятий, предусмотренных концессионным соглашением</t>
  </si>
  <si>
    <r>
      <t xml:space="preserve">КУМИ Администрации г.Когалыма:
</t>
    </r>
    <r>
      <rPr>
        <sz val="12"/>
        <rFont val="Times New Roman"/>
        <family val="1"/>
        <charset val="204"/>
      </rPr>
      <t>Мероприятие направлено  на создание, реконструкцию, модернизацию объектов коммунальной инфраструктуры города Когалыма, в том числе на возмещение понесенных затрат концессионера при выполнении мероприятий, предусмотренных концессионным соглашением. Субсидия носит заявительный характер.</t>
    </r>
  </si>
  <si>
    <t>Итого по подпрограмме 2</t>
  </si>
  <si>
    <t>Подпрограмма 3.«Создание условий для обеспечения качественными коммунальными услугами».</t>
  </si>
  <si>
    <t>3.1. Строительство, реконструкция и капитальный ремонт объектов коммунального комплекса (I)</t>
  </si>
  <si>
    <t>Итого по подпрограмме 3</t>
  </si>
  <si>
    <t>иные внебюджетные источники</t>
  </si>
  <si>
    <t>Всего по муниципальной программе:</t>
  </si>
  <si>
    <t>Процессная часть в целом по программе</t>
  </si>
  <si>
    <t>3.1.1 Строительство, реконструкция, капитальный ремонт объектов инженерной инфраструктуры на территории города Когалыма (в том числе ПИР)</t>
  </si>
  <si>
    <t>п.п. 3.1.2 «Магистральные инженерные сети водоснабжения и канализации жилых комплексов «Философский камень» и «ЛУКОЙЛ» в городе Когалыме»</t>
  </si>
  <si>
    <t>бюджет Ханты-Мансийского автономного округа - Югры</t>
  </si>
  <si>
    <t>привлеченные средства</t>
  </si>
  <si>
    <t>п.п 3.1.3 Разработка топливно-энергетического баланса города Когалыма за 2023 год и актуализация прогнозного баланса  до 2030 года</t>
  </si>
  <si>
    <t>Заключно соглашение о предоставление из  бюджета города Когалыма Югорскому фонду капитального ремонта многоквартирных домов субсидии на долевое финансирование обеспечение  проведения капитального ремонта общего имущества в многоквартирных домах, расположенных на территории города Когалыма № 31/МС от 06.05.2024 года;</t>
  </si>
  <si>
    <t>-сумма соглашения: 2 958 026,73</t>
  </si>
  <si>
    <t>-сроки предоставления : с 06.05.2024 по 31.12.2024 г.</t>
  </si>
  <si>
    <t>На отчетную дату ведется исполнение следующих контрактов:
1. Муниципальный контаркт № 5К/2023 от 20.11.2023 на выполнение работ по объекту: "Реконструкция участка ВЛ 35кВ ПП-35кВ "Аэропорт "ПС №35"
-сроки выполнения работ 14.02.2024;
-цена контракта 43 988,590 тыс.руб; в 2023 году перечислен аванс в размере 30% от цены контракта, что составило 13 196,58 тыс.руб;
- срок окончания работ 30.06.2024г. ( Дополнительное соглашение № 3 от 22.05.2024)</t>
  </si>
  <si>
    <t>2. Муниципальный контракт № Т2/23/0013-ДТП от 18.12.2023 на осуществление технологического присоединения к электрическим сетям Этнодеревни в городе Когалыме.
-срок выполнения работ по 25.12.2024;
-цена контракта 8697,74 тыс.руб; по условиям которого произведено авансирование 10%, что составляет 869,774 тыс.руб.
В адрес филиала АО "Россети Тюмень"  направлено письмо от 18.03.2024 №69-Исх-820 о расторжении договора.
 Технологическое присоединение объекта включено в инвестиционную программу АО "ЮТЭК-Региональные сети".</t>
  </si>
  <si>
    <t xml:space="preserve">3. Контракт № 1229-23 от 29.12.2023 (функции заказчика переданы 02.02.2024г.) на выполнение проектно изыскательских работ для строительства объекта: "Котельная по улице Сибирская и магистральные сети теплоснабжения в городе Когалыме"
-срок выполнения работ 30.10.2024 г.;
-цена контракта 22 602,62 тыс.руб;
-ведется выполнение работ.
Неисполнение сетевого графика из-за нарушения сроков выполнения работ и начатой процедуры расторжения договора.
В соответствии с решением Думы города Когалыма от 19.06.2024 №410-ГД:
- выделены плановые ассигнования в размере 107,6 тыс. руб. на технологическое присоединение для электроснабжения объекта: "Котельная по улице Сибирской и магистральные тепловые сети в городе Когалыме" 
-закрыты плановые ассигнования по соглашению с ПАО "Лукойл" в размере 149,46 тыс.руб.
</t>
  </si>
  <si>
    <t>План на 01.08.2024</t>
  </si>
  <si>
    <t>Профинансировано на 01.08.2024</t>
  </si>
  <si>
    <t>Кассовый расход на 01.08.2024</t>
  </si>
  <si>
    <t>Муниципальный контракт № 49/2024 от 01.07.2024 на оказание услуг по разработке топливно-энергетического баланса города Когалыма за 2023 год и актуализация прогнозного баланса на период до 2030 года.
-срок выполнения работ 01.09.2024 г.;
-цена контракта 118,0  тыс.руб;
-ведется оказание услуг.</t>
  </si>
  <si>
    <t xml:space="preserve">Муниципальный контракт № 0187200001724001244 от 08.07.2024  на строительство объекта: "Магистральные инженерные сети водоснабжения и канализации жилых комплексов "Философский камень" и "ЛУКОЙЛ" в городе Когалыме"
-сроки выполнения работ 25.11.2024;
-цена контракта 80 607,12 тыс.руб; по условиям которого произведено авансирование 10%, что составляет 8 060,71 тыс.руб.
-ведется выполнение работ.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</si>
</sst>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р_.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2" applyFont="1"/>
    <xf numFmtId="0" fontId="1" fillId="0" borderId="0" xfId="3"/>
    <xf numFmtId="0" fontId="5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/>
    </xf>
    <xf numFmtId="0" fontId="9" fillId="0" borderId="6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wrapText="1"/>
    </xf>
    <xf numFmtId="4" fontId="6" fillId="0" borderId="4" xfId="2" applyNumberFormat="1" applyFont="1" applyBorder="1" applyAlignment="1">
      <alignment horizontal="center" vertical="center" wrapText="1"/>
    </xf>
    <xf numFmtId="0" fontId="6" fillId="0" borderId="4" xfId="2" applyFont="1" applyBorder="1"/>
    <xf numFmtId="0" fontId="9" fillId="0" borderId="4" xfId="2" applyFont="1" applyBorder="1" applyAlignment="1">
      <alignment horizontal="left" vertical="center" wrapText="1"/>
    </xf>
    <xf numFmtId="4" fontId="9" fillId="0" borderId="4" xfId="2" applyNumberFormat="1" applyFont="1" applyBorder="1" applyAlignment="1">
      <alignment horizontal="center" vertical="center" wrapText="1"/>
    </xf>
    <xf numFmtId="0" fontId="9" fillId="0" borderId="4" xfId="2" applyFont="1" applyBorder="1"/>
    <xf numFmtId="165" fontId="6" fillId="0" borderId="4" xfId="3" applyNumberFormat="1" applyFont="1" applyBorder="1" applyAlignment="1">
      <alignment vertical="center" wrapText="1"/>
    </xf>
    <xf numFmtId="166" fontId="9" fillId="0" borderId="4" xfId="2" applyNumberFormat="1" applyFont="1" applyBorder="1" applyAlignment="1">
      <alignment horizontal="center" vertical="center" wrapText="1"/>
    </xf>
    <xf numFmtId="0" fontId="9" fillId="2" borderId="4" xfId="2" applyFont="1" applyFill="1" applyBorder="1" applyAlignment="1">
      <alignment horizontal="left" vertical="center" wrapText="1"/>
    </xf>
    <xf numFmtId="0" fontId="6" fillId="4" borderId="4" xfId="2" applyFont="1" applyFill="1" applyBorder="1" applyAlignment="1">
      <alignment horizontal="left" vertical="center" wrapText="1"/>
    </xf>
    <xf numFmtId="0" fontId="9" fillId="4" borderId="4" xfId="2" applyFont="1" applyFill="1" applyBorder="1" applyAlignment="1">
      <alignment horizontal="left" vertical="center" wrapText="1"/>
    </xf>
    <xf numFmtId="0" fontId="10" fillId="0" borderId="4" xfId="2" applyFont="1" applyBorder="1"/>
    <xf numFmtId="0" fontId="6" fillId="0" borderId="6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right" vertical="center" wrapText="1"/>
    </xf>
    <xf numFmtId="0" fontId="9" fillId="0" borderId="1" xfId="2" applyFont="1" applyBorder="1"/>
    <xf numFmtId="0" fontId="9" fillId="0" borderId="5" xfId="2" applyFont="1" applyBorder="1" applyAlignment="1">
      <alignment horizontal="left" vertical="top" wrapText="1"/>
    </xf>
    <xf numFmtId="0" fontId="9" fillId="4" borderId="4" xfId="2" applyFont="1" applyFill="1" applyBorder="1" applyAlignment="1">
      <alignment horizontal="right" vertical="center" wrapText="1"/>
    </xf>
    <xf numFmtId="4" fontId="8" fillId="0" borderId="4" xfId="2" applyNumberFormat="1" applyFont="1" applyBorder="1" applyAlignment="1">
      <alignment horizontal="center" vertical="center" wrapText="1"/>
    </xf>
    <xf numFmtId="0" fontId="8" fillId="0" borderId="4" xfId="2" applyFont="1" applyBorder="1"/>
    <xf numFmtId="0" fontId="9" fillId="0" borderId="4" xfId="2" applyFont="1" applyBorder="1" applyAlignment="1">
      <alignment vertical="top" wrapText="1"/>
    </xf>
    <xf numFmtId="0" fontId="6" fillId="2" borderId="4" xfId="2" applyFont="1" applyFill="1" applyBorder="1" applyAlignment="1">
      <alignment horizontal="left" wrapText="1"/>
    </xf>
    <xf numFmtId="0" fontId="9" fillId="0" borderId="4" xfId="2" applyFont="1" applyBorder="1" applyAlignment="1">
      <alignment horizontal="left" wrapText="1"/>
    </xf>
    <xf numFmtId="0" fontId="11" fillId="0" borderId="0" xfId="3" applyFont="1"/>
    <xf numFmtId="0" fontId="12" fillId="0" borderId="4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43" fontId="9" fillId="0" borderId="4" xfId="4" applyFont="1" applyFill="1" applyBorder="1" applyAlignment="1" applyProtection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justify" vertical="top" wrapText="1"/>
    </xf>
    <xf numFmtId="0" fontId="9" fillId="4" borderId="4" xfId="0" applyFont="1" applyFill="1" applyBorder="1" applyAlignment="1">
      <alignment horizontal="left" vertical="center" wrapText="1"/>
    </xf>
    <xf numFmtId="43" fontId="9" fillId="4" borderId="4" xfId="4" applyFont="1" applyFill="1" applyBorder="1" applyAlignment="1" applyProtection="1">
      <alignment vertical="center" wrapText="1"/>
    </xf>
    <xf numFmtId="4" fontId="9" fillId="4" borderId="4" xfId="2" applyNumberFormat="1" applyFont="1" applyFill="1" applyBorder="1" applyAlignment="1">
      <alignment horizontal="center" vertical="center" wrapText="1"/>
    </xf>
    <xf numFmtId="0" fontId="1" fillId="4" borderId="0" xfId="3" applyFill="1"/>
    <xf numFmtId="43" fontId="9" fillId="0" borderId="4" xfId="4" applyFont="1" applyFill="1" applyBorder="1" applyAlignment="1" applyProtection="1">
      <alignment wrapText="1"/>
    </xf>
    <xf numFmtId="43" fontId="9" fillId="0" borderId="4" xfId="4" applyFont="1" applyFill="1" applyBorder="1" applyAlignment="1" applyProtection="1">
      <alignment horizontal="center" vertical="center" wrapText="1"/>
    </xf>
    <xf numFmtId="0" fontId="9" fillId="0" borderId="4" xfId="2" applyFont="1" applyBorder="1" applyAlignment="1">
      <alignment wrapText="1"/>
    </xf>
    <xf numFmtId="0" fontId="6" fillId="3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vertical="top" wrapText="1"/>
    </xf>
    <xf numFmtId="0" fontId="9" fillId="0" borderId="5" xfId="0" applyFont="1" applyFill="1" applyBorder="1" applyAlignment="1">
      <alignment horizontal="justify" vertical="top" wrapText="1"/>
    </xf>
    <xf numFmtId="0" fontId="6" fillId="3" borderId="2" xfId="3" applyFont="1" applyFill="1" applyBorder="1" applyAlignment="1">
      <alignment horizontal="left" vertical="center" wrapText="1"/>
    </xf>
    <xf numFmtId="0" fontId="6" fillId="3" borderId="8" xfId="3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center" wrapText="1"/>
    </xf>
  </cellXfs>
  <cellStyles count="5">
    <cellStyle name="Гиперссылка" xfId="1" builtinId="8"/>
    <cellStyle name="Обычный" xfId="0" builtinId="0"/>
    <cellStyle name="Обычный 3" xfId="3"/>
    <cellStyle name="Обычный 5 3" xfId="2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tabSelected="1" zoomScale="75" zoomScaleNormal="75" workbookViewId="0">
      <pane xSplit="13" ySplit="17" topLeftCell="V18" activePane="bottomRight" state="frozen"/>
      <selection pane="topRight" activeCell="N1" sqref="N1"/>
      <selection pane="bottomLeft" activeCell="A18" sqref="A18"/>
      <selection pane="bottomRight" activeCell="AF17" sqref="AF17"/>
    </sheetView>
  </sheetViews>
  <sheetFormatPr defaultColWidth="9.140625" defaultRowHeight="15" x14ac:dyDescent="0.25"/>
  <cols>
    <col min="1" max="1" width="34.42578125" style="2" customWidth="1"/>
    <col min="2" max="5" width="14.85546875" style="2" customWidth="1"/>
    <col min="6" max="6" width="11.140625" style="2" customWidth="1"/>
    <col min="7" max="7" width="11.85546875" style="2" customWidth="1"/>
    <col min="8" max="11" width="10.5703125" style="2" customWidth="1"/>
    <col min="12" max="12" width="12.5703125" style="2" customWidth="1"/>
    <col min="13" max="22" width="10.5703125" style="2" customWidth="1"/>
    <col min="23" max="27" width="9.140625" style="2"/>
    <col min="28" max="28" width="12" style="2" customWidth="1"/>
    <col min="29" max="29" width="9.140625" style="2"/>
    <col min="30" max="30" width="13.42578125" style="2" customWidth="1"/>
    <col min="31" max="31" width="9.140625" style="2"/>
    <col min="32" max="32" width="52.85546875" style="2" customWidth="1"/>
    <col min="33" max="16384" width="9.140625" style="2"/>
  </cols>
  <sheetData>
    <row r="1" spans="1:32" ht="36.75" customHeight="1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1"/>
      <c r="AF1" s="1"/>
    </row>
    <row r="2" spans="1:32" ht="15.75" x14ac:dyDescent="0.25">
      <c r="A2" s="53" t="s">
        <v>1</v>
      </c>
      <c r="B2" s="53" t="s">
        <v>2</v>
      </c>
      <c r="C2" s="53" t="s">
        <v>54</v>
      </c>
      <c r="D2" s="53" t="s">
        <v>55</v>
      </c>
      <c r="E2" s="53" t="s">
        <v>56</v>
      </c>
      <c r="F2" s="55" t="s">
        <v>3</v>
      </c>
      <c r="G2" s="56"/>
      <c r="H2" s="50" t="s">
        <v>4</v>
      </c>
      <c r="I2" s="51"/>
      <c r="J2" s="50" t="s">
        <v>5</v>
      </c>
      <c r="K2" s="51"/>
      <c r="L2" s="50" t="s">
        <v>6</v>
      </c>
      <c r="M2" s="51"/>
      <c r="N2" s="50" t="s">
        <v>7</v>
      </c>
      <c r="O2" s="51"/>
      <c r="P2" s="50" t="s">
        <v>8</v>
      </c>
      <c r="Q2" s="51"/>
      <c r="R2" s="50" t="s">
        <v>9</v>
      </c>
      <c r="S2" s="51"/>
      <c r="T2" s="50" t="s">
        <v>10</v>
      </c>
      <c r="U2" s="51"/>
      <c r="V2" s="50" t="s">
        <v>11</v>
      </c>
      <c r="W2" s="51"/>
      <c r="X2" s="50" t="s">
        <v>12</v>
      </c>
      <c r="Y2" s="51"/>
      <c r="Z2" s="50" t="s">
        <v>13</v>
      </c>
      <c r="AA2" s="51"/>
      <c r="AB2" s="50" t="s">
        <v>14</v>
      </c>
      <c r="AC2" s="51"/>
      <c r="AD2" s="50" t="s">
        <v>15</v>
      </c>
      <c r="AE2" s="51"/>
      <c r="AF2" s="67" t="s">
        <v>16</v>
      </c>
    </row>
    <row r="3" spans="1:32" ht="47.25" x14ac:dyDescent="0.25">
      <c r="A3" s="54"/>
      <c r="B3" s="54"/>
      <c r="C3" s="54"/>
      <c r="D3" s="54"/>
      <c r="E3" s="54"/>
      <c r="F3" s="3" t="s">
        <v>17</v>
      </c>
      <c r="G3" s="3" t="s">
        <v>18</v>
      </c>
      <c r="H3" s="4" t="s">
        <v>19</v>
      </c>
      <c r="I3" s="4" t="s">
        <v>20</v>
      </c>
      <c r="J3" s="4" t="s">
        <v>19</v>
      </c>
      <c r="K3" s="4" t="s">
        <v>20</v>
      </c>
      <c r="L3" s="4" t="s">
        <v>19</v>
      </c>
      <c r="M3" s="4" t="s">
        <v>20</v>
      </c>
      <c r="N3" s="4" t="s">
        <v>19</v>
      </c>
      <c r="O3" s="4" t="s">
        <v>20</v>
      </c>
      <c r="P3" s="4" t="s">
        <v>19</v>
      </c>
      <c r="Q3" s="4" t="s">
        <v>20</v>
      </c>
      <c r="R3" s="4" t="s">
        <v>19</v>
      </c>
      <c r="S3" s="4" t="s">
        <v>20</v>
      </c>
      <c r="T3" s="4" t="s">
        <v>19</v>
      </c>
      <c r="U3" s="4" t="s">
        <v>20</v>
      </c>
      <c r="V3" s="4" t="s">
        <v>19</v>
      </c>
      <c r="W3" s="4" t="s">
        <v>20</v>
      </c>
      <c r="X3" s="4" t="s">
        <v>19</v>
      </c>
      <c r="Y3" s="4" t="s">
        <v>20</v>
      </c>
      <c r="Z3" s="4" t="s">
        <v>19</v>
      </c>
      <c r="AA3" s="4" t="s">
        <v>20</v>
      </c>
      <c r="AB3" s="4" t="s">
        <v>19</v>
      </c>
      <c r="AC3" s="4" t="s">
        <v>20</v>
      </c>
      <c r="AD3" s="4" t="s">
        <v>19</v>
      </c>
      <c r="AE3" s="4" t="s">
        <v>20</v>
      </c>
      <c r="AF3" s="67"/>
    </row>
    <row r="4" spans="1:32" ht="15.7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  <c r="R4" s="4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  <c r="AA4" s="4">
        <v>27</v>
      </c>
      <c r="AB4" s="4">
        <v>28</v>
      </c>
      <c r="AC4" s="4">
        <v>29</v>
      </c>
      <c r="AD4" s="4">
        <v>30</v>
      </c>
      <c r="AE4" s="4">
        <v>31</v>
      </c>
      <c r="AF4" s="4">
        <v>32</v>
      </c>
    </row>
    <row r="5" spans="1:32" ht="15.75" x14ac:dyDescent="0.25">
      <c r="A5" s="62" t="s">
        <v>21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3"/>
      <c r="AE5" s="6"/>
      <c r="AF5" s="6"/>
    </row>
    <row r="6" spans="1:32" ht="15.75" x14ac:dyDescent="0.25">
      <c r="A6" s="48" t="s">
        <v>22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9"/>
      <c r="AF6" s="6"/>
    </row>
    <row r="7" spans="1:32" ht="15.75" x14ac:dyDescent="0.25">
      <c r="A7" s="7" t="s">
        <v>23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8"/>
      <c r="AE7" s="6"/>
      <c r="AF7" s="6"/>
    </row>
    <row r="8" spans="1:32" ht="15.75" x14ac:dyDescent="0.25">
      <c r="A8" s="9" t="s">
        <v>24</v>
      </c>
      <c r="B8" s="10">
        <f>B9</f>
        <v>3453.3</v>
      </c>
      <c r="C8" s="10">
        <f>C9</f>
        <v>0</v>
      </c>
      <c r="D8" s="10">
        <f t="shared" ref="D8:E8" si="0">D9</f>
        <v>0</v>
      </c>
      <c r="E8" s="10">
        <f t="shared" si="0"/>
        <v>0</v>
      </c>
      <c r="F8" s="10">
        <f t="shared" ref="F8:F18" si="1">IFERROR(E8/B8*100,0)</f>
        <v>0</v>
      </c>
      <c r="G8" s="10">
        <f t="shared" ref="G8:G18" si="2">IFERROR(E8/C8*100,0)</f>
        <v>0</v>
      </c>
      <c r="H8" s="10">
        <f>H9</f>
        <v>0</v>
      </c>
      <c r="I8" s="10">
        <f t="shared" ref="I8:AE8" si="3">I9</f>
        <v>0</v>
      </c>
      <c r="J8" s="10">
        <f t="shared" si="3"/>
        <v>0</v>
      </c>
      <c r="K8" s="10">
        <f t="shared" si="3"/>
        <v>0</v>
      </c>
      <c r="L8" s="10">
        <f t="shared" si="3"/>
        <v>0</v>
      </c>
      <c r="M8" s="10">
        <f t="shared" si="3"/>
        <v>0</v>
      </c>
      <c r="N8" s="10">
        <f t="shared" si="3"/>
        <v>0</v>
      </c>
      <c r="O8" s="10">
        <f t="shared" si="3"/>
        <v>0</v>
      </c>
      <c r="P8" s="10">
        <f t="shared" si="3"/>
        <v>0</v>
      </c>
      <c r="Q8" s="10">
        <f t="shared" si="3"/>
        <v>0</v>
      </c>
      <c r="R8" s="10">
        <f t="shared" si="3"/>
        <v>0</v>
      </c>
      <c r="S8" s="10">
        <f t="shared" si="3"/>
        <v>0</v>
      </c>
      <c r="T8" s="10">
        <f t="shared" si="3"/>
        <v>0</v>
      </c>
      <c r="U8" s="10">
        <f t="shared" si="3"/>
        <v>0</v>
      </c>
      <c r="V8" s="10">
        <f t="shared" si="3"/>
        <v>0</v>
      </c>
      <c r="W8" s="10">
        <f t="shared" si="3"/>
        <v>0</v>
      </c>
      <c r="X8" s="10">
        <f t="shared" si="3"/>
        <v>0</v>
      </c>
      <c r="Y8" s="10">
        <f t="shared" si="3"/>
        <v>0</v>
      </c>
      <c r="Z8" s="10">
        <f t="shared" si="3"/>
        <v>0</v>
      </c>
      <c r="AA8" s="10">
        <f t="shared" si="3"/>
        <v>0</v>
      </c>
      <c r="AB8" s="10">
        <f t="shared" si="3"/>
        <v>2992.4</v>
      </c>
      <c r="AC8" s="10">
        <f t="shared" si="3"/>
        <v>0</v>
      </c>
      <c r="AD8" s="10">
        <f t="shared" si="3"/>
        <v>460.9</v>
      </c>
      <c r="AE8" s="10">
        <f t="shared" si="3"/>
        <v>0</v>
      </c>
      <c r="AF8" s="11"/>
    </row>
    <row r="9" spans="1:32" ht="15.75" x14ac:dyDescent="0.25">
      <c r="A9" s="12" t="s">
        <v>25</v>
      </c>
      <c r="B9" s="13">
        <f t="shared" ref="B9" si="4">H9+J9+L9+N9+P9+R9+T9+V9+X9+Z9+AB9+AD9</f>
        <v>3453.3</v>
      </c>
      <c r="C9" s="13">
        <f>C12</f>
        <v>0</v>
      </c>
      <c r="D9" s="13">
        <f>D12</f>
        <v>0</v>
      </c>
      <c r="E9" s="13">
        <f>I9+K9+M9+O9+Q9+S9+U9+W9+Y9+AA9+AC9+AE9</f>
        <v>0</v>
      </c>
      <c r="F9" s="13">
        <f t="shared" si="1"/>
        <v>0</v>
      </c>
      <c r="G9" s="13">
        <f t="shared" si="2"/>
        <v>0</v>
      </c>
      <c r="H9" s="13">
        <f>H12+H15</f>
        <v>0</v>
      </c>
      <c r="I9" s="13">
        <f t="shared" ref="I9:AE9" si="5">I12+I15</f>
        <v>0</v>
      </c>
      <c r="J9" s="13">
        <f t="shared" si="5"/>
        <v>0</v>
      </c>
      <c r="K9" s="13">
        <f t="shared" si="5"/>
        <v>0</v>
      </c>
      <c r="L9" s="13">
        <f t="shared" si="5"/>
        <v>0</v>
      </c>
      <c r="M9" s="13">
        <f t="shared" si="5"/>
        <v>0</v>
      </c>
      <c r="N9" s="13">
        <f t="shared" si="5"/>
        <v>0</v>
      </c>
      <c r="O9" s="13">
        <f t="shared" si="5"/>
        <v>0</v>
      </c>
      <c r="P9" s="13">
        <f t="shared" si="5"/>
        <v>0</v>
      </c>
      <c r="Q9" s="13">
        <f t="shared" si="5"/>
        <v>0</v>
      </c>
      <c r="R9" s="13">
        <f t="shared" si="5"/>
        <v>0</v>
      </c>
      <c r="S9" s="13">
        <f t="shared" si="5"/>
        <v>0</v>
      </c>
      <c r="T9" s="13">
        <f t="shared" si="5"/>
        <v>0</v>
      </c>
      <c r="U9" s="13">
        <f t="shared" si="5"/>
        <v>0</v>
      </c>
      <c r="V9" s="13">
        <f t="shared" si="5"/>
        <v>0</v>
      </c>
      <c r="W9" s="13">
        <f t="shared" si="5"/>
        <v>0</v>
      </c>
      <c r="X9" s="13">
        <f t="shared" si="5"/>
        <v>0</v>
      </c>
      <c r="Y9" s="13">
        <f t="shared" si="5"/>
        <v>0</v>
      </c>
      <c r="Z9" s="13">
        <f t="shared" si="5"/>
        <v>0</v>
      </c>
      <c r="AA9" s="13">
        <f t="shared" si="5"/>
        <v>0</v>
      </c>
      <c r="AB9" s="13">
        <f t="shared" si="5"/>
        <v>2992.4</v>
      </c>
      <c r="AC9" s="13">
        <f t="shared" si="5"/>
        <v>0</v>
      </c>
      <c r="AD9" s="13">
        <f t="shared" si="5"/>
        <v>460.9</v>
      </c>
      <c r="AE9" s="13">
        <f t="shared" si="5"/>
        <v>0</v>
      </c>
      <c r="AF9" s="14"/>
    </row>
    <row r="10" spans="1:32" ht="15.75" x14ac:dyDescent="0.25">
      <c r="A10" s="7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/>
    </row>
    <row r="11" spans="1:32" ht="15.75" x14ac:dyDescent="0.25">
      <c r="A11" s="9" t="s">
        <v>24</v>
      </c>
      <c r="B11" s="10">
        <f>B12</f>
        <v>460.9</v>
      </c>
      <c r="C11" s="10">
        <f t="shared" ref="C11:E11" si="6">C12</f>
        <v>0</v>
      </c>
      <c r="D11" s="10">
        <f t="shared" si="6"/>
        <v>0</v>
      </c>
      <c r="E11" s="10">
        <f t="shared" si="6"/>
        <v>0</v>
      </c>
      <c r="F11" s="10">
        <f t="shared" si="1"/>
        <v>0</v>
      </c>
      <c r="G11" s="10">
        <f t="shared" si="2"/>
        <v>0</v>
      </c>
      <c r="H11" s="10">
        <f>H12</f>
        <v>0</v>
      </c>
      <c r="I11" s="10">
        <f t="shared" ref="I11:AE11" si="7">I12</f>
        <v>0</v>
      </c>
      <c r="J11" s="10">
        <f t="shared" si="7"/>
        <v>0</v>
      </c>
      <c r="K11" s="10">
        <f t="shared" si="7"/>
        <v>0</v>
      </c>
      <c r="L11" s="10">
        <f t="shared" si="7"/>
        <v>0</v>
      </c>
      <c r="M11" s="10">
        <f t="shared" si="7"/>
        <v>0</v>
      </c>
      <c r="N11" s="10">
        <f t="shared" si="7"/>
        <v>0</v>
      </c>
      <c r="O11" s="10">
        <f t="shared" si="7"/>
        <v>0</v>
      </c>
      <c r="P11" s="10">
        <f t="shared" si="7"/>
        <v>0</v>
      </c>
      <c r="Q11" s="10">
        <f t="shared" si="7"/>
        <v>0</v>
      </c>
      <c r="R11" s="10">
        <f t="shared" si="7"/>
        <v>0</v>
      </c>
      <c r="S11" s="10">
        <f t="shared" si="7"/>
        <v>0</v>
      </c>
      <c r="T11" s="10">
        <f t="shared" si="7"/>
        <v>0</v>
      </c>
      <c r="U11" s="10">
        <f t="shared" si="7"/>
        <v>0</v>
      </c>
      <c r="V11" s="10">
        <f t="shared" si="7"/>
        <v>0</v>
      </c>
      <c r="W11" s="10">
        <f t="shared" si="7"/>
        <v>0</v>
      </c>
      <c r="X11" s="10">
        <f t="shared" si="7"/>
        <v>0</v>
      </c>
      <c r="Y11" s="10">
        <f t="shared" si="7"/>
        <v>0</v>
      </c>
      <c r="Z11" s="10">
        <f t="shared" si="7"/>
        <v>0</v>
      </c>
      <c r="AA11" s="10">
        <f t="shared" si="7"/>
        <v>0</v>
      </c>
      <c r="AB11" s="10">
        <f t="shared" si="7"/>
        <v>0</v>
      </c>
      <c r="AC11" s="10">
        <f t="shared" si="7"/>
        <v>0</v>
      </c>
      <c r="AD11" s="10">
        <f t="shared" si="7"/>
        <v>460.9</v>
      </c>
      <c r="AE11" s="10">
        <f t="shared" si="7"/>
        <v>0</v>
      </c>
      <c r="AF11" s="15"/>
    </row>
    <row r="12" spans="1:32" ht="15.75" x14ac:dyDescent="0.25">
      <c r="A12" s="12" t="s">
        <v>25</v>
      </c>
      <c r="B12" s="13">
        <f>H12+J12+L12+N12+P12+R12+T12+V12+X12+Z12+AB12+AD12</f>
        <v>460.9</v>
      </c>
      <c r="C12" s="13">
        <f>H12+J12+L12+N12+P12</f>
        <v>0</v>
      </c>
      <c r="D12" s="13">
        <f>D15</f>
        <v>0</v>
      </c>
      <c r="E12" s="13">
        <f>I12+K12+M12+O12+Q12+S12+U12+W12+Y12+AA12+AC12+AE12</f>
        <v>0</v>
      </c>
      <c r="F12" s="13">
        <f t="shared" si="1"/>
        <v>0</v>
      </c>
      <c r="G12" s="13">
        <f t="shared" si="2"/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460.9</v>
      </c>
      <c r="AE12" s="16">
        <v>0</v>
      </c>
      <c r="AF12" s="14"/>
    </row>
    <row r="13" spans="1:32" ht="15.75" x14ac:dyDescent="0.25">
      <c r="A13" s="7" t="s">
        <v>27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/>
    </row>
    <row r="14" spans="1:32" ht="15.75" x14ac:dyDescent="0.25">
      <c r="A14" s="9" t="s">
        <v>24</v>
      </c>
      <c r="B14" s="10">
        <f>B15</f>
        <v>2992.4</v>
      </c>
      <c r="C14" s="10">
        <f t="shared" ref="C14:E14" si="8">C15</f>
        <v>0</v>
      </c>
      <c r="D14" s="10">
        <f t="shared" si="8"/>
        <v>0</v>
      </c>
      <c r="E14" s="10">
        <f t="shared" si="8"/>
        <v>0</v>
      </c>
      <c r="F14" s="10">
        <f t="shared" ref="F14:F15" si="9">IFERROR(E14/B14*100,0)</f>
        <v>0</v>
      </c>
      <c r="G14" s="10">
        <f t="shared" ref="G14:G15" si="10">IFERROR(E14/C14*100,0)</f>
        <v>0</v>
      </c>
      <c r="H14" s="10">
        <f>H15</f>
        <v>0</v>
      </c>
      <c r="I14" s="10">
        <f t="shared" ref="I14:AE14" si="11">I15</f>
        <v>0</v>
      </c>
      <c r="J14" s="10">
        <f t="shared" si="11"/>
        <v>0</v>
      </c>
      <c r="K14" s="10">
        <f t="shared" si="11"/>
        <v>0</v>
      </c>
      <c r="L14" s="10">
        <f t="shared" si="11"/>
        <v>0</v>
      </c>
      <c r="M14" s="10">
        <f t="shared" si="11"/>
        <v>0</v>
      </c>
      <c r="N14" s="10">
        <f t="shared" si="11"/>
        <v>0</v>
      </c>
      <c r="O14" s="10">
        <f t="shared" si="11"/>
        <v>0</v>
      </c>
      <c r="P14" s="10">
        <f t="shared" si="11"/>
        <v>0</v>
      </c>
      <c r="Q14" s="10">
        <f t="shared" si="11"/>
        <v>0</v>
      </c>
      <c r="R14" s="10">
        <f t="shared" si="11"/>
        <v>0</v>
      </c>
      <c r="S14" s="10">
        <f t="shared" si="11"/>
        <v>0</v>
      </c>
      <c r="T14" s="10">
        <f t="shared" si="11"/>
        <v>0</v>
      </c>
      <c r="U14" s="10">
        <f t="shared" si="11"/>
        <v>0</v>
      </c>
      <c r="V14" s="10">
        <f t="shared" si="11"/>
        <v>0</v>
      </c>
      <c r="W14" s="10">
        <f t="shared" si="11"/>
        <v>0</v>
      </c>
      <c r="X14" s="10">
        <f t="shared" si="11"/>
        <v>0</v>
      </c>
      <c r="Y14" s="10">
        <f t="shared" si="11"/>
        <v>0</v>
      </c>
      <c r="Z14" s="10">
        <f t="shared" si="11"/>
        <v>0</v>
      </c>
      <c r="AA14" s="10">
        <f t="shared" si="11"/>
        <v>0</v>
      </c>
      <c r="AB14" s="10">
        <f t="shared" si="11"/>
        <v>2992.4</v>
      </c>
      <c r="AC14" s="10">
        <f t="shared" si="11"/>
        <v>0</v>
      </c>
      <c r="AD14" s="10">
        <f t="shared" si="11"/>
        <v>0</v>
      </c>
      <c r="AE14" s="10">
        <f t="shared" si="11"/>
        <v>0</v>
      </c>
      <c r="AF14" s="15"/>
    </row>
    <row r="15" spans="1:32" ht="15.75" x14ac:dyDescent="0.25">
      <c r="A15" s="12" t="s">
        <v>25</v>
      </c>
      <c r="B15" s="13">
        <f>H15+J15+L15+N15+P15+R15+T15+V15+X15+Z15+AB15+AD15</f>
        <v>2992.4</v>
      </c>
      <c r="C15" s="13">
        <f>H15+J15+L15+N15+P15</f>
        <v>0</v>
      </c>
      <c r="D15" s="13">
        <f>D18</f>
        <v>0</v>
      </c>
      <c r="E15" s="13">
        <f>I15+K15+M15+O15+Q15+S15+U15+W15+Y15+AA15+AC15+AE15</f>
        <v>0</v>
      </c>
      <c r="F15" s="13">
        <f t="shared" si="9"/>
        <v>0</v>
      </c>
      <c r="G15" s="13">
        <f t="shared" si="10"/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2992.4</v>
      </c>
      <c r="AC15" s="16">
        <v>0</v>
      </c>
      <c r="AD15" s="16">
        <v>0</v>
      </c>
      <c r="AE15" s="16">
        <v>0</v>
      </c>
      <c r="AF15" s="14"/>
    </row>
    <row r="16" spans="1:32" ht="15.75" x14ac:dyDescent="0.25">
      <c r="A16" s="17" t="s">
        <v>28</v>
      </c>
      <c r="B16" s="13"/>
      <c r="C16" s="13"/>
      <c r="D16" s="13"/>
      <c r="E16" s="13"/>
      <c r="F16" s="13"/>
      <c r="G16" s="1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4"/>
    </row>
    <row r="17" spans="1:32" ht="126" x14ac:dyDescent="0.25">
      <c r="A17" s="18" t="s">
        <v>24</v>
      </c>
      <c r="B17" s="10">
        <f>B18</f>
        <v>3453.3</v>
      </c>
      <c r="C17" s="10">
        <f t="shared" ref="C17:E17" si="12">C18</f>
        <v>0</v>
      </c>
      <c r="D17" s="10">
        <f t="shared" si="12"/>
        <v>0</v>
      </c>
      <c r="E17" s="10">
        <f t="shared" si="12"/>
        <v>0</v>
      </c>
      <c r="F17" s="10">
        <f t="shared" si="1"/>
        <v>0</v>
      </c>
      <c r="G17" s="10">
        <f t="shared" si="2"/>
        <v>0</v>
      </c>
      <c r="H17" s="10">
        <f>H18</f>
        <v>0</v>
      </c>
      <c r="I17" s="10">
        <f t="shared" ref="I17:AE17" si="13">I18</f>
        <v>0</v>
      </c>
      <c r="J17" s="10">
        <f t="shared" si="13"/>
        <v>0</v>
      </c>
      <c r="K17" s="10">
        <f t="shared" si="13"/>
        <v>0</v>
      </c>
      <c r="L17" s="10">
        <f t="shared" si="13"/>
        <v>0</v>
      </c>
      <c r="M17" s="10">
        <f t="shared" si="13"/>
        <v>0</v>
      </c>
      <c r="N17" s="10">
        <f t="shared" si="13"/>
        <v>0</v>
      </c>
      <c r="O17" s="10">
        <f t="shared" si="13"/>
        <v>0</v>
      </c>
      <c r="P17" s="10">
        <f t="shared" si="13"/>
        <v>0</v>
      </c>
      <c r="Q17" s="10">
        <f t="shared" si="13"/>
        <v>0</v>
      </c>
      <c r="R17" s="10">
        <f t="shared" si="13"/>
        <v>0</v>
      </c>
      <c r="S17" s="10">
        <f t="shared" si="13"/>
        <v>0</v>
      </c>
      <c r="T17" s="10">
        <f t="shared" si="13"/>
        <v>0</v>
      </c>
      <c r="U17" s="10">
        <f t="shared" si="13"/>
        <v>0</v>
      </c>
      <c r="V17" s="10">
        <f t="shared" si="13"/>
        <v>0</v>
      </c>
      <c r="W17" s="10">
        <f t="shared" si="13"/>
        <v>0</v>
      </c>
      <c r="X17" s="10">
        <f t="shared" si="13"/>
        <v>0</v>
      </c>
      <c r="Y17" s="10">
        <f t="shared" si="13"/>
        <v>0</v>
      </c>
      <c r="Z17" s="10">
        <f t="shared" si="13"/>
        <v>0</v>
      </c>
      <c r="AA17" s="10">
        <f t="shared" si="13"/>
        <v>0</v>
      </c>
      <c r="AB17" s="10">
        <f t="shared" si="13"/>
        <v>2992.4</v>
      </c>
      <c r="AC17" s="10">
        <f t="shared" si="13"/>
        <v>0</v>
      </c>
      <c r="AD17" s="10">
        <f t="shared" si="13"/>
        <v>460.9</v>
      </c>
      <c r="AE17" s="10">
        <f t="shared" si="13"/>
        <v>0</v>
      </c>
      <c r="AF17" s="47" t="s">
        <v>48</v>
      </c>
    </row>
    <row r="18" spans="1:32" ht="15.75" x14ac:dyDescent="0.25">
      <c r="A18" s="19" t="s">
        <v>25</v>
      </c>
      <c r="B18" s="13">
        <f>H18+J18+L18+N18+P18+R18+T18+V18+X18+Z18+AB18+AD18</f>
        <v>3453.3</v>
      </c>
      <c r="C18" s="13">
        <f>H18+J18+L18+N18+P18</f>
        <v>0</v>
      </c>
      <c r="D18" s="13">
        <f>I18+K18+M18+O18+Q18</f>
        <v>0</v>
      </c>
      <c r="E18" s="13">
        <f t="shared" ref="E18" si="14">I18+K18+M18+O18+Q18+S18+U18+W18+Y18+AA18+AC18+AE18</f>
        <v>0</v>
      </c>
      <c r="F18" s="13">
        <f t="shared" si="1"/>
        <v>0</v>
      </c>
      <c r="G18" s="13">
        <f t="shared" si="2"/>
        <v>0</v>
      </c>
      <c r="H18" s="16">
        <f t="shared" ref="H18:AE18" si="15">H9</f>
        <v>0</v>
      </c>
      <c r="I18" s="16">
        <f t="shared" si="15"/>
        <v>0</v>
      </c>
      <c r="J18" s="16">
        <f t="shared" si="15"/>
        <v>0</v>
      </c>
      <c r="K18" s="16">
        <f t="shared" si="15"/>
        <v>0</v>
      </c>
      <c r="L18" s="16">
        <f t="shared" si="15"/>
        <v>0</v>
      </c>
      <c r="M18" s="16">
        <f t="shared" si="15"/>
        <v>0</v>
      </c>
      <c r="N18" s="16">
        <f t="shared" si="15"/>
        <v>0</v>
      </c>
      <c r="O18" s="16">
        <f t="shared" si="15"/>
        <v>0</v>
      </c>
      <c r="P18" s="16">
        <f t="shared" si="15"/>
        <v>0</v>
      </c>
      <c r="Q18" s="16">
        <f t="shared" si="15"/>
        <v>0</v>
      </c>
      <c r="R18" s="16">
        <f t="shared" si="15"/>
        <v>0</v>
      </c>
      <c r="S18" s="16">
        <f t="shared" si="15"/>
        <v>0</v>
      </c>
      <c r="T18" s="16">
        <f t="shared" si="15"/>
        <v>0</v>
      </c>
      <c r="U18" s="16">
        <f t="shared" si="15"/>
        <v>0</v>
      </c>
      <c r="V18" s="16">
        <f t="shared" si="15"/>
        <v>0</v>
      </c>
      <c r="W18" s="16">
        <f t="shared" si="15"/>
        <v>0</v>
      </c>
      <c r="X18" s="16">
        <f t="shared" si="15"/>
        <v>0</v>
      </c>
      <c r="Y18" s="16">
        <f t="shared" si="15"/>
        <v>0</v>
      </c>
      <c r="Z18" s="16">
        <f t="shared" si="15"/>
        <v>0</v>
      </c>
      <c r="AA18" s="16">
        <f t="shared" si="15"/>
        <v>0</v>
      </c>
      <c r="AB18" s="16">
        <f t="shared" si="15"/>
        <v>2992.4</v>
      </c>
      <c r="AC18" s="16">
        <f t="shared" si="15"/>
        <v>0</v>
      </c>
      <c r="AD18" s="16">
        <f t="shared" si="15"/>
        <v>460.9</v>
      </c>
      <c r="AE18" s="16">
        <f t="shared" si="15"/>
        <v>0</v>
      </c>
      <c r="AF18" s="14" t="s">
        <v>49</v>
      </c>
    </row>
    <row r="19" spans="1:32" ht="15.75" x14ac:dyDescent="0.25">
      <c r="A19" s="62" t="s">
        <v>29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3"/>
      <c r="AE19" s="20"/>
      <c r="AF19" s="14" t="s">
        <v>50</v>
      </c>
    </row>
    <row r="20" spans="1:32" ht="15.75" x14ac:dyDescent="0.25">
      <c r="A20" s="48" t="s">
        <v>22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9"/>
      <c r="AF20" s="20"/>
    </row>
    <row r="21" spans="1:32" ht="15.75" x14ac:dyDescent="0.25">
      <c r="A21" s="7" t="s">
        <v>30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  <c r="AF21" s="11"/>
    </row>
    <row r="22" spans="1:32" ht="15.75" x14ac:dyDescent="0.25">
      <c r="A22" s="23" t="s">
        <v>24</v>
      </c>
      <c r="B22" s="10">
        <f>B23+B24+B26</f>
        <v>57990.5</v>
      </c>
      <c r="C22" s="10">
        <f t="shared" ref="C22:D22" si="16">C23+C24+C26</f>
        <v>0</v>
      </c>
      <c r="D22" s="10">
        <f t="shared" si="16"/>
        <v>0</v>
      </c>
      <c r="E22" s="10">
        <f>E23+E24+E26</f>
        <v>0</v>
      </c>
      <c r="F22" s="10">
        <f>IFERROR(E22/B22*100,0)</f>
        <v>0</v>
      </c>
      <c r="G22" s="10">
        <f>IFERROR(E22/C22*100,0)</f>
        <v>0</v>
      </c>
      <c r="H22" s="10">
        <f>H23+H24+H26</f>
        <v>0</v>
      </c>
      <c r="I22" s="10">
        <f t="shared" ref="I22:AE22" si="17">I23+I24+I26</f>
        <v>0</v>
      </c>
      <c r="J22" s="10">
        <f t="shared" si="17"/>
        <v>0</v>
      </c>
      <c r="K22" s="10">
        <f t="shared" si="17"/>
        <v>0</v>
      </c>
      <c r="L22" s="10">
        <f t="shared" si="17"/>
        <v>0</v>
      </c>
      <c r="M22" s="10">
        <f t="shared" si="17"/>
        <v>0</v>
      </c>
      <c r="N22" s="10">
        <f t="shared" si="17"/>
        <v>0</v>
      </c>
      <c r="O22" s="10">
        <f t="shared" si="17"/>
        <v>0</v>
      </c>
      <c r="P22" s="10">
        <f t="shared" si="17"/>
        <v>0</v>
      </c>
      <c r="Q22" s="10">
        <f t="shared" si="17"/>
        <v>0</v>
      </c>
      <c r="R22" s="10">
        <f t="shared" si="17"/>
        <v>0</v>
      </c>
      <c r="S22" s="10">
        <f t="shared" si="17"/>
        <v>0</v>
      </c>
      <c r="T22" s="10">
        <f t="shared" si="17"/>
        <v>0</v>
      </c>
      <c r="U22" s="10">
        <f t="shared" si="17"/>
        <v>0</v>
      </c>
      <c r="V22" s="10">
        <f t="shared" si="17"/>
        <v>0</v>
      </c>
      <c r="W22" s="10">
        <f t="shared" si="17"/>
        <v>0</v>
      </c>
      <c r="X22" s="10">
        <f t="shared" si="17"/>
        <v>0</v>
      </c>
      <c r="Y22" s="10">
        <f t="shared" si="17"/>
        <v>0</v>
      </c>
      <c r="Z22" s="10">
        <f t="shared" si="17"/>
        <v>0</v>
      </c>
      <c r="AA22" s="10">
        <f t="shared" si="17"/>
        <v>0</v>
      </c>
      <c r="AB22" s="10">
        <f t="shared" si="17"/>
        <v>0</v>
      </c>
      <c r="AC22" s="10">
        <f t="shared" si="17"/>
        <v>0</v>
      </c>
      <c r="AD22" s="10">
        <f t="shared" si="17"/>
        <v>57990.5</v>
      </c>
      <c r="AE22" s="10">
        <f t="shared" si="17"/>
        <v>0</v>
      </c>
      <c r="AF22" s="11"/>
    </row>
    <row r="23" spans="1:32" ht="15.75" x14ac:dyDescent="0.25">
      <c r="A23" s="12" t="s">
        <v>31</v>
      </c>
      <c r="B23" s="16">
        <f>B29</f>
        <v>46392.4</v>
      </c>
      <c r="C23" s="13">
        <f>H23+J23+L23+N23</f>
        <v>0</v>
      </c>
      <c r="D23" s="13">
        <f>I23+K23+M23+O23</f>
        <v>0</v>
      </c>
      <c r="E23" s="16">
        <f>I23+K23+M23+O23</f>
        <v>0</v>
      </c>
      <c r="F23" s="13">
        <f t="shared" ref="F23:F38" si="18">IFERROR(E23/B23*100,0)</f>
        <v>0</v>
      </c>
      <c r="G23" s="13">
        <f t="shared" ref="G23:G38" si="19">IFERROR(E23/C23*100,0)</f>
        <v>0</v>
      </c>
      <c r="H23" s="16">
        <f>H29</f>
        <v>0</v>
      </c>
      <c r="I23" s="16">
        <f t="shared" ref="I23:AE26" si="20">I29</f>
        <v>0</v>
      </c>
      <c r="J23" s="16">
        <f t="shared" si="20"/>
        <v>0</v>
      </c>
      <c r="K23" s="16">
        <f>K29</f>
        <v>0</v>
      </c>
      <c r="L23" s="16">
        <f t="shared" si="20"/>
        <v>0</v>
      </c>
      <c r="M23" s="16">
        <f t="shared" si="20"/>
        <v>0</v>
      </c>
      <c r="N23" s="16">
        <f t="shared" si="20"/>
        <v>0</v>
      </c>
      <c r="O23" s="16">
        <f t="shared" si="20"/>
        <v>0</v>
      </c>
      <c r="P23" s="16">
        <f t="shared" si="20"/>
        <v>0</v>
      </c>
      <c r="Q23" s="16">
        <f t="shared" si="20"/>
        <v>0</v>
      </c>
      <c r="R23" s="16">
        <f t="shared" si="20"/>
        <v>0</v>
      </c>
      <c r="S23" s="16">
        <f t="shared" si="20"/>
        <v>0</v>
      </c>
      <c r="T23" s="16">
        <f t="shared" si="20"/>
        <v>0</v>
      </c>
      <c r="U23" s="16">
        <f t="shared" si="20"/>
        <v>0</v>
      </c>
      <c r="V23" s="16">
        <f t="shared" si="20"/>
        <v>0</v>
      </c>
      <c r="W23" s="16">
        <f t="shared" si="20"/>
        <v>0</v>
      </c>
      <c r="X23" s="16">
        <f t="shared" si="20"/>
        <v>0</v>
      </c>
      <c r="Y23" s="16">
        <f t="shared" si="20"/>
        <v>0</v>
      </c>
      <c r="Z23" s="16">
        <f t="shared" si="20"/>
        <v>0</v>
      </c>
      <c r="AA23" s="16">
        <f t="shared" si="20"/>
        <v>0</v>
      </c>
      <c r="AB23" s="16">
        <f t="shared" si="20"/>
        <v>0</v>
      </c>
      <c r="AC23" s="16">
        <f t="shared" si="20"/>
        <v>0</v>
      </c>
      <c r="AD23" s="16">
        <f t="shared" si="20"/>
        <v>46392.4</v>
      </c>
      <c r="AE23" s="16">
        <f t="shared" si="20"/>
        <v>0</v>
      </c>
      <c r="AF23" s="14"/>
    </row>
    <row r="24" spans="1:32" ht="15.75" x14ac:dyDescent="0.25">
      <c r="A24" s="12" t="s">
        <v>25</v>
      </c>
      <c r="B24" s="16">
        <f t="shared" ref="B24:B26" si="21">B30</f>
        <v>11598.1</v>
      </c>
      <c r="C24" s="13">
        <f t="shared" ref="C24:C26" si="22">H24+J24+L24+N24</f>
        <v>0</v>
      </c>
      <c r="D24" s="13">
        <f t="shared" ref="D24:D26" si="23">I24+K24+M24+O24</f>
        <v>0</v>
      </c>
      <c r="E24" s="16">
        <f t="shared" ref="E24:E26" si="24">I24+K24+M24+O24</f>
        <v>0</v>
      </c>
      <c r="F24" s="13">
        <f t="shared" si="18"/>
        <v>0</v>
      </c>
      <c r="G24" s="13">
        <f t="shared" si="19"/>
        <v>0</v>
      </c>
      <c r="H24" s="16">
        <f>H30</f>
        <v>0</v>
      </c>
      <c r="I24" s="16">
        <f t="shared" si="20"/>
        <v>0</v>
      </c>
      <c r="J24" s="16">
        <f t="shared" si="20"/>
        <v>0</v>
      </c>
      <c r="K24" s="16">
        <f t="shared" si="20"/>
        <v>0</v>
      </c>
      <c r="L24" s="16">
        <f t="shared" si="20"/>
        <v>0</v>
      </c>
      <c r="M24" s="16">
        <f t="shared" si="20"/>
        <v>0</v>
      </c>
      <c r="N24" s="16">
        <f t="shared" si="20"/>
        <v>0</v>
      </c>
      <c r="O24" s="16">
        <f t="shared" si="20"/>
        <v>0</v>
      </c>
      <c r="P24" s="16">
        <f t="shared" si="20"/>
        <v>0</v>
      </c>
      <c r="Q24" s="16">
        <f t="shared" si="20"/>
        <v>0</v>
      </c>
      <c r="R24" s="16">
        <f t="shared" si="20"/>
        <v>0</v>
      </c>
      <c r="S24" s="16">
        <f t="shared" si="20"/>
        <v>0</v>
      </c>
      <c r="T24" s="16">
        <f t="shared" si="20"/>
        <v>0</v>
      </c>
      <c r="U24" s="16">
        <f t="shared" si="20"/>
        <v>0</v>
      </c>
      <c r="V24" s="16">
        <f t="shared" si="20"/>
        <v>0</v>
      </c>
      <c r="W24" s="16">
        <f t="shared" si="20"/>
        <v>0</v>
      </c>
      <c r="X24" s="16">
        <f t="shared" si="20"/>
        <v>0</v>
      </c>
      <c r="Y24" s="16">
        <f t="shared" si="20"/>
        <v>0</v>
      </c>
      <c r="Z24" s="16">
        <f t="shared" si="20"/>
        <v>0</v>
      </c>
      <c r="AA24" s="16">
        <f t="shared" si="20"/>
        <v>0</v>
      </c>
      <c r="AB24" s="16">
        <f t="shared" si="20"/>
        <v>0</v>
      </c>
      <c r="AC24" s="16">
        <f t="shared" si="20"/>
        <v>0</v>
      </c>
      <c r="AD24" s="16">
        <f t="shared" si="20"/>
        <v>11598.1</v>
      </c>
      <c r="AE24" s="16">
        <f t="shared" si="20"/>
        <v>0</v>
      </c>
      <c r="AF24" s="14"/>
    </row>
    <row r="25" spans="1:32" ht="31.5" x14ac:dyDescent="0.25">
      <c r="A25" s="24" t="s">
        <v>32</v>
      </c>
      <c r="B25" s="16">
        <f t="shared" si="21"/>
        <v>11598.1</v>
      </c>
      <c r="C25" s="13">
        <f t="shared" si="22"/>
        <v>0</v>
      </c>
      <c r="D25" s="13">
        <f t="shared" si="23"/>
        <v>0</v>
      </c>
      <c r="E25" s="16">
        <f t="shared" si="24"/>
        <v>0</v>
      </c>
      <c r="F25" s="13">
        <f t="shared" si="18"/>
        <v>0</v>
      </c>
      <c r="G25" s="13">
        <f t="shared" si="19"/>
        <v>0</v>
      </c>
      <c r="H25" s="13">
        <f>H31</f>
        <v>0</v>
      </c>
      <c r="I25" s="13">
        <f t="shared" si="20"/>
        <v>0</v>
      </c>
      <c r="J25" s="13">
        <f t="shared" si="20"/>
        <v>0</v>
      </c>
      <c r="K25" s="13">
        <f t="shared" si="20"/>
        <v>0</v>
      </c>
      <c r="L25" s="13">
        <f t="shared" si="20"/>
        <v>0</v>
      </c>
      <c r="M25" s="13">
        <f t="shared" si="20"/>
        <v>0</v>
      </c>
      <c r="N25" s="13">
        <f t="shared" si="20"/>
        <v>0</v>
      </c>
      <c r="O25" s="13">
        <f t="shared" si="20"/>
        <v>0</v>
      </c>
      <c r="P25" s="13">
        <f t="shared" si="20"/>
        <v>0</v>
      </c>
      <c r="Q25" s="13">
        <f t="shared" si="20"/>
        <v>0</v>
      </c>
      <c r="R25" s="13">
        <f t="shared" si="20"/>
        <v>0</v>
      </c>
      <c r="S25" s="13">
        <f t="shared" si="20"/>
        <v>0</v>
      </c>
      <c r="T25" s="13">
        <f t="shared" si="20"/>
        <v>0</v>
      </c>
      <c r="U25" s="13">
        <f t="shared" si="20"/>
        <v>0</v>
      </c>
      <c r="V25" s="13">
        <f t="shared" si="20"/>
        <v>0</v>
      </c>
      <c r="W25" s="13">
        <f t="shared" si="20"/>
        <v>0</v>
      </c>
      <c r="X25" s="13">
        <f t="shared" si="20"/>
        <v>0</v>
      </c>
      <c r="Y25" s="13">
        <f t="shared" si="20"/>
        <v>0</v>
      </c>
      <c r="Z25" s="13">
        <f t="shared" si="20"/>
        <v>0</v>
      </c>
      <c r="AA25" s="13">
        <f t="shared" si="20"/>
        <v>0</v>
      </c>
      <c r="AB25" s="13">
        <f t="shared" si="20"/>
        <v>0</v>
      </c>
      <c r="AC25" s="13">
        <f t="shared" si="20"/>
        <v>0</v>
      </c>
      <c r="AD25" s="13">
        <f t="shared" si="20"/>
        <v>11598.1</v>
      </c>
      <c r="AE25" s="13">
        <f t="shared" si="20"/>
        <v>0</v>
      </c>
      <c r="AF25" s="14"/>
    </row>
    <row r="26" spans="1:32" ht="31.5" x14ac:dyDescent="0.25">
      <c r="A26" s="12" t="s">
        <v>33</v>
      </c>
      <c r="B26" s="16">
        <f t="shared" si="21"/>
        <v>0</v>
      </c>
      <c r="C26" s="13">
        <f t="shared" si="22"/>
        <v>0</v>
      </c>
      <c r="D26" s="13">
        <f t="shared" si="23"/>
        <v>0</v>
      </c>
      <c r="E26" s="16">
        <f t="shared" si="24"/>
        <v>0</v>
      </c>
      <c r="F26" s="13">
        <f t="shared" si="18"/>
        <v>0</v>
      </c>
      <c r="G26" s="13">
        <f t="shared" si="19"/>
        <v>0</v>
      </c>
      <c r="H26" s="13">
        <f>H32</f>
        <v>0</v>
      </c>
      <c r="I26" s="13">
        <f t="shared" si="20"/>
        <v>0</v>
      </c>
      <c r="J26" s="13">
        <f t="shared" si="20"/>
        <v>0</v>
      </c>
      <c r="K26" s="13">
        <f t="shared" si="20"/>
        <v>0</v>
      </c>
      <c r="L26" s="13">
        <f t="shared" si="20"/>
        <v>0</v>
      </c>
      <c r="M26" s="13">
        <f t="shared" si="20"/>
        <v>0</v>
      </c>
      <c r="N26" s="13">
        <f t="shared" si="20"/>
        <v>0</v>
      </c>
      <c r="O26" s="13">
        <f t="shared" si="20"/>
        <v>0</v>
      </c>
      <c r="P26" s="13">
        <f t="shared" si="20"/>
        <v>0</v>
      </c>
      <c r="Q26" s="13">
        <f t="shared" si="20"/>
        <v>0</v>
      </c>
      <c r="R26" s="13">
        <f t="shared" si="20"/>
        <v>0</v>
      </c>
      <c r="S26" s="13">
        <f t="shared" si="20"/>
        <v>0</v>
      </c>
      <c r="T26" s="13">
        <f t="shared" si="20"/>
        <v>0</v>
      </c>
      <c r="U26" s="13">
        <f t="shared" si="20"/>
        <v>0</v>
      </c>
      <c r="V26" s="13">
        <f t="shared" si="20"/>
        <v>0</v>
      </c>
      <c r="W26" s="13">
        <f t="shared" si="20"/>
        <v>0</v>
      </c>
      <c r="X26" s="13">
        <f t="shared" si="20"/>
        <v>0</v>
      </c>
      <c r="Y26" s="13">
        <f t="shared" si="20"/>
        <v>0</v>
      </c>
      <c r="Z26" s="13">
        <f t="shared" si="20"/>
        <v>0</v>
      </c>
      <c r="AA26" s="13">
        <f t="shared" si="20"/>
        <v>0</v>
      </c>
      <c r="AB26" s="13">
        <f t="shared" si="20"/>
        <v>0</v>
      </c>
      <c r="AC26" s="13">
        <f t="shared" si="20"/>
        <v>0</v>
      </c>
      <c r="AD26" s="13">
        <f t="shared" si="20"/>
        <v>0</v>
      </c>
      <c r="AE26" s="13">
        <f t="shared" si="20"/>
        <v>0</v>
      </c>
      <c r="AF26" s="14"/>
    </row>
    <row r="27" spans="1:32" ht="15.75" x14ac:dyDescent="0.25">
      <c r="A27" s="7" t="s">
        <v>34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25"/>
    </row>
    <row r="28" spans="1:32" ht="15.75" x14ac:dyDescent="0.25">
      <c r="A28" s="23" t="s">
        <v>24</v>
      </c>
      <c r="B28" s="10">
        <f>B29+B30+B32</f>
        <v>57990.5</v>
      </c>
      <c r="C28" s="10">
        <f t="shared" ref="C28:E28" si="25">C29+C30+C32</f>
        <v>0</v>
      </c>
      <c r="D28" s="10">
        <f t="shared" si="25"/>
        <v>0</v>
      </c>
      <c r="E28" s="10">
        <f t="shared" si="25"/>
        <v>0</v>
      </c>
      <c r="F28" s="10">
        <f t="shared" si="18"/>
        <v>0</v>
      </c>
      <c r="G28" s="10">
        <f t="shared" si="19"/>
        <v>0</v>
      </c>
      <c r="H28" s="10">
        <f>H29+H30+H32</f>
        <v>0</v>
      </c>
      <c r="I28" s="10">
        <f t="shared" ref="I28:AE28" si="26">I29+I30+I32</f>
        <v>0</v>
      </c>
      <c r="J28" s="10">
        <f t="shared" si="26"/>
        <v>0</v>
      </c>
      <c r="K28" s="10">
        <f t="shared" si="26"/>
        <v>0</v>
      </c>
      <c r="L28" s="10">
        <f t="shared" si="26"/>
        <v>0</v>
      </c>
      <c r="M28" s="10">
        <f t="shared" si="26"/>
        <v>0</v>
      </c>
      <c r="N28" s="10">
        <f t="shared" si="26"/>
        <v>0</v>
      </c>
      <c r="O28" s="10">
        <f t="shared" si="26"/>
        <v>0</v>
      </c>
      <c r="P28" s="10">
        <f t="shared" si="26"/>
        <v>0</v>
      </c>
      <c r="Q28" s="10">
        <f t="shared" si="26"/>
        <v>0</v>
      </c>
      <c r="R28" s="10">
        <f t="shared" si="26"/>
        <v>0</v>
      </c>
      <c r="S28" s="10">
        <f t="shared" si="26"/>
        <v>0</v>
      </c>
      <c r="T28" s="10">
        <f t="shared" si="26"/>
        <v>0</v>
      </c>
      <c r="U28" s="10">
        <f t="shared" si="26"/>
        <v>0</v>
      </c>
      <c r="V28" s="10">
        <f t="shared" si="26"/>
        <v>0</v>
      </c>
      <c r="W28" s="10">
        <f t="shared" si="26"/>
        <v>0</v>
      </c>
      <c r="X28" s="10">
        <f t="shared" si="26"/>
        <v>0</v>
      </c>
      <c r="Y28" s="10">
        <f t="shared" si="26"/>
        <v>0</v>
      </c>
      <c r="Z28" s="10">
        <f t="shared" si="26"/>
        <v>0</v>
      </c>
      <c r="AA28" s="10">
        <f t="shared" si="26"/>
        <v>0</v>
      </c>
      <c r="AB28" s="10">
        <f t="shared" si="26"/>
        <v>0</v>
      </c>
      <c r="AC28" s="10">
        <f t="shared" si="26"/>
        <v>0</v>
      </c>
      <c r="AD28" s="10">
        <f t="shared" si="26"/>
        <v>57990.5</v>
      </c>
      <c r="AE28" s="10">
        <f t="shared" si="26"/>
        <v>0</v>
      </c>
      <c r="AF28" s="64" t="s">
        <v>35</v>
      </c>
    </row>
    <row r="29" spans="1:32" ht="15.75" x14ac:dyDescent="0.25">
      <c r="A29" s="12" t="s">
        <v>31</v>
      </c>
      <c r="B29" s="13">
        <f>H29+J29+L29+N29+P29+R29+T29+V29+X29+Z29+AB29+AD29</f>
        <v>46392.4</v>
      </c>
      <c r="C29" s="13">
        <f>H29+J29</f>
        <v>0</v>
      </c>
      <c r="D29" s="13">
        <f>D32+K32</f>
        <v>0</v>
      </c>
      <c r="E29" s="13">
        <f t="shared" ref="E29" si="27">I29+K29+M29+O29+Q29+S29+U29+W29+Y29+AA29+AC29+AE29</f>
        <v>0</v>
      </c>
      <c r="F29" s="13">
        <f t="shared" si="18"/>
        <v>0</v>
      </c>
      <c r="G29" s="13">
        <f t="shared" si="19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46392.4</v>
      </c>
      <c r="AE29" s="16">
        <v>0</v>
      </c>
      <c r="AF29" s="65"/>
    </row>
    <row r="30" spans="1:32" ht="15.75" x14ac:dyDescent="0.25">
      <c r="A30" s="12" t="s">
        <v>25</v>
      </c>
      <c r="B30" s="13">
        <f>H30+J30+L30+N30+P30+R30+T30+V30+X30+Z30+AB30+AD30</f>
        <v>11598.1</v>
      </c>
      <c r="C30" s="13">
        <f>H30+J30</f>
        <v>0</v>
      </c>
      <c r="D30" s="13">
        <f>D33+K33</f>
        <v>0</v>
      </c>
      <c r="E30" s="13">
        <f>I30+K30+M30+O30+Q30+S30+U30+W30+Y30+AA30+AC30+AE30</f>
        <v>0</v>
      </c>
      <c r="F30" s="13">
        <f t="shared" si="18"/>
        <v>0</v>
      </c>
      <c r="G30" s="13">
        <f t="shared" si="19"/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11598.1</v>
      </c>
      <c r="AE30" s="13">
        <v>0</v>
      </c>
      <c r="AF30" s="65"/>
    </row>
    <row r="31" spans="1:32" ht="31.5" x14ac:dyDescent="0.25">
      <c r="A31" s="24" t="s">
        <v>32</v>
      </c>
      <c r="B31" s="13">
        <f>H31+J31+L31+N31+P31+R31+T31+V31+X31+Z31+AB31+AD31</f>
        <v>11598.1</v>
      </c>
      <c r="C31" s="13">
        <f>H31+J31</f>
        <v>0</v>
      </c>
      <c r="D31" s="13">
        <f>D34+K34</f>
        <v>0</v>
      </c>
      <c r="E31" s="13">
        <f t="shared" ref="E31:E32" si="28">I31+K31+M31+O31+Q31+S31+U31+W31+Y31+AA31+AC31+AE31</f>
        <v>0</v>
      </c>
      <c r="F31" s="13">
        <f t="shared" si="18"/>
        <v>0</v>
      </c>
      <c r="G31" s="13">
        <f t="shared" si="19"/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11598.1</v>
      </c>
      <c r="AE31" s="13">
        <v>0</v>
      </c>
      <c r="AF31" s="65"/>
    </row>
    <row r="32" spans="1:32" ht="31.5" x14ac:dyDescent="0.25">
      <c r="A32" s="12" t="s">
        <v>33</v>
      </c>
      <c r="B32" s="13">
        <f>H32+J32+L32+N32+P32+R32+T32+V32+X32+Z32+AB32+AD32</f>
        <v>0</v>
      </c>
      <c r="C32" s="13">
        <f>H32+J32</f>
        <v>0</v>
      </c>
      <c r="D32" s="13">
        <f>D35+K35</f>
        <v>0</v>
      </c>
      <c r="E32" s="13">
        <f t="shared" si="28"/>
        <v>0</v>
      </c>
      <c r="F32" s="13">
        <f t="shared" si="18"/>
        <v>0</v>
      </c>
      <c r="G32" s="13">
        <f t="shared" si="19"/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66"/>
    </row>
    <row r="33" spans="1:32" ht="15.75" x14ac:dyDescent="0.25">
      <c r="A33" s="17" t="s">
        <v>36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26"/>
    </row>
    <row r="34" spans="1:32" ht="15.75" x14ac:dyDescent="0.25">
      <c r="A34" s="18" t="s">
        <v>24</v>
      </c>
      <c r="B34" s="10">
        <f>B35+B36+B38</f>
        <v>57990.5</v>
      </c>
      <c r="C34" s="10">
        <f t="shared" ref="C34:E34" si="29">C35+C36+C38</f>
        <v>0</v>
      </c>
      <c r="D34" s="10">
        <f t="shared" si="29"/>
        <v>0</v>
      </c>
      <c r="E34" s="10">
        <f t="shared" si="29"/>
        <v>0</v>
      </c>
      <c r="F34" s="10">
        <f t="shared" si="18"/>
        <v>0</v>
      </c>
      <c r="G34" s="10">
        <f t="shared" si="19"/>
        <v>0</v>
      </c>
      <c r="H34" s="10">
        <f>H35+H36+H38</f>
        <v>0</v>
      </c>
      <c r="I34" s="10">
        <f t="shared" ref="I34:AE34" si="30">I35+I36+I38</f>
        <v>0</v>
      </c>
      <c r="J34" s="10">
        <f t="shared" si="30"/>
        <v>0</v>
      </c>
      <c r="K34" s="10">
        <f t="shared" si="30"/>
        <v>0</v>
      </c>
      <c r="L34" s="10">
        <f t="shared" si="30"/>
        <v>0</v>
      </c>
      <c r="M34" s="10">
        <f t="shared" si="30"/>
        <v>0</v>
      </c>
      <c r="N34" s="10">
        <f t="shared" si="30"/>
        <v>0</v>
      </c>
      <c r="O34" s="10">
        <f t="shared" si="30"/>
        <v>0</v>
      </c>
      <c r="P34" s="10">
        <f t="shared" si="30"/>
        <v>0</v>
      </c>
      <c r="Q34" s="10">
        <f t="shared" si="30"/>
        <v>0</v>
      </c>
      <c r="R34" s="10">
        <f t="shared" si="30"/>
        <v>0</v>
      </c>
      <c r="S34" s="10">
        <f t="shared" si="30"/>
        <v>0</v>
      </c>
      <c r="T34" s="10">
        <f t="shared" si="30"/>
        <v>0</v>
      </c>
      <c r="U34" s="10">
        <f t="shared" si="30"/>
        <v>0</v>
      </c>
      <c r="V34" s="10">
        <f t="shared" si="30"/>
        <v>0</v>
      </c>
      <c r="W34" s="10">
        <f t="shared" si="30"/>
        <v>0</v>
      </c>
      <c r="X34" s="10">
        <f t="shared" si="30"/>
        <v>0</v>
      </c>
      <c r="Y34" s="10">
        <f t="shared" si="30"/>
        <v>0</v>
      </c>
      <c r="Z34" s="10">
        <f t="shared" si="30"/>
        <v>0</v>
      </c>
      <c r="AA34" s="10">
        <f t="shared" si="30"/>
        <v>0</v>
      </c>
      <c r="AB34" s="10">
        <f t="shared" si="30"/>
        <v>0</v>
      </c>
      <c r="AC34" s="10">
        <f t="shared" si="30"/>
        <v>0</v>
      </c>
      <c r="AD34" s="10">
        <f>AD35+AD36+AD38</f>
        <v>57990.5</v>
      </c>
      <c r="AE34" s="10">
        <f t="shared" si="30"/>
        <v>0</v>
      </c>
      <c r="AF34" s="11"/>
    </row>
    <row r="35" spans="1:32" ht="15.75" x14ac:dyDescent="0.25">
      <c r="A35" s="19" t="s">
        <v>31</v>
      </c>
      <c r="B35" s="13">
        <f t="shared" ref="B35:B38" si="31">H35+J35+L35+N35+P35+R35+T35+V35+X35+Z35+AB35+AD35</f>
        <v>46392.4</v>
      </c>
      <c r="C35" s="13">
        <f>H35+J35</f>
        <v>0</v>
      </c>
      <c r="D35" s="13">
        <f>D38+K38</f>
        <v>0</v>
      </c>
      <c r="E35" s="13">
        <f t="shared" ref="E35:E38" si="32">E23</f>
        <v>0</v>
      </c>
      <c r="F35" s="13">
        <f t="shared" si="18"/>
        <v>0</v>
      </c>
      <c r="G35" s="13">
        <f t="shared" si="19"/>
        <v>0</v>
      </c>
      <c r="H35" s="13">
        <f t="shared" ref="H35:AE38" si="33">H23</f>
        <v>0</v>
      </c>
      <c r="I35" s="13">
        <f t="shared" si="33"/>
        <v>0</v>
      </c>
      <c r="J35" s="13">
        <f t="shared" si="33"/>
        <v>0</v>
      </c>
      <c r="K35" s="13">
        <f t="shared" si="33"/>
        <v>0</v>
      </c>
      <c r="L35" s="13">
        <f t="shared" si="33"/>
        <v>0</v>
      </c>
      <c r="M35" s="13">
        <f t="shared" si="33"/>
        <v>0</v>
      </c>
      <c r="N35" s="13">
        <f t="shared" si="33"/>
        <v>0</v>
      </c>
      <c r="O35" s="13">
        <f t="shared" si="33"/>
        <v>0</v>
      </c>
      <c r="P35" s="13">
        <f t="shared" si="33"/>
        <v>0</v>
      </c>
      <c r="Q35" s="13">
        <f t="shared" si="33"/>
        <v>0</v>
      </c>
      <c r="R35" s="13">
        <f t="shared" si="33"/>
        <v>0</v>
      </c>
      <c r="S35" s="13">
        <f t="shared" si="33"/>
        <v>0</v>
      </c>
      <c r="T35" s="13">
        <f t="shared" si="33"/>
        <v>0</v>
      </c>
      <c r="U35" s="13">
        <f t="shared" si="33"/>
        <v>0</v>
      </c>
      <c r="V35" s="13">
        <f t="shared" si="33"/>
        <v>0</v>
      </c>
      <c r="W35" s="13">
        <f t="shared" si="33"/>
        <v>0</v>
      </c>
      <c r="X35" s="13">
        <f t="shared" si="33"/>
        <v>0</v>
      </c>
      <c r="Y35" s="13">
        <f t="shared" si="33"/>
        <v>0</v>
      </c>
      <c r="Z35" s="13">
        <f t="shared" si="33"/>
        <v>0</v>
      </c>
      <c r="AA35" s="13">
        <f t="shared" si="33"/>
        <v>0</v>
      </c>
      <c r="AB35" s="13">
        <f t="shared" si="33"/>
        <v>0</v>
      </c>
      <c r="AC35" s="13">
        <f t="shared" si="33"/>
        <v>0</v>
      </c>
      <c r="AD35" s="13">
        <f t="shared" si="33"/>
        <v>46392.4</v>
      </c>
      <c r="AE35" s="13">
        <f t="shared" si="33"/>
        <v>0</v>
      </c>
      <c r="AF35" s="14"/>
    </row>
    <row r="36" spans="1:32" ht="15.75" x14ac:dyDescent="0.25">
      <c r="A36" s="19" t="s">
        <v>25</v>
      </c>
      <c r="B36" s="13">
        <f>H36+J36+L36+N36+P36+R36+T36+V36+X36+Z36+AB36+AD36</f>
        <v>11598.1</v>
      </c>
      <c r="C36" s="13">
        <f>H36+J36</f>
        <v>0</v>
      </c>
      <c r="D36" s="13">
        <f>D39+K39</f>
        <v>0</v>
      </c>
      <c r="E36" s="13">
        <f t="shared" si="32"/>
        <v>0</v>
      </c>
      <c r="F36" s="13">
        <f t="shared" si="18"/>
        <v>0</v>
      </c>
      <c r="G36" s="13">
        <f t="shared" si="19"/>
        <v>0</v>
      </c>
      <c r="H36" s="13">
        <f t="shared" si="33"/>
        <v>0</v>
      </c>
      <c r="I36" s="13">
        <f t="shared" si="33"/>
        <v>0</v>
      </c>
      <c r="J36" s="13">
        <f t="shared" si="33"/>
        <v>0</v>
      </c>
      <c r="K36" s="13">
        <f t="shared" si="33"/>
        <v>0</v>
      </c>
      <c r="L36" s="13">
        <f t="shared" si="33"/>
        <v>0</v>
      </c>
      <c r="M36" s="13">
        <f t="shared" si="33"/>
        <v>0</v>
      </c>
      <c r="N36" s="13">
        <f t="shared" si="33"/>
        <v>0</v>
      </c>
      <c r="O36" s="13">
        <f t="shared" si="33"/>
        <v>0</v>
      </c>
      <c r="P36" s="13">
        <f t="shared" si="33"/>
        <v>0</v>
      </c>
      <c r="Q36" s="13">
        <f t="shared" si="33"/>
        <v>0</v>
      </c>
      <c r="R36" s="13">
        <f t="shared" si="33"/>
        <v>0</v>
      </c>
      <c r="S36" s="13">
        <f t="shared" si="33"/>
        <v>0</v>
      </c>
      <c r="T36" s="13">
        <f t="shared" si="33"/>
        <v>0</v>
      </c>
      <c r="U36" s="13">
        <f t="shared" si="33"/>
        <v>0</v>
      </c>
      <c r="V36" s="13">
        <f t="shared" si="33"/>
        <v>0</v>
      </c>
      <c r="W36" s="13">
        <f t="shared" si="33"/>
        <v>0</v>
      </c>
      <c r="X36" s="13">
        <f t="shared" si="33"/>
        <v>0</v>
      </c>
      <c r="Y36" s="13">
        <f t="shared" si="33"/>
        <v>0</v>
      </c>
      <c r="Z36" s="13">
        <f t="shared" si="33"/>
        <v>0</v>
      </c>
      <c r="AA36" s="13">
        <f t="shared" si="33"/>
        <v>0</v>
      </c>
      <c r="AB36" s="13">
        <f t="shared" si="33"/>
        <v>0</v>
      </c>
      <c r="AC36" s="13">
        <f t="shared" si="33"/>
        <v>0</v>
      </c>
      <c r="AD36" s="13">
        <f>AD24</f>
        <v>11598.1</v>
      </c>
      <c r="AE36" s="13">
        <f t="shared" si="33"/>
        <v>0</v>
      </c>
      <c r="AF36" s="14"/>
    </row>
    <row r="37" spans="1:32" ht="31.5" x14ac:dyDescent="0.25">
      <c r="A37" s="27" t="s">
        <v>32</v>
      </c>
      <c r="B37" s="13">
        <f t="shared" si="31"/>
        <v>11598.1</v>
      </c>
      <c r="C37" s="13">
        <f>H37+J37</f>
        <v>0</v>
      </c>
      <c r="D37" s="13">
        <f>D40+K40</f>
        <v>0</v>
      </c>
      <c r="E37" s="13">
        <f t="shared" si="32"/>
        <v>0</v>
      </c>
      <c r="F37" s="13">
        <f t="shared" si="18"/>
        <v>0</v>
      </c>
      <c r="G37" s="13">
        <f t="shared" si="19"/>
        <v>0</v>
      </c>
      <c r="H37" s="13">
        <f t="shared" si="33"/>
        <v>0</v>
      </c>
      <c r="I37" s="13">
        <f t="shared" si="33"/>
        <v>0</v>
      </c>
      <c r="J37" s="13">
        <f t="shared" si="33"/>
        <v>0</v>
      </c>
      <c r="K37" s="13">
        <f t="shared" si="33"/>
        <v>0</v>
      </c>
      <c r="L37" s="13">
        <f t="shared" si="33"/>
        <v>0</v>
      </c>
      <c r="M37" s="13">
        <f t="shared" si="33"/>
        <v>0</v>
      </c>
      <c r="N37" s="13">
        <f t="shared" si="33"/>
        <v>0</v>
      </c>
      <c r="O37" s="13">
        <f t="shared" si="33"/>
        <v>0</v>
      </c>
      <c r="P37" s="13">
        <f t="shared" si="33"/>
        <v>0</v>
      </c>
      <c r="Q37" s="13">
        <f t="shared" si="33"/>
        <v>0</v>
      </c>
      <c r="R37" s="13">
        <f t="shared" si="33"/>
        <v>0</v>
      </c>
      <c r="S37" s="13">
        <f t="shared" si="33"/>
        <v>0</v>
      </c>
      <c r="T37" s="13">
        <f t="shared" si="33"/>
        <v>0</v>
      </c>
      <c r="U37" s="13">
        <f t="shared" si="33"/>
        <v>0</v>
      </c>
      <c r="V37" s="13">
        <f t="shared" si="33"/>
        <v>0</v>
      </c>
      <c r="W37" s="13">
        <f t="shared" si="33"/>
        <v>0</v>
      </c>
      <c r="X37" s="13">
        <f t="shared" si="33"/>
        <v>0</v>
      </c>
      <c r="Y37" s="13">
        <f t="shared" si="33"/>
        <v>0</v>
      </c>
      <c r="Z37" s="13">
        <f t="shared" si="33"/>
        <v>0</v>
      </c>
      <c r="AA37" s="13">
        <f t="shared" si="33"/>
        <v>0</v>
      </c>
      <c r="AB37" s="13">
        <f t="shared" si="33"/>
        <v>0</v>
      </c>
      <c r="AC37" s="13">
        <f t="shared" si="33"/>
        <v>0</v>
      </c>
      <c r="AD37" s="13">
        <f t="shared" si="33"/>
        <v>11598.1</v>
      </c>
      <c r="AE37" s="13">
        <f t="shared" si="33"/>
        <v>0</v>
      </c>
      <c r="AF37" s="14"/>
    </row>
    <row r="38" spans="1:32" ht="31.5" x14ac:dyDescent="0.25">
      <c r="A38" s="19" t="s">
        <v>33</v>
      </c>
      <c r="B38" s="13">
        <f t="shared" si="31"/>
        <v>0</v>
      </c>
      <c r="C38" s="13">
        <f>H38+J38</f>
        <v>0</v>
      </c>
      <c r="D38" s="13">
        <f>D41+K41</f>
        <v>0</v>
      </c>
      <c r="E38" s="13">
        <f t="shared" si="32"/>
        <v>0</v>
      </c>
      <c r="F38" s="13">
        <f t="shared" si="18"/>
        <v>0</v>
      </c>
      <c r="G38" s="13">
        <f t="shared" si="19"/>
        <v>0</v>
      </c>
      <c r="H38" s="13">
        <f t="shared" si="33"/>
        <v>0</v>
      </c>
      <c r="I38" s="13">
        <f t="shared" si="33"/>
        <v>0</v>
      </c>
      <c r="J38" s="13">
        <f t="shared" si="33"/>
        <v>0</v>
      </c>
      <c r="K38" s="13">
        <f t="shared" si="33"/>
        <v>0</v>
      </c>
      <c r="L38" s="13">
        <f t="shared" si="33"/>
        <v>0</v>
      </c>
      <c r="M38" s="13">
        <f t="shared" si="33"/>
        <v>0</v>
      </c>
      <c r="N38" s="13">
        <f t="shared" si="33"/>
        <v>0</v>
      </c>
      <c r="O38" s="13">
        <f t="shared" si="33"/>
        <v>0</v>
      </c>
      <c r="P38" s="13">
        <f t="shared" si="33"/>
        <v>0</v>
      </c>
      <c r="Q38" s="13">
        <f t="shared" si="33"/>
        <v>0</v>
      </c>
      <c r="R38" s="13">
        <f t="shared" si="33"/>
        <v>0</v>
      </c>
      <c r="S38" s="13">
        <f t="shared" si="33"/>
        <v>0</v>
      </c>
      <c r="T38" s="13">
        <f t="shared" si="33"/>
        <v>0</v>
      </c>
      <c r="U38" s="13">
        <f t="shared" si="33"/>
        <v>0</v>
      </c>
      <c r="V38" s="13">
        <f t="shared" si="33"/>
        <v>0</v>
      </c>
      <c r="W38" s="13">
        <f t="shared" si="33"/>
        <v>0</v>
      </c>
      <c r="X38" s="13">
        <f t="shared" si="33"/>
        <v>0</v>
      </c>
      <c r="Y38" s="13">
        <f t="shared" si="33"/>
        <v>0</v>
      </c>
      <c r="Z38" s="13">
        <f t="shared" si="33"/>
        <v>0</v>
      </c>
      <c r="AA38" s="13">
        <f t="shared" si="33"/>
        <v>0</v>
      </c>
      <c r="AB38" s="13">
        <f t="shared" si="33"/>
        <v>0</v>
      </c>
      <c r="AC38" s="13">
        <f t="shared" si="33"/>
        <v>0</v>
      </c>
      <c r="AD38" s="13">
        <f t="shared" si="33"/>
        <v>0</v>
      </c>
      <c r="AE38" s="13">
        <f t="shared" si="33"/>
        <v>0</v>
      </c>
      <c r="AF38" s="14"/>
    </row>
    <row r="39" spans="1:32" ht="15.75" x14ac:dyDescent="0.25">
      <c r="A39" s="62" t="s">
        <v>37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3"/>
      <c r="AE39" s="20"/>
      <c r="AF39" s="20"/>
    </row>
    <row r="40" spans="1:32" ht="15.75" x14ac:dyDescent="0.25">
      <c r="A40" s="48" t="s">
        <v>22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9"/>
      <c r="AF40" s="20"/>
    </row>
    <row r="41" spans="1:32" ht="15.75" x14ac:dyDescent="0.25">
      <c r="A41" s="7" t="s">
        <v>38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2"/>
      <c r="AF41" s="20"/>
    </row>
    <row r="42" spans="1:32" ht="15.75" x14ac:dyDescent="0.25">
      <c r="A42" s="9" t="s">
        <v>24</v>
      </c>
      <c r="B42" s="10">
        <f>B43+B44+B46</f>
        <v>146517.29937000002</v>
      </c>
      <c r="C42" s="10">
        <f>C43+C44+C46</f>
        <v>52149.114939999999</v>
      </c>
      <c r="D42" s="10">
        <f t="shared" ref="D42:E42" si="34">D43+D44+D46</f>
        <v>16900.631939999999</v>
      </c>
      <c r="E42" s="10">
        <f>E43+E44+E46</f>
        <v>16900.631939999999</v>
      </c>
      <c r="F42" s="10">
        <f>IFERROR(E42/B42*100,0)</f>
        <v>11.534905443022701</v>
      </c>
      <c r="G42" s="10">
        <f t="shared" ref="G42:G75" si="35">IFERROR(E42/C42*100,0)</f>
        <v>32.408281443405066</v>
      </c>
      <c r="H42" s="10">
        <f>H43+H44+H46</f>
        <v>0</v>
      </c>
      <c r="I42" s="10">
        <f t="shared" ref="I42:AE42" si="36">I43+I44+I46</f>
        <v>0</v>
      </c>
      <c r="J42" s="10">
        <f t="shared" si="36"/>
        <v>2609.3220000000001</v>
      </c>
      <c r="K42" s="10">
        <f t="shared" si="36"/>
        <v>0</v>
      </c>
      <c r="L42" s="10">
        <f t="shared" si="36"/>
        <v>30792.012999999999</v>
      </c>
      <c r="M42" s="10">
        <f t="shared" si="36"/>
        <v>0</v>
      </c>
      <c r="N42" s="10">
        <f t="shared" si="36"/>
        <v>0</v>
      </c>
      <c r="O42" s="10">
        <f t="shared" si="36"/>
        <v>0</v>
      </c>
      <c r="P42" s="10">
        <f t="shared" si="36"/>
        <v>0</v>
      </c>
      <c r="Q42" s="10">
        <f t="shared" si="36"/>
        <v>0</v>
      </c>
      <c r="R42" s="10">
        <f>R43+R44+R46</f>
        <v>1847.1479999999999</v>
      </c>
      <c r="S42" s="10">
        <f t="shared" si="36"/>
        <v>0</v>
      </c>
      <c r="T42" s="10">
        <f t="shared" si="36"/>
        <v>16900.631939999999</v>
      </c>
      <c r="U42" s="10">
        <f t="shared" si="36"/>
        <v>16900.631939999999</v>
      </c>
      <c r="V42" s="10">
        <f t="shared" si="36"/>
        <v>446.6</v>
      </c>
      <c r="W42" s="10">
        <f t="shared" si="36"/>
        <v>0</v>
      </c>
      <c r="X42" s="10">
        <f t="shared" si="36"/>
        <v>118</v>
      </c>
      <c r="Y42" s="10">
        <f t="shared" si="36"/>
        <v>0</v>
      </c>
      <c r="Z42" s="10">
        <f t="shared" si="36"/>
        <v>0</v>
      </c>
      <c r="AA42" s="10">
        <f t="shared" si="36"/>
        <v>0</v>
      </c>
      <c r="AB42" s="10">
        <f t="shared" si="36"/>
        <v>0</v>
      </c>
      <c r="AC42" s="10">
        <f t="shared" si="36"/>
        <v>0</v>
      </c>
      <c r="AD42" s="10">
        <f>AD43+AD44+AD46</f>
        <v>93803.584429999988</v>
      </c>
      <c r="AE42" s="10">
        <f t="shared" si="36"/>
        <v>0</v>
      </c>
      <c r="AF42" s="11"/>
    </row>
    <row r="43" spans="1:32" ht="15.75" x14ac:dyDescent="0.25">
      <c r="A43" s="12" t="s">
        <v>31</v>
      </c>
      <c r="B43" s="13">
        <f>H43+J43+L43+N43+P43+R43+T43+V43+X43+Z43+AB43+AD43</f>
        <v>80391.3</v>
      </c>
      <c r="C43" s="13">
        <f>H43+J43+L43+P43+R43+T43</f>
        <v>7657.67634</v>
      </c>
      <c r="D43" s="13">
        <f>I43+K43+M43+Q43+S43+U43</f>
        <v>7657.67634</v>
      </c>
      <c r="E43" s="13">
        <f>D43</f>
        <v>7657.67634</v>
      </c>
      <c r="F43" s="13">
        <f t="shared" ref="F43:F72" si="37">IFERROR(E43/B43*100,0)</f>
        <v>9.5255038045161591</v>
      </c>
      <c r="G43" s="13">
        <f t="shared" si="35"/>
        <v>100</v>
      </c>
      <c r="H43" s="13">
        <f>H49</f>
        <v>0</v>
      </c>
      <c r="I43" s="13">
        <f t="shared" ref="I43:AE46" si="38">I49</f>
        <v>0</v>
      </c>
      <c r="J43" s="13">
        <f t="shared" si="38"/>
        <v>0</v>
      </c>
      <c r="K43" s="13">
        <f t="shared" si="38"/>
        <v>0</v>
      </c>
      <c r="L43" s="13">
        <f t="shared" si="38"/>
        <v>0</v>
      </c>
      <c r="M43" s="13">
        <f t="shared" si="38"/>
        <v>0</v>
      </c>
      <c r="N43" s="13">
        <f t="shared" si="38"/>
        <v>0</v>
      </c>
      <c r="O43" s="13">
        <f t="shared" si="38"/>
        <v>0</v>
      </c>
      <c r="P43" s="13">
        <f t="shared" si="38"/>
        <v>0</v>
      </c>
      <c r="Q43" s="13">
        <f t="shared" si="38"/>
        <v>0</v>
      </c>
      <c r="R43" s="13">
        <f>R49+R53+R61</f>
        <v>0</v>
      </c>
      <c r="S43" s="13">
        <f>S49+S53+S61</f>
        <v>0</v>
      </c>
      <c r="T43" s="13">
        <f>T49+T55+T61</f>
        <v>7657.67634</v>
      </c>
      <c r="U43" s="13">
        <f t="shared" ref="U43:AD43" si="39">U49+U55+U61</f>
        <v>7657.67634</v>
      </c>
      <c r="V43" s="13">
        <f t="shared" si="39"/>
        <v>0</v>
      </c>
      <c r="W43" s="13">
        <f t="shared" si="39"/>
        <v>0</v>
      </c>
      <c r="X43" s="13">
        <f t="shared" si="39"/>
        <v>0</v>
      </c>
      <c r="Y43" s="13">
        <f t="shared" si="39"/>
        <v>0</v>
      </c>
      <c r="Z43" s="13">
        <f t="shared" si="39"/>
        <v>0</v>
      </c>
      <c r="AA43" s="13">
        <f t="shared" si="39"/>
        <v>0</v>
      </c>
      <c r="AB43" s="13">
        <f t="shared" si="39"/>
        <v>0</v>
      </c>
      <c r="AC43" s="13">
        <f t="shared" si="39"/>
        <v>0</v>
      </c>
      <c r="AD43" s="13">
        <f t="shared" si="39"/>
        <v>72733.623659999997</v>
      </c>
      <c r="AE43" s="13">
        <f t="shared" si="38"/>
        <v>0</v>
      </c>
      <c r="AF43" s="14"/>
    </row>
    <row r="44" spans="1:32" ht="15.75" x14ac:dyDescent="0.25">
      <c r="A44" s="12" t="s">
        <v>25</v>
      </c>
      <c r="B44" s="13">
        <f>H44+J44+L44+N44+P44+R44+T44+V44+X44+Z44+AB44+AD44</f>
        <v>4456.8</v>
      </c>
      <c r="C44" s="13">
        <f>H44+J44+L44+P44+R44+T44</f>
        <v>510.63559999999995</v>
      </c>
      <c r="D44" s="13">
        <f>I44+K44+M44+Q44+S44+U44</f>
        <v>403.03559999999999</v>
      </c>
      <c r="E44" s="13">
        <f>D44</f>
        <v>403.03559999999999</v>
      </c>
      <c r="F44" s="13">
        <f t="shared" si="37"/>
        <v>9.0431610123855677</v>
      </c>
      <c r="G44" s="13">
        <f t="shared" si="35"/>
        <v>78.92822200410626</v>
      </c>
      <c r="H44" s="13">
        <f t="shared" ref="H44:Q46" si="40">H50</f>
        <v>0</v>
      </c>
      <c r="I44" s="13">
        <f t="shared" si="40"/>
        <v>0</v>
      </c>
      <c r="J44" s="13">
        <f t="shared" si="40"/>
        <v>0</v>
      </c>
      <c r="K44" s="13">
        <f t="shared" si="40"/>
        <v>0</v>
      </c>
      <c r="L44" s="13">
        <f t="shared" si="40"/>
        <v>0</v>
      </c>
      <c r="M44" s="13">
        <f t="shared" si="40"/>
        <v>0</v>
      </c>
      <c r="N44" s="13">
        <f t="shared" si="40"/>
        <v>0</v>
      </c>
      <c r="O44" s="13">
        <f t="shared" si="40"/>
        <v>0</v>
      </c>
      <c r="P44" s="13">
        <f t="shared" si="40"/>
        <v>0</v>
      </c>
      <c r="Q44" s="13">
        <f t="shared" si="40"/>
        <v>0</v>
      </c>
      <c r="R44" s="13">
        <f>R50+R56+R62</f>
        <v>107.6</v>
      </c>
      <c r="S44" s="13">
        <f>S50+S56+S62</f>
        <v>0</v>
      </c>
      <c r="T44" s="13">
        <f>T50+T56+T62</f>
        <v>403.03559999999999</v>
      </c>
      <c r="U44" s="13">
        <f t="shared" ref="U44:AD44" si="41">U50+U56+U62</f>
        <v>403.03559999999999</v>
      </c>
      <c r="V44" s="13">
        <f t="shared" si="41"/>
        <v>0</v>
      </c>
      <c r="W44" s="13">
        <f t="shared" si="41"/>
        <v>0</v>
      </c>
      <c r="X44" s="13">
        <f t="shared" si="41"/>
        <v>118</v>
      </c>
      <c r="Y44" s="13">
        <f t="shared" si="41"/>
        <v>0</v>
      </c>
      <c r="Z44" s="13">
        <f t="shared" si="41"/>
        <v>0</v>
      </c>
      <c r="AA44" s="13">
        <f t="shared" si="41"/>
        <v>0</v>
      </c>
      <c r="AB44" s="13">
        <f t="shared" si="41"/>
        <v>0</v>
      </c>
      <c r="AC44" s="13">
        <f t="shared" si="41"/>
        <v>0</v>
      </c>
      <c r="AD44" s="13">
        <f t="shared" si="41"/>
        <v>3828.1644000000001</v>
      </c>
      <c r="AE44" s="13">
        <f t="shared" si="38"/>
        <v>0</v>
      </c>
      <c r="AF44" s="14"/>
    </row>
    <row r="45" spans="1:32" ht="31.5" x14ac:dyDescent="0.25">
      <c r="A45" s="24" t="s">
        <v>32</v>
      </c>
      <c r="B45" s="13">
        <f t="shared" ref="B45" si="42">H45+J45+L45+N45+P45+R45+T45+V45+X45+Z45+AB45+AD45</f>
        <v>4231.2</v>
      </c>
      <c r="C45" s="13">
        <f>H45+J45+L45+N45+P45</f>
        <v>0</v>
      </c>
      <c r="D45" s="13">
        <f>D51</f>
        <v>0</v>
      </c>
      <c r="E45" s="13">
        <f t="shared" ref="D44:E46" si="43">E51</f>
        <v>0</v>
      </c>
      <c r="F45" s="13">
        <f t="shared" si="37"/>
        <v>0</v>
      </c>
      <c r="G45" s="13">
        <f t="shared" si="35"/>
        <v>0</v>
      </c>
      <c r="H45" s="13">
        <f t="shared" si="40"/>
        <v>0</v>
      </c>
      <c r="I45" s="13">
        <f t="shared" si="40"/>
        <v>0</v>
      </c>
      <c r="J45" s="13">
        <f t="shared" si="40"/>
        <v>0</v>
      </c>
      <c r="K45" s="13">
        <f t="shared" si="40"/>
        <v>0</v>
      </c>
      <c r="L45" s="13">
        <f t="shared" si="40"/>
        <v>0</v>
      </c>
      <c r="M45" s="13">
        <f t="shared" si="40"/>
        <v>0</v>
      </c>
      <c r="N45" s="13">
        <f t="shared" si="40"/>
        <v>0</v>
      </c>
      <c r="O45" s="13">
        <f t="shared" si="40"/>
        <v>0</v>
      </c>
      <c r="P45" s="13">
        <f t="shared" si="40"/>
        <v>0</v>
      </c>
      <c r="Q45" s="13">
        <f t="shared" si="40"/>
        <v>0</v>
      </c>
      <c r="R45" s="13">
        <f>R51+R57+R63</f>
        <v>0</v>
      </c>
      <c r="S45" s="13">
        <f t="shared" ref="S45:AD45" si="44">S51+S57+S63</f>
        <v>0</v>
      </c>
      <c r="T45" s="13">
        <f t="shared" si="44"/>
        <v>403.03559999999999</v>
      </c>
      <c r="U45" s="13">
        <f t="shared" si="44"/>
        <v>0</v>
      </c>
      <c r="V45" s="13">
        <f t="shared" si="44"/>
        <v>0</v>
      </c>
      <c r="W45" s="13">
        <f t="shared" si="44"/>
        <v>0</v>
      </c>
      <c r="X45" s="13">
        <f t="shared" si="44"/>
        <v>0</v>
      </c>
      <c r="Y45" s="13">
        <f t="shared" si="44"/>
        <v>0</v>
      </c>
      <c r="Z45" s="13">
        <f t="shared" si="44"/>
        <v>0</v>
      </c>
      <c r="AA45" s="13">
        <f t="shared" si="44"/>
        <v>0</v>
      </c>
      <c r="AB45" s="13">
        <f t="shared" si="44"/>
        <v>0</v>
      </c>
      <c r="AC45" s="13">
        <f t="shared" si="44"/>
        <v>0</v>
      </c>
      <c r="AD45" s="13">
        <f t="shared" si="44"/>
        <v>3828.1644000000001</v>
      </c>
      <c r="AE45" s="13">
        <f t="shared" si="38"/>
        <v>0</v>
      </c>
      <c r="AF45" s="14"/>
    </row>
    <row r="46" spans="1:32" ht="31.5" x14ac:dyDescent="0.25">
      <c r="A46" s="12" t="s">
        <v>33</v>
      </c>
      <c r="B46" s="13">
        <f>H46+J46+L46+N46+P46+R46+T46+V46+X46+Z46+AB46+AD46</f>
        <v>61669.199370000002</v>
      </c>
      <c r="C46" s="13">
        <f>H46+J46+L46+N46+P46+R46+T46</f>
        <v>43980.803</v>
      </c>
      <c r="D46" s="13">
        <f t="shared" si="43"/>
        <v>8839.92</v>
      </c>
      <c r="E46" s="13">
        <f t="shared" si="43"/>
        <v>8839.92</v>
      </c>
      <c r="F46" s="13">
        <f t="shared" si="37"/>
        <v>14.334416678515085</v>
      </c>
      <c r="G46" s="13">
        <f t="shared" si="35"/>
        <v>20.099496591728897</v>
      </c>
      <c r="H46" s="13">
        <f t="shared" si="40"/>
        <v>0</v>
      </c>
      <c r="I46" s="13">
        <f t="shared" si="40"/>
        <v>0</v>
      </c>
      <c r="J46" s="13">
        <f t="shared" si="40"/>
        <v>2609.3220000000001</v>
      </c>
      <c r="K46" s="13">
        <f t="shared" si="40"/>
        <v>0</v>
      </c>
      <c r="L46" s="13">
        <f t="shared" si="40"/>
        <v>30792.012999999999</v>
      </c>
      <c r="M46" s="13">
        <f t="shared" si="40"/>
        <v>0</v>
      </c>
      <c r="N46" s="13">
        <f t="shared" si="40"/>
        <v>0</v>
      </c>
      <c r="O46" s="13">
        <f t="shared" si="40"/>
        <v>0</v>
      </c>
      <c r="P46" s="13">
        <f t="shared" si="40"/>
        <v>0</v>
      </c>
      <c r="Q46" s="13">
        <f t="shared" si="40"/>
        <v>0</v>
      </c>
      <c r="R46" s="13">
        <f>R52+R58+R64</f>
        <v>1739.548</v>
      </c>
      <c r="S46" s="13">
        <f t="shared" ref="S46:AD46" si="45">S52+S58+S64</f>
        <v>0</v>
      </c>
      <c r="T46" s="13">
        <f t="shared" si="45"/>
        <v>8839.92</v>
      </c>
      <c r="U46" s="13">
        <f t="shared" si="45"/>
        <v>8839.92</v>
      </c>
      <c r="V46" s="13">
        <f t="shared" si="45"/>
        <v>446.6</v>
      </c>
      <c r="W46" s="13">
        <f t="shared" si="45"/>
        <v>0</v>
      </c>
      <c r="X46" s="13">
        <f t="shared" si="45"/>
        <v>0</v>
      </c>
      <c r="Y46" s="13">
        <f t="shared" si="45"/>
        <v>0</v>
      </c>
      <c r="Z46" s="13">
        <f t="shared" si="45"/>
        <v>0</v>
      </c>
      <c r="AA46" s="13">
        <f t="shared" si="45"/>
        <v>0</v>
      </c>
      <c r="AB46" s="13">
        <f t="shared" si="45"/>
        <v>0</v>
      </c>
      <c r="AC46" s="13">
        <f t="shared" si="45"/>
        <v>0</v>
      </c>
      <c r="AD46" s="13">
        <f t="shared" si="45"/>
        <v>17241.79637</v>
      </c>
      <c r="AE46" s="13">
        <f t="shared" si="38"/>
        <v>0</v>
      </c>
      <c r="AF46" s="14"/>
    </row>
    <row r="47" spans="1:32" ht="15.75" x14ac:dyDescent="0.25">
      <c r="A47" s="7" t="s">
        <v>43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9"/>
    </row>
    <row r="48" spans="1:32" ht="196.5" customHeight="1" x14ac:dyDescent="0.25">
      <c r="A48" s="9" t="s">
        <v>24</v>
      </c>
      <c r="B48" s="13">
        <f>B49+B50+B52</f>
        <v>61776.799370000001</v>
      </c>
      <c r="C48" s="13">
        <f>C49+C50+C52</f>
        <v>44088.402999999998</v>
      </c>
      <c r="D48" s="13">
        <f t="shared" ref="D48:E48" si="46">D49+D50+D52</f>
        <v>8839.92</v>
      </c>
      <c r="E48" s="13">
        <f t="shared" si="46"/>
        <v>8839.92</v>
      </c>
      <c r="F48" s="13">
        <f t="shared" si="37"/>
        <v>14.309449648006261</v>
      </c>
      <c r="G48" s="13">
        <f t="shared" si="35"/>
        <v>20.050442743412596</v>
      </c>
      <c r="H48" s="13">
        <f>H49+H50+H52</f>
        <v>0</v>
      </c>
      <c r="I48" s="13">
        <f t="shared" ref="I48:AE48" si="47">I49+I50+I52</f>
        <v>0</v>
      </c>
      <c r="J48" s="13">
        <f t="shared" si="47"/>
        <v>2609.3220000000001</v>
      </c>
      <c r="K48" s="13">
        <f t="shared" si="47"/>
        <v>0</v>
      </c>
      <c r="L48" s="13">
        <f t="shared" si="47"/>
        <v>30792.012999999999</v>
      </c>
      <c r="M48" s="13">
        <f t="shared" si="47"/>
        <v>0</v>
      </c>
      <c r="N48" s="13">
        <f t="shared" si="47"/>
        <v>0</v>
      </c>
      <c r="O48" s="13">
        <f t="shared" si="47"/>
        <v>0</v>
      </c>
      <c r="P48" s="13">
        <f t="shared" si="47"/>
        <v>0</v>
      </c>
      <c r="Q48" s="13">
        <f t="shared" si="47"/>
        <v>0</v>
      </c>
      <c r="R48" s="13">
        <f>R49+R50+R52</f>
        <v>1847.1479999999999</v>
      </c>
      <c r="S48" s="13">
        <f t="shared" si="47"/>
        <v>0</v>
      </c>
      <c r="T48" s="13">
        <f t="shared" si="47"/>
        <v>8839.92</v>
      </c>
      <c r="U48" s="13">
        <f t="shared" si="47"/>
        <v>8839.92</v>
      </c>
      <c r="V48" s="13">
        <f t="shared" si="47"/>
        <v>446.6</v>
      </c>
      <c r="W48" s="13">
        <f t="shared" si="47"/>
        <v>0</v>
      </c>
      <c r="X48" s="13">
        <f t="shared" si="47"/>
        <v>0</v>
      </c>
      <c r="Y48" s="13">
        <f t="shared" si="47"/>
        <v>0</v>
      </c>
      <c r="Z48" s="13">
        <f t="shared" si="47"/>
        <v>0</v>
      </c>
      <c r="AA48" s="13">
        <f t="shared" si="47"/>
        <v>0</v>
      </c>
      <c r="AB48" s="13">
        <f t="shared" si="47"/>
        <v>0</v>
      </c>
      <c r="AC48" s="13">
        <f t="shared" si="47"/>
        <v>0</v>
      </c>
      <c r="AD48" s="13">
        <f t="shared" si="47"/>
        <v>17241.79637</v>
      </c>
      <c r="AE48" s="13">
        <f t="shared" si="47"/>
        <v>0</v>
      </c>
      <c r="AF48" s="30" t="s">
        <v>51</v>
      </c>
    </row>
    <row r="49" spans="1:32" ht="228.75" customHeight="1" x14ac:dyDescent="0.25">
      <c r="A49" s="12" t="s">
        <v>31</v>
      </c>
      <c r="B49" s="13">
        <f t="shared" ref="B49:B51" si="48">H49+J49+L49+N49+P49+R49+T49+V49+X49+Z49+AB49+AD49</f>
        <v>0</v>
      </c>
      <c r="C49" s="13">
        <f>H49+J49+L49+N49+P49+R49</f>
        <v>0</v>
      </c>
      <c r="D49" s="13">
        <v>0</v>
      </c>
      <c r="E49" s="13">
        <f t="shared" ref="E49:E51" si="49">I49+K49+M49+O49+Q49+S49+U49+W49+Y49+AA49+AC49+AE49</f>
        <v>0</v>
      </c>
      <c r="F49" s="13">
        <f t="shared" si="37"/>
        <v>0</v>
      </c>
      <c r="G49" s="13">
        <f t="shared" si="35"/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30" t="s">
        <v>52</v>
      </c>
    </row>
    <row r="50" spans="1:32" ht="336" customHeight="1" x14ac:dyDescent="0.25">
      <c r="A50" s="12" t="s">
        <v>25</v>
      </c>
      <c r="B50" s="13">
        <f t="shared" si="48"/>
        <v>107.6</v>
      </c>
      <c r="C50" s="13">
        <f>H50+J50+L50+N50+P50+R50</f>
        <v>107.6</v>
      </c>
      <c r="D50" s="13">
        <v>0</v>
      </c>
      <c r="E50" s="13">
        <f t="shared" si="49"/>
        <v>0</v>
      </c>
      <c r="F50" s="13">
        <f t="shared" si="37"/>
        <v>0</v>
      </c>
      <c r="G50" s="13">
        <f t="shared" si="35"/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107.6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30" t="s">
        <v>53</v>
      </c>
    </row>
    <row r="51" spans="1:32" ht="31.5" x14ac:dyDescent="0.25">
      <c r="A51" s="24" t="s">
        <v>32</v>
      </c>
      <c r="B51" s="13">
        <f t="shared" si="48"/>
        <v>0</v>
      </c>
      <c r="C51" s="13">
        <f>H51+J51+L51+N51+P51+R51</f>
        <v>0</v>
      </c>
      <c r="D51" s="13">
        <v>0</v>
      </c>
      <c r="E51" s="13">
        <f t="shared" si="49"/>
        <v>0</v>
      </c>
      <c r="F51" s="13">
        <f t="shared" si="37"/>
        <v>0</v>
      </c>
      <c r="G51" s="13">
        <f t="shared" si="35"/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4"/>
    </row>
    <row r="52" spans="1:32" ht="31.5" x14ac:dyDescent="0.25">
      <c r="A52" s="12" t="s">
        <v>33</v>
      </c>
      <c r="B52" s="13">
        <f>H52+J52+L52+N52+P52+R52+T52+V52+X52+Z52+AB52+AD52</f>
        <v>61669.199370000002</v>
      </c>
      <c r="C52" s="13">
        <f>H52+J52+L52+N52+P52+R52+T52</f>
        <v>43980.803</v>
      </c>
      <c r="D52" s="13">
        <f>E52</f>
        <v>8839.92</v>
      </c>
      <c r="E52" s="13">
        <f t="shared" ref="E52" si="50">I52+K52+M52+O52+Q52+S52+U52+W52+Y52+AA52+AC52+AE52</f>
        <v>8839.92</v>
      </c>
      <c r="F52" s="13">
        <f t="shared" ref="F52" si="51">IFERROR(E52/B52*100,0)</f>
        <v>14.334416678515085</v>
      </c>
      <c r="G52" s="13">
        <f t="shared" ref="G52" si="52">IFERROR(E52/C52*100,0)</f>
        <v>20.099496591728897</v>
      </c>
      <c r="H52" s="13">
        <v>0</v>
      </c>
      <c r="I52" s="13">
        <v>0</v>
      </c>
      <c r="J52" s="13">
        <v>2609.3220000000001</v>
      </c>
      <c r="K52" s="13">
        <v>0</v>
      </c>
      <c r="L52" s="13">
        <v>30792.012999999999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1739.548</v>
      </c>
      <c r="S52" s="13">
        <v>0</v>
      </c>
      <c r="T52" s="13">
        <v>8839.92</v>
      </c>
      <c r="U52" s="13">
        <v>8839.92</v>
      </c>
      <c r="V52" s="13">
        <v>446.6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17241.79637</v>
      </c>
      <c r="AE52" s="13">
        <v>0</v>
      </c>
      <c r="AF52" s="14"/>
    </row>
    <row r="53" spans="1:32" s="44" customFormat="1" ht="94.5" x14ac:dyDescent="0.25">
      <c r="A53" s="41" t="s">
        <v>44</v>
      </c>
      <c r="B53" s="42">
        <f>T53+AB53</f>
        <v>8060.7119400000001</v>
      </c>
      <c r="C53" s="43">
        <f t="shared" ref="C53:C56" si="53">H53+J53</f>
        <v>0</v>
      </c>
      <c r="D53" s="43">
        <v>0</v>
      </c>
      <c r="E53" s="43">
        <f t="shared" ref="E53:E56" si="54">I53+K53+M53+O53+Q53+S53+U53+W53+Y53+AA53+AC53+AE53</f>
        <v>0</v>
      </c>
      <c r="F53" s="43">
        <f t="shared" ref="F53:F56" si="55">IFERROR(E53/B53*100,0)</f>
        <v>0</v>
      </c>
      <c r="G53" s="43">
        <f t="shared" ref="G53:G56" si="56">IFERROR(E53/C53*100,0)</f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2">
        <f>T55+T56</f>
        <v>8060.7119400000001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42">
        <f>AB55+AB56</f>
        <v>0</v>
      </c>
      <c r="AC53" s="13">
        <v>0</v>
      </c>
      <c r="AD53" s="13">
        <v>0</v>
      </c>
      <c r="AE53" s="13">
        <v>0</v>
      </c>
      <c r="AF53" s="57" t="s">
        <v>58</v>
      </c>
    </row>
    <row r="54" spans="1:32" ht="15.75" x14ac:dyDescent="0.25">
      <c r="A54" s="36" t="s">
        <v>24</v>
      </c>
      <c r="B54" s="37">
        <f>B55+B56+B58</f>
        <v>84622.5</v>
      </c>
      <c r="C54" s="13">
        <f>C55+C56+C58</f>
        <v>0</v>
      </c>
      <c r="D54" s="13">
        <f t="shared" ref="D54:AE54" si="57">D55+D56+D58</f>
        <v>0</v>
      </c>
      <c r="E54" s="13">
        <f t="shared" si="57"/>
        <v>8060.7119400000001</v>
      </c>
      <c r="F54" s="13">
        <f t="shared" si="57"/>
        <v>19.050829953126481</v>
      </c>
      <c r="G54" s="13">
        <f t="shared" si="57"/>
        <v>0</v>
      </c>
      <c r="H54" s="13">
        <f t="shared" si="57"/>
        <v>0</v>
      </c>
      <c r="I54" s="13">
        <f t="shared" si="57"/>
        <v>0</v>
      </c>
      <c r="J54" s="13">
        <f t="shared" si="57"/>
        <v>0</v>
      </c>
      <c r="K54" s="13">
        <f t="shared" si="57"/>
        <v>0</v>
      </c>
      <c r="L54" s="13">
        <f t="shared" si="57"/>
        <v>0</v>
      </c>
      <c r="M54" s="13">
        <f t="shared" si="57"/>
        <v>0</v>
      </c>
      <c r="N54" s="13">
        <f t="shared" si="57"/>
        <v>0</v>
      </c>
      <c r="O54" s="13">
        <f t="shared" si="57"/>
        <v>0</v>
      </c>
      <c r="P54" s="13">
        <f t="shared" si="57"/>
        <v>0</v>
      </c>
      <c r="Q54" s="13">
        <f t="shared" si="57"/>
        <v>0</v>
      </c>
      <c r="R54" s="13">
        <f t="shared" si="57"/>
        <v>0</v>
      </c>
      <c r="S54" s="13">
        <f t="shared" si="57"/>
        <v>0</v>
      </c>
      <c r="T54" s="13">
        <f t="shared" si="57"/>
        <v>8060.7119400000001</v>
      </c>
      <c r="U54" s="13">
        <f t="shared" si="57"/>
        <v>8060.7119400000001</v>
      </c>
      <c r="V54" s="13">
        <f t="shared" si="57"/>
        <v>0</v>
      </c>
      <c r="W54" s="13">
        <f t="shared" si="57"/>
        <v>0</v>
      </c>
      <c r="X54" s="13">
        <f t="shared" si="57"/>
        <v>0</v>
      </c>
      <c r="Y54" s="13">
        <f t="shared" si="57"/>
        <v>0</v>
      </c>
      <c r="Z54" s="13">
        <f t="shared" si="57"/>
        <v>0</v>
      </c>
      <c r="AA54" s="13">
        <f t="shared" si="57"/>
        <v>0</v>
      </c>
      <c r="AB54" s="13">
        <f t="shared" si="57"/>
        <v>0</v>
      </c>
      <c r="AC54" s="13">
        <f t="shared" si="57"/>
        <v>0</v>
      </c>
      <c r="AD54" s="13">
        <f t="shared" si="57"/>
        <v>76561.788059999992</v>
      </c>
      <c r="AE54" s="13">
        <f t="shared" si="57"/>
        <v>0</v>
      </c>
      <c r="AF54" s="58"/>
    </row>
    <row r="55" spans="1:32" ht="31.5" x14ac:dyDescent="0.25">
      <c r="A55" s="38" t="s">
        <v>45</v>
      </c>
      <c r="B55" s="37">
        <f>H55+J55+L55+N55+P55+R55+T55+V55+X55+Z55+AB55+AD55</f>
        <v>80391.3</v>
      </c>
      <c r="C55" s="13">
        <f t="shared" si="53"/>
        <v>0</v>
      </c>
      <c r="D55" s="13">
        <v>0</v>
      </c>
      <c r="E55" s="13">
        <f t="shared" si="54"/>
        <v>7657.67634</v>
      </c>
      <c r="F55" s="13">
        <f t="shared" si="55"/>
        <v>9.5255038045161591</v>
      </c>
      <c r="G55" s="13">
        <f t="shared" si="56"/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37">
        <v>7657.67634</v>
      </c>
      <c r="U55" s="13">
        <v>7657.67634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72733.623659999997</v>
      </c>
      <c r="AE55" s="13">
        <v>0</v>
      </c>
      <c r="AF55" s="58"/>
    </row>
    <row r="56" spans="1:32" ht="15.75" x14ac:dyDescent="0.25">
      <c r="A56" s="38" t="s">
        <v>25</v>
      </c>
      <c r="B56" s="37">
        <f>H56+J56+L56+N56+P56+R56+T56+V56+X56+Z56+AB56+AD56</f>
        <v>4231.2</v>
      </c>
      <c r="C56" s="13">
        <f t="shared" si="53"/>
        <v>0</v>
      </c>
      <c r="D56" s="13">
        <v>0</v>
      </c>
      <c r="E56" s="13">
        <f t="shared" si="54"/>
        <v>403.03559999999999</v>
      </c>
      <c r="F56" s="13">
        <f t="shared" si="55"/>
        <v>9.5253261486103238</v>
      </c>
      <c r="G56" s="13">
        <f t="shared" si="56"/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37">
        <v>403.03559999999999</v>
      </c>
      <c r="U56" s="13">
        <v>403.03559999999999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45">
        <v>3828.1644000000001</v>
      </c>
      <c r="AE56" s="13">
        <v>0</v>
      </c>
      <c r="AF56" s="58"/>
    </row>
    <row r="57" spans="1:32" ht="47.25" x14ac:dyDescent="0.25">
      <c r="A57" s="39" t="s">
        <v>32</v>
      </c>
      <c r="B57" s="37">
        <f>B56</f>
        <v>4231.2</v>
      </c>
      <c r="C57" s="13">
        <f t="shared" ref="C57" si="58">H57+J57</f>
        <v>0</v>
      </c>
      <c r="D57" s="13">
        <v>0</v>
      </c>
      <c r="E57" s="13">
        <f t="shared" ref="E57" si="59">I57+K57+M57+O57+Q57+S57+U57+W57+Y57+AA57+AC57+AE57</f>
        <v>0</v>
      </c>
      <c r="F57" s="13">
        <f t="shared" ref="F57" si="60">IFERROR(E57/B57*100,0)</f>
        <v>0</v>
      </c>
      <c r="G57" s="13">
        <f t="shared" ref="G57" si="61">IFERROR(E57/C57*100,0)</f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37">
        <f t="shared" ref="T57:AD57" si="62">T56</f>
        <v>403.03559999999999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45">
        <f t="shared" si="62"/>
        <v>3828.1644000000001</v>
      </c>
      <c r="AE57" s="13">
        <v>0</v>
      </c>
      <c r="AF57" s="58"/>
    </row>
    <row r="58" spans="1:32" ht="15.75" x14ac:dyDescent="0.25">
      <c r="A58" s="38" t="s">
        <v>46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59"/>
    </row>
    <row r="59" spans="1:32" ht="78.75" customHeight="1" x14ac:dyDescent="0.25">
      <c r="A59" s="38" t="s">
        <v>47</v>
      </c>
      <c r="B59" s="46">
        <f>B60</f>
        <v>118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37">
        <f>X62</f>
        <v>118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40" t="s">
        <v>57</v>
      </c>
    </row>
    <row r="60" spans="1:32" ht="15.75" customHeight="1" x14ac:dyDescent="0.25">
      <c r="A60" s="38" t="s">
        <v>24</v>
      </c>
      <c r="B60" s="46">
        <f>B61+B62+B64</f>
        <v>118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46">
        <f>X61+X62+X64</f>
        <v>118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40"/>
    </row>
    <row r="61" spans="1:32" ht="31.5" x14ac:dyDescent="0.25">
      <c r="A61" s="38" t="s">
        <v>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40"/>
    </row>
    <row r="62" spans="1:32" ht="15.75" customHeight="1" x14ac:dyDescent="0.25">
      <c r="A62" s="38" t="s">
        <v>25</v>
      </c>
      <c r="B62" s="46">
        <f>X62</f>
        <v>118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37">
        <v>118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37">
        <v>0</v>
      </c>
      <c r="AF62" s="40"/>
    </row>
    <row r="63" spans="1:32" ht="47.25" x14ac:dyDescent="0.25">
      <c r="A63" s="39" t="s">
        <v>32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40"/>
    </row>
    <row r="64" spans="1:32" ht="15.75" customHeight="1" x14ac:dyDescent="0.25">
      <c r="A64" s="38" t="s">
        <v>46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40"/>
    </row>
    <row r="65" spans="1:32" ht="15.75" customHeight="1" x14ac:dyDescent="0.25">
      <c r="A65" s="17" t="s">
        <v>39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4"/>
    </row>
    <row r="66" spans="1:32" ht="15.75" x14ac:dyDescent="0.25">
      <c r="A66" s="18" t="s">
        <v>24</v>
      </c>
      <c r="B66" s="10">
        <f>B67+B68+B70</f>
        <v>146517.29937000002</v>
      </c>
      <c r="C66" s="10">
        <f t="shared" ref="C66:E66" si="63">C67+C68+C70</f>
        <v>52149.114939999999</v>
      </c>
      <c r="D66" s="10">
        <f t="shared" si="63"/>
        <v>16900.631939999999</v>
      </c>
      <c r="E66" s="10">
        <f t="shared" si="63"/>
        <v>16900.631939999999</v>
      </c>
      <c r="F66" s="10">
        <f t="shared" si="37"/>
        <v>11.534905443022701</v>
      </c>
      <c r="G66" s="10">
        <f t="shared" si="35"/>
        <v>32.408281443405066</v>
      </c>
      <c r="H66" s="10">
        <f>H67+H68+H70</f>
        <v>0</v>
      </c>
      <c r="I66" s="10">
        <f t="shared" ref="I66:AE66" si="64">I67+I68+I70</f>
        <v>0</v>
      </c>
      <c r="J66" s="10">
        <f t="shared" si="64"/>
        <v>2609.3220000000001</v>
      </c>
      <c r="K66" s="10">
        <f t="shared" si="64"/>
        <v>0</v>
      </c>
      <c r="L66" s="10">
        <f t="shared" si="64"/>
        <v>30792.012999999999</v>
      </c>
      <c r="M66" s="10">
        <f t="shared" si="64"/>
        <v>0</v>
      </c>
      <c r="N66" s="10">
        <f t="shared" si="64"/>
        <v>0</v>
      </c>
      <c r="O66" s="10">
        <f t="shared" si="64"/>
        <v>0</v>
      </c>
      <c r="P66" s="10">
        <f t="shared" si="64"/>
        <v>0</v>
      </c>
      <c r="Q66" s="10">
        <f t="shared" si="64"/>
        <v>0</v>
      </c>
      <c r="R66" s="10">
        <f t="shared" si="64"/>
        <v>1847.1479999999999</v>
      </c>
      <c r="S66" s="10">
        <f t="shared" si="64"/>
        <v>0</v>
      </c>
      <c r="T66" s="10">
        <f t="shared" si="64"/>
        <v>16900.631939999999</v>
      </c>
      <c r="U66" s="10">
        <f t="shared" si="64"/>
        <v>16900.631939999999</v>
      </c>
      <c r="V66" s="10">
        <f t="shared" si="64"/>
        <v>446.6</v>
      </c>
      <c r="W66" s="10">
        <f t="shared" si="64"/>
        <v>0</v>
      </c>
      <c r="X66" s="10">
        <f t="shared" si="64"/>
        <v>118</v>
      </c>
      <c r="Y66" s="10">
        <f t="shared" si="64"/>
        <v>0</v>
      </c>
      <c r="Z66" s="10">
        <f t="shared" si="64"/>
        <v>0</v>
      </c>
      <c r="AA66" s="10">
        <f t="shared" si="64"/>
        <v>0</v>
      </c>
      <c r="AB66" s="10">
        <f t="shared" si="64"/>
        <v>0</v>
      </c>
      <c r="AC66" s="10">
        <f t="shared" si="64"/>
        <v>0</v>
      </c>
      <c r="AD66" s="10">
        <f t="shared" si="64"/>
        <v>93803.584429999988</v>
      </c>
      <c r="AE66" s="10">
        <f t="shared" si="64"/>
        <v>0</v>
      </c>
      <c r="AF66" s="11"/>
    </row>
    <row r="67" spans="1:32" ht="15.75" x14ac:dyDescent="0.25">
      <c r="A67" s="19" t="s">
        <v>31</v>
      </c>
      <c r="B67" s="13">
        <f>B43</f>
        <v>80391.3</v>
      </c>
      <c r="C67" s="13">
        <f t="shared" ref="C67:S67" si="65">C43+C55</f>
        <v>7657.67634</v>
      </c>
      <c r="D67" s="13">
        <f t="shared" si="65"/>
        <v>7657.67634</v>
      </c>
      <c r="E67" s="13">
        <f>E43</f>
        <v>7657.67634</v>
      </c>
      <c r="F67" s="13">
        <f t="shared" si="65"/>
        <v>19.051007609032318</v>
      </c>
      <c r="G67" s="13">
        <f t="shared" si="65"/>
        <v>100</v>
      </c>
      <c r="H67" s="13">
        <f t="shared" si="65"/>
        <v>0</v>
      </c>
      <c r="I67" s="13">
        <f t="shared" si="65"/>
        <v>0</v>
      </c>
      <c r="J67" s="13">
        <f t="shared" si="65"/>
        <v>0</v>
      </c>
      <c r="K67" s="13">
        <f t="shared" si="65"/>
        <v>0</v>
      </c>
      <c r="L67" s="13">
        <f t="shared" si="65"/>
        <v>0</v>
      </c>
      <c r="M67" s="13">
        <f t="shared" si="65"/>
        <v>0</v>
      </c>
      <c r="N67" s="13">
        <f t="shared" si="65"/>
        <v>0</v>
      </c>
      <c r="O67" s="13">
        <f t="shared" si="65"/>
        <v>0</v>
      </c>
      <c r="P67" s="13">
        <f t="shared" si="65"/>
        <v>0</v>
      </c>
      <c r="Q67" s="13">
        <f t="shared" si="65"/>
        <v>0</v>
      </c>
      <c r="R67" s="13">
        <f t="shared" si="65"/>
        <v>0</v>
      </c>
      <c r="S67" s="13">
        <f t="shared" si="65"/>
        <v>0</v>
      </c>
      <c r="T67" s="13">
        <f>T43</f>
        <v>7657.67634</v>
      </c>
      <c r="U67" s="13">
        <f>T43</f>
        <v>7657.67634</v>
      </c>
      <c r="V67" s="13">
        <f t="shared" ref="U67:AA70" si="66">V43+V55</f>
        <v>0</v>
      </c>
      <c r="W67" s="13">
        <f t="shared" si="66"/>
        <v>0</v>
      </c>
      <c r="X67" s="13">
        <f t="shared" si="66"/>
        <v>0</v>
      </c>
      <c r="Y67" s="13">
        <f t="shared" si="66"/>
        <v>0</v>
      </c>
      <c r="Z67" s="13">
        <f t="shared" si="66"/>
        <v>0</v>
      </c>
      <c r="AA67" s="13">
        <f t="shared" si="66"/>
        <v>0</v>
      </c>
      <c r="AB67" s="13">
        <f>AB43</f>
        <v>0</v>
      </c>
      <c r="AC67" s="13">
        <f t="shared" ref="AC67:AD70" si="67">AC43+AC55</f>
        <v>0</v>
      </c>
      <c r="AD67" s="13">
        <f>AD43</f>
        <v>72733.623659999997</v>
      </c>
      <c r="AE67" s="13">
        <f>AE43</f>
        <v>0</v>
      </c>
      <c r="AF67" s="14"/>
    </row>
    <row r="68" spans="1:32" ht="15.75" x14ac:dyDescent="0.25">
      <c r="A68" s="19" t="s">
        <v>25</v>
      </c>
      <c r="B68" s="13">
        <f>B44</f>
        <v>4456.8</v>
      </c>
      <c r="C68" s="13">
        <f t="shared" ref="C68:S68" si="68">C44+C56</f>
        <v>510.63559999999995</v>
      </c>
      <c r="D68" s="13">
        <f t="shared" si="68"/>
        <v>403.03559999999999</v>
      </c>
      <c r="E68" s="13">
        <f>E44</f>
        <v>403.03559999999999</v>
      </c>
      <c r="F68" s="13">
        <f t="shared" si="68"/>
        <v>18.568487160995893</v>
      </c>
      <c r="G68" s="13">
        <f t="shared" si="68"/>
        <v>78.92822200410626</v>
      </c>
      <c r="H68" s="13">
        <f t="shared" si="68"/>
        <v>0</v>
      </c>
      <c r="I68" s="13">
        <f t="shared" si="68"/>
        <v>0</v>
      </c>
      <c r="J68" s="13">
        <f t="shared" si="68"/>
        <v>0</v>
      </c>
      <c r="K68" s="13">
        <f t="shared" si="68"/>
        <v>0</v>
      </c>
      <c r="L68" s="13">
        <f t="shared" si="68"/>
        <v>0</v>
      </c>
      <c r="M68" s="13">
        <f t="shared" si="68"/>
        <v>0</v>
      </c>
      <c r="N68" s="13">
        <f t="shared" si="68"/>
        <v>0</v>
      </c>
      <c r="O68" s="13">
        <f t="shared" si="68"/>
        <v>0</v>
      </c>
      <c r="P68" s="13">
        <f t="shared" si="68"/>
        <v>0</v>
      </c>
      <c r="Q68" s="13">
        <f t="shared" si="68"/>
        <v>0</v>
      </c>
      <c r="R68" s="13">
        <f t="shared" si="68"/>
        <v>107.6</v>
      </c>
      <c r="S68" s="13">
        <f t="shared" si="68"/>
        <v>0</v>
      </c>
      <c r="T68" s="13">
        <f>T44</f>
        <v>403.03559999999999</v>
      </c>
      <c r="U68" s="13">
        <f>U44</f>
        <v>403.03559999999999</v>
      </c>
      <c r="V68" s="13">
        <f t="shared" si="66"/>
        <v>0</v>
      </c>
      <c r="W68" s="13">
        <f t="shared" si="66"/>
        <v>0</v>
      </c>
      <c r="X68" s="13">
        <f t="shared" si="66"/>
        <v>118</v>
      </c>
      <c r="Y68" s="13">
        <f t="shared" si="66"/>
        <v>0</v>
      </c>
      <c r="Z68" s="13">
        <f t="shared" si="66"/>
        <v>0</v>
      </c>
      <c r="AA68" s="13">
        <f t="shared" si="66"/>
        <v>0</v>
      </c>
      <c r="AB68" s="13">
        <f>AB44</f>
        <v>0</v>
      </c>
      <c r="AC68" s="13">
        <f t="shared" si="67"/>
        <v>0</v>
      </c>
      <c r="AD68" s="13">
        <f>AD44</f>
        <v>3828.1644000000001</v>
      </c>
      <c r="AE68" s="13">
        <f>AE44</f>
        <v>0</v>
      </c>
      <c r="AF68" s="14"/>
    </row>
    <row r="69" spans="1:32" ht="31.5" x14ac:dyDescent="0.25">
      <c r="A69" s="27" t="s">
        <v>32</v>
      </c>
      <c r="B69" s="13">
        <f>B45</f>
        <v>4231.2</v>
      </c>
      <c r="C69" s="13">
        <f t="shared" ref="C69:S69" si="69">C45+C57</f>
        <v>0</v>
      </c>
      <c r="D69" s="13">
        <f t="shared" si="69"/>
        <v>0</v>
      </c>
      <c r="E69" s="13">
        <f t="shared" si="69"/>
        <v>0</v>
      </c>
      <c r="F69" s="13">
        <f t="shared" si="69"/>
        <v>0</v>
      </c>
      <c r="G69" s="13">
        <f t="shared" si="69"/>
        <v>0</v>
      </c>
      <c r="H69" s="13">
        <f t="shared" si="69"/>
        <v>0</v>
      </c>
      <c r="I69" s="13">
        <f t="shared" si="69"/>
        <v>0</v>
      </c>
      <c r="J69" s="13">
        <f t="shared" si="69"/>
        <v>0</v>
      </c>
      <c r="K69" s="13">
        <f t="shared" si="69"/>
        <v>0</v>
      </c>
      <c r="L69" s="13">
        <f t="shared" si="69"/>
        <v>0</v>
      </c>
      <c r="M69" s="13">
        <f t="shared" si="69"/>
        <v>0</v>
      </c>
      <c r="N69" s="13">
        <f t="shared" si="69"/>
        <v>0</v>
      </c>
      <c r="O69" s="13">
        <f t="shared" si="69"/>
        <v>0</v>
      </c>
      <c r="P69" s="13">
        <f t="shared" si="69"/>
        <v>0</v>
      </c>
      <c r="Q69" s="13">
        <f t="shared" si="69"/>
        <v>0</v>
      </c>
      <c r="R69" s="13">
        <f t="shared" si="69"/>
        <v>0</v>
      </c>
      <c r="S69" s="13">
        <f t="shared" si="69"/>
        <v>0</v>
      </c>
      <c r="T69" s="13">
        <f>T45+T57</f>
        <v>806.07119999999998</v>
      </c>
      <c r="U69" s="13">
        <f t="shared" si="66"/>
        <v>0</v>
      </c>
      <c r="V69" s="13">
        <f t="shared" si="66"/>
        <v>0</v>
      </c>
      <c r="W69" s="13">
        <f t="shared" si="66"/>
        <v>0</v>
      </c>
      <c r="X69" s="13">
        <f t="shared" si="66"/>
        <v>0</v>
      </c>
      <c r="Y69" s="13">
        <f t="shared" si="66"/>
        <v>0</v>
      </c>
      <c r="Z69" s="13">
        <f t="shared" si="66"/>
        <v>0</v>
      </c>
      <c r="AA69" s="13">
        <f t="shared" si="66"/>
        <v>0</v>
      </c>
      <c r="AB69" s="13">
        <f>AB45+AB57</f>
        <v>0</v>
      </c>
      <c r="AC69" s="13">
        <f t="shared" si="67"/>
        <v>0</v>
      </c>
      <c r="AD69" s="13">
        <f t="shared" si="67"/>
        <v>7656.3288000000002</v>
      </c>
      <c r="AE69" s="13">
        <f>AE45</f>
        <v>0</v>
      </c>
      <c r="AF69" s="14"/>
    </row>
    <row r="70" spans="1:32" ht="15.75" x14ac:dyDescent="0.25">
      <c r="A70" s="19" t="s">
        <v>40</v>
      </c>
      <c r="B70" s="13">
        <f>B46</f>
        <v>61669.199370000002</v>
      </c>
      <c r="C70" s="13">
        <f t="shared" ref="C70:S70" si="70">C46+C58</f>
        <v>43980.803</v>
      </c>
      <c r="D70" s="13">
        <f t="shared" si="70"/>
        <v>8839.92</v>
      </c>
      <c r="E70" s="13">
        <f t="shared" si="70"/>
        <v>8839.92</v>
      </c>
      <c r="F70" s="13">
        <f t="shared" si="70"/>
        <v>14.334416678515085</v>
      </c>
      <c r="G70" s="13">
        <f t="shared" si="70"/>
        <v>20.099496591728897</v>
      </c>
      <c r="H70" s="13">
        <f t="shared" si="70"/>
        <v>0</v>
      </c>
      <c r="I70" s="13">
        <f t="shared" si="70"/>
        <v>0</v>
      </c>
      <c r="J70" s="13">
        <f t="shared" si="70"/>
        <v>2609.3220000000001</v>
      </c>
      <c r="K70" s="13">
        <f t="shared" si="70"/>
        <v>0</v>
      </c>
      <c r="L70" s="13">
        <f t="shared" si="70"/>
        <v>30792.012999999999</v>
      </c>
      <c r="M70" s="13">
        <f t="shared" si="70"/>
        <v>0</v>
      </c>
      <c r="N70" s="13">
        <f t="shared" si="70"/>
        <v>0</v>
      </c>
      <c r="O70" s="13">
        <f t="shared" si="70"/>
        <v>0</v>
      </c>
      <c r="P70" s="13">
        <f t="shared" si="70"/>
        <v>0</v>
      </c>
      <c r="Q70" s="13">
        <f t="shared" si="70"/>
        <v>0</v>
      </c>
      <c r="R70" s="13">
        <f t="shared" si="70"/>
        <v>1739.548</v>
      </c>
      <c r="S70" s="13">
        <f t="shared" si="70"/>
        <v>0</v>
      </c>
      <c r="T70" s="13">
        <f>T46+T58</f>
        <v>8839.92</v>
      </c>
      <c r="U70" s="13">
        <f t="shared" si="66"/>
        <v>8839.92</v>
      </c>
      <c r="V70" s="13">
        <f t="shared" si="66"/>
        <v>446.6</v>
      </c>
      <c r="W70" s="13">
        <f t="shared" si="66"/>
        <v>0</v>
      </c>
      <c r="X70" s="13">
        <f t="shared" si="66"/>
        <v>0</v>
      </c>
      <c r="Y70" s="13">
        <f t="shared" si="66"/>
        <v>0</v>
      </c>
      <c r="Z70" s="13">
        <f t="shared" si="66"/>
        <v>0</v>
      </c>
      <c r="AA70" s="13">
        <f t="shared" si="66"/>
        <v>0</v>
      </c>
      <c r="AB70" s="13">
        <f>AB46+AB58</f>
        <v>0</v>
      </c>
      <c r="AC70" s="13">
        <f t="shared" si="67"/>
        <v>0</v>
      </c>
      <c r="AD70" s="13">
        <f t="shared" si="67"/>
        <v>17241.79637</v>
      </c>
      <c r="AE70" s="13">
        <f>AE46</f>
        <v>0</v>
      </c>
      <c r="AF70" s="14"/>
    </row>
    <row r="71" spans="1:32" ht="31.5" x14ac:dyDescent="0.25">
      <c r="A71" s="31" t="s">
        <v>41</v>
      </c>
      <c r="B71" s="10">
        <f>B72+B73+B75</f>
        <v>207961.09937000001</v>
      </c>
      <c r="C71" s="10">
        <f>C72+C73+C75</f>
        <v>52149.114939999999</v>
      </c>
      <c r="D71" s="10">
        <f t="shared" ref="D71:E71" si="71">D72+D73+D75</f>
        <v>16900.631939999999</v>
      </c>
      <c r="E71" s="10">
        <f t="shared" si="71"/>
        <v>16900.631939999999</v>
      </c>
      <c r="F71" s="10">
        <f t="shared" si="37"/>
        <v>8.1268237142422244</v>
      </c>
      <c r="G71" s="10">
        <f>IFERROR(E71/C71*100,0)</f>
        <v>32.408281443405066</v>
      </c>
      <c r="H71" s="10">
        <f>H72+H73+H75</f>
        <v>0</v>
      </c>
      <c r="I71" s="10">
        <f t="shared" ref="I71:AE71" si="72">I72+I73+I75</f>
        <v>0</v>
      </c>
      <c r="J71" s="10">
        <f t="shared" si="72"/>
        <v>2609.3220000000001</v>
      </c>
      <c r="K71" s="10">
        <f t="shared" si="72"/>
        <v>0</v>
      </c>
      <c r="L71" s="10">
        <f t="shared" si="72"/>
        <v>30792.012999999999</v>
      </c>
      <c r="M71" s="10">
        <f t="shared" si="72"/>
        <v>0</v>
      </c>
      <c r="N71" s="10">
        <f t="shared" si="72"/>
        <v>0</v>
      </c>
      <c r="O71" s="10">
        <f t="shared" si="72"/>
        <v>0</v>
      </c>
      <c r="P71" s="10">
        <f t="shared" si="72"/>
        <v>0</v>
      </c>
      <c r="Q71" s="10">
        <f t="shared" si="72"/>
        <v>0</v>
      </c>
      <c r="R71" s="10">
        <f t="shared" si="72"/>
        <v>1847.1479999999999</v>
      </c>
      <c r="S71" s="10">
        <f t="shared" si="72"/>
        <v>0</v>
      </c>
      <c r="T71" s="10">
        <f t="shared" si="72"/>
        <v>16900.631939999999</v>
      </c>
      <c r="U71" s="10">
        <f t="shared" si="72"/>
        <v>16900.631939999999</v>
      </c>
      <c r="V71" s="10">
        <f t="shared" si="72"/>
        <v>446.6</v>
      </c>
      <c r="W71" s="10">
        <f t="shared" si="72"/>
        <v>0</v>
      </c>
      <c r="X71" s="10">
        <f t="shared" si="72"/>
        <v>118</v>
      </c>
      <c r="Y71" s="10">
        <f t="shared" si="72"/>
        <v>0</v>
      </c>
      <c r="Z71" s="10">
        <f t="shared" si="72"/>
        <v>0</v>
      </c>
      <c r="AA71" s="10">
        <f t="shared" si="72"/>
        <v>0</v>
      </c>
      <c r="AB71" s="10">
        <f>AB72+AB73+AB75</f>
        <v>2992.4</v>
      </c>
      <c r="AC71" s="10">
        <f t="shared" si="72"/>
        <v>0</v>
      </c>
      <c r="AD71" s="10">
        <f>AD72+AD73+AD75</f>
        <v>152254.98443000001</v>
      </c>
      <c r="AE71" s="10">
        <f t="shared" si="72"/>
        <v>0</v>
      </c>
      <c r="AF71" s="11"/>
    </row>
    <row r="72" spans="1:32" ht="15.75" x14ac:dyDescent="0.25">
      <c r="A72" s="32" t="s">
        <v>31</v>
      </c>
      <c r="B72" s="13">
        <f>B67+B35</f>
        <v>126783.70000000001</v>
      </c>
      <c r="C72" s="13">
        <f>C67+C35</f>
        <v>7657.67634</v>
      </c>
      <c r="D72" s="13">
        <f>D67+D35</f>
        <v>7657.67634</v>
      </c>
      <c r="E72" s="13">
        <f>E67+E35</f>
        <v>7657.67634</v>
      </c>
      <c r="F72" s="13">
        <f t="shared" si="37"/>
        <v>6.0399533536251102</v>
      </c>
      <c r="G72" s="13">
        <f t="shared" si="35"/>
        <v>100</v>
      </c>
      <c r="H72" s="13">
        <f t="shared" ref="H72:AE72" si="73">H67+H35</f>
        <v>0</v>
      </c>
      <c r="I72" s="13">
        <f t="shared" si="73"/>
        <v>0</v>
      </c>
      <c r="J72" s="13">
        <f t="shared" si="73"/>
        <v>0</v>
      </c>
      <c r="K72" s="13">
        <f t="shared" si="73"/>
        <v>0</v>
      </c>
      <c r="L72" s="13">
        <f t="shared" si="73"/>
        <v>0</v>
      </c>
      <c r="M72" s="13">
        <f t="shared" si="73"/>
        <v>0</v>
      </c>
      <c r="N72" s="13">
        <f t="shared" si="73"/>
        <v>0</v>
      </c>
      <c r="O72" s="13">
        <f t="shared" si="73"/>
        <v>0</v>
      </c>
      <c r="P72" s="13">
        <f t="shared" si="73"/>
        <v>0</v>
      </c>
      <c r="Q72" s="13">
        <f t="shared" si="73"/>
        <v>0</v>
      </c>
      <c r="R72" s="13">
        <f t="shared" si="73"/>
        <v>0</v>
      </c>
      <c r="S72" s="13">
        <f t="shared" si="73"/>
        <v>0</v>
      </c>
      <c r="T72" s="13">
        <f t="shared" si="73"/>
        <v>7657.67634</v>
      </c>
      <c r="U72" s="13">
        <f>U67+U35</f>
        <v>7657.67634</v>
      </c>
      <c r="V72" s="13">
        <f t="shared" si="73"/>
        <v>0</v>
      </c>
      <c r="W72" s="13">
        <f t="shared" si="73"/>
        <v>0</v>
      </c>
      <c r="X72" s="13">
        <f t="shared" si="73"/>
        <v>0</v>
      </c>
      <c r="Y72" s="13">
        <f t="shared" si="73"/>
        <v>0</v>
      </c>
      <c r="Z72" s="13">
        <f t="shared" si="73"/>
        <v>0</v>
      </c>
      <c r="AA72" s="13">
        <f t="shared" si="73"/>
        <v>0</v>
      </c>
      <c r="AB72" s="13">
        <f t="shared" si="73"/>
        <v>0</v>
      </c>
      <c r="AC72" s="13">
        <f t="shared" si="73"/>
        <v>0</v>
      </c>
      <c r="AD72" s="13">
        <f t="shared" si="73"/>
        <v>119126.02366000001</v>
      </c>
      <c r="AE72" s="13">
        <f t="shared" si="73"/>
        <v>0</v>
      </c>
      <c r="AF72" s="14"/>
    </row>
    <row r="73" spans="1:32" ht="15.75" x14ac:dyDescent="0.25">
      <c r="A73" s="32" t="s">
        <v>25</v>
      </c>
      <c r="B73" s="13">
        <f>B68+B36+B18</f>
        <v>19508.2</v>
      </c>
      <c r="C73" s="13">
        <f t="shared" ref="C73:AE73" si="74">C68+C36+C18</f>
        <v>510.63559999999995</v>
      </c>
      <c r="D73" s="13">
        <f t="shared" si="74"/>
        <v>403.03559999999999</v>
      </c>
      <c r="E73" s="13">
        <f>E68+E36+E18</f>
        <v>403.03559999999999</v>
      </c>
      <c r="F73" s="13">
        <f t="shared" si="74"/>
        <v>18.568487160995893</v>
      </c>
      <c r="G73" s="13">
        <f t="shared" si="74"/>
        <v>78.92822200410626</v>
      </c>
      <c r="H73" s="13">
        <f t="shared" si="74"/>
        <v>0</v>
      </c>
      <c r="I73" s="13">
        <f t="shared" si="74"/>
        <v>0</v>
      </c>
      <c r="J73" s="13">
        <f t="shared" si="74"/>
        <v>0</v>
      </c>
      <c r="K73" s="13">
        <f t="shared" si="74"/>
        <v>0</v>
      </c>
      <c r="L73" s="13">
        <f t="shared" si="74"/>
        <v>0</v>
      </c>
      <c r="M73" s="13">
        <f t="shared" si="74"/>
        <v>0</v>
      </c>
      <c r="N73" s="13">
        <f t="shared" si="74"/>
        <v>0</v>
      </c>
      <c r="O73" s="13">
        <f t="shared" si="74"/>
        <v>0</v>
      </c>
      <c r="P73" s="13">
        <f t="shared" si="74"/>
        <v>0</v>
      </c>
      <c r="Q73" s="13">
        <f t="shared" si="74"/>
        <v>0</v>
      </c>
      <c r="R73" s="13">
        <f t="shared" si="74"/>
        <v>107.6</v>
      </c>
      <c r="S73" s="13">
        <f t="shared" si="74"/>
        <v>0</v>
      </c>
      <c r="T73" s="13">
        <f t="shared" si="74"/>
        <v>403.03559999999999</v>
      </c>
      <c r="U73" s="13">
        <f t="shared" si="74"/>
        <v>403.03559999999999</v>
      </c>
      <c r="V73" s="13">
        <f t="shared" si="74"/>
        <v>0</v>
      </c>
      <c r="W73" s="13">
        <f t="shared" si="74"/>
        <v>0</v>
      </c>
      <c r="X73" s="13">
        <f t="shared" si="74"/>
        <v>118</v>
      </c>
      <c r="Y73" s="13">
        <f t="shared" si="74"/>
        <v>0</v>
      </c>
      <c r="Z73" s="13">
        <f t="shared" si="74"/>
        <v>0</v>
      </c>
      <c r="AA73" s="13">
        <f t="shared" si="74"/>
        <v>0</v>
      </c>
      <c r="AB73" s="13">
        <f t="shared" si="74"/>
        <v>2992.4</v>
      </c>
      <c r="AC73" s="13">
        <f t="shared" si="74"/>
        <v>0</v>
      </c>
      <c r="AD73" s="13">
        <f>AD68+AD36+AD18</f>
        <v>15887.1644</v>
      </c>
      <c r="AE73" s="13">
        <f t="shared" si="74"/>
        <v>0</v>
      </c>
      <c r="AF73" s="14"/>
    </row>
    <row r="74" spans="1:32" ht="31.5" x14ac:dyDescent="0.25">
      <c r="A74" s="24" t="s">
        <v>32</v>
      </c>
      <c r="B74" s="13">
        <f t="shared" ref="B74:AD74" si="75">B69+B37+B18</f>
        <v>19282.599999999999</v>
      </c>
      <c r="C74" s="13">
        <f t="shared" si="75"/>
        <v>0</v>
      </c>
      <c r="D74" s="13">
        <f t="shared" si="75"/>
        <v>0</v>
      </c>
      <c r="E74" s="13">
        <f t="shared" si="75"/>
        <v>0</v>
      </c>
      <c r="F74" s="13">
        <f t="shared" si="75"/>
        <v>0</v>
      </c>
      <c r="G74" s="13">
        <f t="shared" si="75"/>
        <v>0</v>
      </c>
      <c r="H74" s="13">
        <f t="shared" si="75"/>
        <v>0</v>
      </c>
      <c r="I74" s="13">
        <f t="shared" si="75"/>
        <v>0</v>
      </c>
      <c r="J74" s="13">
        <f t="shared" si="75"/>
        <v>0</v>
      </c>
      <c r="K74" s="13">
        <f t="shared" si="75"/>
        <v>0</v>
      </c>
      <c r="L74" s="13">
        <f t="shared" si="75"/>
        <v>0</v>
      </c>
      <c r="M74" s="13">
        <f t="shared" si="75"/>
        <v>0</v>
      </c>
      <c r="N74" s="13">
        <f t="shared" si="75"/>
        <v>0</v>
      </c>
      <c r="O74" s="13">
        <f t="shared" si="75"/>
        <v>0</v>
      </c>
      <c r="P74" s="13">
        <f t="shared" si="75"/>
        <v>0</v>
      </c>
      <c r="Q74" s="13">
        <f t="shared" si="75"/>
        <v>0</v>
      </c>
      <c r="R74" s="13">
        <f t="shared" si="75"/>
        <v>0</v>
      </c>
      <c r="S74" s="13">
        <f t="shared" si="75"/>
        <v>0</v>
      </c>
      <c r="T74" s="13">
        <f t="shared" si="75"/>
        <v>806.07119999999998</v>
      </c>
      <c r="U74" s="13">
        <f t="shared" si="75"/>
        <v>0</v>
      </c>
      <c r="V74" s="13">
        <f t="shared" si="75"/>
        <v>0</v>
      </c>
      <c r="W74" s="13">
        <f t="shared" si="75"/>
        <v>0</v>
      </c>
      <c r="X74" s="13">
        <f t="shared" si="75"/>
        <v>0</v>
      </c>
      <c r="Y74" s="13">
        <f t="shared" si="75"/>
        <v>0</v>
      </c>
      <c r="Z74" s="13">
        <f t="shared" si="75"/>
        <v>0</v>
      </c>
      <c r="AA74" s="13">
        <f t="shared" si="75"/>
        <v>0</v>
      </c>
      <c r="AB74" s="13">
        <f t="shared" si="75"/>
        <v>2992.4</v>
      </c>
      <c r="AC74" s="13">
        <f t="shared" si="75"/>
        <v>0</v>
      </c>
      <c r="AD74" s="13">
        <f t="shared" si="75"/>
        <v>19715.328800000003</v>
      </c>
      <c r="AE74" s="13">
        <f>AE69+AE37</f>
        <v>0</v>
      </c>
      <c r="AF74" s="14"/>
    </row>
    <row r="75" spans="1:32" ht="31.5" x14ac:dyDescent="0.25">
      <c r="A75" s="12" t="s">
        <v>33</v>
      </c>
      <c r="B75" s="13">
        <f>B70+B38</f>
        <v>61669.199370000002</v>
      </c>
      <c r="C75" s="13">
        <f>C70+C38</f>
        <v>43980.803</v>
      </c>
      <c r="D75" s="13">
        <f>D70+D38</f>
        <v>8839.92</v>
      </c>
      <c r="E75" s="13">
        <f>E70+E38</f>
        <v>8839.92</v>
      </c>
      <c r="F75" s="13">
        <f>IFERROR(E75/B75*100,0)</f>
        <v>14.334416678515085</v>
      </c>
      <c r="G75" s="13">
        <f t="shared" si="35"/>
        <v>20.099496591728897</v>
      </c>
      <c r="H75" s="13">
        <f t="shared" ref="H75:AD75" si="76">H70+H38</f>
        <v>0</v>
      </c>
      <c r="I75" s="13">
        <f t="shared" si="76"/>
        <v>0</v>
      </c>
      <c r="J75" s="13">
        <f t="shared" si="76"/>
        <v>2609.3220000000001</v>
      </c>
      <c r="K75" s="13">
        <f t="shared" si="76"/>
        <v>0</v>
      </c>
      <c r="L75" s="13">
        <f t="shared" si="76"/>
        <v>30792.012999999999</v>
      </c>
      <c r="M75" s="13">
        <f t="shared" si="76"/>
        <v>0</v>
      </c>
      <c r="N75" s="13">
        <f t="shared" si="76"/>
        <v>0</v>
      </c>
      <c r="O75" s="13">
        <f t="shared" si="76"/>
        <v>0</v>
      </c>
      <c r="P75" s="13">
        <f t="shared" si="76"/>
        <v>0</v>
      </c>
      <c r="Q75" s="13">
        <f t="shared" si="76"/>
        <v>0</v>
      </c>
      <c r="R75" s="13">
        <f t="shared" si="76"/>
        <v>1739.548</v>
      </c>
      <c r="S75" s="13">
        <f t="shared" si="76"/>
        <v>0</v>
      </c>
      <c r="T75" s="13">
        <f t="shared" si="76"/>
        <v>8839.92</v>
      </c>
      <c r="U75" s="13">
        <f t="shared" si="76"/>
        <v>8839.92</v>
      </c>
      <c r="V75" s="13">
        <f t="shared" si="76"/>
        <v>446.6</v>
      </c>
      <c r="W75" s="13">
        <f t="shared" si="76"/>
        <v>0</v>
      </c>
      <c r="X75" s="13">
        <f t="shared" si="76"/>
        <v>0</v>
      </c>
      <c r="Y75" s="13">
        <f t="shared" si="76"/>
        <v>0</v>
      </c>
      <c r="Z75" s="13">
        <f t="shared" si="76"/>
        <v>0</v>
      </c>
      <c r="AA75" s="13">
        <f t="shared" si="76"/>
        <v>0</v>
      </c>
      <c r="AB75" s="13">
        <f t="shared" si="76"/>
        <v>0</v>
      </c>
      <c r="AC75" s="13">
        <f t="shared" si="76"/>
        <v>0</v>
      </c>
      <c r="AD75" s="13">
        <f t="shared" si="76"/>
        <v>17241.79637</v>
      </c>
      <c r="AE75" s="13">
        <f>AE70+AE38</f>
        <v>0</v>
      </c>
      <c r="AF75" s="14"/>
    </row>
    <row r="76" spans="1:32" ht="15.75" x14ac:dyDescent="0.25">
      <c r="A76" s="60" t="s">
        <v>42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33"/>
    </row>
    <row r="77" spans="1:32" ht="15.75" x14ac:dyDescent="0.25">
      <c r="A77" s="9" t="s">
        <v>24</v>
      </c>
      <c r="B77" s="10">
        <f>B78+B79+B81</f>
        <v>207961.09937000001</v>
      </c>
      <c r="C77" s="10">
        <f t="shared" ref="C77:E77" si="77">C78+C79+C81</f>
        <v>33401.334999999999</v>
      </c>
      <c r="D77" s="10">
        <f>D78+D79+D81</f>
        <v>16900.631939999999</v>
      </c>
      <c r="E77" s="10">
        <f t="shared" si="77"/>
        <v>16900.631939999999</v>
      </c>
      <c r="F77" s="10">
        <f>IFERROR(E77/B77*100,0)</f>
        <v>8.1268237142422244</v>
      </c>
      <c r="G77" s="10">
        <f>IFERROR(F77/C77*100,0)</f>
        <v>2.4330835022738535E-2</v>
      </c>
      <c r="H77" s="10">
        <f>H78+H79+H81</f>
        <v>0</v>
      </c>
      <c r="I77" s="10">
        <f t="shared" ref="I77:AE77" si="78">I78+I79+I81</f>
        <v>0</v>
      </c>
      <c r="J77" s="10">
        <f t="shared" si="78"/>
        <v>2609.3220000000001</v>
      </c>
      <c r="K77" s="10">
        <f t="shared" si="78"/>
        <v>0</v>
      </c>
      <c r="L77" s="10">
        <f t="shared" si="78"/>
        <v>30792.012999999999</v>
      </c>
      <c r="M77" s="10">
        <f t="shared" si="78"/>
        <v>0</v>
      </c>
      <c r="N77" s="10">
        <f t="shared" si="78"/>
        <v>0</v>
      </c>
      <c r="O77" s="10">
        <f t="shared" si="78"/>
        <v>0</v>
      </c>
      <c r="P77" s="10">
        <f t="shared" si="78"/>
        <v>0</v>
      </c>
      <c r="Q77" s="10">
        <f t="shared" si="78"/>
        <v>0</v>
      </c>
      <c r="R77" s="10">
        <f t="shared" si="78"/>
        <v>1847.1479999999999</v>
      </c>
      <c r="S77" s="10">
        <f t="shared" si="78"/>
        <v>0</v>
      </c>
      <c r="T77" s="10">
        <f t="shared" si="78"/>
        <v>16900.631939999999</v>
      </c>
      <c r="U77" s="10">
        <f t="shared" si="78"/>
        <v>16900.631939999999</v>
      </c>
      <c r="V77" s="10">
        <f t="shared" si="78"/>
        <v>446.6</v>
      </c>
      <c r="W77" s="10">
        <f t="shared" si="78"/>
        <v>0</v>
      </c>
      <c r="X77" s="10">
        <f t="shared" si="78"/>
        <v>118</v>
      </c>
      <c r="Y77" s="10">
        <f t="shared" si="78"/>
        <v>0</v>
      </c>
      <c r="Z77" s="10">
        <f t="shared" si="78"/>
        <v>0</v>
      </c>
      <c r="AA77" s="10">
        <f t="shared" si="78"/>
        <v>0</v>
      </c>
      <c r="AB77" s="10">
        <f t="shared" si="78"/>
        <v>2992.4</v>
      </c>
      <c r="AC77" s="10">
        <f t="shared" si="78"/>
        <v>0</v>
      </c>
      <c r="AD77" s="10">
        <f t="shared" si="78"/>
        <v>152254.98443000001</v>
      </c>
      <c r="AE77" s="10">
        <f t="shared" si="78"/>
        <v>0</v>
      </c>
      <c r="AF77" s="34"/>
    </row>
    <row r="78" spans="1:32" ht="15.75" x14ac:dyDescent="0.25">
      <c r="A78" s="32" t="s">
        <v>31</v>
      </c>
      <c r="B78" s="13">
        <f>H78+J78+L78+N78+P78+R78+T78+V78+X78+Z78+AB78+AD78</f>
        <v>126783.70000000001</v>
      </c>
      <c r="C78" s="13">
        <f t="shared" ref="C78:C80" si="79">H78+J78+L78+N78+P78</f>
        <v>0</v>
      </c>
      <c r="D78" s="13">
        <f>E78</f>
        <v>7657.67634</v>
      </c>
      <c r="E78" s="13">
        <f>I78+K78+M78+O78+Q78+S78+U78+W78+Y78+AA78+AC78+AE78</f>
        <v>7657.67634</v>
      </c>
      <c r="F78" s="13">
        <f t="shared" ref="F78:G81" si="80">IFERROR(E78/B78*100,0)</f>
        <v>6.0399533536251102</v>
      </c>
      <c r="G78" s="13">
        <f t="shared" si="80"/>
        <v>0</v>
      </c>
      <c r="H78" s="13">
        <f>H72</f>
        <v>0</v>
      </c>
      <c r="I78" s="13">
        <f t="shared" ref="I78:AE81" si="81">I72</f>
        <v>0</v>
      </c>
      <c r="J78" s="13">
        <f t="shared" si="81"/>
        <v>0</v>
      </c>
      <c r="K78" s="13">
        <f t="shared" si="81"/>
        <v>0</v>
      </c>
      <c r="L78" s="13">
        <f t="shared" si="81"/>
        <v>0</v>
      </c>
      <c r="M78" s="13">
        <f t="shared" si="81"/>
        <v>0</v>
      </c>
      <c r="N78" s="13">
        <f t="shared" si="81"/>
        <v>0</v>
      </c>
      <c r="O78" s="13">
        <f t="shared" si="81"/>
        <v>0</v>
      </c>
      <c r="P78" s="13">
        <f t="shared" si="81"/>
        <v>0</v>
      </c>
      <c r="Q78" s="13">
        <f t="shared" si="81"/>
        <v>0</v>
      </c>
      <c r="R78" s="13">
        <f t="shared" si="81"/>
        <v>0</v>
      </c>
      <c r="S78" s="13">
        <f t="shared" si="81"/>
        <v>0</v>
      </c>
      <c r="T78" s="13">
        <f t="shared" si="81"/>
        <v>7657.67634</v>
      </c>
      <c r="U78" s="13">
        <f t="shared" si="81"/>
        <v>7657.67634</v>
      </c>
      <c r="V78" s="13">
        <f t="shared" si="81"/>
        <v>0</v>
      </c>
      <c r="W78" s="13">
        <f t="shared" si="81"/>
        <v>0</v>
      </c>
      <c r="X78" s="13">
        <f t="shared" si="81"/>
        <v>0</v>
      </c>
      <c r="Y78" s="13">
        <f t="shared" si="81"/>
        <v>0</v>
      </c>
      <c r="Z78" s="13">
        <f t="shared" si="81"/>
        <v>0</v>
      </c>
      <c r="AA78" s="13">
        <f t="shared" si="81"/>
        <v>0</v>
      </c>
      <c r="AB78" s="13">
        <f t="shared" si="81"/>
        <v>0</v>
      </c>
      <c r="AC78" s="13">
        <f t="shared" si="81"/>
        <v>0</v>
      </c>
      <c r="AD78" s="13">
        <f t="shared" si="81"/>
        <v>119126.02366000001</v>
      </c>
      <c r="AE78" s="13">
        <f t="shared" si="81"/>
        <v>0</v>
      </c>
      <c r="AF78" s="35"/>
    </row>
    <row r="79" spans="1:32" ht="15.75" x14ac:dyDescent="0.25">
      <c r="A79" s="32" t="s">
        <v>25</v>
      </c>
      <c r="B79" s="13">
        <f>H79+J79+L79+N79+P79+R79+T79+V79+X79+Z79+AB79+AD79</f>
        <v>19508.2</v>
      </c>
      <c r="C79" s="13">
        <f t="shared" si="79"/>
        <v>0</v>
      </c>
      <c r="D79" s="13">
        <f>E79</f>
        <v>403.03559999999999</v>
      </c>
      <c r="E79" s="13">
        <f t="shared" ref="E79:E81" si="82">I79+K79+M79+O79+Q79+S79+U79+W79+Y79+AA79+AC79+AE79</f>
        <v>403.03559999999999</v>
      </c>
      <c r="F79" s="13">
        <f t="shared" si="80"/>
        <v>2.0659804594990825</v>
      </c>
      <c r="G79" s="13">
        <f t="shared" si="80"/>
        <v>0</v>
      </c>
      <c r="H79" s="13">
        <f t="shared" ref="H79:W81" si="83">H73</f>
        <v>0</v>
      </c>
      <c r="I79" s="13">
        <f t="shared" si="83"/>
        <v>0</v>
      </c>
      <c r="J79" s="13">
        <f t="shared" si="83"/>
        <v>0</v>
      </c>
      <c r="K79" s="13">
        <f t="shared" si="83"/>
        <v>0</v>
      </c>
      <c r="L79" s="13">
        <f t="shared" si="83"/>
        <v>0</v>
      </c>
      <c r="M79" s="13">
        <f t="shared" si="83"/>
        <v>0</v>
      </c>
      <c r="N79" s="13">
        <f t="shared" si="83"/>
        <v>0</v>
      </c>
      <c r="O79" s="13">
        <f t="shared" si="83"/>
        <v>0</v>
      </c>
      <c r="P79" s="13">
        <f t="shared" si="83"/>
        <v>0</v>
      </c>
      <c r="Q79" s="13">
        <f t="shared" si="83"/>
        <v>0</v>
      </c>
      <c r="R79" s="13">
        <f t="shared" si="83"/>
        <v>107.6</v>
      </c>
      <c r="S79" s="13">
        <f t="shared" si="83"/>
        <v>0</v>
      </c>
      <c r="T79" s="13">
        <f t="shared" si="83"/>
        <v>403.03559999999999</v>
      </c>
      <c r="U79" s="13">
        <f t="shared" si="83"/>
        <v>403.03559999999999</v>
      </c>
      <c r="V79" s="13">
        <f t="shared" si="83"/>
        <v>0</v>
      </c>
      <c r="W79" s="13">
        <f t="shared" si="83"/>
        <v>0</v>
      </c>
      <c r="X79" s="13">
        <f t="shared" si="81"/>
        <v>118</v>
      </c>
      <c r="Y79" s="13">
        <f t="shared" si="81"/>
        <v>0</v>
      </c>
      <c r="Z79" s="13">
        <f t="shared" si="81"/>
        <v>0</v>
      </c>
      <c r="AA79" s="13">
        <f t="shared" si="81"/>
        <v>0</v>
      </c>
      <c r="AB79" s="13">
        <f t="shared" si="81"/>
        <v>2992.4</v>
      </c>
      <c r="AC79" s="13">
        <f t="shared" si="81"/>
        <v>0</v>
      </c>
      <c r="AD79" s="13">
        <f>AD73</f>
        <v>15887.1644</v>
      </c>
      <c r="AE79" s="13">
        <f t="shared" si="81"/>
        <v>0</v>
      </c>
      <c r="AF79" s="35"/>
    </row>
    <row r="80" spans="1:32" ht="31.5" x14ac:dyDescent="0.25">
      <c r="A80" s="24" t="s">
        <v>32</v>
      </c>
      <c r="B80" s="13">
        <f>H80+J80+L80+N80+P80+R80+T80+V80+X80+Z80+AB80+AD80</f>
        <v>23513.800000000003</v>
      </c>
      <c r="C80" s="13">
        <f t="shared" si="79"/>
        <v>0</v>
      </c>
      <c r="D80" s="13">
        <f t="shared" ref="D80:D81" si="84">E80</f>
        <v>0</v>
      </c>
      <c r="E80" s="13">
        <f t="shared" si="82"/>
        <v>0</v>
      </c>
      <c r="F80" s="13">
        <f t="shared" si="80"/>
        <v>0</v>
      </c>
      <c r="G80" s="13">
        <f t="shared" si="80"/>
        <v>0</v>
      </c>
      <c r="H80" s="13">
        <f t="shared" si="83"/>
        <v>0</v>
      </c>
      <c r="I80" s="13">
        <f t="shared" si="83"/>
        <v>0</v>
      </c>
      <c r="J80" s="13">
        <f t="shared" si="83"/>
        <v>0</v>
      </c>
      <c r="K80" s="13">
        <f t="shared" si="83"/>
        <v>0</v>
      </c>
      <c r="L80" s="13">
        <f t="shared" si="83"/>
        <v>0</v>
      </c>
      <c r="M80" s="13">
        <f t="shared" si="83"/>
        <v>0</v>
      </c>
      <c r="N80" s="13">
        <f t="shared" si="83"/>
        <v>0</v>
      </c>
      <c r="O80" s="13">
        <f t="shared" si="83"/>
        <v>0</v>
      </c>
      <c r="P80" s="13">
        <f t="shared" si="83"/>
        <v>0</v>
      </c>
      <c r="Q80" s="13">
        <f t="shared" si="83"/>
        <v>0</v>
      </c>
      <c r="R80" s="13">
        <f t="shared" si="83"/>
        <v>0</v>
      </c>
      <c r="S80" s="13">
        <f t="shared" si="83"/>
        <v>0</v>
      </c>
      <c r="T80" s="13">
        <f t="shared" si="83"/>
        <v>806.07119999999998</v>
      </c>
      <c r="U80" s="13">
        <f t="shared" si="83"/>
        <v>0</v>
      </c>
      <c r="V80" s="13">
        <f t="shared" si="83"/>
        <v>0</v>
      </c>
      <c r="W80" s="13">
        <f t="shared" si="83"/>
        <v>0</v>
      </c>
      <c r="X80" s="13">
        <f t="shared" si="81"/>
        <v>0</v>
      </c>
      <c r="Y80" s="13">
        <f t="shared" si="81"/>
        <v>0</v>
      </c>
      <c r="Z80" s="13">
        <f t="shared" si="81"/>
        <v>0</v>
      </c>
      <c r="AA80" s="13">
        <f t="shared" si="81"/>
        <v>0</v>
      </c>
      <c r="AB80" s="13">
        <f t="shared" si="81"/>
        <v>2992.4</v>
      </c>
      <c r="AC80" s="13">
        <f t="shared" si="81"/>
        <v>0</v>
      </c>
      <c r="AD80" s="13">
        <f>AD74</f>
        <v>19715.328800000003</v>
      </c>
      <c r="AE80" s="13">
        <f t="shared" si="81"/>
        <v>0</v>
      </c>
      <c r="AF80" s="35"/>
    </row>
    <row r="81" spans="1:32" ht="31.5" x14ac:dyDescent="0.25">
      <c r="A81" s="12" t="s">
        <v>33</v>
      </c>
      <c r="B81" s="13">
        <f>H81+J81+L81+N81+P81+R81+T81+V81+X81+Z81+AB81+AD81</f>
        <v>61669.199370000002</v>
      </c>
      <c r="C81" s="13">
        <f>H81+J81+L81+N81+P81</f>
        <v>33401.334999999999</v>
      </c>
      <c r="D81" s="13">
        <f t="shared" si="84"/>
        <v>8839.92</v>
      </c>
      <c r="E81" s="13">
        <f t="shared" si="82"/>
        <v>8839.92</v>
      </c>
      <c r="F81" s="13">
        <f t="shared" si="80"/>
        <v>14.334416678515085</v>
      </c>
      <c r="G81" s="13">
        <f t="shared" si="80"/>
        <v>4.2915699862041697E-2</v>
      </c>
      <c r="H81" s="13">
        <f t="shared" si="83"/>
        <v>0</v>
      </c>
      <c r="I81" s="13">
        <f t="shared" si="83"/>
        <v>0</v>
      </c>
      <c r="J81" s="13">
        <f t="shared" si="83"/>
        <v>2609.3220000000001</v>
      </c>
      <c r="K81" s="13">
        <f t="shared" si="83"/>
        <v>0</v>
      </c>
      <c r="L81" s="13">
        <f t="shared" si="83"/>
        <v>30792.012999999999</v>
      </c>
      <c r="M81" s="13">
        <f t="shared" si="83"/>
        <v>0</v>
      </c>
      <c r="N81" s="13">
        <f t="shared" si="83"/>
        <v>0</v>
      </c>
      <c r="O81" s="13">
        <f t="shared" si="83"/>
        <v>0</v>
      </c>
      <c r="P81" s="13">
        <f t="shared" si="83"/>
        <v>0</v>
      </c>
      <c r="Q81" s="13">
        <f t="shared" si="83"/>
        <v>0</v>
      </c>
      <c r="R81" s="13">
        <f t="shared" si="83"/>
        <v>1739.548</v>
      </c>
      <c r="S81" s="13">
        <f t="shared" si="83"/>
        <v>0</v>
      </c>
      <c r="T81" s="13">
        <f t="shared" si="83"/>
        <v>8839.92</v>
      </c>
      <c r="U81" s="13">
        <f t="shared" si="83"/>
        <v>8839.92</v>
      </c>
      <c r="V81" s="13">
        <f t="shared" si="83"/>
        <v>446.6</v>
      </c>
      <c r="W81" s="13">
        <f t="shared" si="83"/>
        <v>0</v>
      </c>
      <c r="X81" s="13">
        <f t="shared" si="81"/>
        <v>0</v>
      </c>
      <c r="Y81" s="13">
        <f t="shared" si="81"/>
        <v>0</v>
      </c>
      <c r="Z81" s="13">
        <f t="shared" si="81"/>
        <v>0</v>
      </c>
      <c r="AA81" s="13">
        <f t="shared" si="81"/>
        <v>0</v>
      </c>
      <c r="AB81" s="13">
        <f t="shared" si="81"/>
        <v>0</v>
      </c>
      <c r="AC81" s="13">
        <f t="shared" si="81"/>
        <v>0</v>
      </c>
      <c r="AD81" s="13">
        <f t="shared" si="81"/>
        <v>17241.79637</v>
      </c>
      <c r="AE81" s="13">
        <f t="shared" si="81"/>
        <v>0</v>
      </c>
      <c r="AF81" s="35"/>
    </row>
  </sheetData>
  <mergeCells count="29">
    <mergeCell ref="AF53:AF58"/>
    <mergeCell ref="A40:AE40"/>
    <mergeCell ref="A76:AE76"/>
    <mergeCell ref="Z2:AA2"/>
    <mergeCell ref="AB2:AC2"/>
    <mergeCell ref="AD2:AE2"/>
    <mergeCell ref="A19:AD19"/>
    <mergeCell ref="A20:AE20"/>
    <mergeCell ref="R2:S2"/>
    <mergeCell ref="T2:U2"/>
    <mergeCell ref="V2:W2"/>
    <mergeCell ref="X2:Y2"/>
    <mergeCell ref="A39:AD39"/>
    <mergeCell ref="AF28:AF32"/>
    <mergeCell ref="AF2:AF3"/>
    <mergeCell ref="A5:AD5"/>
    <mergeCell ref="A6:AE6"/>
    <mergeCell ref="N2:O2"/>
    <mergeCell ref="P2:Q2"/>
    <mergeCell ref="A1:AD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hyperlinks>
    <hyperlink ref="A1:AD1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2024-08-06T06:15:52Z</dcterms:modified>
</cp:coreProperties>
</file>